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D.1.2.02" sheetId="4" r:id="rId4"/>
    <sheet name="D.1.2.4.01" sheetId="5" r:id="rId5"/>
    <sheet name="D.1.2.4.02" sheetId="6" r:id="rId6"/>
    <sheet name="D.1.2.7" sheetId="7" r:id="rId7"/>
    <sheet name="D.1.2.9" sheetId="8" r:id="rId8"/>
    <sheet name="D.2.2.1.01" sheetId="9" r:id="rId9"/>
    <sheet name="D.2.2.1.03.01" sheetId="10" r:id="rId10"/>
    <sheet name="D.2.2.1.03.02" sheetId="11" r:id="rId11"/>
    <sheet name="D.2.2.1.03.03" sheetId="12" r:id="rId12"/>
    <sheet name="D.2.2.1.03.05" sheetId="13" r:id="rId13"/>
    <sheet name="D.2.2.1.04" sheetId="14" r:id="rId14"/>
    <sheet name="D.2.2.4" sheetId="15" r:id="rId15"/>
    <sheet name="D.2.4.1" sheetId="16" r:id="rId16"/>
    <sheet name="VON" sheetId="17" r:id="rId17"/>
  </sheets>
  <definedNames/>
  <calcPr/>
  <webPublishing/>
</workbook>
</file>

<file path=xl/sharedStrings.xml><?xml version="1.0" encoding="utf-8"?>
<sst xmlns="http://schemas.openxmlformats.org/spreadsheetml/2006/main" count="26918" uniqueCount="5353">
  <si>
    <t>Aspe</t>
  </si>
  <si>
    <t>Rekapitulace ceny</t>
  </si>
  <si>
    <t>zm08_5323520051</t>
  </si>
  <si>
    <t>Rekonstrukce výpravní budovy v ŽST Plzeň-Jižní Předměstí</t>
  </si>
  <si>
    <t>var. 1</t>
  </si>
  <si>
    <t/>
  </si>
  <si>
    <t>Celková cena bez DPH:</t>
  </si>
  <si>
    <t>Celková cena s DPH:</t>
  </si>
  <si>
    <t>Objekt</t>
  </si>
  <si>
    <t>Popis</t>
  </si>
  <si>
    <t>Cena bez DPH</t>
  </si>
  <si>
    <t>DPH</t>
  </si>
  <si>
    <t>Cena s DPH</t>
  </si>
  <si>
    <t>Počet neoceněných položek</t>
  </si>
  <si>
    <t>D.4</t>
  </si>
  <si>
    <t>Ostatní technologická zařízení</t>
  </si>
  <si>
    <t xml:space="preserve">  SO 90-90</t>
  </si>
  <si>
    <t>Likvidace odpadů včetně dopravy</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</si>
  <si>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</si>
  <si>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</si>
  <si>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</si>
  <si>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</si>
  <si>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</si>
  <si>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</si>
  <si>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</si>
  <si>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</si>
  <si>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</si>
  <si>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</si>
  <si>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</si>
  <si>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</si>
  <si>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</si>
  <si>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</si>
  <si>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</si>
  <si>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</si>
  <si>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</si>
  <si>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</si>
  <si>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</si>
  <si>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</si>
  <si>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</si>
  <si>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</si>
  <si>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</si>
  <si>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</si>
  <si>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</si>
  <si>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</si>
  <si>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</si>
  <si>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</si>
  <si>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</si>
  <si>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</si>
  <si>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997</t>
  </si>
  <si>
    <t>Přesun sutě</t>
  </si>
  <si>
    <t>P</t>
  </si>
  <si>
    <t>1</t>
  </si>
  <si>
    <t>997013603R</t>
  </si>
  <si>
    <t>901</t>
  </si>
  <si>
    <t>Poplatek za uložení stavebního odpadu na skládce (skládkovné) cihelného zatříděného do Katalogu odpadů pod kódem 17 01 02 včetně dopravy</t>
  </si>
  <si>
    <t>T</t>
  </si>
  <si>
    <t>[bez vazby na CS]</t>
  </si>
  <si>
    <t>PP</t>
  </si>
  <si>
    <t>VV</t>
  </si>
  <si>
    <t>2.2+3+16.55+1.34+8.81+3+3.5=38.400 [A]</t>
  </si>
  <si>
    <t>TS</t>
  </si>
  <si>
    <t>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t>
  </si>
  <si>
    <t>997013631R</t>
  </si>
  <si>
    <t>902</t>
  </si>
  <si>
    <t>Poplatek za uložení stavebního odpadu na skládce (skládkovné) směsného stavebního a demoličního zatříděného do Katalogu odpadů pod kódem 17 09 04 včetně dopravy</t>
  </si>
  <si>
    <t>0.1+1.2+2.6+948.261+9.354+0.62+6.6+2.5+1.5+0.09=972.825 [A]</t>
  </si>
  <si>
    <t>997013635R</t>
  </si>
  <si>
    <t>903</t>
  </si>
  <si>
    <t>Poplatek za uložení stavebního odpadu na skládce (skládkovné) komunálního zatříděného do Katalogu odpadů pod kódem 20 03 01 včetně dopravy</t>
  </si>
  <si>
    <t>0.5+0.5+1.8+0.557+0.184+1.5+0.8=5.841 [A]</t>
  </si>
  <si>
    <t>4</t>
  </si>
  <si>
    <t>997013655R</t>
  </si>
  <si>
    <t>904</t>
  </si>
  <si>
    <t>Poplatek za uložení stavebního odpadu na skládce (skládkovné) zeminy a kamení zatříděného do Katalogu odpadů pod kódem 17 05 04 včetně dopravy</t>
  </si>
  <si>
    <t>41.762+25.330=67.092 [A]</t>
  </si>
  <si>
    <t>5</t>
  </si>
  <si>
    <t>997013811R</t>
  </si>
  <si>
    <t>905</t>
  </si>
  <si>
    <t>Poplatek za uložení stavebního odpadu na skládce (skládkovné) dřevěného zatříděného do Katalogu odpadů pod kódem 17 02 01 včetně dopravy</t>
  </si>
  <si>
    <t>0.1+0.5+1.2+1.5+1.5=4.800 [A]</t>
  </si>
  <si>
    <t>997013813R</t>
  </si>
  <si>
    <t>906</t>
  </si>
  <si>
    <t>Poplatek za uložení stavebního odpadu na skládce (skládkovné) z plastických hmot zatříděného do Katalogu odpadů pod kódem 17 02 03 včetně dopravy</t>
  </si>
  <si>
    <t>0.1+0.1+0.3+0.142+0.028+0.2+0.5=1.370 [A]</t>
  </si>
  <si>
    <t>7</t>
  </si>
  <si>
    <t>997013814R</t>
  </si>
  <si>
    <t>907</t>
  </si>
  <si>
    <t>Poplatek za uložení stavebního odpadu na skládce (skládkovné) z izolačních materiálů zatříděného do Katalogu odpadů pod kódem 17 06 04 včetně dopravy</t>
  </si>
  <si>
    <t>0.333+0.014=0.347 [A]</t>
  </si>
  <si>
    <t>8</t>
  </si>
  <si>
    <t>997013821R</t>
  </si>
  <si>
    <t>908</t>
  </si>
  <si>
    <t>Poplatek za uložení stavebního odpadu na skládce (skládkovné) ze stavebních materiálů obsahujících azbest zatříděných do Katalogu odpadů pod kódem 17 06 05 včetně dopravy</t>
  </si>
  <si>
    <t>0.1=0.100 [A]</t>
  </si>
  <si>
    <t>9</t>
  </si>
  <si>
    <t>997013R01</t>
  </si>
  <si>
    <t>909</t>
  </si>
  <si>
    <t>Poplatek za uložení na skládce (skládkovné) železa a oceli kód odpadu 17 04 05 včetně dopravy</t>
  </si>
  <si>
    <t>2.634+0.31=2.944 [A]</t>
  </si>
  <si>
    <t>10</t>
  </si>
  <si>
    <t>997013R02</t>
  </si>
  <si>
    <t>910</t>
  </si>
  <si>
    <t>Poplatek za uložení na skládce (skládkovné) směsných kovů kód odpadu 17 04 07 včetně dopravy</t>
  </si>
  <si>
    <t>0.4+1.2+0.336+0.12+0.5+12.5=15.056 [A]</t>
  </si>
  <si>
    <t>11</t>
  </si>
  <si>
    <t>997013R03</t>
  </si>
  <si>
    <t>911</t>
  </si>
  <si>
    <t>Poplatek za uložení na skládce (skládkovné), vyřazená zařízení neuvedená pod čísly 16 02 09 až 16 02 13 kód odpadu 16 02 14 včetně dopravy</t>
  </si>
  <si>
    <t>0.1+1+1.5+0.059+0.021+1.5+8.5+0.95=13.630 [A]</t>
  </si>
  <si>
    <t>12</t>
  </si>
  <si>
    <t>997013R04</t>
  </si>
  <si>
    <t>912</t>
  </si>
  <si>
    <t>Poplatek za uložení na skládce (skládkovné) kabely neuvedené pod 17 04 10 odpadu 17 04 11 včetně dopravy</t>
  </si>
  <si>
    <t>0.1+1.5+3.4+0.047+0.026+3.5+0.8=9.373 [A]</t>
  </si>
  <si>
    <t>13</t>
  </si>
  <si>
    <t>997221615R</t>
  </si>
  <si>
    <t>913</t>
  </si>
  <si>
    <t>Poplatek za uložení stavebního odpadu na skládce (skládkovné) z prostého betonu zatříděného do Katalogu odpadů pod kódem 17 01 01 včetně dopravy</t>
  </si>
  <si>
    <t>4.32+8.81+29.725=42.855 [A]</t>
  </si>
  <si>
    <t>Poznámka k souboru cen: 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t>
  </si>
  <si>
    <t xml:space="preserve">  SO 98-98</t>
  </si>
  <si>
    <t>Všeobecný objekt</t>
  </si>
  <si>
    <t>SO 98-98</t>
  </si>
  <si>
    <t>VRN1</t>
  </si>
  <si>
    <t>Průzkumné, geodetické a projektové práce</t>
  </si>
  <si>
    <t>011314000</t>
  </si>
  <si>
    <t>Archeologický dohled</t>
  </si>
  <si>
    <t>HZS</t>
  </si>
  <si>
    <t>01154400R</t>
  </si>
  <si>
    <t>Restaurátorský dohled</t>
  </si>
  <si>
    <t>012303000</t>
  </si>
  <si>
    <t>Geodetické práce po výstavbě</t>
  </si>
  <si>
    <t>KPL</t>
  </si>
  <si>
    <t>0132540R1</t>
  </si>
  <si>
    <t>Dokumentace skutečného provedení stavby v listinné formě</t>
  </si>
  <si>
    <t>013254000</t>
  </si>
  <si>
    <t>Dokumentace skutečného provedení stavby v elektronické formě</t>
  </si>
  <si>
    <t>01150300R</t>
  </si>
  <si>
    <t>Exkurze na stavbě</t>
  </si>
  <si>
    <t>1. Více informací o volbě, obsahu a způsobu ocenění jednotlivých titulů viz Příloha 01 Průzkumné, geodetické a projektové práce.</t>
  </si>
  <si>
    <t>VRN3</t>
  </si>
  <si>
    <t>Zařízení staveniště</t>
  </si>
  <si>
    <t>0351030R1</t>
  </si>
  <si>
    <t>Nájmy hrazené zhotovitelem stavby</t>
  </si>
  <si>
    <t>0321030R2</t>
  </si>
  <si>
    <t>Náklady na dočasné zázemí pokladen a  WC</t>
  </si>
  <si>
    <t>Náklady na dočasné zázemí pokladen a WC. Jedná se o 3 mobilní toalety a 1 buňka pro dočasné umístění pokladen. Buňka musí mít stěny z nehořlavého materiálu.  V této položce je taktéž započten poplatek za umístění objektů, příprava, zprovoznění, údržba a jejich následná demontáž.</t>
  </si>
  <si>
    <t>1. Více informací o volbě, obsahu a způsobu ocenění jednotlivých titulů viz Příloha 03 Zařízení staveniště.</t>
  </si>
  <si>
    <t>VRN9</t>
  </si>
  <si>
    <t>Ostatní náklady</t>
  </si>
  <si>
    <t>091002001</t>
  </si>
  <si>
    <t>Ostatní náklady související s objektem - Osvědčení o shodě notifikovanou osobou</t>
  </si>
  <si>
    <t>091002002</t>
  </si>
  <si>
    <t>Ostatní náklady související s objektem - Osvědčení o bezpečnosti před uvedením do provozu</t>
  </si>
  <si>
    <t>09100200R</t>
  </si>
  <si>
    <t>Ostatní náklady související s objektem - náklady na publicitu</t>
  </si>
  <si>
    <t>1. Více informací o volbě, obsahu a způsobu ocenění jednotlivých titulů viz příslušné Přílohy 01 až 09.</t>
  </si>
  <si>
    <t>E.2</t>
  </si>
  <si>
    <t>Pozemní stavební objekty</t>
  </si>
  <si>
    <t xml:space="preserve">  D.1.2.02</t>
  </si>
  <si>
    <t>Rozhlasové zařízení</t>
  </si>
  <si>
    <t>D.1.2.02</t>
  </si>
  <si>
    <t>15</t>
  </si>
  <si>
    <t>rozvody a zařízení - drážního rozhlasu - DR</t>
  </si>
  <si>
    <t>742R01</t>
  </si>
  <si>
    <t>CT 552BTBS reprosoustava nástěnný bílý s konzolou bez regulace, 20W/110V, dle EN 54-24</t>
  </si>
  <si>
    <t>KS</t>
  </si>
  <si>
    <t>Poznámka k položce: vlhkuodolná bassrefl exová ozvučnice z nehořlavého, ABS plastu, - kalotový výškový reproduktor, - 5“ basový reproduktor, - výkon 30 W / 100 V, 8 ?, - nastavení výkonu 30 – 15 – 7,5 – 3,75 – 8 ohm, - přepínač výkonu, - minimální impedance v 100 V režimu 333 ohm, - frekvenční rozsah 80 – 20 000 Hz / – 10 dB, - citlivost 89 dB / 1W, 1m, - směrovost 180° / 1 kHz, 80° / 4 kHz, - pracovní teplota – 10 – 55 °C, - vestavěny držáky na zeď s možností natáčení, - ocelová čelní mřížka, -formou nástěnné montáže, - rozměry 192 × 242 × 190 mm, - hmotnost 2,5 kg, - certifi kován dle EN 54–24, BS 5839 §8. Množství určeno z dokumentace viz D.1.2.02 - 2.001 BLOKOVÉ SCHÉMA ROZVODŮ 'DR' OBJEKTU.</t>
  </si>
  <si>
    <t>742R02</t>
  </si>
  <si>
    <t>CT 552BTBS reprosoustava nástěnný bílý s konzolou bez regulace, 5W/110V, 10W/110V, 2,5W/110V dle EN 54-24</t>
  </si>
  <si>
    <t>742R03</t>
  </si>
  <si>
    <t>CT 552BTBS reprosoustava závěsný bílý, 5W/110V, RPT 83Z širokopásmová, dle EN 54-24</t>
  </si>
  <si>
    <t>742R04</t>
  </si>
  <si>
    <t>reproduktory nástěnné a závěsné</t>
  </si>
  <si>
    <t>Poznámka k položce: kompletní montáž. Množství určeno z dokumentace viz D.1.2.02 - 2.001 BLOKOVÉ SCHÉMA ROZVODŮ 'DR' OBJEKTU.</t>
  </si>
  <si>
    <t>742R05</t>
  </si>
  <si>
    <t>Regulátory hlasitosti externí s el. krabicí</t>
  </si>
  <si>
    <t>Poznámka k položce: dodávka amontáž. Množství určeno z dokumentace viz D.1.2.02 - 2.001 BLOKOVÉ SCHÉMA ROZVODŮ 'DR' OBJEKTU.</t>
  </si>
  <si>
    <t>742R06</t>
  </si>
  <si>
    <t>Reproduktor tlakový SC 20AH, 15W/100V, 113 dB/1W, 1m a rozsah 300-10000 Hz, IP66</t>
  </si>
  <si>
    <t>Poznámka k položce: dodávka . Množství určeno z dokumentace viz D.1.2.02 - 2.001 BLOKOVÉ SCHÉMA ROZVODŮ 'DR' OBJEKTU.</t>
  </si>
  <si>
    <t>742R07</t>
  </si>
  <si>
    <t>reproduktory tlakové</t>
  </si>
  <si>
    <t>Poznámka k položce: kompletní montáž . Množství určeno z dokumentace viz D.1.2.02 - 2.001 BLOKOVÉ SCHÉMA ROZVODŮ 'DR' OBJEKTU.</t>
  </si>
  <si>
    <t>742R08</t>
  </si>
  <si>
    <t>Připojení výtahu</t>
  </si>
  <si>
    <t>741R09</t>
  </si>
  <si>
    <t>Dodávka a montáž kabelu CYKY-O 2x1,5 mm2 zkoušeno na 4 kV včetně uložení a zakončení.</t>
  </si>
  <si>
    <t>M</t>
  </si>
  <si>
    <t>Poznámka k položce: dodávka a montáž. Rozvody v objektu jsou vedeny souběžně s běžnou elektroinstalací v elektroinstalačních  
rozvodových žlabech určené pro všechny sítě.  Výpočet byl proveden pomocí software AutoCAD - ElProCAD a Sichr</t>
  </si>
  <si>
    <t>741R10</t>
  </si>
  <si>
    <t>Elektroinstalační trubka ohebná 2320/LPE-1, vč.uložení, komplet</t>
  </si>
  <si>
    <t>Rozvody v objektu jsou vedeny souběžně s běžnou elektroinstalací v elektroinstalačních  
rozvodových žlabech určené pro všechny sítě.  Výpočet byl proveden pomocí software AutoCAD - ElProCAD a Sichr</t>
  </si>
  <si>
    <t>741R11</t>
  </si>
  <si>
    <t>D+M Uložení kabelů včetně uchycení do žlabů v chráničkách pod podlahou a stropech</t>
  </si>
  <si>
    <t>741R12</t>
  </si>
  <si>
    <t>D+M Uložení kabelů včetně uchycení do elektroinstalačních liět, včetně lišt vkládacích</t>
  </si>
  <si>
    <t>741R13</t>
  </si>
  <si>
    <t>D+M Ostatní materiál - kryty, spojovací apod.</t>
  </si>
  <si>
    <t>14</t>
  </si>
  <si>
    <t>741R14</t>
  </si>
  <si>
    <t>D+M Ostatní nespecifikované instalační materiál, konektory</t>
  </si>
  <si>
    <t>741R15</t>
  </si>
  <si>
    <t>D+M Pancéřové chráničky, elektroinstalační PVC lišty včetně příslušenství a přístrojových krabic upevňovací spojovací materiál apod.</t>
  </si>
  <si>
    <t>16</t>
  </si>
  <si>
    <t>742R16</t>
  </si>
  <si>
    <t>Kompletace zařízení DR a uvedení do provozu</t>
  </si>
  <si>
    <t>17</t>
  </si>
  <si>
    <t>742R17</t>
  </si>
  <si>
    <t>Ostatní zúčtovatelný drobný, pomocný, doplňkový a ostatní materiál v potřebném rozsahu pro řádné dokončení díla</t>
  </si>
  <si>
    <t>Poznámka k položce: Např. přizpůsobování nových rozvodů a zařízení ostatním stávajícícm zařízením a stavební části, drobný materiál jako např. příchytky, atd., tedy veškerý ostatní materiál a výrobky potřebné pro řádné dokončení díla + rezerva (mimo jiné ohled na nutnost přizpůsobování, práce a koordinace se stavební částí a stávajícího stavu) - čáska bude podrobně zúčtována a dodavatelem využita pouze do objektivně doložené výše.</t>
  </si>
  <si>
    <t>18</t>
  </si>
  <si>
    <t>09R18</t>
  </si>
  <si>
    <t>Předání a převzetí díla vč. vystavení protokolu a převzetí dokumentace skutečného stavu s kontrolou souhlasu realizované stavby s touto dokumetací.</t>
  </si>
  <si>
    <t xml:space="preserve">  D.1.2.4.01</t>
  </si>
  <si>
    <t>Systém zařízení pro detekci požáru ZPDT</t>
  </si>
  <si>
    <t>D.1.2.4.01</t>
  </si>
  <si>
    <t>Ostatní konstrukce a práce, bourání</t>
  </si>
  <si>
    <t>R940X2496010</t>
  </si>
  <si>
    <t>Zřízení a odstranění pracovní podlahy dle demontáží a montáže, např. lešení, pomocné lešení, práce na žebříku, práce na plošině atd. - dle potřeb montáže</t>
  </si>
  <si>
    <t>M2</t>
  </si>
  <si>
    <t>Poznámka k položce: mimo jiné dle NV č. 362/2005 Sb. Konkrétní typ pracovní podlahy a její rozsah vyplývá z technologických postupů a hodnocení bezpečnostních rizik zhotovitele</t>
  </si>
  <si>
    <t>EVIDENČNÍ POLOŽKA. Neoceňovat v objektu SO/PS, položka se oceňuje pouze v objektu SO 90-90</t>
  </si>
  <si>
    <t>D10</t>
  </si>
  <si>
    <t>HLÁSIČE A PERIFERIE - MONTÁŽ</t>
  </si>
  <si>
    <t>32</t>
  </si>
  <si>
    <t>R741X2422050</t>
  </si>
  <si>
    <t>MHG 862i - Hlásič multisenzorový interaktivní s izolátorem</t>
  </si>
  <si>
    <t>33</t>
  </si>
  <si>
    <t>R741X2422060</t>
  </si>
  <si>
    <t>MHY 734 - Zásuvka pro adresovatelné a interaktivní hlásiče</t>
  </si>
  <si>
    <t>34</t>
  </si>
  <si>
    <t>R741X2422070</t>
  </si>
  <si>
    <t>MHA 142 - Hlásič tlačítkový adresný a konvenční (s náhradním sklem, bez klíče)</t>
  </si>
  <si>
    <t>35</t>
  </si>
  <si>
    <t>R741X2422080</t>
  </si>
  <si>
    <t>MHY 926 - Prvek vstupně/výstupní s hlídanými výstupy (2xIN/2xOUT) v krabici</t>
  </si>
  <si>
    <t>36</t>
  </si>
  <si>
    <t>R741X2422090</t>
  </si>
  <si>
    <t>Siréna ROLP/R/D - 9-28Vss, 102 dB, odběr 16mA/24V, IP 65, vysoká patice, rudá</t>
  </si>
  <si>
    <t>37</t>
  </si>
  <si>
    <t>R741X2422100</t>
  </si>
  <si>
    <t>Maják SOL-LX-W/WF/R1/D - 9-60Vss, 25mA/24V, IP 65, 1Hz, -25 až 70°C, červený, nástěnný</t>
  </si>
  <si>
    <t>D11</t>
  </si>
  <si>
    <t>KABELY - MONTÁŽ</t>
  </si>
  <si>
    <t>38</t>
  </si>
  <si>
    <t>R741X2422120</t>
  </si>
  <si>
    <t>EPS Kabel smyčky hlásící linky - bez funkční integrity (2x0,8) parametr B2ca.</t>
  </si>
  <si>
    <t>39</t>
  </si>
  <si>
    <t>R741X2422130</t>
  </si>
  <si>
    <t>Kabel JE-H(St)H 2x0,8 V nehořlavá kruhová smyčka a PBZ. Kabel musí splňovat 60331, P30-R dle zp27/2008 a 23/2008Sb B2ca, s1, d1.</t>
  </si>
  <si>
    <t>40</t>
  </si>
  <si>
    <t>R741X2422140</t>
  </si>
  <si>
    <t>Kabel JE-H(St)H 2x2x0,8 V nehořlavá kruhová smyčka a PBZ. Kabel musí splňovat 60331, P30-R dle zp27/2008 a 23/2008Sb B2ca, s1, d1.</t>
  </si>
  <si>
    <t>41</t>
  </si>
  <si>
    <t>R741X2422150</t>
  </si>
  <si>
    <t>Kabel JE-H(St)H 5x2x0,8 V propojení KTPO. Kabel musí splňovat 60331, P30-R dle zp27/2008 a 23/2008Sb B2ca, s1, d1.</t>
  </si>
  <si>
    <t>42</t>
  </si>
  <si>
    <t>R741X2422160</t>
  </si>
  <si>
    <t>Kabel napájení (2x1,5). Kabel musí splňovat 60331, P30-R dle zp27/2008 a 23/2008Sb B2ca, s1, d1.</t>
  </si>
  <si>
    <t>D12</t>
  </si>
  <si>
    <t>KABELOVÉ TRASY S POŽÁRNÍ ODOLNOSTÍ  S CERTIFIKACÍ P30-R DLE ZP27/2008 - MONTÁŽ</t>
  </si>
  <si>
    <t>43</t>
  </si>
  <si>
    <t>R741X2422180</t>
  </si>
  <si>
    <t>Kabelová trasa uložení 1m kabelu - bezhalogenové 16 mm trubky pod omítku</t>
  </si>
  <si>
    <t>D13</t>
  </si>
  <si>
    <t>KABELOVÉ TRASY BEZ POŽÁRNÍ ODOLNOSTI - MONTÁŽ</t>
  </si>
  <si>
    <t>44</t>
  </si>
  <si>
    <t>R741X2422200</t>
  </si>
  <si>
    <t>Kabelová trasa bezhalogenová - pevná plastová trubka na příchytkách (smyčka hlásičů), lišty, příchytky</t>
  </si>
  <si>
    <t>45</t>
  </si>
  <si>
    <t>R741X2422210</t>
  </si>
  <si>
    <t>Kabelová trasa bezhalogenová - bezhalogenové 16 mm trubky pod omítku</t>
  </si>
  <si>
    <t>D14</t>
  </si>
  <si>
    <t>OSTATNÍ - MONTÁŽ</t>
  </si>
  <si>
    <t>46</t>
  </si>
  <si>
    <t>R741X2422230</t>
  </si>
  <si>
    <t>Požární ucpávka stěnová oboustraná</t>
  </si>
  <si>
    <t>47</t>
  </si>
  <si>
    <t>R741X2422240</t>
  </si>
  <si>
    <t>Ostatní pomocné a stavební práce</t>
  </si>
  <si>
    <t>SADA</t>
  </si>
  <si>
    <t>48</t>
  </si>
  <si>
    <t>R741X2422270</t>
  </si>
  <si>
    <t>Průrazy do 150mm</t>
  </si>
  <si>
    <t>49</t>
  </si>
  <si>
    <t>R741X2422280</t>
  </si>
  <si>
    <t>Průrazy od 150mm do 300mm</t>
  </si>
  <si>
    <t>50</t>
  </si>
  <si>
    <t>R741X2422290</t>
  </si>
  <si>
    <t>Sekání drážky pro trubku 16mm (začištění provede stavba v rámci nových omítek)</t>
  </si>
  <si>
    <t>51</t>
  </si>
  <si>
    <t>R741X2422300</t>
  </si>
  <si>
    <t>Odvoz zbytkového materiálu</t>
  </si>
  <si>
    <t>KG</t>
  </si>
  <si>
    <t>D15</t>
  </si>
  <si>
    <t>provedení průzkumu el.zařízení, podmínečné montáže a demontáře elektroinstalace</t>
  </si>
  <si>
    <t>52</t>
  </si>
  <si>
    <t>R741X2423010</t>
  </si>
  <si>
    <t>Provedení odkrytí a zpřístupnění všech rozvodů spojených s požární signalizací objektu pro možnost provedení kontroly stavu pro monitorování demontáží a montáží</t>
  </si>
  <si>
    <t>HOD</t>
  </si>
  <si>
    <t>Provedení odkrytí a zpřístupnění všech rozvodů spojených s požární signalizací objektu pro možnost provedení kontroly stavu pro monitorování demontáží a montáží zařízení. Odpojení od stávajícího zařízení ŽST</t>
  </si>
  <si>
    <t>53</t>
  </si>
  <si>
    <t>R741X2423020</t>
  </si>
  <si>
    <t>Provedení kontroly a zaměření stávajícího stavu zařízení a rozvodů a zařízení spojené s požární signalizací ŽST včetně vypracování protokolu o výsledcích zjiště</t>
  </si>
  <si>
    <t>Provedení kontroly a zaměření stávajícího stavu zařízení a rozvodů a zařízení spojené s požární signalizací ŽST včetně vypracování protokolu o výsledcích zjištění se zaměřením na zjištění skutečného stavu pro budoucí návaznosti na místní předpis o provádění kontrol funkčnosti zařízení jako celek včetně vyplývajících návrhů na řešení.</t>
  </si>
  <si>
    <t>54</t>
  </si>
  <si>
    <t>R741X2423030</t>
  </si>
  <si>
    <t>Rozpracování plánu demontáží a montáží vzhledem k etapizaci výstavby a zachování hlavních funkčních zařízení ŽST.</t>
  </si>
  <si>
    <t>55</t>
  </si>
  <si>
    <t>R741X2423040</t>
  </si>
  <si>
    <t>Osazení bezpečnostních a popisných tabulek v rozvodně NN u zařízení ZPDT včetně vylepení schémat v razvaděčích</t>
  </si>
  <si>
    <t>Poznámka k položce: komplet</t>
  </si>
  <si>
    <t>D16</t>
  </si>
  <si>
    <t>Ostatní práce při provádění elektromontáží</t>
  </si>
  <si>
    <t>56</t>
  </si>
  <si>
    <t>R741X2496020</t>
  </si>
  <si>
    <t>Přesun hmot</t>
  </si>
  <si>
    <t>57</t>
  </si>
  <si>
    <t>R741X2496040</t>
  </si>
  <si>
    <t>Stavební přípomoci</t>
  </si>
  <si>
    <t>D2</t>
  </si>
  <si>
    <t>ÚSTŘEDNA - MATERIÁL</t>
  </si>
  <si>
    <t>R741X2421010</t>
  </si>
  <si>
    <t>MHU 115/A - Ústředna analogová 1 kruhová linka 128 adres, možnost rozšíření na 256 adres. Obsahuje desku DLI 115, desku systémovou, desku ovládání, zdroj, grafi</t>
  </si>
  <si>
    <t>MHU 115/A - Ústředna analogová 1 kruhová linka 128 adres, možnost rozšíření na 256 adres. Obsahuje desku DLI 115, desku systémovou, desku ovládání, zdroj, grafický displej, prostor na 2 aku 12V/12Ah.</t>
  </si>
  <si>
    <t>Poznámka k položce: Dodávka analogové ústředny do samostatného požárního úseku</t>
  </si>
  <si>
    <t>R741X2421012</t>
  </si>
  <si>
    <t>Dodávka a montáž kompletní typové certifikované rozvaděčové skříně š780 x v1620 x h420 mm s požární odolností 60 min, kouřotěsné s vlastním větráním, kouřovými</t>
  </si>
  <si>
    <t>Dodávka a montáž kompletní typové certifikované rozvaděčové skříně š780 x v1620 x h420 mm s požární odolností 60 min, kouřotěsné s vlastním větráním, kouřovými hlásiči a hlídáním max. teploty.</t>
  </si>
  <si>
    <t>Poznámka k položce: Dodávka a montáž certifikované skříně s PO odolností rozvaděče 'RPO'</t>
  </si>
  <si>
    <t>R741X2421020</t>
  </si>
  <si>
    <t>Aku 12V,12Ah - max. dob. proud 4A rozměry: 151x99x101mm</t>
  </si>
  <si>
    <t>R741X2421030</t>
  </si>
  <si>
    <t>KTPO FAB - Trezor FAB, bez zámku FAB, var. 12V nebo 24 V (volba zámku dle investora - zámek dodá investor)</t>
  </si>
  <si>
    <t>D3</t>
  </si>
  <si>
    <t>HLÁSIČE A PERIFERIE - MATERIÁL</t>
  </si>
  <si>
    <t>R741X2421050</t>
  </si>
  <si>
    <t>R741X2421060</t>
  </si>
  <si>
    <t>R741X2421070</t>
  </si>
  <si>
    <t>R741X2421080</t>
  </si>
  <si>
    <t>R741X2421090</t>
  </si>
  <si>
    <t>R741X2421100</t>
  </si>
  <si>
    <t>D4</t>
  </si>
  <si>
    <t>KABELY - MATERIÁL</t>
  </si>
  <si>
    <t>R741X2421120</t>
  </si>
  <si>
    <t>19</t>
  </si>
  <si>
    <t>R741X2421130</t>
  </si>
  <si>
    <t>20</t>
  </si>
  <si>
    <t>R741X2421140</t>
  </si>
  <si>
    <t>21</t>
  </si>
  <si>
    <t>R741X2421150</t>
  </si>
  <si>
    <t>22</t>
  </si>
  <si>
    <t>R741X2421160</t>
  </si>
  <si>
    <t>Kabel 2x1,5-V napájení (2x1,5). Kabel musí splňovat 60331, P30-R dle zp27/2008 a 23/2008Sb B2ca, s1, d1.</t>
  </si>
  <si>
    <t>D5</t>
  </si>
  <si>
    <t>KABELOVÉ TRASY S POŽÁRNÍ ODOLNOSTÍ  S CERTIFIKACÍ P30-R DLE ZP27/2008 - MATERIÁL</t>
  </si>
  <si>
    <t>23</t>
  </si>
  <si>
    <t>R741X2421180</t>
  </si>
  <si>
    <t>D6</t>
  </si>
  <si>
    <t>KABELOVÉ TRASY BEZ POŽÁRNÍ ODOLNOSTI - MATERIÁL</t>
  </si>
  <si>
    <t>24</t>
  </si>
  <si>
    <t>R741X2421200</t>
  </si>
  <si>
    <t>25</t>
  </si>
  <si>
    <t>R741X2421210</t>
  </si>
  <si>
    <t>D7</t>
  </si>
  <si>
    <t>OSTATNÍ - MATERIÁL</t>
  </si>
  <si>
    <t>26</t>
  </si>
  <si>
    <t>R741X2421230</t>
  </si>
  <si>
    <t>Zkušební plyn pro kouřové hlásiče Pro min. cca. 200 hlásičů</t>
  </si>
  <si>
    <t>27</t>
  </si>
  <si>
    <t>R741X2421240</t>
  </si>
  <si>
    <t>28</t>
  </si>
  <si>
    <t>R741X2421250</t>
  </si>
  <si>
    <t>Drobný materiál pro stavební práce a přípomoce</t>
  </si>
  <si>
    <t>D9</t>
  </si>
  <si>
    <t>ÚSTŘEDNA - MONTÁŽ</t>
  </si>
  <si>
    <t>29</t>
  </si>
  <si>
    <t>R741X2422010</t>
  </si>
  <si>
    <t>30</t>
  </si>
  <si>
    <t>R741X2422020</t>
  </si>
  <si>
    <t>31</t>
  </si>
  <si>
    <t>R741X2422030</t>
  </si>
  <si>
    <t>58</t>
  </si>
  <si>
    <t>R741X2422250</t>
  </si>
  <si>
    <t>Tabulka konfigurace ústředny</t>
  </si>
  <si>
    <t>59</t>
  </si>
  <si>
    <t>R741X2422260</t>
  </si>
  <si>
    <t>Nastavení systému</t>
  </si>
  <si>
    <t>60</t>
  </si>
  <si>
    <t>R741X2422310</t>
  </si>
  <si>
    <t>Koordinace s ostatními profesemi při zakládání kabeláže v rozvaděčích (elektro)</t>
  </si>
  <si>
    <t>61</t>
  </si>
  <si>
    <t>R741X2422320</t>
  </si>
  <si>
    <t>Koordinační funkční zkouška systému</t>
  </si>
  <si>
    <t>62</t>
  </si>
  <si>
    <t>R741X2422330</t>
  </si>
  <si>
    <t>Revize systému 6 paré</t>
  </si>
  <si>
    <t>63</t>
  </si>
  <si>
    <t>R005X2496030</t>
  </si>
  <si>
    <t>část celého zařízení, musí být prohlédnuta, přeměřena, vyzkoušena a bude podle této vyhlášky vypracována zpráva o výchozí revizi včetně rozvaděčů.</t>
  </si>
  <si>
    <t>Poznámka k položce: Po dokončení výstavby musí být elektroinstalace podle vyhlášky 73/2010 Sb. část 2 prohlédnuta, přeměřena, vyzkoušena a bude podle této vyhlášky vypracována zpráva o výchozí revizi elektroinstalace.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</si>
  <si>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64</t>
  </si>
  <si>
    <t>R005X2496070</t>
  </si>
  <si>
    <t>Osvědčení bezpečnosti dle přílohy č. 2, vyhl. č. 73/2010 Sb. - vyhláška o vyhrazených elektrických zařízeních</t>
  </si>
  <si>
    <t>Poznámka k položce: Dle přílohy č. 2 vyhl. č. 73/2010 Sb. včetně vystavení zprávy o revizi s deklarací bezpečného provozu bez závad. Včetně provedení kontroly dle zařazení do tříd a skupin k § 2. odst.2 Vyprcuje revizní technik spolu i instektorem - TIČR.</t>
  </si>
  <si>
    <t>65</t>
  </si>
  <si>
    <t>R005X9551</t>
  </si>
  <si>
    <t>Dopracování zadávací dokumentace na dodavatelskou realizační a dílenskou dokumentaci</t>
  </si>
  <si>
    <t>Poznámka k položce: Zohlednit zejména požadavky a řešení dle zadávací projektové dokumentace a dále dodavatelem provedený konečný výběr typů a výrobců, jednotlivých materiálů, výrobků a zařízení a s ohledem na jejich skutečné parametry, návody výrobců, své firemní know-how, atd. Bude vypracována, projednána a odsouhlasena s investorem před započetím díla, resp. před započetím montáže a objednáním materiálu. Součástí projednání bude i deklarace (např. doložení výpočtů, soulad s návody výrobců, soulad s touto projektovou dokumentací, ...) provozních a charakteristických parametrů včetně deklarace zadávacím projektem požadovaných parametrů a charakteristik. Deklarace pouhým prohlášením bez objektivních prokázání tvrzení není možná. Teprve po schválení investorem může dodavatel započít s realizací. Schválením dokumentace na sebe investor nebere odpovědnost za její správnost.  Dokumentace je v rozsahu této dílčí části výkazu.</t>
  </si>
  <si>
    <t>66</t>
  </si>
  <si>
    <t>R730X205160</t>
  </si>
  <si>
    <t>Předání a převzetí díla vč. vystavení protokolu a převzetí dokumentace skutečného stavu s kontrolou soulasu realizované stavby s touto dokumetací.</t>
  </si>
  <si>
    <t>67</t>
  </si>
  <si>
    <t>R005X2496090</t>
  </si>
  <si>
    <t>D+M Popisy a označení rozvodů a zařízení spojených s ZPDT</t>
  </si>
  <si>
    <t>Poznámka k položce: Popisy a označení především rozvodů ystému EPS, tak aby byla umožněna snadná orientace v zařízení EPS pro obsluhu, údržbu a servis.</t>
  </si>
  <si>
    <t>68</t>
  </si>
  <si>
    <t>R005X9561</t>
  </si>
  <si>
    <t>Ostatní drobný, pomocný, doplňkový materiál a ostatní výrobky a zařízení v potřebném rozsahu pro řádné dokončení díla</t>
  </si>
  <si>
    <t>Poznámka k položce: Především materiál, výrobky a zařízení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přizpůsobování instalovaných materiálů, výrobků a zařízení ostatním technickým zařízením stavby i její stavební části, atd. Také se jedná o veškerý a většinou běžný drobný materiál jako jsou např. šroubení, těsnění,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 V položce jsou jen náklady spojené s touto dílčí částí výkazu.</t>
  </si>
  <si>
    <t>69</t>
  </si>
  <si>
    <t>R005X9562</t>
  </si>
  <si>
    <t>Ostatní stavební, montážní, pomocné a doplňkové práce v potřebném rozsahu pro řádné dokončení díla</t>
  </si>
  <si>
    <t>Poznámka k položce: Především stavební, montážní, pomocné a doplňkové práce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šroubení, těsnění,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 V položce jsou jen náklady spojené s touto dílčí částí výkazu.</t>
  </si>
  <si>
    <t>70</t>
  </si>
  <si>
    <t>R005211092X</t>
  </si>
  <si>
    <t>Průběžný a závěrečný úklid</t>
  </si>
  <si>
    <t>Poznámka k položce: Provádění průběžného úklidu během stavby pro řádné, bezpečné a ekologické provádění díla. Provedení komplexního úklidu po dokončení stavby a udržování tohoto stavu do doby předání stavby stavebníkovi. Úklid je včetně shromažďování odpadů pro jejich následný odvoz a likvidaci v souladu s platnou legislativou. Úklid a shromažďování musí být prováděno tak, aby nedocházelo k nadměrnému víření prachu a odpadu, všechna pracoviště byla trvale bezpečná a umožňovala plynulý pohyb a přesun materiálu, aby materiál a zařízení stavby a vznikající odapd byly pouze na místech k tomu předem určených  aby stavba plnila i vizuálně uklizený dojem (např. materiál, zařízení a odpad  srovnaný ve vzájemně oddělených skupinách dle účelu použití nebo jeho druhuprůběžné odklízení a oddělené shromažďování vznikajících odpadů dle jejich druhu na k tomu určených místech, nádobách, atd.)</t>
  </si>
  <si>
    <t>71</t>
  </si>
  <si>
    <t>R730X205140</t>
  </si>
  <si>
    <t>Koordinační činnost</t>
  </si>
  <si>
    <t>Poznámka k položce: Koordinace stavebních a technologických dodávek stavby.</t>
  </si>
  <si>
    <t xml:space="preserve">  D.1.2.4.02</t>
  </si>
  <si>
    <t>Poplachový zabezpečovací a tísňový systém PZTS</t>
  </si>
  <si>
    <t>D.1.2.4.02</t>
  </si>
  <si>
    <t>R940X2497010</t>
  </si>
  <si>
    <t>D31</t>
  </si>
  <si>
    <t>El. rozvody PZTS - demontáže a montáže</t>
  </si>
  <si>
    <t>R742X2431010</t>
  </si>
  <si>
    <t>Provedení odkrytí a zpřístupnění všech zařízení zabezpečení objektu pro možnost provedení kontroly stavu pro monitorování demontáží a montáží zařízení.</t>
  </si>
  <si>
    <t>Poznámka k položce: Průzkumné práce stávajícího objektu</t>
  </si>
  <si>
    <t>R742X2431020</t>
  </si>
  <si>
    <t>Provedení kontroly a zaměření stávajícího stavu zařízení a rozvodů PZTS.</t>
  </si>
  <si>
    <t>Poznámka k položce: Provedení kontroly a zaměření stávajícího stavu zařízení a rozvodů PZTS (původního EZS) ŽST včetně vypracování protokolu o výsledcích zjištění se zaměřením na zjištění skutečného stavu pro budoucí návaznosti na místní předpis o provádění kontrol funkčnosti zařízení jako celek včetně vyplývajících návrhů na řešení.</t>
  </si>
  <si>
    <t>R742X2431030</t>
  </si>
  <si>
    <t>Poznámka k položce: rozdělení prací do etapizace samotné realizace</t>
  </si>
  <si>
    <t>R742X2431040</t>
  </si>
  <si>
    <t>Po vyklizení a stavebních úprav v prostorách výstavby</t>
  </si>
  <si>
    <t>Poznámka k položce: Demontáže - vyklizení všwch prostor, kde se budou provádět demontáže</t>
  </si>
  <si>
    <t>R742X2431050</t>
  </si>
  <si>
    <t>V rekonstruované části objektu celé 1.NP. a v části 1.PP se odpojí od stávajícího systému PZTS a zdemontuje.</t>
  </si>
  <si>
    <t>Poznámka k položce: demontáže s podmínkou - stávající část PZTS provozu ŽST v 1.PP. Bude plně funkční</t>
  </si>
  <si>
    <t>R742X2431060</t>
  </si>
  <si>
    <t>Připojení nového zařízení na stávající zařízení PZTS a osazení zařízení v místnosti č. 0.15</t>
  </si>
  <si>
    <t>Poznámka k položce: montážní činnost - připojení nového zařízení PZTS ze stávající ústředny PZTS v mč. 0,19f a osazení zařízení v mísnosti č. 0.15</t>
  </si>
  <si>
    <t>R742X2431070</t>
  </si>
  <si>
    <t>Připojení nového zařízení na stávající zařízení PZTS a osazení zařízení v místnosti č. 1.05a</t>
  </si>
  <si>
    <t>Poznámka k položce: montážní činnost - připojení nového zařízení PZTS ze stávající ústředny PZTS v mč. 0,19f a osazení zařízení v mísnosti č. 0.15a</t>
  </si>
  <si>
    <t>R742X2431080</t>
  </si>
  <si>
    <t>Osazení nové ústřrdny PZTS v mč. 1,05a</t>
  </si>
  <si>
    <t>Poznámka k položce: Montážní činnost - osazení nové ústřrdny PZTS v mč. 1,05a a příprava pro další montáže rozvodů a zařízení</t>
  </si>
  <si>
    <t>R742X2431090</t>
  </si>
  <si>
    <t>Přeprogramování zařízení PZTS části ŽST</t>
  </si>
  <si>
    <t>Poznámka k položce: Po propojení nového zařízení PZTS se stávající částí ŽST softwerově přeprogramovat v součinnosti s pracovníky ŽST.</t>
  </si>
  <si>
    <t>R742X2431100</t>
  </si>
  <si>
    <t>Kompletní montáž nového systému PZTS objektu</t>
  </si>
  <si>
    <t>Poznámka k položce: Kompletní montáž nového systému PZTS objektu včetně uvedení do provozu v součinnosti s pracovníky ŽST.</t>
  </si>
  <si>
    <t>R742X2431110</t>
  </si>
  <si>
    <t>Připojení zařízení VSS na páteřní switch a propojení přel LAN vedení s ústřednou PZTS, nově umístěný v technologickém zázemí ŽST</t>
  </si>
  <si>
    <t>Poznámka k položce: montáže - místnost ŽST  č. 0.19f v součinnosti s pracovníky ŽST.</t>
  </si>
  <si>
    <t>R742X2431120</t>
  </si>
  <si>
    <t>Připojení rozvaděčů na ochranu pospojení PE</t>
  </si>
  <si>
    <t>Poznámka k položce: montážní práce daného zařízení</t>
  </si>
  <si>
    <t>R742X2431130</t>
  </si>
  <si>
    <t>Provedení průrazú a rýh pro uložení kabelových tras a opětné zahození včetně povrchových úprav</t>
  </si>
  <si>
    <t>Poznámka k položce: montážní práce daného zařízení v součinnosti se stavbou</t>
  </si>
  <si>
    <t>R742X2431140</t>
  </si>
  <si>
    <t>Oprava omítek včetně malby po uložení kabelových rozvodů</t>
  </si>
  <si>
    <t>Poznámka k položce: dodávka montáž na opravách omítek - práce prováděné v součinnosti se stavbou</t>
  </si>
  <si>
    <t>D32</t>
  </si>
  <si>
    <t>rozvody a zařízení - PZTS</t>
  </si>
  <si>
    <t>R742X2432010</t>
  </si>
  <si>
    <t>Ústředna PZTS 8-512 smyček, 60 podsystémů, až 6-512 výstupů, vestavěný TCP/IP modul + spcn310, v kovovém boxu s transformátorem, místo pro 17Ah AKU a 4 další ex</t>
  </si>
  <si>
    <t>Ústředna PZTS 8-512 smyček, 60 podsystémů, až 6-512 výstupů, vestavěný TCP/IP modul + spcn310, v kovovém boxu s transformátorem, místo pro 17Ah AKU a 4 další expandery, vestavěný Web Server, USB, RS232, 2 linky nebo 1 kruhová linka sběrnice, pro střední a velké aplikace, st. zabezpečení 3</t>
  </si>
  <si>
    <t>Poznámka k položce: dodávka a montáž specifikované kompletní ústředny PZTS - dle výkresů zařízení slaboproudé elektrotechniky - část PZTS podlaží 1.PP, 1.NP a půda a schéma  - výkres PZTS 2_007</t>
  </si>
  <si>
    <t>R742X2432020</t>
  </si>
  <si>
    <t>Tenká LCD klávesnice 510 (hloubka 17,5mm) s velkým displejem 128x64 bodů a s dotykovou klávesnicí, 5 stavových LED, 4 funkční dotykové klávesy, integrovaný hlas</t>
  </si>
  <si>
    <t>Tenká LCD klávesnice 510 (hloubka 17,5mm) s velkým displejem 128x64 bodů a s dotykovou klávesnicí, 5 stavových LED, 4 funkční dotykové klávesy, integrovaný hlasový modul, funguje zároveň jako izolátor/opakovač sběrnice X-BUS, kompatibilní s verzí 3.4.5 a vyšší.</t>
  </si>
  <si>
    <t>Poznámka k položce: dodávka a kompletní montáž specifikované LCD klávesnice PZTS - dle výkresů zařízení slaboproudé elektrotechniky - část PZTS podlaží 1.PP, 1.NP a půda a schéma  - výkres PZTS 2_007</t>
  </si>
  <si>
    <t>R742X2432040</t>
  </si>
  <si>
    <t>Expander 652 vstupů / 2 programovatelné reléové výstupy, funguje zároveň jako izolátor/opakovač sběrnice, umožňuje odbočení sběrnice, v plastovém krytu s přední</t>
  </si>
  <si>
    <t>Expander 652 vstupů / 2 programovatelné reléové výstupy, funguje zároveň jako izolátor/opakovač sběrnice, umožňuje odbočení sběrnice, v plastovém krytu s předním i zadním tamper kontaktem</t>
  </si>
  <si>
    <t>Poznámka k položce: dodávka a kompletní montáž expandéru 652 - 8 vstupů PZTS - dle výkresů zařízení slaboproudé elektrotechniky - část PZTS podlaží 1.PP, 1.NP a půda a schéma  - výkres PZTS 2_007</t>
  </si>
  <si>
    <t>R742X2432060</t>
  </si>
  <si>
    <t>Expander 210 pro ovládání 2 dveří nebo 1 vstup/výstup dveří, 4 volně programovatelné vstupy, 2 reléové výstupy 30VDC/1A, vstup pro připojení dvou čteček (Wiegan</t>
  </si>
  <si>
    <t>Expander 210 pro ovládání 2 dveří nebo 1 vstup/výstup dveří, 4 volně programovatelné vstupy, 2 reléové výstupy 30VDC/1A, vstup pro připojení dvou čteček (Wiegand/Clock Data).</t>
  </si>
  <si>
    <t>Poznámka k položce: dodávka a kompletní montáž expandéru 210 PZTS - dle výkresů zařízení slaboproudé elektrotechniky - část PZTS podlaží 1.PP, 1.NP a půda a schéma  - výkres PZTS 2_007</t>
  </si>
  <si>
    <t>R742X2432080</t>
  </si>
  <si>
    <t>Systémový inteligentní přídavný zdroj, v krytu vč. transformátoru, integrováné programovatelné V/V (8 vstupů/2 výstupy), prostor pro 17Ah AKU a 3 další expander</t>
  </si>
  <si>
    <t>Systémový inteligentní přídavný zdroj, v krytu vč. transformátoru, integrováné programovatelné V/V (8 vstupů/2 výstupy), prostor pro 17Ah AKU a 3 další expandery, 2 x 750mA</t>
  </si>
  <si>
    <t>Poznámka k položce: dodávka a kompletní montáž zdroje SPCP333 - dle výkresů zařízení slaboproudé elektrotechniky - část PZTS podlaží 1.PP, 1.NP a půda a schéma  - výkres PZTS 2_007</t>
  </si>
  <si>
    <t>R742X2432100</t>
  </si>
  <si>
    <t>MAGIC pasivní infračervený detektor v plochém designu, spolu se sofistikovaným algoritmem VISATEC a patentovaným MAGIC zrcadlem, dosah 12m/20m záclona, nízká sp</t>
  </si>
  <si>
    <t>MAGIC pasivní infračervený detektor v plochém designu, spolu se sofistikovaným algoritmem VISATEC a patentovaným MAGIC zrcadlem, dosah 12m/20m záclona, nízká spotřeba 2,5mA, autotest a End-of-Line koncept.</t>
  </si>
  <si>
    <t>Poznámka k položce: dodávka a kompletní montáž infračerveného detektoru - dle výkresů zařízení slaboproudé elektrotechniky - část PZTS podlaží 1.PP, 1.NP a půda a schéma  - výkres PZTS 2_007</t>
  </si>
  <si>
    <t>R742X2432120</t>
  </si>
  <si>
    <t>Univerzální konzola pro detektory PDM vhodná pro montáž na stěnu i strop</t>
  </si>
  <si>
    <t>Poznámka k položce: dodávka a kompletní montáž konzole - dle výkresů zařízení slaboproudé elektrotechniky - část PZTS podlaží 1.PP, 1.NP a půda</t>
  </si>
  <si>
    <t>R742X2432130</t>
  </si>
  <si>
    <t>Akustický detektor tříštění skla s antimaskingem (antimasking má samostatný reléový výstup) s dosahem až 9m a úhlem pokrytí 165°, který je určen i pro vrstvená</t>
  </si>
  <si>
    <t>Akustický detektor tříštění skla s antimaskingem (antimasking má samostatný reléový výstup) s dosahem až 9m a úhlem pokrytí 165°, který je určen i pro vrstvená skla. Díky komplexní signálové analýze signálu detektor dokáže precizně rozlišit skutečný poplach od rušivých signálů a poskytuje tak 100% odolnost proti falešným poplachům. Detektor je možné montovat na strop nebo zeď proti hlídaným sklům.</t>
  </si>
  <si>
    <t>Poznámka k položce: dodávka a kompletní montáž detektoru tříštění skla - dle výkresů zařízení slaboproudé elektrotechniky - část PZTS podlaží 1.PP, 1.NP a půda a schéma  - výkres PZTS 2_007</t>
  </si>
  <si>
    <t>R742X2432150</t>
  </si>
  <si>
    <t>Seismický detektor pro náročná prostředí (trezory, pancéřové sejfy, noční schránky, bankomaty) se zabudovaným testovacím systémem Technologie Senstec, dosah-kru</t>
  </si>
  <si>
    <t>Seismický detektor pro náročná prostředí (trezory, pancéřové sejfy, noční schránky, bankomaty) se zabudovaným testovacím systémem Technologie Senstec, dosah-kruh s poloměrem 2m.</t>
  </si>
  <si>
    <t>Poznámka k položce: dodávka a kompletní montáž seicmického detektoru - dle výkresů zařízení slaboproudé elektrotechniky - část PZTS podlaží 1.PP, 1.NP a půda a schéma  - výkres PZTS 2_007</t>
  </si>
  <si>
    <t>R742X2432170</t>
  </si>
  <si>
    <t>Dveřní magnetický kontakt (1 x NC), krytí IP67 pro zápustnou montáž, kabel se 4 žilami, rozměry 10 x 36mm, pracovní vzdálenost max. 25 mm, připojovací kabel 6m.</t>
  </si>
  <si>
    <t>Poznámka k položce: dodávka a kompletní montáž magnetického dveřního kontaktu - dle výkresů zařízení slaboproudé elektrotechniky - část PZTS podlaží 1.PP, 1.NP a půda a schéma  - výkres PZTS 2_007</t>
  </si>
  <si>
    <t>R742X2432190</t>
  </si>
  <si>
    <t>Podložka 3mm pod díl s kontaktem řady MK-4000</t>
  </si>
  <si>
    <t>Poznámka k položce: dodávka a kompletní montáž podložky s kontaktem - dle výkresů zařízení slaboproudé elektrotechniky - část PZTS podlaží 1.PP, 1.NP a půda a schéma  - výkres PZTS 2_007</t>
  </si>
  <si>
    <t>R742X2432200</t>
  </si>
  <si>
    <t>Podložka 3mm pod díl s magnetem řady MK-4000</t>
  </si>
  <si>
    <t>Poznámka k položce: dodávka a kompletní montáž podložky s magnetem - dle výkresů zařízení slaboproudé elektrotechniky - část PZTS podlaží 1.PP, 1.NP a půda a schéma  - výkres PZTS 2_007</t>
  </si>
  <si>
    <t>R742X2432210</t>
  </si>
  <si>
    <t>Magnetické okenní kontakty celkem</t>
  </si>
  <si>
    <t>Poznámka k položce: dodávka a kompletní montáž magnetického okenního kontaktu - dle výkresů zařízení slaboproudé elektrotechniky - část PZTS podlaží 1.PP, 1.NP a půda a schéma  - výkres PZTS 2_007</t>
  </si>
  <si>
    <t>R742X2432220</t>
  </si>
  <si>
    <t>Vnitřní piezo siréna, napájení 13,8V / max. 110mA, klidový odběr 1mA, hlasitost 110dB, krytí IP30, provozní teplota -10° až +55°C, pro montáž na zeď.</t>
  </si>
  <si>
    <t>Poznámka k položce: dodávka a kompletní montáž vnitřní sirény - dle výkresů zařízení slaboproudé elektrotechniky - část PZTS podlaží 1.PP, 1.NP a půda a schéma  - výkres PZTS 2_007</t>
  </si>
  <si>
    <t>R742X2432230</t>
  </si>
  <si>
    <t>Venkovní siréna 2 tampery, s majákem, v kovovém vnitřním krytu, atraktivní design, zálohovaná. Pro použití jako siréna se samostatným napájením 12V/2,2Ah (není</t>
  </si>
  <si>
    <t>Venkovní siréna 2 tampery, s majákem, v kovovém vnitřním krytu, atraktivní design, zálohovaná. Pro použití jako siréna se samostatným napájením 12V/2,2Ah (není součástí dodávky) nebo s napájením z ústředny. Výkon 103dB</t>
  </si>
  <si>
    <t>Poznámka k položce: dodávka a kompletní montáž venkovní sirény - dle výkresů zařízení slaboproudé elektrotechniky - část PZTS podlaží 1.PP, 1.NP a půda a schéma  - výkres PZTS 2_007</t>
  </si>
  <si>
    <t>R742X2432250</t>
  </si>
  <si>
    <t>Propojovací krabička - pájecí, 8 svorek + tamper (mag.kontakt), ochrana víčka proti proříznutí, provedení pod omítku</t>
  </si>
  <si>
    <t>Poznámka k položce: dodávka a kompletní montáž propojovací krabice - dle výkresů zařízení slaboproudé elektrotechniky - část PZTS podlaží 1.PP, 1.NP a půda a schéma  - výkres PZTS 2_007</t>
  </si>
  <si>
    <t>R742X2432270</t>
  </si>
  <si>
    <t>Tísňové tlačítko</t>
  </si>
  <si>
    <t>Poznámka k položce: dodávka a kompletní montáž tlačítka - dle výkresů zařízení slaboproudé elektrotechniky - část PZTS podlaží 1.PP, 1.NP a půda a schéma  - výkres PZTS 2_007</t>
  </si>
  <si>
    <t>R742X2432280</t>
  </si>
  <si>
    <t>MIFARE čtečka bez klávesnice, protocol OSDP/Wiegand, moderní design, krytí IP55, tři LED, interní bzučák a multibarevný LED rámeček pro stavové a potvrzující in</t>
  </si>
  <si>
    <t>MIFARE čtečka bez klávesnice, protocol OSDP/Wiegand, moderní design, krytí IP55, tři LED, interní bzučák a multibarevný LED rámeček pro stavové a potvrzující informace.</t>
  </si>
  <si>
    <t>Poznámka k položce: dodávka a kompletní montáž čtečky, která bude ovládána průkazy oprávněných zaměstnanců ŽST - dle výkresů zařízení slaboproudé elektrotechniky - část PZTS podlaží 1.PP, 1.NP a půda a schéma  - výkres PZTS 2_007</t>
  </si>
  <si>
    <t>R742X2432300</t>
  </si>
  <si>
    <t>Spínaný zálohovaný zdroj v krytu 27,6V/2A, prostor pro AKU 2x17Ah, max. proud do zátěže 2A, připojitelné AKU-min. 2x 7Ah, max. 2x 17Ah, IP30, -10°C to +40°C,roz</t>
  </si>
  <si>
    <t>Spínaný zálohovaný zdroj v krytu 27,6V/2A, prostor pro AKU 2x17Ah, max. proud do zátěže 2A, připojitelné AKU-min. 2x 7Ah, max. 2x 17Ah, IP30, -10°C to +40°C,rozměry š405 x v426 x h82mm, certifikáty 0786-CPD-20787 a VdS G20914</t>
  </si>
  <si>
    <t>Poznámka k položce: dodávka a kompletní montáž zdroje - dle výkresů zařízení slaboproudé elektrotechniky - část PZTS podlaží 1.PP, 1.NP a půda a schéma  - výkres PZTS 2_007</t>
  </si>
  <si>
    <t>R742X2432310</t>
  </si>
  <si>
    <t>Fiamm FG20721 (12V/7,2Ah - Faston 4,8mm), rozměry: 151 x 65 x 99</t>
  </si>
  <si>
    <t>Poznámka k položce: dodávka a kompletní montáž baterie - dle výkresů zařízení slaboproudé elektrotechniky - část PZTS podlaží 1.PP, 1.NP a půda a schéma  - výkres PZTS 2_007</t>
  </si>
  <si>
    <t>R742X2432320</t>
  </si>
  <si>
    <t>Fiamm FG21803 (12V/18Ah - M5), rozměry: 181 x 76 x 167</t>
  </si>
  <si>
    <t>R742X2432340</t>
  </si>
  <si>
    <t>Dodávka čipových karet - typové se ŽST včetně naprogramování</t>
  </si>
  <si>
    <t>Poznámka k položce: dodávka včetně naprogramování pro přístup i oprávněných zaměstnanců SŽ</t>
  </si>
  <si>
    <t>R742X2432350</t>
  </si>
  <si>
    <t>Dodávka a montáž kabelu SYKFY 3x2x0,5 včetně uložení a zakončení.</t>
  </si>
  <si>
    <t>Poznámka k položce: dodávka a montáž kabelu - dle výkresů zařízení slaboproudé elektrotechniky - část PZTS podlaží 1.PP, 1.NP a půda a schéma  - výkres PZTS 2_007</t>
  </si>
  <si>
    <t>R742X2432360</t>
  </si>
  <si>
    <t>Dodávka a montáž datového metalického kabelu Cat 5e U/UTP 4x2x0,5 - stíněný (montáž je včetně ulžení v trase do lišt).</t>
  </si>
  <si>
    <t>R742X2432370</t>
  </si>
  <si>
    <t>Dodávka a montáž kabelu JYTY 2x1 včetně uložení a zakončení.</t>
  </si>
  <si>
    <t>R742X2432380</t>
  </si>
  <si>
    <t>Dodávka a montáž kabelu CYKY 3x1,5 včetně uložení a zakončení.</t>
  </si>
  <si>
    <t>R742X2432390</t>
  </si>
  <si>
    <t>Dodávka a montáž datového optického kabelu 12 vl. 50/125, OM4 včetně ukončení.</t>
  </si>
  <si>
    <t>R742X2432400</t>
  </si>
  <si>
    <t>Poznámka k položce: dodávka a montáž trubky - dle výkresů zařízení slaboproudé elektrotechniky - část PZTS podlaží 1.PP, 1.NP a půda a schéma  - výkres PZTS 2_007</t>
  </si>
  <si>
    <t>R742X2432410</t>
  </si>
  <si>
    <t>Uložení kabelů včetně uchycení do žlabů v chráničkách pod podlahou a stropech</t>
  </si>
  <si>
    <t>Poznámka k položce: poze montáže vedení - dle výkresů zařízení slaboproudé elektrotechniky - část PZTS podlaží 1.PP, 1.NP a půda a schéma  - výkres PZTS 2_007</t>
  </si>
  <si>
    <t>R742X2432420</t>
  </si>
  <si>
    <t>Uložení kabelů včetně uchycení do elektroinstalačních liět, včetně lišt vkládacích</t>
  </si>
  <si>
    <t>R742X2432460</t>
  </si>
  <si>
    <t>Pancéřové chráničky, elektroinstalační PVC lišty včetně příslušenství a přístrojových krabic upevňovací spojovací materiál apod.</t>
  </si>
  <si>
    <t>Poznámka k položce: dodávka a montáž chráničky - dle výkresů zařízení slaboproudé elektrotechniky - část PZTS podlaží 1.PP, 1.NP a půda</t>
  </si>
  <si>
    <t>R742X2432470</t>
  </si>
  <si>
    <t>Dodavatelská část - Proměření-závěrečné certifikační měření s protokolem na CD, předávací dokumentace</t>
  </si>
  <si>
    <t>Poznámka k položce: Montážní činnost k uvedení celého systému do provozu</t>
  </si>
  <si>
    <t>R742X2432490</t>
  </si>
  <si>
    <t>Nezpecifilkované položky spojené s úpravami kompletního zařízení PZTS</t>
  </si>
  <si>
    <t>Poznámka k položce: dodávka a montáž nespecifikovaného drobného materiálu - dle výkresů zařízení slaboproudé elektrotechniky - část PZTS podlaží 1.PP, 1.NP a půda a schéma  - výkres PZTS 2_007</t>
  </si>
  <si>
    <t>R742X2432500</t>
  </si>
  <si>
    <t>D+M Kabelový žlab neděrovaný NKZN 100x250 vč oblouků, vík, spojek, podpěr a upevnění.</t>
  </si>
  <si>
    <t>Poznámka k položce: dodávka a montáž žlabu - dle výkresů zařízení slaboproudé elektrotechniky - část PZTS podlaží 1.PP, 1.NP a půda</t>
  </si>
  <si>
    <t>R005X2497020</t>
  </si>
  <si>
    <t>Zprovoznění, seřízení a vyzkoušení zařízení jako celek</t>
  </si>
  <si>
    <t>hod.</t>
  </si>
  <si>
    <t>Poznámka k položce: Před předáním. Vyhotovení zápisu s popisem postupu zprovoznění, výsledků seřízení, výsledků zkoušek, atd. Zařízení musí být před předáním bez závad.</t>
  </si>
  <si>
    <t>R005X2497060</t>
  </si>
  <si>
    <t>část celého zařízení, musí být prohlédnuta, přeměřena, vyzkoušena a bude podle této vyhlášky vypracována zpráva o výchozí revizi včetně upravy rozvaděčů.</t>
  </si>
  <si>
    <t>R005X2497070</t>
  </si>
  <si>
    <t>Funkční zkoušky včetně vystavení protokolů o zkouškách zařízení</t>
  </si>
  <si>
    <t>Poznámka k položce: Kompletní uvedení do provozu</t>
  </si>
  <si>
    <t>005X9551</t>
  </si>
  <si>
    <t>Dopracování zadávací dokumentace na dodavatelskou realizační a dílenskou dokumentaci včetně programovacích tabulek</t>
  </si>
  <si>
    <t>R005X2497080</t>
  </si>
  <si>
    <t>Poznámka k položce: Např. přizpůsobování nových rozvodů a zařízení ostatním stávajícícm zařízením a stavební části, drobný materiál jako např. příchytky, atd., tedy veškerý ostatní materiál a výrobky potřebné pro řádné dokončení díla + finanční rezerva (mimo jiné ohled na nutnost přizpůsobování, práce a koordinace se stavební částí a stávajícího stavu) - čáska bude podrobně zúčtována a dodavatelem využita pouze do objektivně doložené výše.</t>
  </si>
  <si>
    <t>R005X2497090</t>
  </si>
  <si>
    <t>Ostatní zúčtovatelné stavební, montážní, pomocné a doplňkové práce v potřebném rozsahu</t>
  </si>
  <si>
    <t>Poznámka k položce: např. přizpůsobování nových rozvodů a zařízení ostatním zařízením a stavební části, provádění funkčních zkoušek a montáže s vazbou na zkoušky a montáž ostatních částí stavby, atd., tedy veškeré ostatní práce potřebné pro řádné dokončení díla + finanční rezerva (mimo jiné ohled na nutnost přizpůsobování, práce a koordinace se stavební částí a stávajícího stavu) - čáska bude podrobně zúčtována a dodavatelem využita pouze do objektivně doložené výše.</t>
  </si>
  <si>
    <t>R005X2497120</t>
  </si>
  <si>
    <t>R005X2497130</t>
  </si>
  <si>
    <t>D+M Popisy a označení rozvodů a zařízení</t>
  </si>
  <si>
    <t>Poznámka k položce: Popisy a označení především rozvodů stému PZTS, tak aby byla umožněna snadná orientace v zařízení PZTS pro obsluhu, údržbu a servis.</t>
  </si>
  <si>
    <t>R005X2497250</t>
  </si>
  <si>
    <t>Závěrečný úklid spojená s PZTS</t>
  </si>
  <si>
    <t>Poznámka k položce: Provedení komplexního úklidu po provádění vytápění na úroveň min. původního stavu v návaznosti na likvidaci odpadů a úklid celé stavby</t>
  </si>
  <si>
    <t>R005X2497260</t>
  </si>
  <si>
    <t>Koordinační činnost spojená s PZTS</t>
  </si>
  <si>
    <t xml:space="preserve">  D.1.2.7</t>
  </si>
  <si>
    <t>Informační systém</t>
  </si>
  <si>
    <t>D.1.2.7</t>
  </si>
  <si>
    <t>Informační</t>
  </si>
  <si>
    <t>Informační zařízení</t>
  </si>
  <si>
    <t>75L311</t>
  </si>
  <si>
    <t>ODJEZDOVÁ NEBO PŘÍJEZDOVÁ TABULE IS JEDNOSTRANNÁ DO 6-TI ŘÁDKŮ</t>
  </si>
  <si>
    <t>KUS</t>
  </si>
  <si>
    <t>OTSKP_2020</t>
  </si>
  <si>
    <t>Poznámka k položce: poznámka: provedení LED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</si>
  <si>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75L32Y</t>
  </si>
  <si>
    <t>ODJEZDOVÁ NEBO PŘÍJEZDOVÁ TABULE IS - DEMONTÁŽ</t>
  </si>
  <si>
    <t>Poznámka k položce: 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</si>
  <si>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75L371</t>
  </si>
  <si>
    <t>PODCHODOVÁ TABULE IS JEDNOSTRANNÁ, DVOU NEBO TŘÍŘÁDKOVÁ</t>
  </si>
  <si>
    <t>75L32X</t>
  </si>
  <si>
    <t>ODJEZDOVÁ NEBO PŘÍIEZDOVÁ TABULE IS - MONTÁŽ</t>
  </si>
  <si>
    <t>Poznámka k položce: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</si>
  <si>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75L37X</t>
  </si>
  <si>
    <t>PODCHODOVÁ TABULE IS - MONTÁŽ</t>
  </si>
  <si>
    <t>75L361</t>
  </si>
  <si>
    <t>NÁSTUPIŠTNÍ TABULE IS OBOUSTRANNÁ BEZ ČÍSLA KOLEJE</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</si>
  <si>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</si>
  <si>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75L36X</t>
  </si>
  <si>
    <t>NÁSTUPIŠTNÍ TABULE IS - MONTÁŽ</t>
  </si>
  <si>
    <t>75L3A4</t>
  </si>
  <si>
    <t>INFORMAČNÍ PRVEK, ZÁVĚS PRO INFORMAČNÍ TABULE</t>
  </si>
  <si>
    <t>75L3AX</t>
  </si>
  <si>
    <t>Informační prvek - montáž</t>
  </si>
  <si>
    <t>8+12=20.000 [A]</t>
  </si>
  <si>
    <t>75L3A1</t>
  </si>
  <si>
    <t>HLASOVÝ MODUL PRO NEVIDOMÉ</t>
  </si>
  <si>
    <t>75L391</t>
  </si>
  <si>
    <t>Elektronický informační panel OOSPO</t>
  </si>
  <si>
    <t>75L39X</t>
  </si>
  <si>
    <t>Montáž OOSPO</t>
  </si>
  <si>
    <t>75L244</t>
  </si>
  <si>
    <t>HODINY PORDRUŽNÉ RUČIČKOVÉ VENKOVNÍ - oboustranné</t>
  </si>
  <si>
    <t>Poznámka k položce: Poznámky: S průběžnou vteřinou dle nové grafiky SŽ</t>
  </si>
  <si>
    <t>75L24X</t>
  </si>
  <si>
    <t>HODINY PODRUŽNÉ NEBO AUTONOMNÍ VENKOVNÍ - MONTÁŽ</t>
  </si>
  <si>
    <t>75L253</t>
  </si>
  <si>
    <t>ZÁVĚS PRO PODRUŽNÉ HODINY RUČIČKOVÉ OBOUSTRANNÉ PŘES 50 CM</t>
  </si>
  <si>
    <t>75L25X</t>
  </si>
  <si>
    <t>ZÁVĚS PRO PODRUŽNÉ HODINY - MONTÁŽ</t>
  </si>
  <si>
    <t>742G11</t>
  </si>
  <si>
    <t>KABEL NN DVOU- A TŘÍŽÍLOVÝ CU S PLASTOVOU IZOLACÍ DO 2,5 MM2</t>
  </si>
  <si>
    <t>Poznámka k položce: 1. Položka obsahuje:    – manipulace a uložení kabelu (do země, chráničky, kanálu, na rošty, na TV a pod.)   2. Položka neobsahuje:    – příchytky, spojky, koncovky, chráničky apod.   3. Způsob měření:   Měří se metr délkový.</t>
  </si>
  <si>
    <t>742L11</t>
  </si>
  <si>
    <t>UKONČENÍ DVOU AŽ PĚTIŽÍLOVÉHO KABELU V ROZVADĚČI NEBO NA PŘÍSTROJI DO 2,5 MM2</t>
  </si>
  <si>
    <t>Poznámka k položce: 1. Položka obsahuje:    – všechny práce spojené s úpravou kabelů pro montáž včetně veškerého příslušentsví      2. Položka neobsahuje:    X   3. Způsob měření:   Udává se počet kusů kompletní konstrukce nebo práce.</t>
  </si>
  <si>
    <t>747702</t>
  </si>
  <si>
    <t>Úprava stávajících kabelových skříní/rozváděčů</t>
  </si>
  <si>
    <t>Poznámka k položce: včetně drobného montážního materiálu</t>
  </si>
  <si>
    <t>703422</t>
  </si>
  <si>
    <t>ELEKTROINSTALAČNÍ TRUBKA PLASTOVÁ UV STABILNÍ VČETNĚ UPEVNĚNÍ A PŘÍSLUŠENSTVÍ DN PRŮMĚRU PŘES 25 DO 40 MM</t>
  </si>
  <si>
    <t>Poznámka k položce: 1. Položka obsahuje:    – přípravu podkladu pro osazení   2. Položka neobsahuje:    X   3. Způsob měření:   Měří se metr délkový.</t>
  </si>
  <si>
    <t>75L3E7</t>
  </si>
  <si>
    <t>SW PRO ŘÍZENÍ SYSTÉMU (TRAŤOVÉ NASAZENÍ) - SW MODUL ŘÍZENÍ TABULÍ - NAD 3 KS INF. TABULÍ / DISPLEJŮ VE STANICI</t>
  </si>
  <si>
    <t>Poznámka k položce: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</si>
  <si>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75L3EE</t>
  </si>
  <si>
    <t>SW MODUL PRO PODPORU HLASOVÉHO MODULU PRO NEVIDOMÉ PRO JEDNOTLIVOU STANICI NA TRATI</t>
  </si>
  <si>
    <t>Poznámka k položce: 1. Položka obsahuje:    – dodávku specifikovaného bloku/zařízení včetně potřebného drobného montážního materiálu    – dodávku souvisejícího příslušenství pro specifikovaný blok/zařízení    – dopravu a skladování   2. Položka neobsahuje:    X   3. Zp</t>
  </si>
  <si>
    <t>75L3J4</t>
  </si>
  <si>
    <t>ŠÉFMONTÁŽE, ZKOUŠENÍ, OŽIVENÍ, REVIZE INFORMAČNÍHO SYSTÉMU DO 50 PRVKŮ</t>
  </si>
  <si>
    <t>75L3EW</t>
  </si>
  <si>
    <t>SW PRO ŘÍZENÍ SYSTÉMU (TRAŤOVÉ NASAZENÍ) - DOPLNĚNÍ</t>
  </si>
  <si>
    <t>75L3D1</t>
  </si>
  <si>
    <t>HW PRO ŘÍZENÍ SYSTÉMU ŘÍDÍCÍ SERVER PRO ŘÍZENÍ INFORMAČNÍHO ZAŘÍZENÍ</t>
  </si>
  <si>
    <t>75L3D3</t>
  </si>
  <si>
    <t>HW PRO ŘÍZENÍ SYSTÉMU OVLÁDACÍ PRACOVIŠTĚ PRO ŘÍZENÍ INFORMAČNÍHO ZAŘÍZENÍ</t>
  </si>
  <si>
    <t>75L3DX</t>
  </si>
  <si>
    <t>HW PRO ŘÍZENÍ SYSTÉMU - MONTÁŽ</t>
  </si>
  <si>
    <t>75L3H2</t>
  </si>
  <si>
    <t>SW PRO ŘÍZENÍ SYSTÉMU (OSTATNÍ SPOLEČNÉ POLOŽKY) - SW MODUL PRO ELEKTRONICKÝ INFORMAČNÍ PANEL JEDNOSTRANNÝ</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</si>
  <si>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</si>
  <si>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 xml:space="preserve">  D.1.2.9</t>
  </si>
  <si>
    <t>Jiná sdělovací zařízení - KAMEROVÝ SYSTÉM - VSS, datové rozvody DTR, invalidi, centrální čas</t>
  </si>
  <si>
    <t>D.1.2.9</t>
  </si>
  <si>
    <t>R940X8997010</t>
  </si>
  <si>
    <t>Zřízení a odstranění pracovní podlahy dle montáže, např. lešení, pomocné lešení, práce na žebříku, práce na plošině atd. - dle potřeb montáže</t>
  </si>
  <si>
    <t>Poznámka k položce: mimo jiné dle NV č. 362/2005 Sb. - použití přenosného lešení, žebříků a plošině pro elektromontáže  Délka kabeláže ve výšce větší než 1,5 m nad podlahou je 2340 m.</t>
  </si>
  <si>
    <t>provedení průzkumu zařízení a demontáře</t>
  </si>
  <si>
    <t>R742X8931010</t>
  </si>
  <si>
    <t>Provedení odkrytí a zpřístupnění všech slaboproudých zařízení objektu pro možnost provedení kontroly stavu pro monitorování demontáží a montáží zařízení.</t>
  </si>
  <si>
    <t>Poznámka k položce: Průzkumné práce stávajícího objektu k zjištění prací pro demontáže a montáže zařízení</t>
  </si>
  <si>
    <t>R742X8931020</t>
  </si>
  <si>
    <t>Provedení kontroly a zaměření stávajícího stavu zařízení a rozvodů a zařízení ostatních slaboproudých systémů ŽST (VSS, DTR a CČ)</t>
  </si>
  <si>
    <t>Poznámka k položce: Provedení kontroly a zaměření stávajícího stavu zařízení a rozvodů a zařízení systému ŽST včetně vypracování protokolu o výsledcích zjištění se zaměřením na zjištění skutečného stavu pro budoucí návaznosti na místní předpis o provádění kontrol funkčnosti zařízení jako celek včetně vyplývajících návrhů na řešení.</t>
  </si>
  <si>
    <t>R742X8931030</t>
  </si>
  <si>
    <t>Rozpracování plánu demontáží a montáží vzhledem k etapizaci výstavby a zachování hlavních funkčních stavů zařízení ŽSR.</t>
  </si>
  <si>
    <t>R742X8931040</t>
  </si>
  <si>
    <t>V 1. etapě se provedou demontáže zařízení samotné budovy haly 1.PP a 1. NP. Odpojí se a zdemontuje stávající rozvody navazující na ostatní slaboproudé rozvody a</t>
  </si>
  <si>
    <t>V 1. etapě se provedou demontáže zařízení samotné budovy haly 1.PP a 1. NP. Odpojí se a zdemontuje stávající rozvody navazující na ostatní slaboproudé rozvody a zařízení 1.NP. a část 1.PP. – mimo prostory s technologickým zázemím ŽST nádraží, to nadále musí být funkční.</t>
  </si>
  <si>
    <t>Poznámka k položce: V 1. etapě bude nádraží v provozu provizorně se vstupem přes budoucí komerční prostor označeným č. 3 v 1.NP. a po části schodiště do prostoru 1.PP. se vstupem na jedno vlakové nástupiště. Ostatní prostory budou obedněny včetně haly. Zde se bude procházet pod zakrytým lešením. V této etapě se bude provádět 90 % činnosti na demontáži a montáži slaboproudých zařízení.</t>
  </si>
  <si>
    <t>R742X8931050</t>
  </si>
  <si>
    <t>Odpojí se a zdemontuje stávající rozvod kamerového systému VSS 1.NP. v hale a část v 1.PP, mimo kamer ŽSZ pro sledování hrany kolejiště. Tyto kamery musí být st</t>
  </si>
  <si>
    <t>Odpojí se a zdemontuje stávající rozvod kamerového systému VSS 1.NP. v hale a část v 1.PP, mimo kamer ŽSZ pro sledování hrany kolejiště. Tyto kamery musí být stále připojené, jen při stavebních pracech musí být zakryty proti mechanickému poškození, ale musí být stále funkční.</t>
  </si>
  <si>
    <t>Poznámka k položce: v dalších etepách bude nádraží v provozu provizorně se vstupem přes budoucí komerční prostor označeným č. 3 v 1.NP. a po části schodiště do prostoru 1.PP. se vstupem na jedno vlakové nástupiště. Ostatní prostory budou obedněny včetně haly. Zde se bude procházet pod zakrytým lešením. V této etapě se bude provádět 90 % činnosti na demontáži a montáži slaboproudých zařízení.</t>
  </si>
  <si>
    <t>R742X8931060</t>
  </si>
  <si>
    <t>Kompletní zdemontování datových rozvodů DTR včetně rozvaděčů mimo prostory technického zázemí nádraží, to musí být nadále zachované.</t>
  </si>
  <si>
    <t>R742X8931070</t>
  </si>
  <si>
    <t>Demontáž kabelový rozvod centrálního času CČ. Včetně hlavních hodin</t>
  </si>
  <si>
    <t>Poznámka k položce: Demontáže stávajícího centrálního času CČ mimo informační systém.  Stávající zařízení CČ v technologickém zázemí dráhy bude zachováno.</t>
  </si>
  <si>
    <t>R742X8931080</t>
  </si>
  <si>
    <t>Zdemontuje se zařízení pro invalidy v 1.PP., které bude opětně osazeno po stavebních úpravách spět.</t>
  </si>
  <si>
    <t>Poznámka k položce: Demontáž zařízení pro invalidy, uskladnění pro opětné použití a opětná montáž včetně uvedení do provozu</t>
  </si>
  <si>
    <t>montáže a dodávky ostatních doplňijících slaboproudých rozvodů a zařízení</t>
  </si>
  <si>
    <t>R742X8932010</t>
  </si>
  <si>
    <t>Osazení bezpečnostnícha popisných tabulek</t>
  </si>
  <si>
    <t>Poznámka k položce: dodávka a montáž tabulek</t>
  </si>
  <si>
    <t>R742X8932020</t>
  </si>
  <si>
    <t>D+M Požárně odolné průchodky mezi PO úseky</t>
  </si>
  <si>
    <t>Poznámka k položce: Montáž a dodávka požárních typových průchodek pro kabelové rozvody - dle výkresové dokumentace slaboproudé elektrotechniky 1.PP, 1.NP a půdy Výpočet byl proveden pomocí software AutoCAD – ElProCAD</t>
  </si>
  <si>
    <t>R742X8932030</t>
  </si>
  <si>
    <t>Kompletní instalace a dodávka řídící jednotky pro otvírání dveří toalet se čtečkou karet, mincovním automatem</t>
  </si>
  <si>
    <t>Kompletní instalace a dodávka  řídící jednotky pro otvírání dveří toalet se čtečkou karet, mincovním automatem</t>
  </si>
  <si>
    <t>Poznámka k položce: dodávka a montáž - kompletního zařízení včetně kabelového propojení a uvedení do provozu Výpočet byl proveden pomocí software AutoCAD – ElProCAD</t>
  </si>
  <si>
    <t>R742X8932040</t>
  </si>
  <si>
    <t>Pro montáže - ostatní spojovacé a upevňovací materiál vč. instalece - kryty, apod.</t>
  </si>
  <si>
    <t>Poznámka k položce: dodávka a montáž nespecifikovaného drobného materiálu - dle výkresů zařízení slaboproudé elektrotechniky dle výkreswů podlaží 1.PP, 1.NP a půda Výpočet byl proveden pomocí software AutoCAD – ElProCAD</t>
  </si>
  <si>
    <t>D33</t>
  </si>
  <si>
    <t>El. rozvody DTR - montáže</t>
  </si>
  <si>
    <t>R742X8933010</t>
  </si>
  <si>
    <t>Doplnění a úprava ve stávajícím datovém rozvaděči RDTR 01_05</t>
  </si>
  <si>
    <t>Poznámka k položce: propojení DTR rozvodů se stávajícím zařízení - montáže místnost ŽST č. 0.19f Výpočet byl proveden pomocí software AutoCAD – ElProCAD</t>
  </si>
  <si>
    <t>R742X8933020</t>
  </si>
  <si>
    <t>Osazení nového rozvaděče RDTR 02_05 typu 42U</t>
  </si>
  <si>
    <t>Poznámka k položce: montáž nového rozvaděče DTR - místnost ŽST č. 0.19f Výpočet byl proveden pomocí software AutoCAD – ElProCAD</t>
  </si>
  <si>
    <t>R742X8933030</t>
  </si>
  <si>
    <t>Osazení nového rozvaděče RDTR 03_01 typu 22U+22U</t>
  </si>
  <si>
    <t>Poznámka k položce: montáž nového rozvaděče DTR - místnost ŽST č. 1.05 Výpočet byl proveden pomocí software AutoCAD – ElProCAD</t>
  </si>
  <si>
    <t>R742X8933040</t>
  </si>
  <si>
    <t>Osazení nového rozvaděče RDTR 03_02 typu 9U</t>
  </si>
  <si>
    <t>Poznámka k položce: montáž nového rozvaděče DTR -  místnost ŽST č. 1.11a Výpočet byl proveden pomocí software AutoCAD – ElProCAD</t>
  </si>
  <si>
    <t>R742X8933050</t>
  </si>
  <si>
    <t>Osazení nového rozvaděče RDTR 03_03 typu 9U</t>
  </si>
  <si>
    <t>Poznámka k položce: montáž nového rozvaděče DTR - místnost ŽST - půda Výpočet byl proveden pomocí software AutoCAD – ElProCAD</t>
  </si>
  <si>
    <t>R742X8933060</t>
  </si>
  <si>
    <t>Uložení datových optických kabelů LAN do chrániček</t>
  </si>
  <si>
    <t>Poznámka k položce: Montážní práce uložení optických kabelů DTR - dle výkresů sdělovací zařízení - DTR 1.PP, 1.NP a půdy a schéha hlavních rozvodů DTR 2_006 Výpočet byl proveden pomocí software AutoCAD – ElProCAD</t>
  </si>
  <si>
    <t>R742X8933070</t>
  </si>
  <si>
    <t>Propojení datové sítě do výtahu</t>
  </si>
  <si>
    <t>Poznámka k položce: montážní práce - připojení metalického kabelu sítě DTR do výtahu  - dle výkresů sdělovací zařízení - DTR 1.PP, 1.NP a půdy a zapojovacích tabulek DTR Výpočet byl proveden pomocí software AutoCAD – ElProCAD</t>
  </si>
  <si>
    <t>R742X8933080</t>
  </si>
  <si>
    <t>Připojení datové sítě pro jizdenkového automatu</t>
  </si>
  <si>
    <t>Poznámka k položce: montážní práce - připojení metalického kabelu sítě DTR do automatu  - dle výkresů sdělovací zařízení - DTR 1.PP, 1.NP a půdy a zapojovacích tabulek DTR Výpočet byl proveden pomocí software AutoCAD – ElProCAD</t>
  </si>
  <si>
    <t>R742X8933090</t>
  </si>
  <si>
    <t>Připojení datové sítě pro kiosek</t>
  </si>
  <si>
    <t>Poznámka k položce: montážní práce - připojení metalického kabelu sítě DTR do kiosku  - dle výkresů sdělovací zařízení - DTR 1.PP, 1.NP a půdy a zapojovacích tabulek DTR Výpočet byl proveden pomocí software AutoCAD – ElProCAD</t>
  </si>
  <si>
    <t>R742X8933100</t>
  </si>
  <si>
    <t>Připojení datového rozvodu pro mincovní automat</t>
  </si>
  <si>
    <t>R742X8933110</t>
  </si>
  <si>
    <t>Poznámka k položce: montážní práce daného zařízení v součinnosti se stavbou Výpočet byl proveden pomocí software AutoCAD – ElProCAD</t>
  </si>
  <si>
    <t>R742X8933120</t>
  </si>
  <si>
    <t>D34</t>
  </si>
  <si>
    <t>datové rozvody a zařízení - DTR</t>
  </si>
  <si>
    <t>R742X8934010</t>
  </si>
  <si>
    <t>Dodávka a montáž kompletní datové dvojzásuvky včetně krabice pro datové zásuvky 2xRJ452 pro nástěnnou montáž se záclonkou datová + datový konektor Cat. 7a</t>
  </si>
  <si>
    <t>Poznámka k položce: Kompletní dodávka a montáž přístrojů - viz výktery zařízení slaboproudé elektrotechniky s DTR půdorysy 1.PP, 1.NP, půdy Výpočet byl proveden pomocí software AutoCAD - ElProCAD a Sichr</t>
  </si>
  <si>
    <t>R742X8934020</t>
  </si>
  <si>
    <t>Dodávka a montáž kompletní datové jednoduché zásuvky včetně krabice pro datové zásuvky 2xRJ452 pro nástěnnou montáž se záclonkou datová + datový konektor Cat. 7</t>
  </si>
  <si>
    <t>Dodávka a montáž kompletní datové jednoduché zásuvky včetně krabice pro datové zásuvky 2xRJ452 pro nástěnnou montáž se záclonkou datová + datový konektor Cat. 7a</t>
  </si>
  <si>
    <t>R742X8934030</t>
  </si>
  <si>
    <t>Dodávka a montáž datového metalického kabelu Cat 7a U/UTP 4x2x0,5 - stíněný (montáž je včetně ulžení v trase do lišt).</t>
  </si>
  <si>
    <t>Poznámka k položce: dodávka a montáže - připojení metalického kabelu sítě DTR  - dle výkresů sdělovací zařízení - DTR 1.PP, 1.NP a půdy a zapojovacích tabulek DTR Výpočet byl proveden pomocí software AutoCAD - ElProCAD a Sichr</t>
  </si>
  <si>
    <t>R742X8934040</t>
  </si>
  <si>
    <t>Dodávka a montáž kabelu SYKFY 10x2x0,5 včetně uložení a zakončení v rozvaděčích.</t>
  </si>
  <si>
    <t>Poznámka k položce: dodávka a montáže - připojení kabelu sítě DTR  - dle výkresů sdělovací zařízení - DTR 1.PP, 1.NP a půdy Výpočet byl proveden pomocí software AutoCAD - ElProCAD a Sichr</t>
  </si>
  <si>
    <t>R742X8934050</t>
  </si>
  <si>
    <t>Dodávka a montáž datového optického kabelu 12 vl. 50/125, (OM4)včetně ukončení.</t>
  </si>
  <si>
    <t>Poznámka k položce: dodávka a montáž optických kabelů DTR - dle výkresů sdělovací zařízení - DTR 1.PP, 1.NP a půdy a schéha hlavních rozvodů DTR 2_006 Výpočet byl proveden pomocí software AutoCAD - ElProCAD a Sichr</t>
  </si>
  <si>
    <t>R742X8934060</t>
  </si>
  <si>
    <t>Poznámka k položce: Dodávka a montáž trubek do prostor bez  mechanického poškození - dle výkresů slaboproudé elektrotechniky DTR  1.PP  a 1.NP. Výpočet byl proveden pomocí software AutoCAD - ElProCAD a Sichr</t>
  </si>
  <si>
    <t>R742X8934070</t>
  </si>
  <si>
    <t>Poznámka k položce: ostatní montážní práve uložení kabelů - dle výkresů slaboproudé elektrotechniky DTR  1.PP  a 1.NP. Výpočet byl proveden pomocí software AutoCAD - ElProCAD a Sichr</t>
  </si>
  <si>
    <t>R742X8934080</t>
  </si>
  <si>
    <t>R742X8934090</t>
  </si>
  <si>
    <t>Naprogramování PC sítě včetně oživení</t>
  </si>
  <si>
    <t>Poznámka k položce: Montážní a programátorská činnost pro zprovoznění DTR sítí Výpočet byl proveden pomocí software AutoCAD - ElProCAD a Sichr</t>
  </si>
  <si>
    <t>R742X8934110</t>
  </si>
  <si>
    <t>Ostatní nespecifikované instalační materiál, konektory, kryty, spojovací materiály apod.</t>
  </si>
  <si>
    <t>Poznámka k položce: dodávka a montáž nespecifikovaného drobného materiálu - dle výkresů slaboproudé elektrotechniky DTR  1.PP  a 1.NP. Výpočet byl proveden pomocí software AutoCAD - ElProCAD a Sichr</t>
  </si>
  <si>
    <t>R742X8934120</t>
  </si>
  <si>
    <t>Poznámka k položce: Dodávka a montáž chrániček do prostor bez  mechanického poškození - dle výkresů slaboproudé elektrotechniky DTR  1.PP  a 1.NP. Výpočet byl proveden pomocí software AutoCAD - ElProCAD a Sichr</t>
  </si>
  <si>
    <t>R742X8934130</t>
  </si>
  <si>
    <t>Připojení rozvaděče na ochranu pospojení PE</t>
  </si>
  <si>
    <t>Poznámka k položce: Provedení ochranného pospojení veškerého k tomu určeného zařízení přes k tomu vyznačené místo - dle výkresů slaboproudé elektrotechniky DTR  1.PP  a 1.NP. Výpočet byl proveden pomocí software AutoCAD - ElProCAD a Sichr</t>
  </si>
  <si>
    <t>R742X8934140</t>
  </si>
  <si>
    <t>Dodavatelská část - Proměření-závěrečné certifikační měření s protokolem na CD, revize, dodavatelská dokumentace, projekt skutečného provedení, předávací dokume</t>
  </si>
  <si>
    <t>Dodavatelská část - Proměření-závěrečné certifikační měření s protokolem na CD, revize, dodavatelská dokumentace, projekt skutečného provedení, předávací dokumentace</t>
  </si>
  <si>
    <t>Poznámka k položce: Montážní činnost související se zprovozněním DTR sítí - pouze u datové sítě Výpočet byl proveden pomocí software AutoCAD - ElProCAD a Sichr</t>
  </si>
  <si>
    <t>R742X8934150</t>
  </si>
  <si>
    <t>Kompletace zařízení DTR a uvedení do provozu</t>
  </si>
  <si>
    <t>Poznámka k položce: Montážní činnost související se zprovozněním DTR sítí - kompletací - pouze u datové sítě Výpočet byl proveden pomocí software AutoCAD - ElProCAD a Sichr</t>
  </si>
  <si>
    <t>R742X8934160</t>
  </si>
  <si>
    <t>Nezpecifilkované položky spojené s úpravami kompletního zařízení DTR</t>
  </si>
  <si>
    <t>Poznámka k položce: dodávka a montáž nespecifikovaného drobného materiálu - položky spojené s úpravami kompletního zařízení DTR - dle výkresů slaboproudé elektrotechniky DTR  1.PP  a 1.NP. Výpočet byl proveden pomocí software AutoCAD - ElProCAD a Sichr</t>
  </si>
  <si>
    <t>R742X8934170</t>
  </si>
  <si>
    <t>Kabelový žlab neděrovaný NKZN 100x250 vč oblouků, vík, spojek, podpěr a upevnění.</t>
  </si>
  <si>
    <t>Poznámka k položce: dodávka a montáž žlabu - dle výkresů slaboproudé elektrotechniky DTR  1.PP  a 1.NP. Výpočet byl proveden pomocí software AutoCAD - ElProCAD a Sichr</t>
  </si>
  <si>
    <t>D35</t>
  </si>
  <si>
    <t>rozvaděč "RDTR-02_05"</t>
  </si>
  <si>
    <t>R742X8935010</t>
  </si>
  <si>
    <t>Rozvaděč 19", stojanový, 42U 2000x800x900 - komplet</t>
  </si>
  <si>
    <t>Poznámka k položce: Dodávka a montáž zařízení samotné datové  rozvaděčové skříně označené 'RDTR-02_05' - nový datový rozvaděč ve stávajícím technologickém zázemí m.č. 0.19f - dle zapojovacích tabulek DTR a hlavního schéma rozvodů DTR 2_006, které jsou součástí PD. Návrh a specifikace rozvaděčů byl proveden pomocí software E-CONFIG 3.9.6</t>
  </si>
  <si>
    <t>R742X8935020</t>
  </si>
  <si>
    <t>Ventilační jednotka do rozvaděče 1U se čtyřmi ventilátory</t>
  </si>
  <si>
    <t>Poznámka k položce: Dodávka a montáž zařízení datovéhorozvaděče 'RDTR-02_05' Návrh a specifikace rozvaděčů byl proveden pomocí software E-CONFIG 3.9.6</t>
  </si>
  <si>
    <t>R742X8935030</t>
  </si>
  <si>
    <t>Vyvazovací panel 2U, kovový</t>
  </si>
  <si>
    <t>R742X8935040</t>
  </si>
  <si>
    <t>19" Patch propojovací panel 24 potů, 24xRJ45/u , Cat.7a - 1U</t>
  </si>
  <si>
    <t>R742X8935050</t>
  </si>
  <si>
    <t>Propojovací panel telefonní 19", 50xRJ45/u, 1U Cat.3 - komplet 1U</t>
  </si>
  <si>
    <t>R742X8935060</t>
  </si>
  <si>
    <t>Optická vana výsuvná 24xSC/SC - 1U včetně kazet</t>
  </si>
  <si>
    <t>R742X8935070</t>
  </si>
  <si>
    <t>Rám optického panelu 2U</t>
  </si>
  <si>
    <t>R742X8935080</t>
  </si>
  <si>
    <t>Panel 12p - včetně připojení v rámu optického panel SC, 12p.</t>
  </si>
  <si>
    <t>R742X8935090</t>
  </si>
  <si>
    <t>Optické převodníky - konvertor - WDM převodník optika /metalika s rychlostí portů 10/100Mbps, SM/SC</t>
  </si>
  <si>
    <t>R742X8935100</t>
  </si>
  <si>
    <t>Optické sváry, spojky, ochrana svárů, konektory</t>
  </si>
  <si>
    <t>R742X8935110</t>
  </si>
  <si>
    <t>Osvětlovací jednotka magnetická 19" - LED 0.5U</t>
  </si>
  <si>
    <t>R742X8935120</t>
  </si>
  <si>
    <t>Propojovací kabel UTP2,5m</t>
  </si>
  <si>
    <t>R742X8935130</t>
  </si>
  <si>
    <t>Propojovací kabel UTP1,5m</t>
  </si>
  <si>
    <t>R742X8935140</t>
  </si>
  <si>
    <t>Optické pigtaily ST 50/125 OM3</t>
  </si>
  <si>
    <t>R742X8935150</t>
  </si>
  <si>
    <t>Optické partch kabely ST-ST 50/125 OM3 2m</t>
  </si>
  <si>
    <t>R742X8935160</t>
  </si>
  <si>
    <t>Výsuvná polička 1U</t>
  </si>
  <si>
    <t>R742X8935170</t>
  </si>
  <si>
    <t>Oko kabelové pro uzemnění rozvaděče</t>
  </si>
  <si>
    <t>R742X8935180</t>
  </si>
  <si>
    <t>Napájecí lišta 8xCZ zásuvka, bleskojistka, 3x1,5mm 2m kabel CZ-DE - 2U</t>
  </si>
  <si>
    <t>R742X8935190</t>
  </si>
  <si>
    <t>Konektory RJ včetně instalace</t>
  </si>
  <si>
    <t>R742X8935200</t>
  </si>
  <si>
    <t>Ostatní propojovací materiál metalických rozvodů</t>
  </si>
  <si>
    <t>R742X8935210</t>
  </si>
  <si>
    <t>Optické spojky SC včetně uchycení kabelu a optického sváru</t>
  </si>
  <si>
    <t>R742X8935220</t>
  </si>
  <si>
    <t>Ethernetová přepěťová ochrana</t>
  </si>
  <si>
    <t>Poznámka k položce: Dodávka a montáž zařízení datovéhorozvaděče 'RDTR-02_05'. Zabudovaná přepěťová ochrana zaručí funkci připojeného zařízení i při 14 kV výboji trvajícím 8 us nebo 10 kV po dobu 20 us. pouze v případě správného uzemnění.  Přepěťová ochrana podporuje i PoE do napětí 50 V. Součástí dodávky je 15 cm měděný kabel, který je určen pro připevnění k zařízení dodávaným šroubem a matkou na jedné straně a k uzemění na druhé straně a 2 šrouby pro připojení ke kartě F50-PRO.   Návrh a specifikace rozvaděčů byl proveden pomocí software E-CONFIG 3.9.6</t>
  </si>
  <si>
    <t>72</t>
  </si>
  <si>
    <t>R742X8935230</t>
  </si>
  <si>
    <t>Podstavec stojanových rozvaděčů standart 100x800x900 mm</t>
  </si>
  <si>
    <t>Poznámka k položce: Dodávka a montáž samotného podstavce rozvaděče - zařízení datového rozvaděče 'RDTR-02_05' Návrh a specifikace rozvaděčů byl proveden pomocí software E-CONFIG 3.9.6</t>
  </si>
  <si>
    <t>73</t>
  </si>
  <si>
    <t>R742X8935240</t>
  </si>
  <si>
    <t>Ukončení kabelu SYKFY 10x2x0,5</t>
  </si>
  <si>
    <t>Poznámka k položce: Montáž - ukončení kabelu v datovém rozvaděči 'RDTR-02_05' Návrh a specifikace rozvaděčů byl proveden pomocí software E-CONFIG 3.9.6</t>
  </si>
  <si>
    <t>74</t>
  </si>
  <si>
    <t>R742X8935250</t>
  </si>
  <si>
    <t>Montáž roz. včetně připojení a ostatního propoj. a spoj. materiálu</t>
  </si>
  <si>
    <t>Poznámka k položce: dodávka a montáž nespecifikovaného drobného materiálu souvisejícího s datovým rozvaděčem 'RDTR-02_05', dělení dozvodů na část ŽST a část veřejnou - komerční Návrh a specifikace rozvaděčů byl proveden pomocí software E-CONFIG 3.9.6</t>
  </si>
  <si>
    <t>D36</t>
  </si>
  <si>
    <t>rozvaděč "RDTR-03_01"</t>
  </si>
  <si>
    <t>75</t>
  </si>
  <si>
    <t>R742X8936010</t>
  </si>
  <si>
    <t>Rozvaděč 19", stojanový dělený, - dvoubox 22U+22U 2105x600x600 - komplet</t>
  </si>
  <si>
    <t>Poznámka k položce: Dodávka a montáž zařízení samotné datové  dělené rozvaděčové skříně označené 'RDTR-03_01' - nový datový rozvaděč v nové místnosti 1.NP. č.1.05a - dle zapojovacích tabulek DTR a hlavního schéma rozvodů DTR 2_006, které jsou součástí PD. Návrh a specifikace rozvaděčů byl proveden pomocí software E-CONFIG 3.9.6</t>
  </si>
  <si>
    <t>76</t>
  </si>
  <si>
    <t>Poznámka k položce: Dodávka a montáž zařízení datovéhorozvaděče 'RDTR-03_01' Návrh a specifikace rozvaděčů byl proveden pomocí software E-CONFIG 3.9.6</t>
  </si>
  <si>
    <t>77</t>
  </si>
  <si>
    <t>78</t>
  </si>
  <si>
    <t>79</t>
  </si>
  <si>
    <t>80</t>
  </si>
  <si>
    <t>81</t>
  </si>
  <si>
    <t>82</t>
  </si>
  <si>
    <t>83</t>
  </si>
  <si>
    <t>84</t>
  </si>
  <si>
    <t>85</t>
  </si>
  <si>
    <t>86</t>
  </si>
  <si>
    <t>87</t>
  </si>
  <si>
    <t>88</t>
  </si>
  <si>
    <t>89</t>
  </si>
  <si>
    <t>90</t>
  </si>
  <si>
    <t>91</t>
  </si>
  <si>
    <t>92</t>
  </si>
  <si>
    <t>93</t>
  </si>
  <si>
    <t>94</t>
  </si>
  <si>
    <t>R742X8936200</t>
  </si>
  <si>
    <t>95</t>
  </si>
  <si>
    <t>96</t>
  </si>
  <si>
    <t>Poznámka k položce: Dodávka a montáž zařízení datovéhorozvaděče 'RDTR-03_01'. Zabudovaná přepěťová ochrana zaručí funkci připojeného zařízení i při 14 kV výboji trvajícím 8 us nebo 10 kV po dobu 20 us. pouze v případě správného uzemnění.  Přepěťová ochrana podporuje i PoE do napětí 50 V. Součástí dodávky je 15 cm měděný kabel, který je určen pro připevnění k zařízení dodávaným šroubem a matkou na jedné straně a k uzemění na druhé straně a 2 šrouby pro připojení ke kartě F50-PRO.   Návrh a specifikace rozvaděčů byl proveden pomocí software E-CONFIG 3.9.6</t>
  </si>
  <si>
    <t>97</t>
  </si>
  <si>
    <t>Poznámka k položce: Dodávka a montáž samotného podstavce rozvaděče - zařízení datového rozvaděče 'RDTR-03_01' Návrh a specifikace rozvaděčů byl proveden pomocí software E-CONFIG 3.9.6</t>
  </si>
  <si>
    <t>98</t>
  </si>
  <si>
    <t>Poznámka k položce: Montáž - ukončení kabelu v datovém rozvaděči 'RDTR-03_01' Návrh a specifikace rozvaděčů byl proveden pomocí software E-CONFIG 3.9.6</t>
  </si>
  <si>
    <t>99</t>
  </si>
  <si>
    <t>Poznámka k položce: dodávka a montáž nespecifikovaného drobného materiálu souvisejícího s datovým rozvaděčem 'RDTR-03_01', dělení dozvodů na část ŽST a část veřejnou - komerční Návrh a specifikace rozvaděčů byl proveden pomocí software E-CONFIG 3.9.6</t>
  </si>
  <si>
    <t>D37</t>
  </si>
  <si>
    <t>rozvaděč "RDTR-03_02"</t>
  </si>
  <si>
    <t>100</t>
  </si>
  <si>
    <t>R742X8937010</t>
  </si>
  <si>
    <t>Dodávka nového rozvaděče RDTR 03_02 typu 9U</t>
  </si>
  <si>
    <t>Poznámka k položce: Dodávka a montáž zařízení samotné datové  nástěnné rozvaděčové skříně označené 'RDTR-03_02' - nový datový rozvaděč v nové místnosti 1.NP. pro zubaře m.č.1.11a - dle zapojovacích tabulek DTR  a hlavního schéma rozvodů DTR 2_006, které jsou součástí PD. Návrh a specifikace rozvaděčů byl proveden pomocí software E-CONFIG 3.9.6</t>
  </si>
  <si>
    <t>101</t>
  </si>
  <si>
    <t>R742X8937020</t>
  </si>
  <si>
    <t>Provizorní ukončení kabelů UTP 4x2x0,5 Cat.7a v rozaděči RDTR 03_02</t>
  </si>
  <si>
    <t>Poznámka k položce: Montáž - ukončení kabelu UTP v datovém rozvaděči 'RDTR-03_02' Návrh a specifikace rozvaděčů byl proveden pomocí software E-CONFIG 3.9.6</t>
  </si>
  <si>
    <t>102</t>
  </si>
  <si>
    <t>R742X8937030</t>
  </si>
  <si>
    <t>Provizorní ukončení kabelů SYKFY 10x2x0,5 v rozaděči RDTR 03_02</t>
  </si>
  <si>
    <t>Poznámka k položce: Montáž - ukončení kabelu v datovém rozvaděči 'RDTR-03_02' Návrh a specifikace rozvaděčů byl proveden pomocí software E-CONFIG 3.9.6</t>
  </si>
  <si>
    <t>103</t>
  </si>
  <si>
    <t>Poznámka k položce: dodávka a montáž nespecifikovaného drobného materiálu související s datovým rozvaděčem 'RDTR-03_02', rozvaděč s pouze provedením připojení Návrh a specifikace rozvaděčů byl proveden pomocí software E-CONFIG 3.9.6</t>
  </si>
  <si>
    <t>D38</t>
  </si>
  <si>
    <t>rozvaděč "RDTR-03_03"</t>
  </si>
  <si>
    <t>104</t>
  </si>
  <si>
    <t>R742X8938010</t>
  </si>
  <si>
    <t>Dodávka nového rozvaděče RDTR 03_03 typu 9U</t>
  </si>
  <si>
    <t>Poznámka k položce: Dodávka a montáž zařízení samotné datové  nástěnné rozvaděčové skříně označené 'RDTR-03_03' - nový datový rozvaděč umístěný na půdě - dle zapojovacích tabulek DTR  a hlavního schéma rozvodů DTR 2_006, které jsou součástí PD. Návrh a specifikace rozvaděčů byl proveden pomocí software E-CONFIG 3.9.6</t>
  </si>
  <si>
    <t>105</t>
  </si>
  <si>
    <t>R742X8938020</t>
  </si>
  <si>
    <t>Provizorní ukončení kabelů UTP 4x2x0,5 Cat.6 v rozaděči RDTR 03_02</t>
  </si>
  <si>
    <t>Poznámka k položce: Montáž - ukončení kabelu UTP v datovém rozvaděči 'RDTR-03_03' Návrh a specifikace rozvaděčů byl proveden pomocí software E-CONFIG 3.9.6</t>
  </si>
  <si>
    <t>106</t>
  </si>
  <si>
    <t>Poznámka k položce: Montáž - ukončení kabelu v datovém rozvaděči 'RDTR-03_03' Návrh a specifikace rozvaděčů byl proveden pomocí software E-CONFIG 3.9.6</t>
  </si>
  <si>
    <t>107</t>
  </si>
  <si>
    <t>Poznámka k položce: dodávka a montáž nespecifikovaného drobného materiálu související s datovým rozvaděčem 'RDTR-03_03', rozvaděč s pouze provedením připojení Návrh a specifikace rozvaděčů byl proveden pomocí software E-CONFIG 3.9.6</t>
  </si>
  <si>
    <t>D39</t>
  </si>
  <si>
    <t>El. rozvody VSS - demontáže a montáže</t>
  </si>
  <si>
    <t>108</t>
  </si>
  <si>
    <t>R742X8939010</t>
  </si>
  <si>
    <t>V rekonstruované části objektu celé 1.NP. a v části 1.PP se odpojí a zdemontují - odpojí se od stávajícího systému VSS objektu mimo kamer ŽST (nástupišť).</t>
  </si>
  <si>
    <t>Poznámka k položce: Stávající část VSS provozu ŽST v 1.PP. Musí být stále plně funkční  - náastupiště, viz výkres schéma VSS 2_004</t>
  </si>
  <si>
    <t>109</t>
  </si>
  <si>
    <t>R742X8939020</t>
  </si>
  <si>
    <t>Kompletní montáž nového systému VSS objektu včetně uvedení do provozu</t>
  </si>
  <si>
    <t>Poznámka k položce: Kompletní montáže nového systému VSS včetně uvedení do provozu Výpočet byl proveden pomocí software AutoCAD – ElProCAD</t>
  </si>
  <si>
    <t>110</t>
  </si>
  <si>
    <t>R742X8939030</t>
  </si>
  <si>
    <t>Poznámka k položce: Kompletní montáže - nové propojení VSS na ústřednu PZTS nového systému VSS dle výkresu VSS 2_004 Výpočet byl proveden pomocí software AutoCAD – ElProCAD</t>
  </si>
  <si>
    <t>111</t>
  </si>
  <si>
    <t>R742X8939040</t>
  </si>
  <si>
    <t>112</t>
  </si>
  <si>
    <t>R742X8939050</t>
  </si>
  <si>
    <t>D40</t>
  </si>
  <si>
    <t>rozvody a zařízení - VSS</t>
  </si>
  <si>
    <t>113</t>
  </si>
  <si>
    <t>R742X8940010</t>
  </si>
  <si>
    <t>1/2,8" Den/Noc IP CMOS IR antivandal dome kamera pro vnitřní i venkovní použití (IP67), dosvit IR max. 30 m, WDR 120 dB, varifokální objektiv 2.8 mm, rozlišení</t>
  </si>
  <si>
    <t>1/2,8" Den/Noc IP CMOS IR antivandal dome kamera pro vnitřní i venkovní použití (IP67), dosvit IR max. 30 m, WDR 120 dB, varifokální objektiv 2.8 mm, rozlišení 1080p/960p/720p, 25 fps, citlivost 0.028 lx/ 0 lx (IR on), mechanický IR filtr, kompenzace protisvětla (volitelné zóny), AES, AGC, komprese H.264/MJPEG/H.264+, detekce pohybu, 3D DNR, Onvif ProfilS, napájení 12V DC / PoE, Max. 5,5W</t>
  </si>
  <si>
    <t>Poznámka k položce: Dodávka a montáž vnitřní kamery pro pokladny - osazení kamery dle výkresů sdělovací zařízení - VSS 1.PP, 1.NP a půdy a výkresu - schéma VSS 2_004 Výpočet byl proveden pomocí software AutoCAD – ElProCAD</t>
  </si>
  <si>
    <t>114</t>
  </si>
  <si>
    <t>R742X8940030</t>
  </si>
  <si>
    <t>1/3" Den/Noc IP CMOS IR bullet kamera pro venkovní použití (IP67), dosvit IR max. 30 m, digitální WDR, varifokální objektiv 2.8 - 12 mm, úhel záběru 112 - 33,8o</t>
  </si>
  <si>
    <t>1/3" Den/Noc IP CMOS IR bullet kamera pro venkovní použití (IP67), dosvit IR max. 30 m, digitální WDR, varifokální objektiv 2.8 - 12 mm, úhel záběru 112 - 33,8o, rozlišení 2688x1520, 25 fps, citlivost 0.01 lx/ 0 lx (IR on), mechanický IR filtr, kompenzace protisvětla (volitelné zóny), AES, AGC, komprese MJPEG/H.264, detekce pohybu, 3D DNR, Onvif ProfilS, napájení 12V DC / PoE, Max. 7,5 W</t>
  </si>
  <si>
    <t>Poznámka k položce: Dodávka a montáž venkovní kamery pro pokladny - osazení kamery dle výkresů sdělovací zařízení - VSS 1.PP, 1.NP a půdy a výkresu - schéma VSS 2_004 Výpočet byl proveden pomocí software AutoCAD – ElProCAD</t>
  </si>
  <si>
    <t>115</t>
  </si>
  <si>
    <t>R742X8940050</t>
  </si>
  <si>
    <t>Montážní kovová krabice pro nástěnnou montáž Eventys bullet kamer</t>
  </si>
  <si>
    <t>Poznámka k položce: Dodávka a montáž krabice pro osazení kamery dle výkresů sdělovací zařízení - VSS 1.PP, 1.NP a půdy a výkresu - schéma VSS 2_004 Výpočet byl proveden pomocí software AutoCAD – ElProCAD</t>
  </si>
  <si>
    <t>116</t>
  </si>
  <si>
    <t>R742X8940060</t>
  </si>
  <si>
    <t>Montážní kovová krabice pro stropní montáž Eventys VIR dome kamer</t>
  </si>
  <si>
    <t>117</t>
  </si>
  <si>
    <t>R742X8940070</t>
  </si>
  <si>
    <t>Digitální síťový videorekordér pro záznam obrazu z Eventys IP kamer</t>
  </si>
  <si>
    <t>Poznámka k položce: Dodávka a montáž videorekordéru. Digitální síťový videorekordér pro záznam obrazu z Eventys IP kamer s vestavěným 16 portovým PoE switchem, video-výstup VGA/HDMI, maximální rozlišení 1920 x 1080 px, komprese H.264/H.264+, rychlost záznamu až 30 ips/kanál, alarmové vstupy/výstupy 4/1, záznam max. 2 HDD (až 6 TB/HDD), napájení 100 + 240 VAC, max 120W Výpočet byl proveden pomocí software AutoCAD – ElProCAD</t>
  </si>
  <si>
    <t>118</t>
  </si>
  <si>
    <t>R742X8940090</t>
  </si>
  <si>
    <t>Interní 3.5" disk, kapacita 3 TB, 5900 otáček/min., 64 MB cache, moderní rozhraní SATA 6Gb/s (SATA 3.0), optimalizován pro nepřetržitý záznam z DVR a NVR.</t>
  </si>
  <si>
    <t>Poznámka k položce: Dodávka a montáž disku záznamového zařízení VSS Výpočet byl proveden pomocí software AutoCAD – ElProCAD</t>
  </si>
  <si>
    <t>119</t>
  </si>
  <si>
    <t>R742X8940100</t>
  </si>
  <si>
    <t>Ultraštíhlý IPS monitor s brilantním obrazem, tenký rámeček, jasné a čisté barvy, MHL technologie; velikost 23,8", LED podsvícení, rozlišení 1920 x 1080 bodů, p</t>
  </si>
  <si>
    <t>Ultraštíhlý IPS monitor s brilantním obrazem, tenký rámeček, jasné a čisté barvy, MHL technologie; velikost 23,8", LED podsvícení, rozlišení 1920 x 1080 bodů, poměr stran 16:9, jas 250 cd/m2, doba odezvy 8 ms, kontrast 1000:1, pozorovací úhly 178°, konektivita: HDMI/MHL, DisplayPort, 4x USB 3.0, pivot podstavec.</t>
  </si>
  <si>
    <t>Poznámka k položce: Dodávka a montáž monitoru VSS do mč. 0,18 Výpočet byl proveden pomocí software AutoCAD – ElProCAD</t>
  </si>
  <si>
    <t>120</t>
  </si>
  <si>
    <t>R742X8940110</t>
  </si>
  <si>
    <t>8portový 1000Base-T spravovatelný přepínač a konvertor pro průmyslové aplikace. Redundance datového propojení s 300ms zotavením. Web//SNMP management, 64 VLAN 8</t>
  </si>
  <si>
    <t>8portový 1000Base-T spravovatelný přepínač a konvertor pro průmyslové aplikace. Redundance datového propojení s 300ms zotavením. Web//SNMP management, 64 VLAN 802.1Q sítí, Spanning Tree, agregace linek IEEE 802.3ad LACP. Možnost redundantního napájení v rozsahu 12-48V DC, krytí IP30, hliníková skříň, pracovní teplota -10~60°C.</t>
  </si>
  <si>
    <t>Poznámka k položce: dodávka a montáž konvertoru VSS - umístění v samostatné skříni VSS v m.č. 019.f - ŽST Výpočet byl proveden pomocí software AutoCAD – ElProCAD</t>
  </si>
  <si>
    <t>121</t>
  </si>
  <si>
    <t>R742X8940120</t>
  </si>
  <si>
    <t>Připojený monitor na optický prpojovací kabel - napojení z digitálního videorekordéru</t>
  </si>
  <si>
    <t>Poznámka k položce: dodávka a montáž VSS moniroru pro on-lain přenos obrazu - dělená obrazovka na cca 10 stálých obrazů. Výpočet byl proveden pomocí software AutoCAD – ElProCAD</t>
  </si>
  <si>
    <t>122</t>
  </si>
  <si>
    <t>R742X8940130</t>
  </si>
  <si>
    <t>Napájecí zdroj pro instalaci na DIN lištu. Výstupní napětí 24V DC, zatížitelnost 40W. Provozní teplota -20 až 70°C.</t>
  </si>
  <si>
    <t>Poznámka k položce: dodávka a montáž napájecího zdroje - součást VSS Výpočet byl proveden pomocí software AutoCAD – ElProCAD</t>
  </si>
  <si>
    <t>123</t>
  </si>
  <si>
    <t>R742X8940140</t>
  </si>
  <si>
    <t>Skřín kovová pro úmístění videorekordéru</t>
  </si>
  <si>
    <t>Poznámka k položce: dodávka a montáž kovové skříně pro umístění videorekordéru - součást VSS Výpočet byl proveden pomocí software AutoCAD – ElProCAD</t>
  </si>
  <si>
    <t>124</t>
  </si>
  <si>
    <t>R742X8940150</t>
  </si>
  <si>
    <t>Skřín kovová pro úmístění Switche</t>
  </si>
  <si>
    <t>Poznámka k položce: dodávka a montáž kovové skříně pro umístění Switche - součást VSS Výpočet byl proveden pomocí software AutoCAD – ElProCAD</t>
  </si>
  <si>
    <t>125</t>
  </si>
  <si>
    <t>R742X8940160</t>
  </si>
  <si>
    <t>Poznámka k položce: Provedení ochranného pospojení veškerého k tomu určeného zařízení přes k tomu vyznačené místo - dle výkresů slaboproudé elektrotechniky VSS  1.PP  a 1.NP. Výpočet byl proveden pomocí software AutoCAD – ElProCAD</t>
  </si>
  <si>
    <t>126</t>
  </si>
  <si>
    <t>R742X8940170</t>
  </si>
  <si>
    <t>Dodávka a montáž kabelu Belden 9292 cat. 5e včetně uložení a zakončení.</t>
  </si>
  <si>
    <t>Poznámka k položce: dodávka a montáže - připojení kabelu sítě VSS  - dle výkresů sdělovací zařízení - VSS 1.PP, 1.NP a půdy a výkresu - schéma  2_004 Výpočet byl proveden pomocí software AutoCAD – ElProCAD</t>
  </si>
  <si>
    <t>127</t>
  </si>
  <si>
    <t>Poznámka k položce: Dodávka a montáž trubek do prostor bez  mechanického poškození - dle výkresů slaboproudé elektrotechniky VSS  1.PP  a 1.NP. Výpočet byl proveden pomocí software AutoCAD – ElProCAD</t>
  </si>
  <si>
    <t>128</t>
  </si>
  <si>
    <t>Poznámka k položce: ostatní montážní práve uložení kabelů - dle výkresů slaboproudé elektrotechniky VSS  1.PP  a 1.NP. Výpočet byl proveden pomocí software AutoCAD – ElProCAD</t>
  </si>
  <si>
    <t>129</t>
  </si>
  <si>
    <t>130</t>
  </si>
  <si>
    <t>R742X8940210</t>
  </si>
  <si>
    <t>Naprogramování VSS zařízení včetně oživení</t>
  </si>
  <si>
    <t>Poznámka k položce: Montážní a programátorská činnost pro zprovoznění VSS sítí Výpočet byl proveden pomocí software AutoCAD – ElProCAD</t>
  </si>
  <si>
    <t>131</t>
  </si>
  <si>
    <t>R742X8940230</t>
  </si>
  <si>
    <t>Poznámka k položce: dodávka a montáž nespecifikovaného drobného materiálu - dle výkresů slaboproudé elektrotechniky VSS  1.PP  a 1.NP. Výpočet byl proveden pomocí software AutoCAD – ElProCAD</t>
  </si>
  <si>
    <t>132</t>
  </si>
  <si>
    <t>Poznámka k položce: Dodávka a montáž chrániček do prostor bez  mechanického poškození - dle výkresů slaboproudé elektrotechniky VSS  1.PP  a 1.NP. Výpočet byl proveden pomocí software AutoCAD – ElProCAD</t>
  </si>
  <si>
    <t>133</t>
  </si>
  <si>
    <t>R742X8940250</t>
  </si>
  <si>
    <t>Kompletace zařízení VSS a uvedení do provozu</t>
  </si>
  <si>
    <t>Poznámka k položce: Montážní činnost související se zprovozněním VSS sítí - kompletací - pouze u datové sítě Výpočet byl proveden pomocí software AutoCAD – ElProCAD</t>
  </si>
  <si>
    <t>134</t>
  </si>
  <si>
    <t>R742X8940260</t>
  </si>
  <si>
    <t>Nezpecifilkované položky spojené s úpravami kompletního zařízení VSS</t>
  </si>
  <si>
    <t>Poznámka k položce: dodávka a montáž nespecifikovaného drobného materiálu - položky spojené s úpravami kompletního zařízení VSS - dle výkresů slaboproudé elektrotechniky VSS  1.PP  a 1.NP.</t>
  </si>
  <si>
    <t>D41</t>
  </si>
  <si>
    <t>rozvody a zařízení - centrálního času - CČ</t>
  </si>
  <si>
    <t>135</t>
  </si>
  <si>
    <t>R742X8941010</t>
  </si>
  <si>
    <t>Připojení nových rozvodů hodin CČ</t>
  </si>
  <si>
    <t>Poznámka k položce: Montáže - Připojení nových rozvodů hodin - centrálního času na stávající svorkovnici ŽST místo odpojených a rušených původních kabelů CČ, viz výkresy 1.PP, 1.NP a půdy Výpočet byl proveden pomocí software AutoCAD – ElProCAD</t>
  </si>
  <si>
    <t>136</t>
  </si>
  <si>
    <t>R742X8941020</t>
  </si>
  <si>
    <t>Připojení kabelového komunikačního vodiče na svorky nových hodin</t>
  </si>
  <si>
    <t>Poznámka k položce: montáž - připojení komunikačních vodičů na svorky nových hodi CĆ., viz výkresy 1.PP, 1.NP a půdy Výpočet byl proveden pomocí software AutoCAD – ElProCAD</t>
  </si>
  <si>
    <t>137</t>
  </si>
  <si>
    <t>R742X8941030</t>
  </si>
  <si>
    <t>Připojení napájecích kabelů hodin z rozvaděče elektroinstalace spínaného soumrakovým spínačem nebo centrálně s venkovním osvětlení nástupišť ŽST</t>
  </si>
  <si>
    <t>Poznámka k položce: montáž - připojení napájení na svorky nových hodi CĆ., viz výkresy 1.PP, 1.NP a půdy Výpočet byl proveden pomocí software AutoCAD – ElProCAD</t>
  </si>
  <si>
    <t>138</t>
  </si>
  <si>
    <t>R742X8941040</t>
  </si>
  <si>
    <t>Poznámka k položce: dodávka a montáž napájecího kabelu CČ -  viz výkresy 1.PP, 1.NP a půdy Výpočet byl proveden pomocí software AutoCAD – ElProCAD</t>
  </si>
  <si>
    <t>139</t>
  </si>
  <si>
    <t>R742X8941050</t>
  </si>
  <si>
    <t>Dodávka a montáž kabelu SEKU 2x0,8 včetně uložení a zakončení.</t>
  </si>
  <si>
    <t>Poznámka k položce: dodávka a montáž komunikačního kabelu CČ -  viz výkresy 1.PP, 1.NP a půdy Výpočet byl proveden pomocí software AutoCAD – ElProCAD</t>
  </si>
  <si>
    <t>140</t>
  </si>
  <si>
    <t>Poznámka k položce: dodávka a montáž trubky pro rozvody CČ -  viz výkresy 1.PP, 1.NP a půdy Výpočet byl proveden pomocí software AutoCAD – ElProCAD</t>
  </si>
  <si>
    <t>141</t>
  </si>
  <si>
    <t>Poznámka k položce: ostatní montážní práve uložení kabelů - dle výkresů slaboproudé elektrotechniky CČ  1.PP, 1.NP a půdy Výpočet byl proveden pomocí software AutoCAD – ElProCAD</t>
  </si>
  <si>
    <t>142</t>
  </si>
  <si>
    <t>143</t>
  </si>
  <si>
    <t>R742X8941100</t>
  </si>
  <si>
    <t>Poznámka k položce: dodávka a montáž nespecifikovaného drobného materiálu - dle výkresů slaboproudé elektrotechniky CČ  1.PP, 1.NP a půdy.</t>
  </si>
  <si>
    <t>144</t>
  </si>
  <si>
    <t>Poznámka k položce: Dodávka a montáž chrániček do prostor bez  mechanického poškození - dle výkresů slaboproudé elektrotechniky CČ  1.PP, 1.NP a půdy Výpočet byl proveden pomocí software AutoCAD – ElProCAD</t>
  </si>
  <si>
    <t>145</t>
  </si>
  <si>
    <t>R742X8941120</t>
  </si>
  <si>
    <t>Kompletace zařízení CČ a uvedení do provozu</t>
  </si>
  <si>
    <t>Poznámka k položce: Montážní činnost související se zprovozněním CČ - kompletací - pouze u sítě CČ. Výpočet byl proveden pomocí software AutoCAD – ElProCAD</t>
  </si>
  <si>
    <t>146</t>
  </si>
  <si>
    <t>R742X8941130</t>
  </si>
  <si>
    <t>Nezpecifilkované položky spojené s úpravami kompletního zařízení CČ</t>
  </si>
  <si>
    <t>Poznámka k položce: dodávka a montáž nespecifikovaného drobného materiálu - položky spojené s úpravami kompletního zařízení CČ - dle výkresů slaboproudé elektrotechniky CČ  1.PP, 1.NP a půdy</t>
  </si>
  <si>
    <t>D42</t>
  </si>
  <si>
    <t>rozvody a zařízení - pro nevidomé</t>
  </si>
  <si>
    <t>147</t>
  </si>
  <si>
    <t>R742X8942010</t>
  </si>
  <si>
    <t>Připojení nových zařízení pro nevidomé - orientační majáček - zvukový modul ELVOS OZM napájení 230V AC</t>
  </si>
  <si>
    <t>Poznámka k položce: Dodávka a montáž kompletního zařízení. Modul navíc bude obsahovat relé se silovým kontaktem, rozhraní na průmyslovou datovou sběrnici RS-485, pomocí níž může komunikovat s informačními a vyvolávacími systémy a rozhraní na opticky oddělený vstup proudové smyčky -  viz výkres 1.NP  Výpočet byl proveden pomocí software AutoCAD – ElProCAD</t>
  </si>
  <si>
    <t>148</t>
  </si>
  <si>
    <t>R742X8942020</t>
  </si>
  <si>
    <t>Připojení a montáž nových zařízení pro nevidomé - zesilovač indukční smyčky např. LH 160 + mikrofon Geemarc MIC1 + napájecí adaptér orientační majáček - zvukový</t>
  </si>
  <si>
    <t>Připojení a montáž nových zařízení pro nevidomé - zesilovač indukční smyčky např. LH 160 + mikrofon Geemarc MIC1 + napájecí adaptér orientační majáček - zvukový modul</t>
  </si>
  <si>
    <t>Poznámka k položce: připojení zařízení pro nevidomé - dle výkresů slaboproudé elektrotechniky  1.NP Výpočet byl proveden pomocí software AutoCAD – ElProCAD</t>
  </si>
  <si>
    <t>149</t>
  </si>
  <si>
    <t>R742X8942030</t>
  </si>
  <si>
    <t>Instalace indukční smyčky pod podlahu haly včetně uoevnění a propojení se sesilovačem smyčky</t>
  </si>
  <si>
    <t>Poznámka k položce: Dodávka a montáž kompletního zařízení - pro instalaci smyčky do připravené podlahy haly - dle návodu výrobce - viz výkres 1.NP Výpočet byl proveden pomocí software AutoCAD – ElProCAD</t>
  </si>
  <si>
    <t>150</t>
  </si>
  <si>
    <t>R742X8942040</t>
  </si>
  <si>
    <t>Cu vodič - pásek indukční smyčky</t>
  </si>
  <si>
    <t>Poznámka k položce: Dodávka a montáž samotné indukční smyčky do podlahy Výpočet byl proveden pomocí software AutoCAD – ElProCAD</t>
  </si>
  <si>
    <t>151</t>
  </si>
  <si>
    <t>Poznámka k položce: dodávka a montáž trubky pro rozvody spojené se zařízením pro nevidomé -  viz výkres 1.PP a 1.NP Výpočet byl proveden pomocí software AutoCAD – ElProCAD</t>
  </si>
  <si>
    <t>152</t>
  </si>
  <si>
    <t>R742X8942070</t>
  </si>
  <si>
    <t>Poznámka k položce: dodávka a montáž nespecifikovaného drobného materiálu - dle výkresů slaboproudé elektrotechniky 1.PP a 1.NP.</t>
  </si>
  <si>
    <t>153</t>
  </si>
  <si>
    <t>R742X8942080</t>
  </si>
  <si>
    <t>Kompletace zařízení pro nevidomé a uvedení do provozu</t>
  </si>
  <si>
    <t>Poznámka k položce: Montážní činnost související s kompletním zprovozněním pro nevidomé - kompletací - pouze u sítě pro postižené. Výpočet byl proveden pomocí software AutoCAD – ElProCAD</t>
  </si>
  <si>
    <t>154</t>
  </si>
  <si>
    <t>R742X8942090</t>
  </si>
  <si>
    <t>Nezpecifilkované položky spojené s úpravami kompletního zařízení pro nevidomé</t>
  </si>
  <si>
    <t>Poznámka k položce: dodávka a montáž nespecifikovaného drobného materiálu - položky spojené s úpravami kompletního zařízení pro nevidomé - dle výkresů slaboproudé elektrotechniky  1.PP a 1.NP</t>
  </si>
  <si>
    <t>D43</t>
  </si>
  <si>
    <t>rozvody a zařízení - domácího videotelefonu VDT</t>
  </si>
  <si>
    <t>155</t>
  </si>
  <si>
    <t>R742X8943010</t>
  </si>
  <si>
    <t>Barevný videokit pro 1 uživatele s tablem QUADRA</t>
  </si>
  <si>
    <t>Poznámka k položce: Kompletní dodávks a montáž - Barevný videokit pro 1 uživatele s tablem QUADRA (splňuje test odolnosti IK10) a 4,5' hands-free monitorem ICONA. Kabeláž simplebus (pouze 2 vodiče pro komunikaci i napájení). Možnost rozšířit až na 4 uživatele bez nutnosti měnit tablo.  Výpočet byl proveden pomocí software AutoCAD – ElProCAD</t>
  </si>
  <si>
    <t>156</t>
  </si>
  <si>
    <t>R742X8943020</t>
  </si>
  <si>
    <t>Programátor/čtečka - čtecí modul - připojení k PC přes RS232/USB (adaptér není součástí)</t>
  </si>
  <si>
    <t>Poznámka k položce: Dodávka apřipojení prográmátoru pro čtečky VDT - dle výkresů slaboproudé elektrotechniky  1.PP, 1.NP a schéma VDT 2_005 Výpočet byl proveden pomocí software AutoCAD – ElProCAD</t>
  </si>
  <si>
    <t>157</t>
  </si>
  <si>
    <t>R742X8943030</t>
  </si>
  <si>
    <t>Kabel propojovací RS232 9M-9F / 2m</t>
  </si>
  <si>
    <t>Poznámka k položce: dodávka a montáž propojovacího kabelu VDT -  viz výkres 2_005 Výpočet byl proveden pomocí software AutoCAD – ElProCAD</t>
  </si>
  <si>
    <t>158</t>
  </si>
  <si>
    <t>R742X8943040</t>
  </si>
  <si>
    <t>Chránička dotykové plochy</t>
  </si>
  <si>
    <t>Poznámka k položce: dodávka a montáž chráničky pro doplnění zařízení VDT. Výpočet byl proveden pomocí software AutoCAD – ElProCAD</t>
  </si>
  <si>
    <t>159</t>
  </si>
  <si>
    <t>R742X8943050</t>
  </si>
  <si>
    <t>Programátor/převodník USB-RS485 BES RFID</t>
  </si>
  <si>
    <t>Poznámka k položce: Dodávka a montáž převodníku USB - doplnění zařízení VDT Výpočet byl proveden pomocí software AutoCAD – ElProCAD</t>
  </si>
  <si>
    <t>160</t>
  </si>
  <si>
    <t>R742X8943060</t>
  </si>
  <si>
    <t>Dotyková plocha DEK s LED diodou (v plast. pouzdře)</t>
  </si>
  <si>
    <t>Poznámka k položce: Dodávka a montáž doplňujícího zažízení VDT Výpočet byl proveden pomocí software AutoCAD – ElProCAD</t>
  </si>
  <si>
    <t>161</t>
  </si>
  <si>
    <t>R742X8943070</t>
  </si>
  <si>
    <t>Kabel datový U/UTP cat.5e - CCa 4x2x0,5 mm2</t>
  </si>
  <si>
    <t>Poznámka k položce: dodávka a montáž komunikačního kabeluV DT -  viz schéma - výkres 2_005 Výpočet byl proveden pomocí software AutoCAD – ElProCAD</t>
  </si>
  <si>
    <t>162</t>
  </si>
  <si>
    <t>R742X8943080</t>
  </si>
  <si>
    <t>Kabel propojovací JYTY 2x1 mm2</t>
  </si>
  <si>
    <t>Poznámka k položce: dodávka a montáž propojovacího kabeluV DT -  viz schéma - výkres 2_005 Výpočet byl proveden pomocí software AutoCAD – ElProCAD</t>
  </si>
  <si>
    <t>163</t>
  </si>
  <si>
    <t>R742X8943090</t>
  </si>
  <si>
    <t>elektromagnetický zámek střídavý s příslušenstvím</t>
  </si>
  <si>
    <t>Poznámka k položce: Dodávka a montáž elektromagnetického zámkuk střídavého s příslušenstvím s odjištěním pro jeden průchod a montáží na dveře s připojením, zámek elektrický s nastavitelnou výškou západky, s mech. odblokováním a moment. kolíkem Výpočet byl proveden pomocí software AutoCAD – ElProCAD</t>
  </si>
  <si>
    <t>164</t>
  </si>
  <si>
    <t>R742X8943100</t>
  </si>
  <si>
    <t>další spojovací materiál , držáky, vývodky a příchytky a kompletace</t>
  </si>
  <si>
    <t>Poznámka k položce: dodávka a montáž nespecifikovaného drobného materiálu - dle výkresů slaboproudé elektrotechniky VDT  1.PP a 1.NP. Výpočet byl proveden pomocí software AutoCAD – ElProCAD</t>
  </si>
  <si>
    <t>166</t>
  </si>
  <si>
    <t>R742X8943120</t>
  </si>
  <si>
    <t>Kompletace zařízení VDT a uvedení do provozu</t>
  </si>
  <si>
    <t>Poznámka k položce: Montážní činnost související s kompletním zprovozněním VDT. Výpočet byl proveden pomocí software AutoCAD – ElProCAD</t>
  </si>
  <si>
    <t>167</t>
  </si>
  <si>
    <t>R005X2997020</t>
  </si>
  <si>
    <t>Zaučení obsluhy</t>
  </si>
  <si>
    <t>Poznámka k položce: Zaučení obsluhy mimo jiné dle návodů výrobců tak, aby obsluha měla celkové technické a funkční informace o zařízení a uměla jej obsluhovat a reagovat na možné problémy a závady. O zaučení musí být mezi stranami sepsán protokol s obsahem bodů zaučení. Zaučen musí být v úměrném rozsahu jak pověřený zástupce provozovatele, tak zástupce majitele budovy.</t>
  </si>
  <si>
    <t>168</t>
  </si>
  <si>
    <t>R005X2997050</t>
  </si>
  <si>
    <t>169</t>
  </si>
  <si>
    <t>R005X2997060</t>
  </si>
  <si>
    <t>170</t>
  </si>
  <si>
    <t>R005X2997070</t>
  </si>
  <si>
    <t>171</t>
  </si>
  <si>
    <t>172</t>
  </si>
  <si>
    <t>173</t>
  </si>
  <si>
    <t>R005X2997080</t>
  </si>
  <si>
    <t>174</t>
  </si>
  <si>
    <t>R005X2997090</t>
  </si>
  <si>
    <t>175</t>
  </si>
  <si>
    <t>R005X2997120</t>
  </si>
  <si>
    <t>D+M Popisy a označení rozvodů a zařízení souviselících zařízení</t>
  </si>
  <si>
    <t>176</t>
  </si>
  <si>
    <t>R005X2997140</t>
  </si>
  <si>
    <t>Poznámka k položce: Popisy a označení především rozvodů sytému, tak aby byla umožněna snadná orientace v zařízení pro obsluhu, údržbu a servis.</t>
  </si>
  <si>
    <t>177</t>
  </si>
  <si>
    <t>R005X2997240</t>
  </si>
  <si>
    <t>Závěrečný úklid související s daným zařízením</t>
  </si>
  <si>
    <t>178</t>
  </si>
  <si>
    <t>R005X2997250</t>
  </si>
  <si>
    <t>Koordinační činnost souvisejícího zařízení</t>
  </si>
  <si>
    <t xml:space="preserve">  D.2.2.1.01</t>
  </si>
  <si>
    <t>Architektonicko-stavební řešení</t>
  </si>
  <si>
    <t>D.2.2.1.01</t>
  </si>
  <si>
    <t>Zemní práce</t>
  </si>
  <si>
    <t>131313101</t>
  </si>
  <si>
    <t>Hloubení jam ručně zapažených i nezapažených s urovnáním dna do předepsaného profilu a spádu v hornině třídy těžitelnosti II skupiny 4 soudržných</t>
  </si>
  <si>
    <t>M3</t>
  </si>
  <si>
    <t>CS ÚRS 2021 01</t>
  </si>
  <si>
    <t>hliněná mazanina 
12.7+19.7+11.1+10+11+12.8+8.3+2.387.9=87.900 [A] 
Mezisoučet: 87.9=87.900 [B] 
87.9*0.025=2.198 [C]</t>
  </si>
  <si>
    <t>1. V cenách jsou započteny i náklady na přehození výkopku na přilehlém terénu na vzdálenost do 3 m od okraje jámy nebo naložení na dopravní prostředek.</t>
  </si>
  <si>
    <t>132301401</t>
  </si>
  <si>
    <t>Hloubená vykopávka pod základy ručně s přehozením výkopku na vzdálenost 3 m nebo s naložením na dopravní prostředek v hornině třídy těžitelnosti II skupiny 4</t>
  </si>
  <si>
    <t>podezdívání základů 
0.25*(8.61+8.521+6.44+7.634)=7.801 [A] 
0.50*(13.990-5.844)=4.073 [B] 
Celkem: 7.801+4.073=11.874 [C]</t>
  </si>
  <si>
    <t>1. V cenách jsou započteny náklady na přehození výkopku na vzdálenost 3 m nebo naložení na dopravní prostředek.  
2. V ceně nejsou započteny náklady na podchycení základového zdiva.</t>
  </si>
  <si>
    <t>132312111</t>
  </si>
  <si>
    <t>Hloubení rýh šířky do 800 mm ručně zapažených i nezapažených, s urovnáním dna do předepsaného profilu a spádu v hornině třídy těžitelnosti II skupiny 4 soudržný</t>
  </si>
  <si>
    <t>Hloubení rýh šířky do 800 mm ručně zapažených i nezapažených, s urovnáním dna do předepsaného profilu a spádu v hornině třídy těžitelnosti II skupiny 4 soudržných</t>
  </si>
  <si>
    <t>pomocné rýhy pro provedení podezívek základů 
0.5*0.7*(2.6+2.6+6.06+2.6+2.6+6.05+1.8+1.8+3.63+3.63+10.5+8.153+8.05)=21.026 [A] 
0.5*0.5*(3+3+1.944+1.944-4*0.5)=1.972 [B] 
Celkem: 21.026+1.972=22.998 [C]</t>
  </si>
  <si>
    <t>1. V cenách jsou započteny i náklady na přehození výkopku na přilehlém terénu na vzdálenost do 3 m od podélné osy rýhy nebo naložení výkopku na dopravní prostředek.</t>
  </si>
  <si>
    <t>162211321</t>
  </si>
  <si>
    <t>Vodorovné přemístění výkopku nebo sypaniny stavebním kolečkem s vyprázdněním kolečka na hromady nebo do dopravního prostředku na vzdálenost do 10 m z horniny tř</t>
  </si>
  <si>
    <t>Vodorovné přemístění výkopku nebo sypaniny stavebním kolečkem s vyprázdněním kolečka na hromady nebo do dopravního prostředku na vzdálenost do 10 m z horniny třídy těžitelnosti II, skupiny 4 a 5</t>
  </si>
  <si>
    <t>podezdívání základů 
0.25*(8.61+8.521+6.44+7.634)=7.801 [A] 
0.50*(13.990-5.844)=4.073 [B] 
'hliněná mazanina 
87.9*0.025=2.198 [C] 
Celkem: 7.801+4.073+2.198=14.072 [D]</t>
  </si>
  <si>
    <t>162211329</t>
  </si>
  <si>
    <t>Vodorovné přemístění výkopku nebo sypaniny stavebním kolečkem s vyprázdněním kolečka na hromady nebo do dopravního prostředku na vzdálenost do 10 m Příplatek za</t>
  </si>
  <si>
    <t>Vodorovné přemístění výkopku nebo sypaniny stavebním kolečkem s vyprázdněním kolečka na hromady nebo do dopravního prostředku na vzdálenost do 10 m Příplatek za každých dalších 10 m k ceně -1321</t>
  </si>
  <si>
    <t>14.072=14.072 [A] 
14.072*4 Přepočtené koeficientem množství=56.288 [B]</t>
  </si>
  <si>
    <t>14.072=14.072 [A] 
14.072*1.8 Přepočtené koeficientem množství=25.330 [B]</t>
  </si>
  <si>
    <t>1. Ceny uvedené v souboru cen je doporučeno upravit podle aktuálních cen místně příslušné skládky.  
2. V cenách je započítán poplatek za ukládání odpadu dle zákona 185/2001 Sb.</t>
  </si>
  <si>
    <t>174101101</t>
  </si>
  <si>
    <t>Zásyp sypaninou z jakékoliv horniny strojně s uložením výkopku ve vrstvách se zhutněním jam, šachet, rýh nebo kolem objektů v těchto vykopávkách</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</si>
  <si>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</si>
  <si>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Zakládání</t>
  </si>
  <si>
    <t>273321511</t>
  </si>
  <si>
    <t>Základy z betonu železového (bez výztuže) desky z betonu bez zvláštních nároků na prostředí tř. C 25/30</t>
  </si>
  <si>
    <t>7*0.4=2.800 [A]</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</si>
  <si>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</si>
  <si>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273361821</t>
  </si>
  <si>
    <t>Výztuž základů desek z betonářské oceli 10 505 (R) nebo BSt 500</t>
  </si>
  <si>
    <t>7*0.4*120/1000=0.336 [A]</t>
  </si>
  <si>
    <t>1. Ceny platí pro desky rovné, snáběhy, hřibové nebo upnuté do žeber včetně výztuže těchto žeber.</t>
  </si>
  <si>
    <t>279232513</t>
  </si>
  <si>
    <t>Postupná podezdívka základového zdiva jakékoliv tloušťky, bez výkopu a zapažení na maltu cementovou cihlami betonovými</t>
  </si>
  <si>
    <t>1. V ceně jsou započteny i náklady na ztížený postup provádění ovlivněný statickými a bezpečnostními důvody a vyzdívka kapes pro postupné zavazování.  
2. V ceně nejsou započteny náklady na podchycující nebo odlehčující konstrukce, tyto se oceňují cenami katalogu 801-3 Budovy a haly-bourání konstrukcí.  
3. Množství měrných jednotek se určuje v m3 prováděného zdiva.</t>
  </si>
  <si>
    <t>Svislé a kompletní konstrukce</t>
  </si>
  <si>
    <t>310238211</t>
  </si>
  <si>
    <t>Zazdívka otvorů ve zdivu nadzákladovém cihlami pálenými plochy přes 0,25 m2 do 1 m2 na maltu vápenocementovou</t>
  </si>
  <si>
    <t>1pp 
3=3.000 [A] 
Celkem: 3=3.000 [B]</t>
  </si>
  <si>
    <t>310239211</t>
  </si>
  <si>
    <t>Zazdívka otvorů ve zdivu nadzákladovém cihlami pálenými plochy přes 1 m2 do 4 m2 na maltu vápenocementovou</t>
  </si>
  <si>
    <t>1pp 
2.0*(0.66+0.306+0.1875+0.518+0.475+0.2937+0.23+0.376+0.375+0.139+0.243)=7.606 [A] 
'1np 
0.65*2.36*1.56-0.65*1.3*1.2=1.379 [B] 
Celkem: 7.606+1.379=8.985 [C]</t>
  </si>
  <si>
    <t>311231117</t>
  </si>
  <si>
    <t>Zdivo z cihel pálených nosné z cihel plných dl. 290 mm P 7 až 15, na maltu ze suché směsi 10 MPa</t>
  </si>
  <si>
    <t>1pp 
'mezi 0.16a/0.11a,b 
0.3*6.05*3.1=5.627 [A] 
'výtahová šachta  
1.109*(1.5+6.55)=8.927 [B] 
0.394*(1.5+6.55)=3.172 [C] 
'vyzdívka sloupků v otvorech 
0.2*0.35*1.75*2Ok.0.02=0.245 [D] 
0.2*0.35*1.75*2Ok.0.03=0.245 [E] 
0.1*0.16*1.75*2Ok.0.08=0.056 [F] 
0.1*0.16*1.75*2Ok.0.09=0.056 [G] 
0.1*0.16*1.65Ok.0.10=0.026 [H] 
0.1*0.16*2.15*2.15Ok.0.13=0.074 [I] 
0.1*0.16*2.15*2.15Ok.0.14=0.074 [J] 
0.2*0.35*1.75*2Ok.0.16=0.245 [K] 
0.2*0.35*1.75*2Ok.0.17=0.245 [L] 
0.1*0.16*1.4Ok.1.02=0.022 [M] 
0.1*0.16*1.4Ok.1.03=0.022 [N] 
0.1*0.16*1.4Ok.1.04=0.022 [O] 
0.1*0.16*1.4Ok.1.05=0.022 [P] 
0.1*0.16*2.1Ok-R.1.07=0.034 [Q] 
0.1*0.16*1.4Ok.1.16=0.022 [R] 
0.1*0.16*1.4Ok.1.17=0.022 [S] 
0.1*0.16*1.4Ok.1.18=0.022 [T] 
0.1*0.16*1.4Ok.1.19=0.022 [U] 
Celkem: 5.627+8.927+3.172+0.245+0.245+0.056+0.056+0.026+0.074+0.074+0.245+0.245+0.022+0.022+0.022+0.022+0.034+0.022+0.022+0.022+0.022=19.202 [V]</t>
  </si>
  <si>
    <t>1. Vcenách -1155 až -1159 nejsou započteny případné náklady na:  
a) úpravu líce; tyto se oceňují cenami souboru cen 310 90-11 Úprava líce při zdění režného zdiva.  
b) spárování; tyto se oceňují cenami souboru cen 62. 63-10.. Spárování vnějších ploch pohledového zdiva.  
2. Cenami -2014 až -2035 Zdivo zcihel lícových se oceňuje prosté vyzdění včetně spárování zdící a spárovací maltou, kotvené lícové zdivo se oceňuje cenami souboru cen 313 23-4 . Zdivo lícové obkladové.</t>
  </si>
  <si>
    <t>314231127</t>
  </si>
  <si>
    <t>Zdivo komínů a ventilací volně stojících z cihel pálených plných dl. 290 mm P 20 až P 25, na maltu ze suché směsi 10 MPa</t>
  </si>
  <si>
    <t>dozdění komínových těles min. do v. 650 mm nad úroveň hřebene přilehlé střechy - rozsah dozdění bude upřesněn dle skutečnosti 
0.65*(0.54+0.555)=0.712 [A] 
Celkem: 0.712=0.712 [B]</t>
  </si>
  <si>
    <t>1. Množství měrných jednotek se určuje v m3 objemu vyzdívky z cihel nastojato nebo naležato,objem průduchu se odečítá.  
2. V cenách zdiva zcihel plných pálených a příčně děrovaných nejsou započteny náklady na:  
a) úpravu líce režného zdiva; tyto lze ocenit cenami souboru cen 310 90-11 Úprava líce při zdění režného zdiva,  
b) spárování; tyto lze ocenit cenami souboru cen 62. 63-10.. Spárování vnějších ploch.</t>
  </si>
  <si>
    <t>317234410</t>
  </si>
  <si>
    <t>Vyzdívka mezi nosníky cihlami pálenými na maltu cementovou</t>
  </si>
  <si>
    <t>(2.8+12+6.8+6+8+1.8+1.8)*0.15*0.15=0.882 [A] 
(13.6+28+4.6+16.2+4.4+4.2)/2*0.3*0.15=1.598 [B] 
Celkem: 0.882+1.598=2.480 [C]</t>
  </si>
  <si>
    <t>1. Cenu lze použít i pro nadezdívku nad nosníky pro jejich osazení (uklínování zdiva).  
2. Množství jednotek se určuje v m3 objemu vyzdívky jako součin světlosti neomítnutého otvoru; šířky (rovné tloušťce neomítnuté zdi zmenšené o tloušťku svislého plentování přírub) a výšky nosníku.  
3. Plentování ocelových válcovaných nosníků jednostranné cihlami se oceňuje cenami 346 24-4381 až -4384, katalogu 801-1 Budovy a haly-zděné a monolitické.</t>
  </si>
  <si>
    <t>317944321</t>
  </si>
  <si>
    <t>Válcované nosníky dodatečně osazované do připravených otvorů bez zazdění hlav do č. 12</t>
  </si>
  <si>
    <t>překlad 07 - I120 
2*1.4*11.1/1000=0.031 [A] 
'překlad 08 - I120 
8*1.4*11.1/1000=0.124 [B] 
'překlad 12 - L60/60 
2*0.9*5.42/1000*2=0.020 [C] 
Celkem: 0.031+0.124+0.02=0.175 [D]</t>
  </si>
  <si>
    <t>1. Vcenách jsou zahrnuty náklady na dodávku a montáž válcovaných nosníků.  
2. Ceny jsou určeny pouze pro ocenění konstrukce překladů nad otvory.</t>
  </si>
  <si>
    <t>317944323</t>
  </si>
  <si>
    <t>Válcované nosníky dodatečně osazované do připravených otvorů bez zazdění hlav č. 14 až 22</t>
  </si>
  <si>
    <t>překlad 09 - I160 
2*1.9*17.9/1000=0.068 [A] 
'překlad 10 - I160 
4*1.6*17.9/1000=0.115 [B] 
'překlad 11 - I180 
4*2.0*21.9/1000=0.175 [C] 
'překlad 14 - I180 
3*1.6*21.9/1000=0.105 [D] 
'překlad 01 - UPE140 
4*3.4*14.5/1000=0.197 [E] 
'překlad 02 - UPE140 
10*2.8*14.5/1000=0.406 [F] 
'překlad 03 - UPE140 
2*2.3*14.5/1000=0.067 [G] 
'překlad 04 - UPE140 
6*2.7*14.5/1000=0.235 [H] 
'překlad 05 - UPE140 
2*2.2*14.5/1000=0.064 [I] 
'překlad 06 - UPE140 
2*2.1*14.5/1000=0.061 [J] 
Celkem: 0.068+0.115+0.175+0.105+0.197+0.406+0.067+0.235+0.064+0.061=1.493 [K]</t>
  </si>
  <si>
    <t>319202331</t>
  </si>
  <si>
    <t>Vyrovnání nerovného povrchu vnitřního i vnějšího zdiva přizděním, tl. přes 80 do 150 mm</t>
  </si>
  <si>
    <t>výtahová šachta 
2.5*(1.5+6.55)=20.125 [A] 
Celkem: 20.125=20.125 [B]</t>
  </si>
  <si>
    <t>342272225</t>
  </si>
  <si>
    <t>Příčky z pórobetonových tvárnic hladkých na tenké maltové lože objemová hmotnost do 500 kg/m3, tloušťka příčky 100 mm</t>
  </si>
  <si>
    <t>1NP 
'1.05a 
6.05*(2.15+0.93)=18.634 [A] 
Celkem: 18.634=18.634 [B]</t>
  </si>
  <si>
    <t>342272235</t>
  </si>
  <si>
    <t>Příčky z pórobetonových tvárnic hladkých na tenké maltové lože objemová hmotnost do 500 kg/m3, tloušťka příčky 125 mm</t>
  </si>
  <si>
    <t>1PP 
'mč 0.19d,c 
2.75*(2.6+1.905)=12.389 [A] 
'mč 0.16c,b+0.17 
3.8*(1.525+0.125+1.55+1.0+1.0+0.125+1.55+1.02+2*0.72)=35.473 [B] 
'mč 0.12+0.13a,b,c,d 
6.05*2.8=16.940 [C] 
'mč 0.15 
3.9*1.2=4.680 [D] 
'mč 0.5a,b,c 
6.05*(2.95+2.5*2+1.75)=58.685 [E] 
Mezisoučet: 12.389+35.473+16.94+4.68+58.685=128.167 [F] 
'1NP 
'mč 1.07a,b,c,d 
3.2*(3.06+3.06+1.5+0.125+2.15+1.8+1.135)=41.056 [G] 
'mč 1.03a,b,c+1.04+1.05 
3.1*(0.6+2.135+0.125+0.8+0.6+1.91*2+0.6+1.08+1.95+2.071+0.6)=44.581 [H] 
1.0*2.0*2=4.000 [I] 
'mč 101 
2.2*1.4-1.0*1.4=1.680 [J] 
Mezisoučet: 41.056+44.581+4+1.68=91.317 [K] 
Celkem: 12.389+35.473+16.94+4.68+58.685+41.056+44.581+4+1.68=219.484 [L]</t>
  </si>
  <si>
    <t>342291121</t>
  </si>
  <si>
    <t>Ukotvení příček plochými kotvami, do konstrukce cihelné</t>
  </si>
  <si>
    <t>1PP 
'mč 0.19d,c 
2.75*3=8.250 [A] 
'mč 0.11a,b,c, 
6.05*5=30.250 [B] 
'mč 0.10a,b,c,d 
6.05*3=18.150 [C] 
'mč 0.16c,b+0.17 
3.8*4=15.200 [D] 
'mč 0.14a,b,c,d 
6.05*5=30.250 [E] 
'mč 0.12+0.13a,b,c,d 
6.05*5=30.250 [F] 
'mč 0.15 
3.9*2=7.800 [G] 
'mč 0.05a,b,c 
6.05*4=24.200 [H] 
Mezisoučet: 8.25+30.25+18.15+15.2+30.25+30.25+7.8+24.2=164.350 [I] 
'1NP 
'mč 1.07a,b,c,d 
3.2*6=19.200 [J] 
'mč 1.03a,b,c+1.04+1.05 
3.1*10=31.000 [K] 
2.2*2=4.400 [L] 
'mč 101 
2*1.4-2*2.2=-1.600 [M] 
Mezisoučet: 19.2+31+4.4+-1.6=53.000 [N] 
Celkem: 8.25+30.25+18.15+15.2+30.25+30.25+7.8+24.2+19.2+31+4.4+-1.6=217.350 [O]</t>
  </si>
  <si>
    <t>1. Vcenách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</si>
  <si>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346244381</t>
  </si>
  <si>
    <t>Plentování ocelových válcovaných nosníků jednostranné cihlami na maltu, výška stojiny do 200 mm</t>
  </si>
  <si>
    <t>0.12*1.4*2=0.336 [A] 
0.12*1.5*2*2=0.720 [B] 
0.16*1.7*2*2=1.088 [C] 
0.16*1.5*2=0.480 [D] 
0.18*2.0*2=0.720 [E] 
Celkem: 0.336+0.72+1.088+0.48+0.72=3.344 [F]</t>
  </si>
  <si>
    <t>390999R1</t>
  </si>
  <si>
    <t>Osazení kamenné komínové hlavice</t>
  </si>
  <si>
    <t>vlastní položka</t>
  </si>
  <si>
    <t>KA.2.05,KA.2.06 
2=2.000 [A] 
Celkem: 2=2.000 [B]</t>
  </si>
  <si>
    <t>KA.2.05</t>
  </si>
  <si>
    <t>Hlavice komína, 1,7 x 1,0m, v.0,9m</t>
  </si>
  <si>
    <t>Materiál:   
- umělý kamen obdobné struktury jako stávající komínová hlava na východním a západním křídle  
- barevnost dle nálezové situace na stávající komínové hlavě na východním a západním křídle  
- impregnace a hydrofobizace vhodným systémovým prostředkem</t>
  </si>
  <si>
    <t>KA.2.06</t>
  </si>
  <si>
    <t>Hlavice komína, 1,4 x 1,0m, v.0,9m</t>
  </si>
  <si>
    <t>33-M</t>
  </si>
  <si>
    <t>Montáže dopr.zaříz.,sklad. zař. a váh</t>
  </si>
  <si>
    <t>644</t>
  </si>
  <si>
    <t>33M01</t>
  </si>
  <si>
    <t>Montáž a zprovoznění výtahu, specifikace prací viz. PD</t>
  </si>
  <si>
    <t>645</t>
  </si>
  <si>
    <t>výtah</t>
  </si>
  <si>
    <t>dodávka osobního výtahu dle specifikace viz. PD</t>
  </si>
  <si>
    <t>Vodorovné konstrukce</t>
  </si>
  <si>
    <t>434191423</t>
  </si>
  <si>
    <t>Osazování schodišťových stupňů kamenných s vyspárováním styčných spár, s provizorním dřevěným zábradlím a dočasným zakrytím stupnic prkny na desku, stupňů pemrl</t>
  </si>
  <si>
    <t>Osazování schodišťových stupňů kamenných s vyspárováním styčných spár, s provizorním dřevěným zábradlím a dočasným zakrytím stupnic prkny na desku, stupňů pemrlovaných nebo ostatních</t>
  </si>
  <si>
    <t>1. U cen -1441, -1443, -1461, -1462 je započtena podpěrná konstrukce visuté části stupňů.  
2. Množství měrných jednotek se určuje v m délky stupňů včetně uložení.  
3. Dodávka stupňů se oceňuje ve specifikaci.</t>
  </si>
  <si>
    <t>KA.1.60</t>
  </si>
  <si>
    <t>stupeň do místnosti v.0,15, š.1,0, hl.0,15m</t>
  </si>
  <si>
    <t>Úpravy povrchů, podlahy a osazování výplní</t>
  </si>
  <si>
    <t>654</t>
  </si>
  <si>
    <t>629991011</t>
  </si>
  <si>
    <t>Zakrytí výplní otvorů a svislých ploch fólií přilepenou lepící páskou</t>
  </si>
  <si>
    <t>Zakrytí vnějších ploch před znečištěním  včetně pozdějšího odkrytí výplní otvorů a svislých ploch fólií přilepenou lepící páskou</t>
  </si>
  <si>
    <t>830=830.000 [A]</t>
  </si>
  <si>
    <t>1. Vceně -1012 nejsou započteny náklady na dodávku a montáž začišťovací lišty; tyto se oceňují cenou 622 14-3004 této části katalogu a materiálem ve specifikaci.</t>
  </si>
  <si>
    <t>655</t>
  </si>
  <si>
    <t>629995101</t>
  </si>
  <si>
    <t>Očištění vnějších ploch tlakovou vodou</t>
  </si>
  <si>
    <t>Očištění vnějších ploch tlakovou vodou omytím</t>
  </si>
  <si>
    <t>2329.2=2 329.200 [A]</t>
  </si>
  <si>
    <t>V procesu snímání omítek je vhodné omítky čistit tlakovou vodou, která účinně prověří vitalitu a soudržnost omítek. Tlaková voda musí být užívána s rozumem a tam kde je žádoucí.  Posouzení a navržení způsobu snímání nevhodných omítek a následně kontrolu provádění,  doporučuji svěřit do rukou restaurátora, který bude provádět opravu sgrafit.</t>
  </si>
  <si>
    <t>656</t>
  </si>
  <si>
    <t>611315451</t>
  </si>
  <si>
    <t>Příplatek k cenám opravy vápenné omítky stropů za dalších 10 mm v rozsahu do 10%</t>
  </si>
  <si>
    <t>Oprava vápenné omítky vnitřních ploch Příplatek k cenám za každých dalších 10 mm tloušťky omítky stropů,v rozsahu opravované plochy do 10%</t>
  </si>
  <si>
    <t>353.14=353.140 [A]</t>
  </si>
  <si>
    <t>1. Pro ocenění opravy omítek plochy do 4 m2 se použijí ceny souboru cen 61. 31-52.. Vápenná omítka jednotlivých malých ploch.</t>
  </si>
  <si>
    <t>657</t>
  </si>
  <si>
    <t>611315452</t>
  </si>
  <si>
    <t>Příplatek k cenám opravy vápenné omítky stropů za dalších 10 mm v rozsahu do 30%</t>
  </si>
  <si>
    <t>Oprava vápenné omítky vnitřních ploch Příplatek k cenám za každých dalších 10 mm tloušťky omítky stropů,v rozsahu opravované plochy přes 10 do 30%</t>
  </si>
  <si>
    <t>369.7=369.700 [A]</t>
  </si>
  <si>
    <t>658</t>
  </si>
  <si>
    <t>611315453</t>
  </si>
  <si>
    <t>Příplatek k cenám opravy vápenné omítky stropů za dalších 10 mm v rozsahu do 50%</t>
  </si>
  <si>
    <t>Oprava vápenné omítky vnitřních ploch Příplatek k cenám za každých dalších 10 mm tloušťky omítky stropů,v rozsahu opravované plochy přes 30 do 50%</t>
  </si>
  <si>
    <t>33.1=33.100 [A]</t>
  </si>
  <si>
    <t>659</t>
  </si>
  <si>
    <t>612315452</t>
  </si>
  <si>
    <t>Příplatek k cenám opravy vápenné omítky stěn za dalších 10 mm v rozsahu do 30%</t>
  </si>
  <si>
    <t>Oprava vápenné omítky vnitřních ploch Příplatek k cenám za každých dalších 10 mm tloušťky omítky stěn, v rozsahu opravované plochy přes 10 do 30%</t>
  </si>
  <si>
    <t>1419.23=1 419.230 [A]</t>
  </si>
  <si>
    <t>660</t>
  </si>
  <si>
    <t>612315453</t>
  </si>
  <si>
    <t>Příplatek k cenám opravy vápenné omítky stěn za dalších 10 mm v rozsahu do 50%</t>
  </si>
  <si>
    <t>Oprava vápenné omítky vnitřních ploch Příplatek k cenám za každých dalších 10 mm tloušťky omítky stěn, v rozsahu opravované plochy přes 30 do 50%</t>
  </si>
  <si>
    <t>1548.728=1 548.728 [A]</t>
  </si>
  <si>
    <t>Úprava povrchů vnitřních</t>
  </si>
  <si>
    <t>611315421</t>
  </si>
  <si>
    <t>Oprava vápenné omítky vnitřních ploch štukové dvouvrstvé, tloušťky do 20 mm a tloušťky štuku do 3 mm stropů, v rozsahu opravované plochy do 10%</t>
  </si>
  <si>
    <t>mč 0.01 
46.4*1.6klenba=74.240 [A] 
'mč 101 
155.7=155.700 [B] 
'mč 1.10a 
19.8=19.800 [C] 
'mč 1.10b 
19.8=19.800 [D] 
'mč 1.10c 
41.6=41.600 [E] 
'mč 1.10d 
42=42.000 [F] 
Celkem: 74.24+155.7+19.8+19.8+41.6+42=353.140 [G]</t>
  </si>
  <si>
    <t>611315422</t>
  </si>
  <si>
    <t>Oprava vápenné omítky vnitřních ploch štukové dvouvrstvé, tloušťky do 20 mm a tloušťky štuku do 3 mm stropů, v rozsahu opravované plochy přes 10 do 30%</t>
  </si>
  <si>
    <t>mč 0.02 
64.35*1.6klenba=102.960 [A] 
'mč 0.05a 
1.6=1.600 [B] 
'mč 0.05b 
1.6=1.600 [C] 
'mč 0.05c 
1.7=1.700 [D] 
'mč 0.07 
46.7=46.700 [E] 
'mč 0.08a 
29=29.000 [F] 
'mč 0.08b  
11.9=11.900 [G] 
'mč 0.09 
10.7*1.6klenba=17.120 [H] 
'mč 0.10a 
2.95*1.6klenba=4.720 [I] 
'mč 0.10b 
4.4*1.6klenba=7.040 [J] 
'mč 0.10c 
1.6*1.6klenba=2.560 [K] 
'mč 0.10d 
1.6*1.6klenba=2.560 [L] 
'mč 0.11a 
3.2*1.6klenba=5.120 [M] 
'mč 0.11b 
2.1=2.100 [N] 
'mč 0.11c 
2.2=2.200 [O] 
'mč 0.12 
8.3*1.6klenba=13.280 [P] 
'mč 0.13a 
7.55*1.6klenba=12.080 [Q] 
'mč 0.13b 
1.6*1.6klenba=2.560 [R] 
'mč 0.13c 
1.6*1.6klenba=2.560 [S] 
'mč 0.13d 
2.4*1.6klenba=3.840 [T] 
'mč 0.14a 
5.3*1.6klenba=8.480 [U] 
'mč 0.14b 
3.15*1.6klenba=5.040 [V] 
'mč 0.14c 
1.85=1.850 [W] 
'mč 0.14d 
1.85=1.850 [X] 
'mč 0.15 
13.6*1.6klenba=21.760 [Y] 
'mč 0.16a 
9.2*1.6klenba=14.720 [Z] 
'mč 0.16b 
1.6*1.6klenba=2.560 [AA] 
'mč 0.16b 
1.6*1.6klenba=2.560 [AB] 
'mč 0.17 
7.3*1.6klenba=11.680 [AC] 
'mč 0.18 
26=26.000 [AD] 
Celkem: 102.96+1.6+1.6+1.7+46.7+29+11.9+17.12+4.72+7.04+2.56+2.56+5.12+2.1+2.2+13.28+12.08+2.56+2.56+3.84+8.48+5.04+1.85+1.85+21.76+14.72+2.56+2.56+11.68+26=369.700 [AE]</t>
  </si>
  <si>
    <t>611315423</t>
  </si>
  <si>
    <t>Oprava vápenné omítky vnitřních ploch štukové dvouvrstvé, tloušťky do 20 mm a tloušťky štuku do 3 mm stropů, v rozsahu opravované plochy přes 30 do 50%</t>
  </si>
  <si>
    <t>mč 106 
9.25=9.250 [A] 
'mč 108 
23.85=23.850 [B] 
Celkem: 9.25+23.85=33.100 [C]</t>
  </si>
  <si>
    <t>612315422</t>
  </si>
  <si>
    <t>Oprava vápenné omítky vnitřních ploch štukové dvouvrstvé, tloušťky do 20 mm a tloušťky štuku do 3 mm stěn, v rozsahu opravované plochy přes 10 do 30%</t>
  </si>
  <si>
    <t>mč 0.01 
28.717*4.5+2*5.0=139.227 [A] 
'mč 0.13a 
11.15*4.5+3.0=53.175 [B] 
'mč 0.13d 
6.57*4.5+3.0=32.565 [C] 
'mč 101 
41.82*9.8=409.836 [D] 
'mč 106 
12.77*3.7=47.249 [E] 
'mč 1.07a 
7.289*3.2=23.325 [F] 
'mč 1.07b 
7.9*3.2=25.280 [G] 
'mč 1.07c 
6.44*3.2=20.608 [H] 
'mč 1.07d 
5.4*3.2=17.280 [I] 
'mč 108 
21.97*3.7=81.289 [J] 
'mč 1.10a 
5.48*9.8=53.704 [K] 
'mč 1.10b 
5.48*9.8=53.704 [L] 
'mč 1.10c 
18.509*12=222.108 [M] 
'mč 1.10d 
16.66*12=199.920 [N] 
'mč 112 
13.32*3=39.960 [O] 
Celkem: 139.227+53.175+32.565+409.836+47.249+23.325+25.28+20.608+17.28+81.289+53.704+53.704+222.108+199.92+39.96=1 419.230 [P]</t>
  </si>
  <si>
    <t>612315423</t>
  </si>
  <si>
    <t>Oprava vápenné omítky vnitřních ploch štukové dvouvrstvé, tloušťky do 20 mm a tloušťky štuku do 3 mm stěn, v rozsahu opravované plochy přes 30 do 50%</t>
  </si>
  <si>
    <t>611</t>
  </si>
  <si>
    <t>Restaurátorské práce v interieru</t>
  </si>
  <si>
    <t>K001</t>
  </si>
  <si>
    <t>Restaurátorské práce v interiéru vstupní haly (stěny+arkýř), včetně provedení prvků viz. Št.2.55, Št.2.56, Št.2.57</t>
  </si>
  <si>
    <t>((213.56*2)-((4.12+4.12+4.87)*2)-1.77)*1.05=419.087 [A] 
(109.22-(4.25+4.25+2.47+2.47+1.77))*1.1=103.411 [B] 
(85.9-((2*2.26)+3.61+(3*4.39)))*1.1=71.060 [C] 
Mezisoučet: 419.087+103.411+71.06=593.558 [D] 
605=605.000 [E]</t>
  </si>
  <si>
    <t>Do výkazu stěn jsou započítány plochy po odstranění obkladu a druhotných vestaveb.         
Plastická náročnost (štukové prvky) je definována koeficientem na konci řádku každého výkazu výměr         
Cena zahrnuje osnímání nátěru, oklepání dožilých omítek, přípravu podkladu, konsolidaci a tmelení dochovaných omítek, nové omítky, vzorkování nátěru, dodatečné průzkumy, nátěr.         
Cenová hladina odpovídá restaurátorskému režimu. Práce musí probíhat pod dozorem restaurátora s použitím restaurátorských metod jako je např. citlivé snímání, konsolidace a injektáže.</t>
  </si>
  <si>
    <t>K002</t>
  </si>
  <si>
    <t>Restaurátorské práce v interiéru vstupní haly (fabion s lunetami), včetně provedení prvků viz. Št.2.51, Št.2.52, Št.2.53, Št.2.54</t>
  </si>
  <si>
    <t>(((1.02+1.79)*((10.64+24.87)*2))-(0.9*10))*1.05=200.095 [A]</t>
  </si>
  <si>
    <t>K003</t>
  </si>
  <si>
    <t>Restaurátorské práce v interiéru vstupní haly (strop)</t>
  </si>
  <si>
    <t>21.15*7.04=148.896 [A]</t>
  </si>
  <si>
    <t>Úprava povrchů vnějších</t>
  </si>
  <si>
    <t>622325605</t>
  </si>
  <si>
    <t>Oprava vápenné omítky vnějších ploch stupně členitosti 5 štukové, v rozsahu opravované plochy přes 30 do 40%</t>
  </si>
  <si>
    <t>FASÁDY 
'pohled západní  
210=210.000 [A] 
'pohled východní  
300=300.000 [B] 
'pohled severní  
720=720.000 [C] 
'pohled jžní  
720=720.000 [D] 
Mezisoučet: 210+300+720+720=1 950.000 [E] 
'KLENBY 
'mč 0.20+0.21 
(115+122)*1.6=379.200 [F] 
Mezisoučet: 379.2=379.200 [G] 
Celkem: 210+300+720+720+379.2=2 329.200 [H]</t>
  </si>
  <si>
    <t>625681014</t>
  </si>
  <si>
    <t>Ochrana proti holubům hrotový systém čtyřřadý, účinná šíře 25 cm</t>
  </si>
  <si>
    <t>Ochrana proti ptákům, hrotový systém – parapety, římsy, atiky - 352mb - OS.3.03 
352=352.000 [A] 
Celkem: 352=352.000 [B]</t>
  </si>
  <si>
    <t>622.1</t>
  </si>
  <si>
    <t>Západní fasáda</t>
  </si>
  <si>
    <t>K004</t>
  </si>
  <si>
    <t>Sgrafitová výzdoba západního štítu</t>
  </si>
  <si>
    <t>viz. Část: N_Dokladova_cast\N.1.2 Pruzkumy: 
'- 2. PaZ-Plzeň-J.nádraží-sgrafita 
'- VV_Sgrafity_průzkum 
'- 2c. Cenová kalkulace sgrafit 
23.150 =23.150 [A]</t>
  </si>
  <si>
    <t>K005</t>
  </si>
  <si>
    <t>Fabion s červenočerným sgrafitem</t>
  </si>
  <si>
    <t>viz. Část: N_Dokladova_cast\N.1.2 Pruzkumy: 
'- 2. PaZ-Plzeň-J.nádraží-sgrafita 
'- VV_Sgrafity_průzkum 
'- 2c. Cenová kalkulace sgrafit 
11.280=11.280 [A]</t>
  </si>
  <si>
    <t>K006</t>
  </si>
  <si>
    <t>Sgrafita v lunetách</t>
  </si>
  <si>
    <t>viz. Část: N_Dokladova_cast\N.1.2 Pruzkumy: 
'- 2. PaZ-Plzeň-J.nádraží-sgrafita 
'- VV_Sgrafity_průzkum 
'- 2c. Cenová kalkulace sgrafit 
2.70=2.700 [A]</t>
  </si>
  <si>
    <t>K007</t>
  </si>
  <si>
    <t>Sgrafita v cviklech portálu</t>
  </si>
  <si>
    <t>viz. Část: N_Dokladova_cast\N.1.2 Pruzkumy: 
'- 2. PaZ-Plzeň-J.nádraží-sgrafita 
'- VV_Sgrafity_průzkum 
'- 2c. Cenová kalkulace sgrafit 
1.10=1.100 [A]</t>
  </si>
  <si>
    <t>K008</t>
  </si>
  <si>
    <t>Psaníčkové sgrafito na nárožní bosáži - hlavní budova</t>
  </si>
  <si>
    <t>viz. Část: N_Dokladova_cast\N.1.2 Pruzkumy: 
'- 2. PaZ-Plzeň-J.nádraží-sgrafita 
'- VV_Sgrafity_průzkum 
'- 2c. Cenová kalkulace sgrafit 
5.670=5.670 [A]</t>
  </si>
  <si>
    <t>K009</t>
  </si>
  <si>
    <t>Psaníčkové sgrafito na bosáži - přístavky</t>
  </si>
  <si>
    <t>viz. Část: N_Dokladova_cast\N.1.2 Pruzkumy: 
'- 2. PaZ-Plzeň-J.nádraží-sgrafita 
'- VV_Sgrafity_průzkum 
'- 2c. Cenová kalkulace sgrafit 
1.120=1.120 [A]</t>
  </si>
  <si>
    <t>622.2</t>
  </si>
  <si>
    <t>Východní fasáda</t>
  </si>
  <si>
    <t>K010</t>
  </si>
  <si>
    <t>Sgrafitová výzdoba východního štítu</t>
  </si>
  <si>
    <t>viz. Část: N_Dokladova_cast\N.1.2 Pruzkumy: 
'- 2. PaZ-Plzeň-J.nádraží-sgrafita 
'- VV_Sgrafity_průzkum 
'- 2c. Cenová kalkulace sgrafit 
23.150=23.150 [A]</t>
  </si>
  <si>
    <t>viz. Část: N_Dokladova_cast\N.1.2 Pruzkumy: 
'- 2. PaZ-Plzeň-J.nádraží-sgrafita 
'- VV_Sgrafity_průzkum 
'- 2c. Cenová kalkulace sgrafit 
4.50=4.500 [A]</t>
  </si>
  <si>
    <t>viz. Část: N_Dokladova_cast\N.1.2 Pruzkumy: 
'- 2. PaZ-Plzeň-J.nádraží-sgrafita 
'- VV_Sgrafity_průzkum 
'- 2c. Cenová kalkulace sgrafit 
3.30=3.300 [A]</t>
  </si>
  <si>
    <t>K011</t>
  </si>
  <si>
    <t>Sgrafitová výzdoba fabionové římsy - malé</t>
  </si>
  <si>
    <t>viz. Část: N_Dokladova_cast\N.1.2 Pruzkumy: 
'- 2. PaZ-Plzeň-J.nádraží-sgrafita 
'- VV_Sgrafity_průzkum 
'- 2c. Cenová kalkulace sgrafit 
10.130=10.130 [A]</t>
  </si>
  <si>
    <t>622.3</t>
  </si>
  <si>
    <t>Jižní fasáda</t>
  </si>
  <si>
    <t>viz. Část: N_Dokladova_cast\N.1.2 Pruzkumy: 
'- 2. PaZ-Plzeň-J.nádraží-sgrafita 
'- VV_Sgrafity_průzkum 
'- 2c. Cenová kalkulace sgrafit 
24.160=24.160 [A]</t>
  </si>
  <si>
    <t>viz. Část: N_Dokladova_cast\N.1.2 Pruzkumy: 
'- 2. PaZ-Plzeň-J.nádraží-sgrafita 
'- VV_Sgrafity_průzkum 
'- 2c. Cenová kalkulace sgrafit 
12.240=12.240 [A]</t>
  </si>
  <si>
    <t>K012</t>
  </si>
  <si>
    <t>Sgrafita štítů přístavků</t>
  </si>
  <si>
    <t>viz. Část: N_Dokladova_cast\N.1.2 Pruzkumy: 
'- 2. PaZ-Plzeň-J.nádraží-sgrafita 
'- VV_Sgrafity_průzkum 
'- 2c. Cenová kalkulace sgrafit 
12.960=12.960 [A]</t>
  </si>
  <si>
    <t>K013</t>
  </si>
  <si>
    <t>viz. Část: N_Dokladova_cast\N.1.2 Pruzkumy: 
'- 2. PaZ-Plzeň-J.nádraží-sgrafita 
'- VV_Sgrafity_průzkum 
'- 2c. Cenová kalkulace sgrafit 
13.820=13.820 [A]</t>
  </si>
  <si>
    <t>K014</t>
  </si>
  <si>
    <t>Sgrafita v supraportách a suprafenestrách</t>
  </si>
  <si>
    <t>viz. Část: N_Dokladova_cast\N.1.2 Pruzkumy: 
'- 2. PaZ-Plzeň-J.nádraží-sgrafita 
'- VV_Sgrafity_průzkum 
'- 2c. Cenová kalkulace sgrafit 
7.390=7.390 [A]</t>
  </si>
  <si>
    <t>viz. Část: N_Dokladova_cast\N.1.2 Pruzkumy: 
'- 2. PaZ-Plzeň-J.nádraží-sgrafita 
'- VV_Sgrafity_průzkum 
'- 2c. Cenová kalkulace sgrafit 
5.730=5.730 [A]</t>
  </si>
  <si>
    <t>viz. Část: N_Dokladova_cast\N.1.2 Pruzkumy: 
'- 2. PaZ-Plzeň-J.nádraží-sgrafita 
'- VV_Sgrafity_průzkum 
'- 2c. Cenová kalkulace sgrafit 
2.40=2.400 [A]</t>
  </si>
  <si>
    <t>622.4</t>
  </si>
  <si>
    <t>Severní fasáda</t>
  </si>
  <si>
    <t>K015</t>
  </si>
  <si>
    <t>viz. Část: N_Dokladova_cast\N.1.2 Pruzkumy: 
'- 2. PaZ-Plzeň-J.nádraží-sgrafita 
'- VV_Sgrafity_průzkum 
'- 2c. Cenová kalkulace sgrafit 
6.240=6.240 [A]</t>
  </si>
  <si>
    <t>Podlahy a podlahové konstrukce</t>
  </si>
  <si>
    <t>631311116</t>
  </si>
  <si>
    <t>Mazanina z betonu prostého bez zvýšených nároků na prostředí tl. přes 50 do 80 mm tř. C 25/30</t>
  </si>
  <si>
    <t>51.473*0.05=2.574 [A] 
9.6*0.05=0.480 [B] 
155.7*0.07=10.899 [C] 
41.6*0.07=2.912 [D] 
46.4*0.07=3.248 [E] 
258.65*0.05=12.933 [F] 
7*0.05=0.350 [G] 
Celkem: 2.574+0.48+10.899+2.912+3.248+12.933+0.35=33.396 [H]</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</si>
  <si>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</si>
  <si>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631311124</t>
  </si>
  <si>
    <t>Mazanina z betonu prostého bez zvýšených nároků na prostředí tl. přes 80 do 120 mm tř. C 16/20</t>
  </si>
  <si>
    <t>podkladní armovaný beton tl. 100mm 
258.65*0.1=25.865 [A] 
46.4*0.1=4.640 [B] 
Celkem: 25.865+4.64=30.505 [C]</t>
  </si>
  <si>
    <t>631319171</t>
  </si>
  <si>
    <t>Příplatek k cenám mazanin za stržení povrchu spodní vrstvy mazaniny latí před vložením výztuže nebo pletiva pro tl. obou vrstev mazaniny přes 50 do 80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</si>
  <si>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</si>
  <si>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631319173</t>
  </si>
  <si>
    <t>Příplatek k cenám mazanin za stržení povrchu spodní vrstvy mazaniny latí před vložením výztuže nebo pletiva pro tl. obou vrstev mazaniny přes 80 do 120 mm</t>
  </si>
  <si>
    <t>631362021</t>
  </si>
  <si>
    <t>Výztuž mazanin ze svařovaných sítí z drátů typu KARI</t>
  </si>
  <si>
    <t>51.473*4.5/1000*1.1=0.255 [A] 
9.6*4.5/1000*1.1=0.048 [B] 
155.7*4.5/1000*1.1=0.771 [C] 
41.6*4.5/1000*1.1=0.206 [D] 
258.65*4.5/1000=1.164 [E] 
46.4*4.5/1000=0.209 [F] 
7*4.5/1000=0.032 [G] 
Celkem: 0.255+0.048+0.771+0.206+1.164+0.209+0.032=2.685 [H]</t>
  </si>
  <si>
    <t>1. Výztuž podezdívek příček se oceňuje položkou 278 36-1111 souboru cen 278 36-11.1 - Výztuž základu (podezdívky) betonového.</t>
  </si>
  <si>
    <t>632450133</t>
  </si>
  <si>
    <t>Potěr cementový vyrovnávací ze suchých směsí v ploše o průměrné (střední) tl. přes 30 do 40 mm</t>
  </si>
  <si>
    <t>155.7155.7=155.700 [A] 
41.6=41.600 [B] 
Celkem: 155.7+41.6=197.300 [C]</t>
  </si>
  <si>
    <t>1. Ceny –0121 až –0124 jsou určeny pro vyrovnávací potěr vpásu vodorovný nebo ve spádu do 15° na zdivu jako podklad pod izolaci, pod parapety zprefabrikovaných dílců, pod oplechování, jako podklad pro uložení ocelových profilů, překladů, stropních nosníků, apod.  
2. Ceny –0131 až –0134 jsou určeny pro vyrovnávací potěr vploše na stropech z prefabrikovaných dílců jako podklad pod izolaci, pod podlahové konstrukce apod., na mazaninách jen jako podklad pod izolaci proti vodě, jako ochrana izolace shora tvořící lože při kladení plošných prefa panelů (např. v kanálech).  
3. Ceny –0131 až –0134 lze použít i pro podlévání provizorně podklínovaných patek usazených strojů a technologických zařízení, snáležitým zatemováním hutné malty.  
4. V cenách jsou započteny i náklady na základní stržení povrchu potěru s urovnáním vibrační lištou nebo dřevěným hladítkem.</t>
  </si>
  <si>
    <t>632481212</t>
  </si>
  <si>
    <t>Separační vrstva k oddělení podlahových vrstev z asfaltovaného pásu</t>
  </si>
  <si>
    <t>9.25+3.2+3.9+3.9+2.25+23.8546.35=46.350 [A] 
36.954+14.51951.473=51.473 [B] 
5.25+2.75+1.69.6=9.600 [C] 
41.641.6=41.600 [D] 
258.65258.65=258.650 [E] 
46.446.4=46.400 [F] 
Celkem: 46.35+51.473+9.6+41.6+258.65+46.4=454.073 [G]</t>
  </si>
  <si>
    <t>635111242</t>
  </si>
  <si>
    <t>Násyp ze štěrkopísku, písku nebo kameniva pod podlahy se zhutněním z kameniva hrubého 16-32</t>
  </si>
  <si>
    <t>258.65*0.1=25.865 [A] 
46.4*0.1=4.640 [B] 
7*0.1=0.700 [C] 
Celkem: 25.865+4.64+0.7=31.205 [D]</t>
  </si>
  <si>
    <t>1. Ceny jsou určeny pro násyp vodorovný nebo ve spádu pod podlahy, mazaniny, dlažby a pro násypy na plochých střechách.</t>
  </si>
  <si>
    <t>63511211R</t>
  </si>
  <si>
    <t>Násyp pod podlahy (navrácení původního násypu)</t>
  </si>
  <si>
    <t>12.3+11.7+15.5+15.2+26.1+1595.8=95.800 [A] 
Mezisoučet: 95.8=95.800 [B] 
95.8*0.04=3.832 [C]</t>
  </si>
  <si>
    <t>635211121</t>
  </si>
  <si>
    <t>Násyp lehký pod podlahy s udusáním a urovnáním povrchu z keramzitu</t>
  </si>
  <si>
    <t>155.7*0.06=9.342 [A] 
51.473*0.05=2.574 [B] 
9.6*0.05=0.480 [C] 
41.6*0.1=4.160 [D] 
Celkem: 9.342+2.574+0.48+4.16=16.556 [E]</t>
  </si>
  <si>
    <t>Osazování výplní otvorů</t>
  </si>
  <si>
    <t>642942611</t>
  </si>
  <si>
    <t>Osazování zárubní nebo rámů kovových dveřních lisovaných nebo z úhelníků bez dveřních křídel na montážní pěnu, plochy otvoru do 2,5 m2</t>
  </si>
  <si>
    <t>Dv.61,62,63,64,66 
3+12+10+2=27.000 [A] 
Celkem: 27=27.000 [B]</t>
  </si>
  <si>
    <t>1. Ceny lze použít i pro osazování zárubní a rámů do stěn zprefabrikovaných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tyto se oceňují ve specifikaci.  
6. V ceně -2951 jsou započteny náklady na usazení a vyvážení, včetně kotevního materiálu.  
7. V ceně -2951 nejsou započteny náklady na připravenost stavebního otvoru, natažení jádrové a vrchní jemné omítky, tyto náklady se oceňují cenami části A04 Úpravy povrchů.</t>
  </si>
  <si>
    <t>55331488</t>
  </si>
  <si>
    <t>zárubeň jednokřídlá ocelová pro zdění tl stěny 110-150mm rozměru 900/1970, 2100mm</t>
  </si>
  <si>
    <t>55331487</t>
  </si>
  <si>
    <t>zárubeň jednokřídlá ocelová pro zdění tl stěny 110-150mm rozměru 800/1970, 2100mm</t>
  </si>
  <si>
    <t>3+10=13.000 [A]</t>
  </si>
  <si>
    <t>55331486</t>
  </si>
  <si>
    <t>zárubeň jednokřídlá ocelová pro zdění tl stěny 110-150mm rozměru 700/1970, 2100mm</t>
  </si>
  <si>
    <t>642945111</t>
  </si>
  <si>
    <t>Osazování ocelových zárubní protipožárních nebo protiplynových dveří do vynechaného otvoru, s obetonováním, dveří jednokřídlových do 2,5 m2</t>
  </si>
  <si>
    <t>Dv.65 
1=1.000 [A] 
Celkem: 1=1.000 [B]</t>
  </si>
  <si>
    <t>1. Ceny jsou určeny pro jakýkoliv způsob provedení, např. s uklínováním, s případným přivařením k obnažené výztuži, se zalitím, resp. zabetonováním, včetně bednění.  
2. V cenách jsou započteny i náklady na manipulační dopravu, na kotvení zárubně do zdiva.  
3. V cenách není započtena dodávka zárubní, která se oceňuje ve specifikaci.  
4. Vyvěšení a zavěšení dveřního křídla (křídel) je započteno vcenách za osazení.  
5. Ceny lze použít i pro osazení zárubně včetně křídla (křídel), které nelze vyvěsit.  
6. Kompletace zárubně s křídlem (křídly) se ocení cenami katalogu PSV 800-767 Konstrukce zámečnické - montáž.</t>
  </si>
  <si>
    <t>55331560</t>
  </si>
  <si>
    <t>zárubeň jednokřídlá ocelová pro zdění s protipožární úpravou tl stěny 110-150mm rozměru 600/1970, 2100mm</t>
  </si>
  <si>
    <t>644941112</t>
  </si>
  <si>
    <t>Montáž průvětrníků nebo mřížek odvětrávacích velikosti přes 150 x 200 do 300 x 300 mm</t>
  </si>
  <si>
    <t>Za.0.04, Za.0.05, Za.1.01 
2+1+2=5.000 [A] 
Celkem: 5=5.000 [B]</t>
  </si>
  <si>
    <t>1. V cenách nejsou započteny náklady na dodávku průvětrníku nebo mřížky, tyto se oceňují ve specifikaci.</t>
  </si>
  <si>
    <t>Za.0.04</t>
  </si>
  <si>
    <t>Větrací mřížka /s žaluzií/ – vyústění VZT do jižní a severní fasády 250/250mm /vnitřní rozměr, nerez. rámeček + výplň z nerez tahokovu /prostupnost vzduchem min</t>
  </si>
  <si>
    <t>Větrací mřížka /s žaluzií/ – vyústění VZT do jižní a severní fasády 250/250mm /vnitřní rozměr, nerez. rámeček + výplň z nerez tahokovu /prostupnost vzduchem min 60%/, nerez -  2KS</t>
  </si>
  <si>
    <t>Za.0.05</t>
  </si>
  <si>
    <t>Větrací mřížka – odvětrání výtah. šachty do severní fasády 250/250mm /vnitřní rozměr/ – ocelový pozimk. rámeček + výplň z tahokovu /prostupnost vzduchem min 60%</t>
  </si>
  <si>
    <t>Větrací mřížka – odvětrání výtah. šachty do severní fasády 250/250mm /vnitřní rozměr/ – ocelový pozimk. rámeček + výplň z tahokovu /prostupnost vzduchem min 60%/, natřeno do barvy fasády-  1KS</t>
  </si>
  <si>
    <t>Za.1.01</t>
  </si>
  <si>
    <t>Větrací mřížka – odvětrání výtah. šachty do západní - vstupní fasády 250/250mm /vnitřní rozměr/ – ocelový pozink. rámeček + výplň z nerez. tahokovu /prostupnost</t>
  </si>
  <si>
    <t>Větrací mřížka – odvětrání výtah. šachty do západní - vstupní fasády 250/250mm /vnitřní rozměr/ – ocelový pozink. rámeček + výplň z nerez. tahokovu /prostupnost vzduchem min 60%/, natřeno do barvy fasády-  2KS</t>
  </si>
  <si>
    <t>711</t>
  </si>
  <si>
    <t>Izolace proti vodě, vlhkosti a plynům</t>
  </si>
  <si>
    <t>711111001</t>
  </si>
  <si>
    <t>Provedení izolace proti zemní vlhkosti natěradly a tmely za studena na ploše vodorovné V nátěrem penetračním</t>
  </si>
  <si>
    <t>258.65=258.650 [A] 
46.4=46.400 [B] 
77=7.000 [C] 
Celkem: 258.65+46.4+7=312.050 [D]</t>
  </si>
  <si>
    <t>1. Izolace plochy jednotlivě do 10 m2 se oceňují skladebně cenou příslušné izolace a cenou 711 19-9095 Příplatek za plochu do 10 m2.</t>
  </si>
  <si>
    <t>11163150</t>
  </si>
  <si>
    <t>lak penetrační asfaltový</t>
  </si>
  <si>
    <t>258.65*0.3/1000=0.078 [A] 
46.4*0.3/1000=0.014 [B] 
7*0.3/1000=0.002 [C] 
Celkem: 0.078+0.014+0.002=0.094 [D]</t>
  </si>
  <si>
    <t>Spotřeba 0,3-0,4kg/m2</t>
  </si>
  <si>
    <t>7111131R</t>
  </si>
  <si>
    <t>Pružný hydroizolační nátěrový sytém pro vytvoření vodotěsné vrstvy v interiéru na stěně a podlaze, vhodný do vlhkých prostor</t>
  </si>
  <si>
    <t>46.35+9.6=55.950 [A]</t>
  </si>
  <si>
    <t>711131811</t>
  </si>
  <si>
    <t>Odstranění izolace proti zemní vlhkosti na ploše vodorovné V</t>
  </si>
  <si>
    <t>46.4+23.2+2.7+5.6+2*1.6+2.4+8.1+2*1.4+5+14.5+46.7+29+11.9+8.3+12.7+4.7+1.2+2.2+3+1.2+1.4+15.2+13.6+7.3+2.3+3.3+5.9+7.5+7.1+2.7+9.9+13.2=324.200 [A] 
9.5+19.8+3.1+5+2=39.400 [B] 
Mezisoučet: 324.2+39.4=363.600 [C] 
22.7+3.4+2.2+2.030.3=30.300 [D] 
77=7.000 [E] 
77=7.000 [F] 
153.3=153.300 [G] 
41.6=41.600 [H] 
23.2+2.7+5.6+1.6+1.6+2.4+8.1+1.4+1.4+5+11.9+3+1.2+1.4+15.2+13.699.3=99.300 [I] 
363.6=363.600 [J] 
77=7.000 [K] 
7=7.000 [L] 
Celkem: 324.2+39.4+30.3+7+7+153.3+41.6+99.3+363.6+7+7=1 079.700 [M]</t>
  </si>
  <si>
    <t>1. Ceny se používají pro odstranění hydroizolačních pásů a folií bez rozlišení tloušťky a počtu vrstev.</t>
  </si>
  <si>
    <t>711141559</t>
  </si>
  <si>
    <t>Provedení izolace proti zemní vlhkosti pásy přitavením NAIP na ploše vodorovné V</t>
  </si>
  <si>
    <t>258.65*2=517.300 [A] 
46.4*2=92.800 [B] 
7*2=14.000 [C] 
Celkem: 517.3+92.8+14=624.100 [D]</t>
  </si>
  <si>
    <t>1. Izolace plochy jednotlivě do 10 m2 se oceňují skladebně cenou příslušné izolace a cenou 711 19-9097 Příplatek za plochu do 10 m2.</t>
  </si>
  <si>
    <t>62852254</t>
  </si>
  <si>
    <t>pás asfaltový natavitelný modifikovaný SBS tl 4,0mm s vložkou z polyesterové rohože a spalitelnou PE fólií nebo jemnozrnným minerálním posypem na horním povrchu</t>
  </si>
  <si>
    <t>258.65*2=517.300 [A] 
46.4*2=92.800 [B] 
7*2=14.000 [C] 
Celkem: 517.3+92.8+14=624.100 [D] 
624.1*1.15 Přepočtené koeficientem množství=717.715 [E]</t>
  </si>
  <si>
    <t>179</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</si>
  <si>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</si>
  <si>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</si>
  <si>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</si>
  <si>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</si>
  <si>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180</t>
  </si>
  <si>
    <t>998711181</t>
  </si>
  <si>
    <t>Přesun hmot pro izolace proti vodě, vlhkosti a plynům stanovený z hmotnosti přesunovaného materiálu Příplatek k cenám za přesun prováděný bez použití mechanizac</t>
  </si>
  <si>
    <t>Přesun hmot pro izolace proti vodě, vlhkosti a plynům stanovený z hmotnosti přesunovaného materiálu Příplatek k cenám za přesun prováděný bez použití mechanizace pro jakoukoliv výšku objektu</t>
  </si>
  <si>
    <t>713</t>
  </si>
  <si>
    <t>Izolace tepelné</t>
  </si>
  <si>
    <t>181</t>
  </si>
  <si>
    <t>713110811</t>
  </si>
  <si>
    <t>Odstranění tepelné izolace stropů nebo podhledů z rohoží, pásů, dílců, desek, bloků volně kladených z vláknitých materiálů suchých, tloušťka izolace do 100 mm</t>
  </si>
  <si>
    <t>8.3+46.7=55.000 [A]</t>
  </si>
  <si>
    <t>1. Ceny se používají pro odstraňování jednovrstvé a dvouvrstvé izolace, další vrstvy se oceňují individuálně.  
2. U cen odstraňování polystyrenu připevněného lepením nerozlišujeme způsob nalepení.  
3. Vceně nejsou započteny náklady na odstranění separačních vrstev. Tyto práce lze oceňovat příslušnými cenami katalogu 800–711 Izolace proti vodě, vlhkosti a plynům.</t>
  </si>
  <si>
    <t>182</t>
  </si>
  <si>
    <t>713110813</t>
  </si>
  <si>
    <t>Odstranění tepelné izolace stropů nebo podhledů z rohoží, pásů, dílců, desek, bloků volně kladených z vláknitých materiálů suchých, tloušťka izolace přes 100 mm</t>
  </si>
  <si>
    <t>20.8=20.800 [A]</t>
  </si>
  <si>
    <t>183</t>
  </si>
  <si>
    <t>713111111</t>
  </si>
  <si>
    <t>Montáž tepelné izolace stropů rohožemi, pásy, dílci, deskami, bloky (izolační materiál ve specifikaci) vrchem bez překrytí lepenkou kladenými volně</t>
  </si>
  <si>
    <t>19.8+19.8+41.6+42123.2=123.200 [A] 
13.3+8.3+8.5+737.1=37.100 [B] 
9.25+23.8533.1 izolace /minerální vata/ 100 mm=33.100 [C] 
33.133.1 izolace /minerální vata/ 200 mm=33.100 [D] 
Celkem: 123.2+37.1+33.1+33.1=226.500 [E]</t>
  </si>
  <si>
    <t>184</t>
  </si>
  <si>
    <t>63150852</t>
  </si>
  <si>
    <t>pás tepelně izolační pro všechny druhy nezatížených izolací ?=0,038-0,039 tl 160mm</t>
  </si>
  <si>
    <t>123.2+37.1=160.300 [A] 
160.3*1.05 Přepočtené koeficientem množství=168.315 [B]</t>
  </si>
  <si>
    <t>185</t>
  </si>
  <si>
    <t>63150849</t>
  </si>
  <si>
    <t>pás tepelně izolační pro všechny druhy nezatížených izolací  ?=0,038-0,039 tl 100mm</t>
  </si>
  <si>
    <t>33.1=33.100 [A] 
33.1*1.05 Přepočtené koeficientem množství=34.755 [B]</t>
  </si>
  <si>
    <t>186</t>
  </si>
  <si>
    <t>63150791</t>
  </si>
  <si>
    <t>pás tepelně izolační pro všechny druhy nezatížených izolací ?=0,038-0,039 tl 200mm</t>
  </si>
  <si>
    <t>187</t>
  </si>
  <si>
    <t>713120811</t>
  </si>
  <si>
    <t>Odstranění tepelné izolace podlah z rohoží, pásů, dílců, desek, bloků podlah volně kladených nebo mezi trámy z vláknitých materiálů suchých, tloušťka izolace do</t>
  </si>
  <si>
    <t>Odstranění tepelné izolace podlah z rohoží, pásů, dílců, desek, bloků podlah volně kladených nebo mezi trámy z vláknitých materiálů suchých, tloušťka izolace do 100 mm</t>
  </si>
  <si>
    <t>55.5=55.500 [A]</t>
  </si>
  <si>
    <t>188</t>
  </si>
  <si>
    <t>713121111</t>
  </si>
  <si>
    <t>Montáž tepelné izolace podlah rohožemi, pásy, deskami, dílci, bloky (izolační materiál ve specifikaci) kladenými volně jednovrstvá</t>
  </si>
  <si>
    <t>41.6+258.65+46.4=346.650 [A]</t>
  </si>
  <si>
    <t>1. Množství tepelné izolace podlah okrajovými pásky k ceně -1211 se určuje v m projektované délky obložení (bez přesahů) na obvodu podlahy.</t>
  </si>
  <si>
    <t>189</t>
  </si>
  <si>
    <t>28376366R</t>
  </si>
  <si>
    <t>deska XPS hladký povrch ?=0,034 tl 50mm</t>
  </si>
  <si>
    <t>41.6=41.600 [A] 
41.6*1.05 Přepočtené koeficientem množství=43.680 [B]</t>
  </si>
  <si>
    <t>190</t>
  </si>
  <si>
    <t>28376383</t>
  </si>
  <si>
    <t>deska z polystyrénu XPS, hrana polodrážková a hladký povrch s vyšší odolností tl 120mm</t>
  </si>
  <si>
    <t>258.65+46.4=305.050 [A] 
305.05*1.05 Přepočtené koeficientem množství=320.303 [B]</t>
  </si>
  <si>
    <t>191</t>
  </si>
  <si>
    <t>998713102</t>
  </si>
  <si>
    <t>Přesun hmot pro izolace tepelné stanovený z hmotnosti přesunovaného materiálu vodorovná dopravní vzdálenost do 50 m v objektech výšky přes 6 m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</si>
  <si>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</si>
  <si>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192</t>
  </si>
  <si>
    <t>998713181</t>
  </si>
  <si>
    <t>Přesun hmot pro izolace tepelné stanovený z hmotnosti přesunovaného materiálu Příplatek k cenám za přesun prováděný bez použití mechanizace pro jakoukoliv výšku</t>
  </si>
  <si>
    <t>Přesun hmot pro izolace tepelné stanovený z hmotnosti přesunovaného materiálu Příplatek k cenám za přesun prováděný bez použití mechanizace pro jakoukoliv výšku objektu</t>
  </si>
  <si>
    <t>721</t>
  </si>
  <si>
    <t>Zdravotechnika - vnitřní kanalizace</t>
  </si>
  <si>
    <t>193</t>
  </si>
  <si>
    <t>721241102</t>
  </si>
  <si>
    <t>Lapače střešních splavenin litinové DN 125</t>
  </si>
  <si>
    <t>1Kl.1.01=1.000 [A] 
1Kl.1.02=1.000 [B] 
Celkem: 1+1=2.000 [C]</t>
  </si>
  <si>
    <t>725</t>
  </si>
  <si>
    <t>Zdravotechnika - zařizovací předměty</t>
  </si>
  <si>
    <t>194</t>
  </si>
  <si>
    <t>725110814</t>
  </si>
  <si>
    <t>Demontáž klozetů odsávacích nebo kombinačních</t>
  </si>
  <si>
    <t>SOUBOR</t>
  </si>
  <si>
    <t>71PP=7.000 [A] 
11NP=1.000 [B] 
Celkem: 7+1=8.000 [C]</t>
  </si>
  <si>
    <t>195</t>
  </si>
  <si>
    <t>725210821</t>
  </si>
  <si>
    <t>Demontáž umyvadel bez výtokových armatur umyvadel</t>
  </si>
  <si>
    <t>71PP=7.000 [A] 
21NP=2.000 [B] 
Celkem: 7+2=9.000 [C]</t>
  </si>
  <si>
    <t>196</t>
  </si>
  <si>
    <t>725291631R07</t>
  </si>
  <si>
    <t>Doplňky zařízení koupelen a záchodů přebalovací pult závěsný sklopný plastový - ozn. VI-S08-1 - specifikace viz. PD, část Vnitřní vybavení budov</t>
  </si>
  <si>
    <t>197</t>
  </si>
  <si>
    <t>725291631R08</t>
  </si>
  <si>
    <t>Doplňky zařízení koupelen a záchodů nerezové madlo U pevné 60cm - ozn. VI-S09 - specifikace viz. PD, část Vnitřní vybavení budov</t>
  </si>
  <si>
    <t>198</t>
  </si>
  <si>
    <t>725291631R09</t>
  </si>
  <si>
    <t>Doplňky zařízení koupelen a záchodů nerezové madlo U sklopné 80cm - ozn. VI-S10 - specifikace viz. PD, část Vnitřní vybavení budov</t>
  </si>
  <si>
    <t>199</t>
  </si>
  <si>
    <t>725291631R10</t>
  </si>
  <si>
    <t>Doplňky zařízení koupelen a záchodů nerezové madlo pevné 50cm - ozn. VI-S11 - specifikace viz. PD, část Vnitřní vybavení budov</t>
  </si>
  <si>
    <t>200</t>
  </si>
  <si>
    <t>725291631R15</t>
  </si>
  <si>
    <t>Doplňky zařízení koupelen a záchodů ovladač nouzového volání - ozn. VI-S17 - specifikace viz. PD, část Vnitřní vybavení budov</t>
  </si>
  <si>
    <t>201</t>
  </si>
  <si>
    <t>725820802</t>
  </si>
  <si>
    <t>Demontáž baterií stojánkových do 1 otvoru</t>
  </si>
  <si>
    <t>202</t>
  </si>
  <si>
    <t>725840850</t>
  </si>
  <si>
    <t>Demontáž baterií sprchových diferenciálních do G 3/4 x 1</t>
  </si>
  <si>
    <t>203</t>
  </si>
  <si>
    <t>725590812</t>
  </si>
  <si>
    <t>Vnitrostaveništní přemístění vybouraných (demontovaných) hmot zařizovacích předmětů vodorovně do 100 m v objektech výšky přes 6 do 12 m</t>
  </si>
  <si>
    <t>735</t>
  </si>
  <si>
    <t>Ústřední vytápění - otopná tělesa</t>
  </si>
  <si>
    <t>204</t>
  </si>
  <si>
    <t>735511008</t>
  </si>
  <si>
    <t>Trubkové teplovodní podlahové vytápění rozvod v systémové desce systémová deska s tepelnou izolací, celkové výšky 50 až 53 mm</t>
  </si>
  <si>
    <t>155.7=155.700 [A]</t>
  </si>
  <si>
    <t>1. Montáž tepelné izolace se oceňuje cenou 713 12-1...</t>
  </si>
  <si>
    <t>205</t>
  </si>
  <si>
    <t>735511061</t>
  </si>
  <si>
    <t>Trubkové teplovodní podlahové vytápění doplňkové prvky krycí PE fólie</t>
  </si>
  <si>
    <t>761</t>
  </si>
  <si>
    <t>Konstrukce prosvětlovací</t>
  </si>
  <si>
    <t>206</t>
  </si>
  <si>
    <t>761616791R</t>
  </si>
  <si>
    <t>Montáž okna zděného ze skleněných tvárnic</t>
  </si>
  <si>
    <t>Ok.0.51, Ok.0.52, Ok.0.53, Ok.0.54 
5.3+2.7+2.7+5.3=16.000 [A] 
'Ok.1.01 
1.26=1.260 [B] 
Celkem: 16+1.26+34.1+60.1=111.460 [C]</t>
  </si>
  <si>
    <t>207</t>
  </si>
  <si>
    <t>761990001</t>
  </si>
  <si>
    <t>Příplatek k cenám konstrukce ze skleněných tvárnic za ztíženou montáž za plochu do 10 m2</t>
  </si>
  <si>
    <t>111.46=111.460 [A]</t>
  </si>
  <si>
    <t>208</t>
  </si>
  <si>
    <t>761990002</t>
  </si>
  <si>
    <t>Příplatek k cenám konstrukce ze skleněných tvárnic za ztíženou montáž za práci v omezeném prostoru</t>
  </si>
  <si>
    <t>209</t>
  </si>
  <si>
    <t>634821R</t>
  </si>
  <si>
    <t>Obnova prosvětlovací luxferové výplně - replika původních sklobetonových tvárnic - ref.výrobek  "FALCONNIER", odborná řemeslná práce</t>
  </si>
  <si>
    <t>210</t>
  </si>
  <si>
    <t>Ok.0.51</t>
  </si>
  <si>
    <t>Obnova prosvětlovací luxferové stěny - replika původních luxferových tvárnic - ref.výrobek  "FALCONNIER", odborná řemeslná práce, celkový rozměr výplně š.2,0m v</t>
  </si>
  <si>
    <t>Obnova prosvětlovací luxferové stěny - replika původních luxferových tvárnic - ref.výrobek  "FALCONNIER", odborná řemeslná práce, celkový rozměr výplně š.2,0m v.3,3m, luxfery cca 5,3m2, specifikace viz. PD</t>
  </si>
  <si>
    <t>211</t>
  </si>
  <si>
    <t>Ok.0.52</t>
  </si>
  <si>
    <t>Obnova prosvětlovací luxferové stěny - replika původních luxferových tvárnic - ref.výrobek  "FALCONNIER", odborná řemeslná práce, celkový rozměr výplně š.2,0m v.2,0m, luxfery cca 2,7m2, specifikace viz. PD</t>
  </si>
  <si>
    <t>212</t>
  </si>
  <si>
    <t>Ok.0.53</t>
  </si>
  <si>
    <t>213</t>
  </si>
  <si>
    <t>Ok.0.54</t>
  </si>
  <si>
    <t>214</t>
  </si>
  <si>
    <t>Ok.1.01</t>
  </si>
  <si>
    <t>Prosvětlovací luxferová výplň - replika původních luxferových tvárnic - ref.výrobek  "FALCONNIER", odborná řemeslná práce, rozměr pův. výplně š.1,2m v.1,05m, sp</t>
  </si>
  <si>
    <t>Prosvětlovací luxferová výplň - replika původních luxferových tvárnic - ref.výrobek  "FALCONNIER", odborná řemeslná práce, rozměr pův. výplně š.1,2m v.1,05m, specifikace viz. PD</t>
  </si>
  <si>
    <t>215</t>
  </si>
  <si>
    <t>998761102</t>
  </si>
  <si>
    <t>Přesun hmot pro konstrukce sklobetonové stanovený z hmotnosti přesunovaného materiálu vodorovná dopravní vzdálenost do 50 m v objektech výšky přes 6 do 12 m</t>
  </si>
  <si>
    <t>216</t>
  </si>
  <si>
    <t>998761181</t>
  </si>
  <si>
    <t>Přesun hmot pro konstrukce sklobetonové stanovený z hmotnosti přesunovaného materiálu Příplatek k cenám za přesun prováděný bez použití mechanizace pro jakoukol</t>
  </si>
  <si>
    <t>Přesun hmot pro konstrukce sklobetonové stanovený z hmotnosti přesunovaného materiálu Příplatek k cenám za přesun prováděný bez použití mechanizace pro jakoukoliv výšku objektu</t>
  </si>
  <si>
    <t>678</t>
  </si>
  <si>
    <t>634821R.1</t>
  </si>
  <si>
    <t>Oprava a doplnění poškozené prosvětlovací luxferové výplně (5%) - replika původních sklobetonových tvárnic - ref.výrobek  "FALCONNIER", odborná řemeslná práce</t>
  </si>
  <si>
    <t>B6 - OSTATNÍ PRVKY S PŘEVAHOU PRÁCE KAMENÍKA 
'KA-R.101, KA-R.105, KA-R.106 
9+14+14=37.000 [A] 
B9 - OSTATNÍ PRVKY S PŘEVAHOU PRÁCE ŠTUKATÉRA 
Št-2.51, Št-2.52, Št-2.54, Št-2.55, Št-2.56, Št-0.11, 
1.8+3.6+3.6+6.8+6.8+0.5=23.100 [B] 
Celkem: A+B=60.100 [C]</t>
  </si>
  <si>
    <t>762</t>
  </si>
  <si>
    <t>Konstrukce tesařské</t>
  </si>
  <si>
    <t>217</t>
  </si>
  <si>
    <t>762331911</t>
  </si>
  <si>
    <t>Vyřezání části střešní vazby vázané konstrukce krovů průřezové plochy řeziva do 120 cm2, délky vyřezané části krovového prvku do 3 m</t>
  </si>
  <si>
    <t>viz. výpis řeziva krov C 
1.3*(1.9*4)*0.8=7.904 [A] 
'viz. výpis řeziva krov D 
1.3*(1.9*4)*0.8=7.904 [B] 
Celkem: 7.904+7.904=15.808 [C]</t>
  </si>
  <si>
    <t>1. Množství měrných jednotek se určuje v m délky prvků bez čepů.  
2. Ceny lze použít i pro ocenění oprav prostorových vázaných konstrukcí.</t>
  </si>
  <si>
    <t>218</t>
  </si>
  <si>
    <t>762331921</t>
  </si>
  <si>
    <t>Vyřezání části střešní vazby vázané konstrukce krovů průřezové plochy řeziva přes 120 do 224 cm2, délky vyřezané části krovového prvku do 3 m</t>
  </si>
  <si>
    <t>viz. výpis řeziva krov A 
1.3*(5.4*6+3.7*16+4.7*4+2.2*4+1.4*29+6.7*22+8.5*2+48+45)*0.2=108.472 [A] 
'viz. výpis řeziva krov B 
1.3*(5.4*12+1.4*24+7*50+50)*0.3=194.376 [B] 
'viz. výpis řeziva krov C 
1.3*(20+11.3+3.5*4+0.4*5+3*14+3.5*3+30+4.5*6)*0.8=163.072 [C] 
'viz. výpis řeziva krov D 
1.3*(20.5+11.3+3.5*4+0.4*5+3*14+3.5*3+30+4.5*6)*0.8=163.592 [D] 
Celkem: 108.472+194.376+163.072+163.592=629.512 [E]</t>
  </si>
  <si>
    <t>219</t>
  </si>
  <si>
    <t>762331931</t>
  </si>
  <si>
    <t>Vyřezání části střešní vazby vázané konstrukce krovů průřezové plochy řeziva přes 224 do 288 cm2, délky vyřezané části krovového prvku do 3 m</t>
  </si>
  <si>
    <t>viz. výpis řeziva krov A 
1.3*(1.1*9+3.5*5+2.5*3+4.4*7+3.4*3+3.5*1)*0.2=20.644 [A] 
'viz. výpis řeziva krov B 
1.3*(2.55*12+3.8*12+3.6*6)*0.3=38.142 [B] 
'viz. výpis řeziva krov C 
1.3*(3.6*3+1.5*2)*0.8=14.352 [C] 
'viz. výpis řeziva krov D 
1.3*(3.6*3+1.5*2)*0.8=14.352 [D] 
Celkem: 20.644+38.142+14.352+14.352=87.490 [E]</t>
  </si>
  <si>
    <t>220</t>
  </si>
  <si>
    <t>762331941</t>
  </si>
  <si>
    <t>Vyřezání části střešní vazby vázané konstrukce krovů průřezové plochy řeziva přes 288 do 450 cm2, délky vyřezané části krovového prvku do 3 m</t>
  </si>
  <si>
    <t>viz. výpis řeziva krov A 
1.3*(42+29)*0.2=18.460 [A] 
'viz. výpis řeziva krov B 
1.3*(25.5*4)*0.3=39.780 [B] 
'viz. výpis řeziva krov C 
1.3*(3.8*15)*0.8=59.280 [C] 
'viz. výpis řeziva krov D 
1.3*(3.8*15)*0.8=59.280 [D] 
Celkem: 18.46+39.78+59.28+59.28=176.800 [E]</t>
  </si>
  <si>
    <t>221</t>
  </si>
  <si>
    <t>762331951</t>
  </si>
  <si>
    <t>Vyřezání části střešní vazby vázané konstrukce krovů průřezové plochy řeziva přes 450 cm2, délky vyřezané části krovového prvku do 3 m</t>
  </si>
  <si>
    <t>viz. výpis řeziva krov A 
1.3*(6.9*3+3.9*5+10.8+4.2*2+1.5*2+6.9*12+4.4*11)*0.2=50.336 [A] 
'viz. výpis řeziva krov B 
1.3*(11.3*6)*0.3=26.442 [B] 
Celkem: 50.336+26.442=76.778 [C]</t>
  </si>
  <si>
    <t>222</t>
  </si>
  <si>
    <t>762332921</t>
  </si>
  <si>
    <t>Doplnění střešní vazby řezivem (materiál v ceně) průřezové plochy do 120 cm2</t>
  </si>
  <si>
    <t>1. Množství měrných jednotek určuje v m součtem délek jednotlivých prvků.  
2. Ceny lze použít i pro ocenění oprav prostorových vázáných konstrukcí.</t>
  </si>
  <si>
    <t>223</t>
  </si>
  <si>
    <t>762332922</t>
  </si>
  <si>
    <t>Doplnění střešní vazby řezivem (materiál v ceně) průřezové plochy přes 120 do 224 cm2</t>
  </si>
  <si>
    <t>224</t>
  </si>
  <si>
    <t>762332923</t>
  </si>
  <si>
    <t>Doplnění střešní vazby řezivem (materiál v ceně) průřezové plochy přes 224 do 288 cm2</t>
  </si>
  <si>
    <t>225</t>
  </si>
  <si>
    <t>762332924</t>
  </si>
  <si>
    <t>Doplnění střešní vazby řezivem (materiál v ceně) průřezové plochy přes 288 do 450 cm2</t>
  </si>
  <si>
    <t>226</t>
  </si>
  <si>
    <t>762332925</t>
  </si>
  <si>
    <t>Doplnění střešní vazby řezivem (materiál v ceně) průřezové plochy přes 450 do 600 cm2</t>
  </si>
  <si>
    <t>227</t>
  </si>
  <si>
    <t>762341210</t>
  </si>
  <si>
    <t>Bednění a laťování montáž bednění střech rovných a šikmých sklonu do 60° s vyřezáním otvorů z prken hrubých na sraz tl. do 32 mm</t>
  </si>
  <si>
    <t>střecha - pod oplechování úžlabí vybednit prkny 
0.6*(84+55+55+50)=146.400 [A] 
Celkem: 146.4=146.400 [B]</t>
  </si>
  <si>
    <t>1. Vcenách -1011 až -1149 bednění střech zdesek dřevoštěpkových a cementotřískových jsou započteny i náklady na dodávku spojovacích prostředků, na tyto položky se nevztahuje ocenění dodávky spojovacích prostředků položka 762 39-5000. 
Rozsah bednění se může změnit v souvislosti nastalým změnám, které můžou nastat během rekonstrukce a nebyly předpokládány.</t>
  </si>
  <si>
    <t>228</t>
  </si>
  <si>
    <t>60511120</t>
  </si>
  <si>
    <t>řezivo stavební prkna prismovaná středová tl 25(32)mm dl 2-5m</t>
  </si>
  <si>
    <t>1.3*146.4*0.025=4.758 [A] 
4.758*1.15 Přepočtené koeficientem množství=5.472 [B]</t>
  </si>
  <si>
    <t>229</t>
  </si>
  <si>
    <t>762341811</t>
  </si>
  <si>
    <t>Demontáž bednění a laťování bednění střech rovných, obloukových, sklonu do 60° se všemi nadstřešními konstrukcemi z prken hrubých, hoblovaných tl. do 32 mm</t>
  </si>
  <si>
    <t>250.628*1/0.78801075+149.804*1/0.78801075517.759=508.156 [A] 
(45.9+45.9)*1/0.8660254106.002=106.002 [B] 
(22.2+389.74-303.6)*1/0.90630779149.677=119.540 [C] 
Celkem: 508.156+106.002+119.54=733.698 [D]</t>
  </si>
  <si>
    <t>230</t>
  </si>
  <si>
    <t>762342211</t>
  </si>
  <si>
    <t>Bednění a laťování montáž laťování střech jednoduchých sklonu do 60° při osové vzdálenosti latí do 150 mm</t>
  </si>
  <si>
    <t>517.759=517.759 [A] 
106.002=106.002 [B] 
149.677=149.677 [C] 
Celkem: 517.759+106.002+149.677=773.438 [D]</t>
  </si>
  <si>
    <t>1. Vcenách -1011 až -1149 bednění střech zdesek dřevoštěpkových a cementotřískových jsou započteny i náklady na dodávku spojovacích prostředků, na tyto položky se nevztahuje ocenění dodávky spojovacích prostředků položka 762 39-5000.</t>
  </si>
  <si>
    <t>231</t>
  </si>
  <si>
    <t>60514114</t>
  </si>
  <si>
    <t>řezivo jehličnaté lať impregnovaná dl 4 m</t>
  </si>
  <si>
    <t>(517.759+106.002+149.677)/0.15*0.04*0.06=12.375 [A] 
12.375*1.15 Přepočtené koeficientem množství=14.231 [B]</t>
  </si>
  <si>
    <t>232</t>
  </si>
  <si>
    <t>762381012</t>
  </si>
  <si>
    <t>Heverování a podepření tesařských konstrukcí krovů plná vazba, rozpětí přes 9 do 12,5 m</t>
  </si>
  <si>
    <t>1. Měrnou jednotkou je jeden kus vazby.  
2. Délka vazby se měří od vnější strany jedné pozednice kolmo k vnější straně protější pozednice.</t>
  </si>
  <si>
    <t>233</t>
  </si>
  <si>
    <t>762395000</t>
  </si>
  <si>
    <t>Spojovací prostředky krovů, bednění a laťování, nadstřešních konstrukcí svory, prkna, hřebíky, pásová ocel, vruty</t>
  </si>
  <si>
    <t>4.758+12.375=17.133 [A]</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</si>
  <si>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t>
  </si>
  <si>
    <t>234</t>
  </si>
  <si>
    <t>762811811</t>
  </si>
  <si>
    <t>Demontáž záklopů stropů vrchních a zapuštěných z hrubých prken, tl. do 32 mm</t>
  </si>
  <si>
    <t>87.9=87.900 [A]</t>
  </si>
  <si>
    <t>235</t>
  </si>
  <si>
    <t>998762102</t>
  </si>
  <si>
    <t>Přesun hmot pro konstrukce tesařské stanovený z hmotnosti přesunovaného materiálu vodorovná dopravní vzdálenost do 50 m v objektech výšky přes 6 do 12 m</t>
  </si>
  <si>
    <t>30.313=30.313 [A]</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</si>
  <si>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</si>
  <si>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236</t>
  </si>
  <si>
    <t>998762181</t>
  </si>
  <si>
    <t>Přesun hmot pro konstrukce tesařské stanovený z hmotnosti přesunovaného materiálu Příplatek k cenám za přesun prováděný bez použití mechanizace pro jakoukoliv v</t>
  </si>
  <si>
    <t>Přesun hmot pro konstrukce tesařské stanovený z hmotnosti přesunovaného materiálu Příplatek k cenám za přesun prováděný bez použití mechanizace pro jakoukoliv výšku objektu</t>
  </si>
  <si>
    <t>763</t>
  </si>
  <si>
    <t>Konstrukce suché výstavby</t>
  </si>
  <si>
    <t>237</t>
  </si>
  <si>
    <t>763131451</t>
  </si>
  <si>
    <t>Podhled ze sádrokartonových desek dvouvrstvá zavěšená spodní konstrukce z ocelových profilů CD, UD jednoduše opláštěná deskou impregnovanou H2, tl. 12,5 mm, bez</t>
  </si>
  <si>
    <t>Podhled ze sádrokartonových desek dvouvrstvá zavěšená spodní konstrukce z ocelových profilů CD, UD jednoduše opláštěná deskou impregnovanou H2, tl. 12,5 mm, bez izolace</t>
  </si>
  <si>
    <t>mč 0.05a, 0.05b, 0.05c, 0.11b, 0.11c, 0.14c, 0.14d, 0.19c, 0.19d, 0.19e, 1.3a, 1.3b, 1.3c, 104, 105, 1.07a, 1.07b, 1.07c, 1.07d 
1.6+1.6+1.7+2.1+2.2+1.85+1.85+3.1+5+2+5.25+2.75+1.6+22.7+10.35+3.2+3.9+3.9+2.25=78.900 [A] 
Celkem: 78.9=78.900 [B]</t>
  </si>
  <si>
    <t>1. Vcenách jsou započteny i náklady na tmelení a výztužnou pásku.  
2. Vcenách nejsou započteny náklady na základní penetrační nátěr; tyto se oceňují cenou -1714.  
3. Ceny -1612 až -1613 Montáž nosné konstrukce je stanoveny pro m2 plochy podhledu.  
4. V cenách -1612 a -1613 nejsou započteny náklady na profily; tyto se oceňují ve specifikaci.  
5. Vcenách -1621 až -1624 Montáž desek nejsou započteny náklady na desky; tato dodávka se oceňuje ve specifikaci.  
6. Vceně -1763 Příplatek za průhyb nosného stropu přes 20 mm je započtena pouze montáž, atypický profil se oceňuje individuálně ve specifikaci.  
7. Uváděná hodnota REI u cen -1431 až-1443 a -1471 až -1495 vyjadřuje požární odolnost konstrukce chráněné podhledem; hodnota REI závisí na druhu nosného stropu.</t>
  </si>
  <si>
    <t>238</t>
  </si>
  <si>
    <t>763131714</t>
  </si>
  <si>
    <t>Podhled ze sádrokartonových desek ostatní práce a konstrukce na podhledech ze sádrokartonových desek základní penetrační nátěr</t>
  </si>
  <si>
    <t>239</t>
  </si>
  <si>
    <t>763131821</t>
  </si>
  <si>
    <t>Demontáž podhledu nebo samostatného požárního předělu ze sádrokartonových desek s nosnou konstrukcí dvouvrstvou z ocelových profilů, opláštění jednoduché</t>
  </si>
  <si>
    <t>12.7+4.7+1.2+2.220.8=20.800 [A]</t>
  </si>
  <si>
    <t>1. Ceny -1811 a -1832 jsou stanoveny pro kompletní demontáž podhledu nebo samostatného požárního předělu, tj. nosné konstrukce, desek i tepelné izolace.  
2. Ceny demontáže desek -2811 a -2812 jsou určeny pro odstranění pouze desek znosné konstrukce podhledu.</t>
  </si>
  <si>
    <t>240</t>
  </si>
  <si>
    <t>763251221</t>
  </si>
  <si>
    <t>Podlaha ze sádrovláknitých desek na pero a drážku podlahové desky tl. 2 x 12,5 mm podlaha tl. 35 mm s podsypem tl. 10 mm</t>
  </si>
  <si>
    <t>46.35+51.473-2.0+9.6=105.423 [A]</t>
  </si>
  <si>
    <t>1. Vcenách jsou započteny i náklady na okrajovou dilatační pásku.  
2. Vcenách nejsou započteny náklady na případnou roznášecí desku mezi izolačním materiálem a podsypem, která se oceňuje samostatně.  
3. Ostatní konstrukce a práce a příplatky u podlah ze sádrovláknitých desek (vyrovnání nerovností podkladu, povrchové úpravy) se oceňují cenami 763 15-8 pro podlahy ze sádrokartonových desek.</t>
  </si>
  <si>
    <t>241</t>
  </si>
  <si>
    <t>763251391</t>
  </si>
  <si>
    <t>Podlaha ze sádrovláknitých desek na pero a drážku Příplatek k cenám za každých dalších 10 mm suchého podsypu</t>
  </si>
  <si>
    <t>46.35*16=741.600 [A] 
(51.473-2.0)*23.5=1 162.616 [B] 
9.6*22=211.200 [C] 
Celkem: 741.6+1162.616+211.2=2 115.416 [D]</t>
  </si>
  <si>
    <t>242</t>
  </si>
  <si>
    <t>763411R</t>
  </si>
  <si>
    <t>Montáž sanitární příčky z HPL</t>
  </si>
  <si>
    <t>OS.0.51,OS.1.54, OS.1.55 
(1.1+1.6*2)*2.0*6+1.4*2.0+1.7*2.0=57.800 [A] 
Celkem: 57.8=57.800 [B]</t>
  </si>
  <si>
    <t>243</t>
  </si>
  <si>
    <t>OS.0.51</t>
  </si>
  <si>
    <t>dělící montovaná příčka mezi WC – W632, provedení z HPL desek 12mm s nerez. doplňky, dl. 1,6m, v. 2,0m /vč. podpěrných nožiček/. Barevnost povrchu bude upřesněn</t>
  </si>
  <si>
    <t>dělící montovaná příčka mezi WC – W632, provedení z HPL desek 12mm s nerez. doplňky, dl. 1,6m, v. 2,0m /vč. podpěrných nožiček/. Barevnost povrchu bude upřesněna na základě dodavatelem předložených vzorků /předpoklad šedá barva/</t>
  </si>
  <si>
    <t>244</t>
  </si>
  <si>
    <t>OS.1.54</t>
  </si>
  <si>
    <t>dělící montovaná příčka WC – W632, provedení z HPL desek 12mm s nerez. doplňky, dl. 1,4m, v. 2,0m /vč. podpěrných nožiček/, vč. dveří š.70cm /dovnitř otevíravýc</t>
  </si>
  <si>
    <t>dělící montovaná příčka WC – W632, provedení z HPL desek 12mm s nerez. doplňky, dl. 1,4m, v. 2,0m /vč. podpěrných nožiček/, vč. dveří š.70cm /dovnitř otevíravých/. Barevnost povrchu bude upřesněna na základě dodavatelem předložených vzorků /předpoklad šed</t>
  </si>
  <si>
    <t>245</t>
  </si>
  <si>
    <t>OS.1.55</t>
  </si>
  <si>
    <t>dělící montovaná příčka WC – W632, provedení z HPL desek 12mm s nerez. doplňky, dl. 1,7m, v. 2,0m /vč. podpěrných nožiček/, vč. dveří š.70cm /ven otevíravých/.</t>
  </si>
  <si>
    <t>dělící montovaná příčka WC – W632, provedení z HPL desek 12mm s nerez. doplňky, dl. 1,7m, v. 2,0m /vč. podpěrných nožiček/, vč. dveří š.70cm /ven otevíravých/. Barevnost povrchu bude upřesněna na základě dodavatelem předložených vzorků /předpoklad šedá ba</t>
  </si>
  <si>
    <t>246</t>
  </si>
  <si>
    <t>998763302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</si>
  <si>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</si>
  <si>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6 do 12 m</t>
  </si>
  <si>
    <t>1. Ceny pro přesun hmot stanovený zhmotnosti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-3381 pro přesun prováděný bez použití mechanizace, tj. za ztížených podmínek, lze použít pouze pro hmotnost materiálu, která se tímto způsobem skutečně přemísťuje. U přesunu stanoveného procentní sazbou se ztížení přesunu ocení individuálně.</t>
  </si>
  <si>
    <t>247</t>
  </si>
  <si>
    <t>998763381</t>
  </si>
  <si>
    <t>Přesun hmot pro konstrukce montované z desek sádrokartonových, sádrovláknitých, cementovláknitých nebo cementových Příplatek k cenám za přesun prováděný bez pou</t>
  </si>
  <si>
    <t>Přesun hmot pro konstrukce montované z desek sádrokartonových, sádrovláknitých, cementovláknitých nebo cementových Příplatek k cenám za přesun prováděný bez použití mechanizace pro jakoukoliv výšku objektu</t>
  </si>
  <si>
    <t>764</t>
  </si>
  <si>
    <t>Konstrukce klempířské</t>
  </si>
  <si>
    <t>248</t>
  </si>
  <si>
    <t>764001821</t>
  </si>
  <si>
    <t>Demontáž klempířských konstrukcí krytiny ze svitků nebo tabulí do suti</t>
  </si>
  <si>
    <t>251*1/0.78801075+157*1/0.78801075517.759=517.759 [A] 
Mezisoučet: 517.759=517.759 [B] 
(45.9+45.9)*1/0.8660254106.002=106.002 [C] 
Mezisoučet: 106.002=106.002 [D] 
'římsy 
1.25*(28.12+28.12+11.65+11.65)=99.425 [E] 
0.75*12.7=9.525 [F] 
0.785*(16.2+16.2)=25.434 [G] 
0.334*(15.825+15.825+3.534*4)=15.293 [H] 
Mezisoučet: 99.425+9.525+25.434+15.293=149.677 [I] 
Celkem: 517.759+106.002+99.425+9.525+25.434+15.293=773.438 [J]</t>
  </si>
  <si>
    <t>249</t>
  </si>
  <si>
    <t>764001891</t>
  </si>
  <si>
    <t>Demontáž klempířských konstrukcí oplechování úžlabí do suti</t>
  </si>
  <si>
    <t>250</t>
  </si>
  <si>
    <t>764002841</t>
  </si>
  <si>
    <t>Demontáž klempířských konstrukcí oplechování horních ploch zdí a nadezdívek do suti</t>
  </si>
  <si>
    <t>87+6.7+28.5+195.425=317.625 [A]</t>
  </si>
  <si>
    <t>251</t>
  </si>
  <si>
    <t>764002851</t>
  </si>
  <si>
    <t>Demontáž klempířských konstrukcí oplechování parapetů do suti</t>
  </si>
  <si>
    <t>252</t>
  </si>
  <si>
    <t>764002861</t>
  </si>
  <si>
    <t>Demontáž klempířských konstrukcí oplechování říms do suti</t>
  </si>
  <si>
    <t>65.6+566.55=632.150 [A]</t>
  </si>
  <si>
    <t>253</t>
  </si>
  <si>
    <t>764004801</t>
  </si>
  <si>
    <t>Demontáž klempířských konstrukcí žlabu podokapního do suti</t>
  </si>
  <si>
    <t>254</t>
  </si>
  <si>
    <t>764004821</t>
  </si>
  <si>
    <t>Demontáž klempířských konstrukcí žlabu nástřešního do suti</t>
  </si>
  <si>
    <t>255</t>
  </si>
  <si>
    <t>764004831</t>
  </si>
  <si>
    <t>Demontáž klempířských konstrukcí žlabu mezistřešního nebo zaatikového do suti</t>
  </si>
  <si>
    <t>55+50=105.000 [A]</t>
  </si>
  <si>
    <t>256</t>
  </si>
  <si>
    <t>764004861</t>
  </si>
  <si>
    <t>Demontáž klempířských konstrukcí svodu do suti</t>
  </si>
  <si>
    <t>257</t>
  </si>
  <si>
    <t>764236404</t>
  </si>
  <si>
    <t>Oplechování parapetů z měděného plechu rovných mechanicky kotvených, bez rohů rš 330 mm</t>
  </si>
  <si>
    <t>Ok.1.01+Ok.1.02+Ok.1.03+Ok.1.04+Ok.1.05+Ok.1.06+Ok-R.1.07+Ok-R.1.11+Ok-R.1.12+Ok.1.15+Ok.1.16+Ok.1.17+Ok.1.18+Ok.1.19 
1.2+1.65+1.65+1.65+1.65+1.2+1.3+1.3+1.3+1.2+1.65+1.65+1.65+1.65=20.700 [A] 
Celkem: 20.7=20.700 [B]</t>
  </si>
  <si>
    <t>258</t>
  </si>
  <si>
    <t>764238404</t>
  </si>
  <si>
    <t>Oplechování říms a ozdobných prvků z měděného plechu rovných, bez rohů mechanicky kotvené rš 330 mm</t>
  </si>
  <si>
    <t>Dv.0.01, Dv.0.02, Dv.0.03, Dv.0.05, Dv.0.07, Dv.0.08, Dv.0.09, Dv.0.10 
2.3+2.3+3+1+3+2+2.3+2.3=18.200 [A] 
'Ok.0.01, Ok.0.02, Ok.0.03, Ok.0.04, Ok.0.05, Ok.0.06, Ok.0.07, Ok.0.08, Ok.0.09, Ok.0.10, Ok.0.11, Ok.0.12, Ok.0.13, Ok.0.14, Ok.0.15, Ok.0.16, 
'Ok.0.17, Ok.0.18, Ok-R.1.08, Ok-R.1.09, Ok-R.1.10, Ok-R.1.13, Ok-R.1.14 
2.3+2.45+2.45+1.75+1.75+1+1.5+2.3+2.3+1.5+1.5+1.5+2.25+2.25+1.75+2.45+2.45+2.45+2.3+2.3+2.3+2.3+2.3=47.400 [B] 
Celkem: 18.2+47.4=65.600 [C] 
Kl13 
566.55=566.550 [D] 
Celkem s římsami:65.6+566.55=632.150 [E]</t>
  </si>
  <si>
    <t>1. Položky souboru cen lze použít pro ocenění oplechování římsy pod nadřímsovým žlabem.</t>
  </si>
  <si>
    <t>259</t>
  </si>
  <si>
    <t>764538422</t>
  </si>
  <si>
    <t>Svod z měděného plechu včetně objímek, kolen a odskoků kruhový, průměru 100 mm</t>
  </si>
  <si>
    <t>4.5Kl.1.01=4.500 [A] 
4.5Kl.1.02=4.500 [B] 
Celkem: 4.5+4.5=9.000 [C]</t>
  </si>
  <si>
    <t>260</t>
  </si>
  <si>
    <t>764531414</t>
  </si>
  <si>
    <t>Žlab podokapní z měděného plechu včetně háků a čel hranatý rš 330 mm</t>
  </si>
  <si>
    <t>Kl.1.03 
7=7.000 [A] 
Celkem: 7=7.000 [B]</t>
  </si>
  <si>
    <t>261</t>
  </si>
  <si>
    <t>764533407</t>
  </si>
  <si>
    <t>Žlab nadokapní (nástřešní) z měděného plechu oblého tvaru, včetně háků, čel a hrdel rš 670 mm</t>
  </si>
  <si>
    <t>Kl.2.03 
55=55.000 [A] 
'Kl.3.02 
50=50.000 [B] 
Celkem: 55+50=105.000 [C]</t>
  </si>
  <si>
    <t>1. V cenách nejsou započteny náklady na oplechování okapního plechu, tyto se oceňují položkami souboru cen 764 23-.4. Oplechování střešních prvků z měděného plechu.</t>
  </si>
  <si>
    <t>262</t>
  </si>
  <si>
    <t>764231466</t>
  </si>
  <si>
    <t>Oplechování střešních prvků z měděného plechu úžlabí rš 500 mm</t>
  </si>
  <si>
    <t>Kl.2.05 
84=84.000 [A] 
Celkem: 84=84.000 [B]</t>
  </si>
  <si>
    <t>1. V cenách 764 23-1405 až -2457 nejsou započteny náklady na podkladní plech, tyto se oceňují cenami souboru cen 764 03-14.. Pokladní plech z měděného plechu v rozvinuté šířce dle rš střešního prvku.</t>
  </si>
  <si>
    <t>263</t>
  </si>
  <si>
    <t>Kl.1.03</t>
  </si>
  <si>
    <t>Cu okapový chrlič (kotlík,svody a klena) d.70mm, dl. 4m /vzor chrliče viz Kl.1.03/</t>
  </si>
  <si>
    <t>264</t>
  </si>
  <si>
    <t>Kl.2.01</t>
  </si>
  <si>
    <t>Vyplechování pojistného vnitřního zaatikového žlabu s napojením na zdivo atiky a na krytinu a připojení na vpust – systém okapového svodu Cu – r.š. 1000mm, dl.4</t>
  </si>
  <si>
    <t>Vyplechování pojistného vnitřního zaatikového žlabu s napojením na zdivo atiky a na krytinu a připojení na vpust – systém okapového svodu Cu – r.š. 1000mm, dl.42,0m + 2x3,25m + 2x3,25m = celkem 55,0m</t>
  </si>
  <si>
    <t>265</t>
  </si>
  <si>
    <t>Kl.2.02</t>
  </si>
  <si>
    <t>Vyplechování znovuotevřených přepadových prostupů atikou s napojením na zdivo atiky, zaatikový žlab a krytinu na římse Cu – r.š. 500mm, 14ks + 3ks +3ks + 4ks +</t>
  </si>
  <si>
    <t>Vyplechování znovuotevřených přepadových prostupů atikou s napojením na zdivo atiky, zaatikový žlab a krytinu na římse Cu – r.š. 500mm, 14ks + 3ks +3ks + 4ks + 4 ks = celkem 28ks, technické řešení bude upřesněno po rozkrytí původní kce</t>
  </si>
  <si>
    <t>266</t>
  </si>
  <si>
    <t>Kl.2.04</t>
  </si>
  <si>
    <t>Oplechování štítové zdi – lišta s přechodem na střešní krytinu, Cu – r.š. 330mm, dl.28,0m + 7,5m + 7,5m + 4x5,5m + 4x5,5m = celkem 87,0m</t>
  </si>
  <si>
    <t>267</t>
  </si>
  <si>
    <t>Kl.2.06</t>
  </si>
  <si>
    <t>Vyplechování vpusti s napojením na vnitřní dešťové potrubí v krovu bočních lodí Cu – r.š. 1000mm, dl.1 m, 6ks</t>
  </si>
  <si>
    <t>268</t>
  </si>
  <si>
    <t>Kl.2.07</t>
  </si>
  <si>
    <t>Oplechování komínů – lišta s přechodem na střešní krytinu, Cu – r.š. 330 - 500mm, dl.6,7m</t>
  </si>
  <si>
    <t>269</t>
  </si>
  <si>
    <t>Kl.3.01</t>
  </si>
  <si>
    <t>Vyplechování pojistného vnitřního zaatikového žlabu s napojením na zdivo atiky a na krytinu a připojení na vpust – systém okapového svodu Cu – r.š. 1000mm, dl.5</t>
  </si>
  <si>
    <t>Vyplechování pojistného vnitřního zaatikového žlabu s napojením na zdivo atiky a na krytinu a připojení na vpust – systém okapového svodu Cu – r.š. 1000mm, dl.50,0m</t>
  </si>
  <si>
    <t>270</t>
  </si>
  <si>
    <t>Kl.3.03</t>
  </si>
  <si>
    <t>Oplechování štítové zdi – lišta s přechodem na střešní krytinu, Cu – r.š. 330mm, dl.28,5m</t>
  </si>
  <si>
    <t>271</t>
  </si>
  <si>
    <t>Kl.11</t>
  </si>
  <si>
    <t>Typový výklopný Cu střešní vylézák 600 x 600mm s napojením /lemováním/ na střešní krytinu 12ks</t>
  </si>
  <si>
    <t>272</t>
  </si>
  <si>
    <t>Kl.12</t>
  </si>
  <si>
    <t>Typový prostup – utěsnění a lemování - střešní krytinou pro potrubí VZT a Kanal d125 – 250mm s napojením na střešní krytinu 8 ks</t>
  </si>
  <si>
    <t>273</t>
  </si>
  <si>
    <t>Kl.0.01</t>
  </si>
  <si>
    <t>Dílčí oprava, repase – Cu Okapový svod vnější v prostoru jižní arkády d100, dl.4,5m, vč. všech tvarovek /prostupů klenbou, gajdrů, objímek apod./</t>
  </si>
  <si>
    <t>274</t>
  </si>
  <si>
    <t>Kl.0.02</t>
  </si>
  <si>
    <t>Dílčí oprava, repase – Cu Okapový svod vnější v prostoru severní arkády d100, dl.4,5m, vč. všech tvarovek /prostupů klenbou, gajdrů, objímek apod./</t>
  </si>
  <si>
    <t>275</t>
  </si>
  <si>
    <t>Kl.0.03</t>
  </si>
  <si>
    <t>Dílčí oprava, repase - Cu Okapový systém na odvodnění vstupní markýzy – hranatý žlab š.70mm, dl 2,5m + 1x chrlič</t>
  </si>
  <si>
    <t>276</t>
  </si>
  <si>
    <t>Kl.1.04</t>
  </si>
  <si>
    <t>Dílčí oprava, repase – Cu Okapový svod vnější – odvodnění hlavní střechy na jižní fasádě /částečně podpovrchový/ d120, dl.18,5m, vč. všech tvarovek /prostupů vš</t>
  </si>
  <si>
    <t>Dílčí oprava, repase – Cu Okapový svod vnější – odvodnění hlavní střechy na jižní fasádě /částečně podpovrchový/ d120, dl.18,5m, vč. všech tvarovek /prostupů všemi římsami, stěnou, gajdrů, objímek apod./</t>
  </si>
  <si>
    <t>277</t>
  </si>
  <si>
    <t>Kl.1.05</t>
  </si>
  <si>
    <t>Dílčí oprava, repase – Cu Okapový svod vnější – odvodnění nižší střechy na jižní fasádě d100, dl.10,5m, vč. všech tvarovek /prostupů všemi římsami, stěnou, gajd</t>
  </si>
  <si>
    <t>Dílčí oprava, repase – Cu Okapový svod vnější – odvodnění nižší střechy na jižní fasádě d100, dl.10,5m, vč. všech tvarovek /prostupů všemi římsami, stěnou, gajdrů, objímek apod./</t>
  </si>
  <si>
    <t>278</t>
  </si>
  <si>
    <t>Kl.1.06</t>
  </si>
  <si>
    <t>Dílčí oprava, repase – Cu Okapový svod vnější – odvodnění nižší střechy na severní fasádě d100, dl.10,5m, vč. všech tvarovek /prostupů všemi římsami, stěnou, ga</t>
  </si>
  <si>
    <t>Dílčí oprava, repase – Cu Okapový svod vnější – odvodnění nižší střechy na severní fasádě d100, dl.10,5m, vč. všech tvarovek /prostupů všemi římsami, stěnou, gajdrů, objímek apod./</t>
  </si>
  <si>
    <t>279</t>
  </si>
  <si>
    <t>Kl.1.07</t>
  </si>
  <si>
    <t>Dílčí oprava, repase – Cu Okapový svod vnější – odvodnění hlavní střechy na severní fasádě /částečně podpovrchový/ d120, dl.18,5m, vč. všech tvarovek /prostupů</t>
  </si>
  <si>
    <t>Dílčí oprava, repase – Cu Okapový svod vnější – odvodnění hlavní střechy na severní fasádě /částečně podpovrchový/ d120, dl.18,5m, vč. všech tvarovek /prostupů všemi římsami, stěnou, gajdrů, objímek apod./</t>
  </si>
  <si>
    <t>280</t>
  </si>
  <si>
    <t>998764102</t>
  </si>
  <si>
    <t>Přesun hmot pro konstrukce klempířské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</si>
  <si>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</si>
  <si>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281</t>
  </si>
  <si>
    <t>998764181</t>
  </si>
  <si>
    <t>Přesun hmot pro konstrukce klempířské stanovený z hmotnosti přesunovaného materiálu Příplatek k cenám za přesun prováděný bez použití mechanizace pro jakoukoliv</t>
  </si>
  <si>
    <t>Přesun hmot pro konstrukce klempířské stanovený z hmotnosti přesunovaného materiálu Příplatek k cenám za přesun prováděný bez použití mechanizace pro jakoukoliv výšku objektu</t>
  </si>
  <si>
    <t>653</t>
  </si>
  <si>
    <t>764234409</t>
  </si>
  <si>
    <t>Oplechování horních ploch a nadezdívek (atik) bez rohů z Cu plechu mechanicky kotvené rš 800 mm</t>
  </si>
  <si>
    <t>Oplechování horních ploch zdí a nadezdívek (atik) z měděného plechu mechanicky kotvených rš 800 mm</t>
  </si>
  <si>
    <t>765</t>
  </si>
  <si>
    <t>Krytina skládaná</t>
  </si>
  <si>
    <t>308</t>
  </si>
  <si>
    <t>765192001</t>
  </si>
  <si>
    <t>Nouzové zakrytí střechy plachtou</t>
  </si>
  <si>
    <t>251*1/0.78801075+157*1/0.78801075517.759=517.759 [A] 
(45.9+45.9)*1/0.8660254106.002=106.002 [B] 
Celkem: 517.759+106.002=623.761 [C]</t>
  </si>
  <si>
    <t>1. Cenu lze použít pro přechodné zakrytí střechy nebo krovu.  
2. V ceně 765 19-2001 jsou započteny náklady i na:  
a) montáž a demontáž plachty,  
b) opotřebení plachty.</t>
  </si>
  <si>
    <t>309</t>
  </si>
  <si>
    <t>998765102</t>
  </si>
  <si>
    <t>Přesun hmot pro krytiny skládané stanovený z hmotnosti přesunovaného materiálu vodorovná dopravní vzdálenost do 50 m na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</si>
  <si>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</si>
  <si>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310</t>
  </si>
  <si>
    <t>998765181</t>
  </si>
  <si>
    <t>Přesun hmot pro krytiny skládané stanovený z hmotnosti přesunovaného materiálu Příplatek k cenám za přesun prováděný bez použití mechanizace pro jakoukoliv výšk</t>
  </si>
  <si>
    <t>Přesun hmot pro krytiny skládané stanovený z hmotnosti přesunovaného materiálu Příplatek k cenám za přesun prováděný bez použití mechanizace pro jakoukoliv výšku objektu</t>
  </si>
  <si>
    <t>649</t>
  </si>
  <si>
    <t>765113011</t>
  </si>
  <si>
    <t>Krytina keramická drážková velkoformátová režná sklonu do 30° na sucho</t>
  </si>
  <si>
    <t>Krytina keramická drážková sklonu střechy do 30° na sucho velkoformátová režná</t>
  </si>
  <si>
    <t>251*1/0.78801075+157*1/0.78801075517.759=517.759 [A] 
(45.9+45.9)*1/0.8660254106.002=106.002 [B] 
Celkem: A+B=623.761 [C]</t>
  </si>
  <si>
    <t>1. Vcenách jsou započteny i náklady na přiřezání tašek.  
2. Vcenách -3331 až -3333 jsou započteny i náklady na řadu podhřebenových tašek zkaždé strany hřebene. Výměru těchto tašek je třeba odečíst zcelkové výměry střechy.  
3. Montáž střešních doplňků (větracích, protisněhových, prostupových tašek, doplňků hřebene a nároží, střešních výlezů, protisněhových zábran, stoupacích plošin apod.) se oceňuje cenami části A02.  
4. Oplechování úžlabí a závětrná lišta se oceňují cenami katalogu 800-764 Konstrukce klempířské. 
Krytina musí odpovídat vzhledu pražského prejzu. Je potřeba dbát na soulad  té části střechy, kde jsou použity prejzy a kde je tašková krytina. Možným typem krytiny je například  Romane od firmy Edilians . Zadavatel akceptuje a připouští i jiného výrobce, v případě, že jeho výrobek bude splňovat materiálové a technické specifikace, uvedené zadavatelem / projektantem. Volba krytiny – druh tašek a prejzů – bude podléhat vzorkování a musí být schválena Odborem památkové péče Magistrátu města Plzně. Formát krytiny se může změnit v důsledku schválené krytiny. Předpokládaná krytina je velkoformátová.</t>
  </si>
  <si>
    <t>650</t>
  </si>
  <si>
    <t>765113211</t>
  </si>
  <si>
    <t>Krytina keramická drážková nárožní hrana z hřebenáčů režných na sucho s větracím pásem kovovým</t>
  </si>
  <si>
    <t>Krytina keramická drážková sklonu střechy do 30° nárožní hrana na sucho s větracím lepícím pásem kovovým z hřebenáčů režných</t>
  </si>
  <si>
    <t>651</t>
  </si>
  <si>
    <t>765113321</t>
  </si>
  <si>
    <t>Krytina keramická drážková hřeben z hřebenáčů režných na sucho s větracím pásem hliníkovým</t>
  </si>
  <si>
    <t>Krytina keramická drážková sklonu střechy do 30° hřeben na sucho s větracím pásem hliníkovým z hřebenáčů režných</t>
  </si>
  <si>
    <t>60.920=60.920 [A]</t>
  </si>
  <si>
    <t>652</t>
  </si>
  <si>
    <t>765113911</t>
  </si>
  <si>
    <t>Příplatek ke krytině keramické za sklon přes 30° do 40°</t>
  </si>
  <si>
    <t>Krytina keramická drážková sklonu střechy do 30° Příplatek cenám za sklon přes 30° do 40°</t>
  </si>
  <si>
    <t>1. Vcenách jsou započteny i náklady na přiřezání tašek.  
2. Vcenách -3331 až -3333 jsou započteny i náklady na řadu podhřebenových tašek zkaždé strany hřebene. Výměru těchto tašek je třeba odečíst zcelkové výměry střechy.  
3. Montáž střešních doplňků (větracích, protisněhových, prostupových tašek, doplňků hřebene a nároží, střešních výlezů, protisněhových zábran, stoupacích plošin apod.) se oceňuje cenami části A02.  
4. Oplechování úžlabí a závětrná lišta se oceňují cenami katalogu 800-764 Konstrukce klempířské.</t>
  </si>
  <si>
    <t>661</t>
  </si>
  <si>
    <t>765113111</t>
  </si>
  <si>
    <t>Krytina keramická okapová hrana s větracím pásem plastovým</t>
  </si>
  <si>
    <t>Krytina keramická drážková sklonu střechy do 30° okapová hrana s větracím pásem plastovým</t>
  </si>
  <si>
    <t>5*19=95.000 [A]</t>
  </si>
  <si>
    <t>662</t>
  </si>
  <si>
    <t>765113412</t>
  </si>
  <si>
    <t>Krytina keramická úžlabí na plech na sucho s těsnicím pásem</t>
  </si>
  <si>
    <t>Krytina keramická drážková sklonu střechy do 30° úžlabí na plech na sucho s těsnícími pásy</t>
  </si>
  <si>
    <t>663</t>
  </si>
  <si>
    <t>765115011</t>
  </si>
  <si>
    <t>Montáž keramické speciální tašky (větrací, protisněhové,prostupové) drážkové velkoformátové na sucho</t>
  </si>
  <si>
    <t>Montáž střešních doplňků krytiny keramické  speciálních tašek větracích, protisněhových, prostupových, ukončovacích drážkových na sucho velkoformátových</t>
  </si>
  <si>
    <t>664</t>
  </si>
  <si>
    <t>59660401</t>
  </si>
  <si>
    <t>taška ražená drážková režná velkoformátová větrací</t>
  </si>
  <si>
    <t>Krytina musí odpovídat vzhledu pražského prejzu. Je potřeba dbát na soulad  té části střechy, kde jsou použity prejzy a kde je tašková krytina. Možným typem krytiny je například  Romane od firmy Edilians . Zadavatel akceptuje a připouští i jiného výrobce, v případě, že jeho výrobek bude splňovat materiálové a technické specifikace, uvedené zadavatelem / projektantem. Volba krytiny – druh tašek a prejzů – bude podléhat vzorkování a musí být schválena Odborem památkové péče Magistrátu města Plzně. Formát krytiny se může změnit v důsledku schválené krytiny. Předpokládaná krytina je velkoformátová.</t>
  </si>
  <si>
    <t>665</t>
  </si>
  <si>
    <t>765115111</t>
  </si>
  <si>
    <t>Montáž rozdělovacího hřebenáče pro keramickou krytinu</t>
  </si>
  <si>
    <t>Montáž střešních doplňků krytiny keramické  doplňků hřebene rozdělovacího hřebenáče</t>
  </si>
  <si>
    <t>666</t>
  </si>
  <si>
    <t>59660835</t>
  </si>
  <si>
    <t>hřebenáč rozdělovací  "T" pravý k drážkovému hřebenáči š 210mm režný</t>
  </si>
  <si>
    <t>667</t>
  </si>
  <si>
    <t>765115121</t>
  </si>
  <si>
    <t>Montáž ukončení hřebenáče pro keramickou krytinu</t>
  </si>
  <si>
    <t>Montáž střešních doplňků krytiny keramické  doplňků hřebene ukončení hřebenáče</t>
  </si>
  <si>
    <t>668</t>
  </si>
  <si>
    <t>59660003</t>
  </si>
  <si>
    <t>ukončení hřebenáče vrchní k hřebenáči drážkovému š 210mm režná</t>
  </si>
  <si>
    <t>669</t>
  </si>
  <si>
    <t>59660002</t>
  </si>
  <si>
    <t>ukončení hřebenáče spodní k hřebenáči drážkovému š 210mm režná</t>
  </si>
  <si>
    <t>670</t>
  </si>
  <si>
    <t>59660001</t>
  </si>
  <si>
    <t>ukončení hřebenáče nárožní dlouhé k hřebenáči drážkovému š 210mm režná</t>
  </si>
  <si>
    <t>671</t>
  </si>
  <si>
    <t>765191011</t>
  </si>
  <si>
    <t>Montáž pojistné hydroizolační nebo parotěsné fólie kladené ve sklonu do 30° volně na krokve</t>
  </si>
  <si>
    <t>Montáž pojistné hydroizolační nebo parotěsné fólie kladené ve sklonu přes 20° volně na krokve</t>
  </si>
  <si>
    <t>10*1.5*50=750.000 [A]</t>
  </si>
  <si>
    <t>1. V cenách nejsou započteny náklady na dodávku fólie, tyto se oceňují ve specifikaci. Ztratné lze dohodnout ve směrné výši 5 až 15%.  
2. Vceně -1071 nejsou započteny náklady na dodávku okapnice, tyto se oceňují položkami ceníku 800-764 Konstrukce klempířské.</t>
  </si>
  <si>
    <t>672</t>
  </si>
  <si>
    <t>28329250</t>
  </si>
  <si>
    <t>fólie nekontaktní nízkodifuzně propustná PE mikroperforovaná pro doplňkovou hydroizolační vrstvu třípláštových střech (reakce na oheň - třída F) 110g/m2</t>
  </si>
  <si>
    <t>673</t>
  </si>
  <si>
    <t>765191091</t>
  </si>
  <si>
    <t>Příplatek k cenám montáž pojistné hydroizolační nebo parotěsné fólie za sklon přes 30°</t>
  </si>
  <si>
    <t>Montáž pojistné hydroizolační nebo parotěsné fólie Příplatek k cenám montáže na bednění nebo tepelnou izolaci za sklon přes 30°</t>
  </si>
  <si>
    <t>674</t>
  </si>
  <si>
    <t>765114055</t>
  </si>
  <si>
    <t>Krytina keramická prejzová velký prejz režný sklonu do 30° do malty</t>
  </si>
  <si>
    <t>Krytina keramická prejzová sklonu střechy do 30° do malty velký prejz režný</t>
  </si>
  <si>
    <t>1.25*(2*28.12+2*11.65)=99.425 [A]</t>
  </si>
  <si>
    <t>1. Vcenách jsou započteny i náklady na přiřezání tašek.  
2. Montáž střešních doplňků se oceňuje cenami části A02.</t>
  </si>
  <si>
    <t>675</t>
  </si>
  <si>
    <t>765114255</t>
  </si>
  <si>
    <t>Krytina keramická prejzová nárožní hrana z velkých prejzů režný do malty</t>
  </si>
  <si>
    <t>Krytina keramická prejzová sklonu střechy do 30° nárožní hrana do malty z velkých prejzů režných</t>
  </si>
  <si>
    <t>0.935+0.83+2*1.58+2*1.41=7.745 [A]</t>
  </si>
  <si>
    <t>676</t>
  </si>
  <si>
    <t>765214371</t>
  </si>
  <si>
    <t>Krytina keramická prejzová velký prejz režný na požárních zdech do malty šířky do 40 cm</t>
  </si>
  <si>
    <t>Krytina keramická prejzová na požárních zdech, římsách, atikách na zdech šířky přes 20 do 40 cm do malty velký prejz režný</t>
  </si>
  <si>
    <t>15.825*2+3.534*4+2*(12.7+2*16.2)=135.986 [A]</t>
  </si>
  <si>
    <t>1. Pokrytí zdiva šířky přes 40 do 90 cm se oceňuje skladebně cenami souboru cen Krytina keramická prejzová na požárních zdech, římsách, atikách.  
2. Pokrytí zdiva šířky přes 90 cm se oceňuje cenami zastřešení.</t>
  </si>
  <si>
    <t>766</t>
  </si>
  <si>
    <t>Konstrukce truhlářské</t>
  </si>
  <si>
    <t>311</t>
  </si>
  <si>
    <t>766221.OS.1.60</t>
  </si>
  <si>
    <t>Výměna stávajícího dřevěného schodnicového schodiště do prostoru půdy, vč. zábradlí a madla. 22 stupňů, z toho 16 přímých, 5 kosých, š. schodiště 1,05m, dl. 5,0</t>
  </si>
  <si>
    <t>Výměna stávajícího dřevěného schodnicového schodiště do prostoru půdy, vč. zábradlí a madla. 22 stupňů, z toho 16 přímých, 5 kosých, š. schodiště 1,05m, dl. 5,0m, k.v.4,0m</t>
  </si>
  <si>
    <t>Viz. projekt.dokumentace: OS,3.53,54; 2.52;3.51; 3.52 
'D_Dok. objektů a tech. a technol.. zař\D.2_Stavebni_cast\D.2.2_Pozemni_objekty\D.2.2.1_PSO\01 Architektonicko-stavební řešení: 
'Výkresy: 103,104 105,106, 202 – krov a řez d-d 
1=1.000 [A]</t>
  </si>
  <si>
    <t>1. V cenách jsou započteny i náklady na zaměření montované konstrukce, usazení, vertikální a horizontální vyrovnání.  
2. V cenách jsou započteny i náklady na montáž zábradlí, je-li toto součástí konstrukce schodiště.  
3. V cenách -1111 až -1245 nejsou započteny náklady na montážní materiál (svěrací táhla, krytky); tyto materiály se oceňují ve specifikaci.</t>
  </si>
  <si>
    <t>312</t>
  </si>
  <si>
    <t>766441812</t>
  </si>
  <si>
    <t>Demontáž parapetních desek dřevěných nebo plastových šířky přes 300 mm délky do 1 m</t>
  </si>
  <si>
    <t>313</t>
  </si>
  <si>
    <t>766441821</t>
  </si>
  <si>
    <t>Demontáž parapetních desek dřevěných nebo plastových šířky do 300 mm délky přes 1 m</t>
  </si>
  <si>
    <t>314</t>
  </si>
  <si>
    <t>766660441</t>
  </si>
  <si>
    <t>Montáž dveřních křídel dřevěných nebo plastových vchodových dveří včetně rámu do zdiva jednokřídlových s díly a nadsvětlíkem</t>
  </si>
  <si>
    <t>Dv.0.01, Dv.0.09 
1+1=2.000 [A] 
Celkem: 2=2.000 [B]</t>
  </si>
  <si>
    <t>1. Cenami -0021 až -0031, -0161 až -0163, -0181 až -0183, se oceňují dveře s protipožární odolností do 30 min.  
2. V cenách -0201 až -0272 je započtena i montáž okopného plechu, stavěče křídel a držadel kyvných dveří.  
3. V cenách -0351 až -0382 jsou započtené i náklady na osazení kování, vodícího trnu, seřízení pojezdů na stěnu a následné vyrovnání a seřízení dveřních křídel.  
4. V cenách montáže dveřních křídel nejsou započteny náklady na osazení:  
a) zámku; tyto náklady se oceňují cenou 766 66-0728 této části katalogu,  
b) štítku s klikou; tyto náklady se oceňují cenou 766 66-0729 této části katalogu.  
5. V cenách -0311 až -0324 nejsou započtené náklady na sestavení a osazení stavebního pouzdra, tyto náklady se oceňují cenami souboru cen 642 94-6 . . . Osazení stavebního pouzdra posuvných dveří do zděné příčky, katalogu 801-1 Budovy a haly - zděné a monolitické.</t>
  </si>
  <si>
    <t>315</t>
  </si>
  <si>
    <t>Dv.0.01</t>
  </si>
  <si>
    <t>Exteriérová atyp. prosklená dřevěná stěna 2300/p. k. 3450, v. k. 4600mm, s jednokřídlými dveřmi 900x3200mm, profilovaná římsa, nadsvětlík s výklopným křídlem, v</t>
  </si>
  <si>
    <t>Exteriérová atyp. prosklená dřevěná stěna 2300/p. k. 3450, v. k. 4600mm, s jednokřídlými dveřmi 900x3200mm, profilovaná římsa, nadsvětlík s výklopným křídlem, vč. kování a požadovaného příslušenství, specifikace viz.PD</t>
  </si>
  <si>
    <t>316</t>
  </si>
  <si>
    <t>Dv.0.09</t>
  </si>
  <si>
    <t>Exteriérová prosklená dřevěná stěna 2300/ p. k. 3450, v. k. 4600mm, s jednokřídlými dveřmi 900x3200mm, profilovaná římsy, nadsvětlík s výklopným křídlem, vč. ko</t>
  </si>
  <si>
    <t>Exteriérová prosklená dřevěná stěna 2300/ p. k. 3450, v. k. 4600mm, s jednokřídlými dveřmi 900x3200mm, profilovaná římsy, nadsvětlík s výklopným křídlem, vč. kování a požadovaného příslušenství, specifikace viz.PD</t>
  </si>
  <si>
    <t>317</t>
  </si>
  <si>
    <t>766660461</t>
  </si>
  <si>
    <t>Montáž dveřních křídel dřevěných nebo plastových vchodových dveří včetně rámu do zdiva dvoukřídlových s nadsvětlíkem</t>
  </si>
  <si>
    <t>Dv.0.02, Dv.0.08, Dv.0.10 
1+1+1=3.000 [A] 
Celkem: 3=3.000 [B]</t>
  </si>
  <si>
    <t>318</t>
  </si>
  <si>
    <t>Dv.0.02</t>
  </si>
  <si>
    <t>Exteriérové vstupní atyp. kazetové dvoukřídlové částečně prosklené dřevěné dveře 1825/ p. k. 3550, v. k. 4400mm, profilovaná římsa, nadsvětlík luxfery, vč. ková</t>
  </si>
  <si>
    <t>Exteriérové vstupní atyp. kazetové dvoukřídlové částečně prosklené dřevěné dveře 1825/ p. k. 3550, v. k. 4400mm, profilovaná římsa, nadsvětlík luxfery, vč. kování a požadovaného příslušenství, specifikace viz.PD</t>
  </si>
  <si>
    <t>319</t>
  </si>
  <si>
    <t>Dv.0.08</t>
  </si>
  <si>
    <t>320</t>
  </si>
  <si>
    <t>Dv.0.10</t>
  </si>
  <si>
    <t>Exteriérové vstupní atyp. kazetové dvoukřídlové částečně prosklené dřevěné dveře 1740/ p. k. 3600, v. k. 4450mm, profilovaná římsa, nadsvětlík luxfery, vč. ková</t>
  </si>
  <si>
    <t>Exteriérové vstupní atyp. kazetové dvoukřídlové částečně prosklené dřevěné dveře 1740/ p. k. 3600, v. k. 4450mm, profilovaná římsa, nadsvětlík luxfery, vč. kování a požadovaného příslušenství, specifikace viz.PD</t>
  </si>
  <si>
    <t>321</t>
  </si>
  <si>
    <t>7666604R</t>
  </si>
  <si>
    <t>Montáž atyp. vstupní stěny s automatickými posuvnými dveřmi</t>
  </si>
  <si>
    <t>Dv.0.03, Dv.0.07 
1+1=2.000 [A] 
Celkem: 2=2.000 [B]</t>
  </si>
  <si>
    <t>322</t>
  </si>
  <si>
    <t>Dv.0.03</t>
  </si>
  <si>
    <t>Exteriérová vstupní atyp. dřevěná prosklená stěna 3000/ p. k. 3550, v. k. 5050mm, se dvěma automatickými posuvnými dveřními křídly, profilovaná římsa, nadsvětlí</t>
  </si>
  <si>
    <t>Exteriérová vstupní atyp. dřevěná prosklená stěna 3000/ p. k. 3550, v. k. 5050mm, se dvěma automatickými posuvnými dveřními křídly, profilovaná římsa, nadsvětlík luxfery, vč. kování a požadovaného příslušenství, specifikace viz.PD</t>
  </si>
  <si>
    <t>323</t>
  </si>
  <si>
    <t>Dv.0.07</t>
  </si>
  <si>
    <t>324</t>
  </si>
  <si>
    <t>766660421</t>
  </si>
  <si>
    <t>Montáž dveřních křídel dřevěných nebo plastových vchodových dveří včetně rámu do zdiva jednokřídlových s nadsvětlíkem</t>
  </si>
  <si>
    <t>Dv.0.04 
1=1.000 [A] 
Celkem: 1=1.000 [B]</t>
  </si>
  <si>
    <t>325</t>
  </si>
  <si>
    <t>Dv.0.04</t>
  </si>
  <si>
    <t>Exteriérové vstupní atyp. kazetové jednokřídlové částečně prosklené dřevěné dveře s nadsvětlíkem 925/2600+600mm, dřevěná zárubeň, vč. kování a požadovaného přís</t>
  </si>
  <si>
    <t>Exteriérové vstupní atyp. kazetové jednokřídlové částečně prosklené dřevěné dveře s nadsvětlíkem 925/2600+600mm, dřevěná zárubeň, vč. kování a požadovaného příslušenství, specifikace viz.PD</t>
  </si>
  <si>
    <t>326</t>
  </si>
  <si>
    <t>Dv.0.05 
1=1.000 [A] 
Celkem: 1=1.000 [B]</t>
  </si>
  <si>
    <t>327</t>
  </si>
  <si>
    <t>Dv.0.05</t>
  </si>
  <si>
    <t>Exteriérová prosklená dřevěná stěna 2070/ p. k. 2100, v. k. 2300mm, s jednokřídlými dveřmi 900x2000mm, dva zděné sloupky š.100mm, vč. kování a požadovaného přís</t>
  </si>
  <si>
    <t>Exteriérová prosklená dřevěná stěna 2070/ p. k. 2100, v. k. 2300mm, s jednokřídlými dveřmi 900x2000mm, dva zděné sloupky š.100mm, vč. kování a požadovaného příslušenství, specifikace viz.PD</t>
  </si>
  <si>
    <t>328</t>
  </si>
  <si>
    <t>Dv.0.06 
1=1.000 [A] 
Celkem: 1=1.000 [B]</t>
  </si>
  <si>
    <t>329</t>
  </si>
  <si>
    <t>Dv.0.06</t>
  </si>
  <si>
    <t>Exteriérové vstupní atyp. kazetové dvoukřídlové částečně prosklené dřevěné dveře s nadsvětlíkem 1515/ 2500+650mm, dřevěná zárubeň, vč. kování a požadovaného pří</t>
  </si>
  <si>
    <t>Exteriérové vstupní atyp. kazetové dvoukřídlové částečně prosklené dřevěné dveře s nadsvětlíkem 1515/ 2500+650mm, dřevěná zárubeň, vč. kování a požadovaného příslušenství, specifikace viz.PD</t>
  </si>
  <si>
    <t>330</t>
  </si>
  <si>
    <t>766231113</t>
  </si>
  <si>
    <t>Montáž sklápěcich schodů na půdu s vyřezáním otvoru a kompletizací</t>
  </si>
  <si>
    <t>OS.2.53 
2=2.000 [A] 
Celkem: 2=2.000 [B]</t>
  </si>
  <si>
    <t>1. V ceně -1113 není započtena dodávka montážního materiálu, tato se oceňuje ve specifikaci.  
2. V ceně -1113 není započteno olištování; toto olištování se oceňuje cenami 766 69-9741 až -9742 Překrytí spár lištou.</t>
  </si>
  <si>
    <t>331</t>
  </si>
  <si>
    <t>OS.2.53</t>
  </si>
  <si>
    <t>Výlez do půdního prostoru nad bočními loděmi.700 x 1100mm. Poklop vsazený do SDK podhledu – PO viz PBŘ – min. 15min, prostup podhledem a stropem vč. horního kry</t>
  </si>
  <si>
    <t>Výlez do půdního prostoru nad bočními loděmi.700 x 1100mm. Poklop vsazený do SDK podhledu – PO viz PBŘ – min. 15min, prostup podhledem a stropem vč. horního krytu /poklopu/ proti hromadění prachu v prostoru schodů, vč. skládacích půdních schodů. 2Ks</t>
  </si>
  <si>
    <t>332</t>
  </si>
  <si>
    <t>767642112</t>
  </si>
  <si>
    <t>Montáž automatických dveří posuvných, výšky přes 2200 do 3000 mm lineárních, šířky přes 1000 do 1800 mm</t>
  </si>
  <si>
    <t>1+1Dv.1.01+Dv.1.02=2.000 [A]</t>
  </si>
  <si>
    <t>1. Panikové dveře se v případě nebezpečí po zatlačení na křídla otevřou včetně pevných křídel.</t>
  </si>
  <si>
    <t>333</t>
  </si>
  <si>
    <t>Dv.1.01</t>
  </si>
  <si>
    <t>Automatické vstupní dveře, 1,6x2,7m, dvoukřídlé, otevíravé, prosklené, do ocelových profilů s přerušeným tepelným mostem, Wd max.= 1,2, vč. uzamykání na systém</t>
  </si>
  <si>
    <t>Automatické vstupní dveře, 1,6x2,7m, dvoukřídlé, otevíravé, prosklené, do ocelových profilů s přerušeným tepelným mostem, Wd max.= 1,2, vč. uzamykání na systém „generálního klíče, pohonu automatického synchronizovaného systému otevírání obou křídel, nerez. madel, kamenného prahu. Při havárii mechanicky otevíratelné, s možností odblokování obou křídel najednou.</t>
  </si>
  <si>
    <t>334</t>
  </si>
  <si>
    <t>Dv.1.02</t>
  </si>
  <si>
    <t>335</t>
  </si>
  <si>
    <t>766621013</t>
  </si>
  <si>
    <t>Montáž oken dřevěných včetně montáže rámu plochy přes 1 m2 pevných do zdiva, výšky přes 2,5 m</t>
  </si>
  <si>
    <t>Dv.1.03 
1.75*2.7=4.725 [A] 
Celkem: 4.725=4.725 [B]</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</si>
  <si>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t>
  </si>
  <si>
    <t>336</t>
  </si>
  <si>
    <t>Dv.1.03</t>
  </si>
  <si>
    <t>Pevná prosklená stěna 1750x2700mm, ocelové profily s přerušeným tepelným mostem, vč. kování a požadovaného příslušenství, specifikace viz.PD</t>
  </si>
  <si>
    <t>337</t>
  </si>
  <si>
    <t>766660451</t>
  </si>
  <si>
    <t>Montáž dveřních křídel dřevěných nebo plastových vchodových dveří včetně rámu do zdiva dvoukřídlových bez nadsvětlíku</t>
  </si>
  <si>
    <t>Dv.1.04 
1=1.000 [A] 
Celkem: 1=1.000 [B]</t>
  </si>
  <si>
    <t>338</t>
  </si>
  <si>
    <t>Dv.1.04</t>
  </si>
  <si>
    <t>Exteriérové vstupní atyp. kazetové dvoukřídlové dřevěné dveře 1500x2700mm, dřevěná zárubeň, vč. kování a požadovaného příslušenství, specifikace viz.PD</t>
  </si>
  <si>
    <t>339</t>
  </si>
  <si>
    <t>766682221R</t>
  </si>
  <si>
    <t>Montáž dveří s díly a nadsvětlíkem dřevěných, plastových nebo z lamina obložkových protipožárních, pro dveře dvoukřídlové, tloušťky stěny do 170 mm</t>
  </si>
  <si>
    <t>Dv.0.51 
1=1.000 [A] 
Celkem: 1=1.000 [B]</t>
  </si>
  <si>
    <t>1. V cenách montáže zárubní jsou započteny i náklady na zaměření, vyklínování, horizontální i vertikální vyrovnání zárubně, ukotvení a vyplnění spáry mezi rámem a ostěním polyuretanovou pěnou, včetně zednického začištění.</t>
  </si>
  <si>
    <t>340</t>
  </si>
  <si>
    <t>Dv.0.51</t>
  </si>
  <si>
    <t>Exteriérová atypická dřevěná částečně prosklená stěna 2400/2850mm s požární odolností EW30DP3-C s dvoukřídlými dveřmi 1450x2200mm, dřevěná zárubeň,</t>
  </si>
  <si>
    <t>Exteriérová atypická dřevěná částečně prosklená stěna 2400/2850mm s požární odolností EW30DP3-C s dvoukřídlými dveřmi 1450x2200mm, dřevěná zárubeň, podlahový zavírač, vč. kování a požadovaného příslušenství, specifikace viz.PD</t>
  </si>
  <si>
    <t>341</t>
  </si>
  <si>
    <t>766660171</t>
  </si>
  <si>
    <t>Montáž dveřních křídel dřevěných nebo plastových otevíravých do obložkové zárubně povrchově upravených jednokřídlových, šířky do 800 mm</t>
  </si>
  <si>
    <t>Dv.0.52,Dv.0.53 
1+1=2.000 [A] 
Celkem: 2=2.000 [B]</t>
  </si>
  <si>
    <t>342</t>
  </si>
  <si>
    <t>766682111</t>
  </si>
  <si>
    <t>Montáž zárubní dřevěných, plastových nebo z lamina obložkových, pro dveře jednokřídlové, tloušťky stěny do 170 mm</t>
  </si>
  <si>
    <t>343</t>
  </si>
  <si>
    <t>Dv.0.52</t>
  </si>
  <si>
    <t>Dveře jednokřídlové 800x1970mm, dřevěné kazetové plné, dřevěná obložková zárubeň, vč. kování a požadovaného příslušenství, specifikace viz.PD</t>
  </si>
  <si>
    <t>344</t>
  </si>
  <si>
    <t>Dv.0.53</t>
  </si>
  <si>
    <t>345</t>
  </si>
  <si>
    <t>766660172</t>
  </si>
  <si>
    <t>Montáž dveřních křídel dřevěných nebo plastových otevíravých do obložkové zárubně povrchově upravených jednokřídlových, šířky přes 800 mm</t>
  </si>
  <si>
    <t>Dv.1.51, Dv.1.52 
1+1=2.000 [A] 
Celkem: 2=2.000 [B]</t>
  </si>
  <si>
    <t>346</t>
  </si>
  <si>
    <t>347</t>
  </si>
  <si>
    <t>Dv.1.51</t>
  </si>
  <si>
    <t>Dveře jednokřídlové dřevěné kazetové plné 900x2250mm, dřevěná obložková zárubeň, vč. štukového portálku, vč. kování a požadovaného příslušenství, specifikace vi</t>
  </si>
  <si>
    <t>Dveře jednokřídlové dřevěné kazetové plné 900x2250mm, dřevěná obložková zárubeň, vč. štukového portálku, vč. kování a požadovaného příslušenství, specifikace viz.PD</t>
  </si>
  <si>
    <t>348</t>
  </si>
  <si>
    <t>Dv.1.52</t>
  </si>
  <si>
    <t>349</t>
  </si>
  <si>
    <t>766660182</t>
  </si>
  <si>
    <t>Montáž dveřních křídel dřevěných nebo plastových otevíravých do obložkové zárubně protipožárních jednokřídlových, šířky přes 800 mm</t>
  </si>
  <si>
    <t>Dv.1.53 
1=1.000 [A] 
'PO.0.19 
4=4.000 [B] 
Celkem: 1+4=5.000 [C]</t>
  </si>
  <si>
    <t>350</t>
  </si>
  <si>
    <t>766682211</t>
  </si>
  <si>
    <t>Montáž zárubní dřevěných, plastových nebo z lamina obložkových protipožárních, pro dveře jednokřídlové, tloušťky stěny do 170 mm</t>
  </si>
  <si>
    <t>351</t>
  </si>
  <si>
    <t>PO.0.19</t>
  </si>
  <si>
    <t>Vnitřní dveře s požární odolností EW30DP3-C dřevěné kazetové, plné jednokřídlové, 800x1970mm, dřevěná obložková zárubeň, vč. kování a požadovaného příslušenství</t>
  </si>
  <si>
    <t>Vnitřní dveře s požární odolností EW30DP3-C dřevěné kazetové, plné jednokřídlové, 800x1970mm, dřevěná obložková zárubeň, vč. kování a požadovaného příslušenství, specifikace viz.PD</t>
  </si>
  <si>
    <t>352</t>
  </si>
  <si>
    <t>Dv.1.53</t>
  </si>
  <si>
    <t>Vnitřní dveře s požární odolností EW30DP3-C dřevěné kazetové, plné jednokřídlové, 900x2250mm, dřevěná obložková zárubeň, vč. štukového portálku, vč. kování a po</t>
  </si>
  <si>
    <t>Vnitřní dveře s požární odolností EW30DP3-C dřevěné kazetové, plné jednokřídlové, 900x2250mm, dřevěná obložková zárubeň, vč. štukového portálku, vč. kování a požadovaného příslušenství, specifikace viz.PD</t>
  </si>
  <si>
    <t>353</t>
  </si>
  <si>
    <t>Dv.1.54 
1=1.000 [A] 
Celkem: 1=1.000 [B] 
'Dv.1.54.1, Dv.1.54.2 
1+1=2.000 [C] 
Celkem: 2=2.000 [D]</t>
  </si>
  <si>
    <t>354</t>
  </si>
  <si>
    <t>Dv.1.54.1, Dv.1.54.2 
1+1=2.000 [A] 
Celkem: 2=2.000 [B]</t>
  </si>
  <si>
    <t>355</t>
  </si>
  <si>
    <t>Dv.1.54.1</t>
  </si>
  <si>
    <t>Dveře jednokřídlové dřevěné kazetové plné 800x2100mm, dřevěná obložková zárubeň, vč. štukového portálku, vč. kování a požadovaného příslušenství, specifikace vi</t>
  </si>
  <si>
    <t>Dveře jednokřídlové dřevěné kazetové plné 800x2100mm, dřevěná obložková zárubeň, vč. štukového portálku, vč. kování a požadovaného příslušenství, specifikace viz.PD</t>
  </si>
  <si>
    <t>356</t>
  </si>
  <si>
    <t>Dv.1.54.2</t>
  </si>
  <si>
    <t>Dveře jednokřídlové dřevěné kazetové plné 900x2100mm, dřevěná obložková zárubeň, vč. štukového portálku, vč. kování a požadovaného příslušenství, specifikace vi</t>
  </si>
  <si>
    <t>Dveře jednokřídlové dřevěné kazetové plné 900x2100mm, dřevěná obložková zárubeň, vč. štukového portálku, vč. kování a požadovaného příslušenství, specifikace viz.PD</t>
  </si>
  <si>
    <t>357</t>
  </si>
  <si>
    <t>766660001</t>
  </si>
  <si>
    <t>Montáž dveřních křídel dřevěných nebo plastových otevíravých do ocelové zárubně povrchově upravených jednokřídlových, šířky do 800 mm</t>
  </si>
  <si>
    <t>Dv.0.63,Dv.1.61, Dv.1.62, Dv.1.64,,Dv.1.66 
1+2+6+4+4=17.000 [A] 
Celkem: 17=17.000 [B]</t>
  </si>
  <si>
    <t>358</t>
  </si>
  <si>
    <t>Dv.1.61</t>
  </si>
  <si>
    <t>Dveře jednokřídlové dřevěné kazetové typové plné – na sociální zařízení - 800x1970mm, do ocelové zárubně, WC zámek, uzamykatelný a odblokovatelný i z vnější str</t>
  </si>
  <si>
    <t>Dveře jednokřídlové dřevěné kazetové typové plné – na sociální zařízení - 800x1970mm, do ocelové zárubně, WC zámek, uzamykatelný a odblokovatelný i z vnější strany, vč. kování a požadovaného příslušenství, specifikace viz.PD</t>
  </si>
  <si>
    <t>359</t>
  </si>
  <si>
    <t>Dv.1.62</t>
  </si>
  <si>
    <t>Dveře jednokřídlové dřevěné kazetové typové plné – na sociální zařízení - 700x1970mm, do ocelové zárubně, WC zámek, uzamykatelný a odblokovatelný i z vnější str</t>
  </si>
  <si>
    <t>Dveře jednokřídlové dřevěné kazetové typové plné – na sociální zařízení - 700x1970mm, do ocelové zárubně, WC zámek, uzamykatelný a odblokovatelný i z vnější strany, vč. kování a požadovaného příslušenství, specifikace viz.PD</t>
  </si>
  <si>
    <t>360</t>
  </si>
  <si>
    <t>Dv.1.64</t>
  </si>
  <si>
    <t>Dveře jednokřídlové dřevěné kazetové typové plné 800x1970mm do ocelové zárubně, bezpečnostní kování /zámek + štítek/ + systém centrálního klíče, vč. kování a po</t>
  </si>
  <si>
    <t>Dveře jednokřídlové dřevěné kazetové typové plné 800x1970mm do ocelové zárubně, bezpečnostní kování /zámek + štítek/ + systém centrálního klíče, vč. kování a požadovaného příslušenství, specifikace viz.PD</t>
  </si>
  <si>
    <t>361</t>
  </si>
  <si>
    <t>766660002</t>
  </si>
  <si>
    <t>Montáž dveřních křídel dřevěných nebo plastových otevíravých do ocelové zárubně povrchově upravených jednokřídlových, šířky přes 800 mm</t>
  </si>
  <si>
    <t>Dv.1.63,  
1=1.000 [A] 
Celkem: 1=1.000 [B]</t>
  </si>
  <si>
    <t>362</t>
  </si>
  <si>
    <t>Dv.1.63</t>
  </si>
  <si>
    <t>Dveře jednokřídlové dřevěné kazetové typové plné – na sociální zařízení - 900x1970mm, do ocelové zárubně, WC zámek, uzamykatelný a odblokovatelný i z vnější str</t>
  </si>
  <si>
    <t>Dveře jednokřídlové dřevěné kazetové typové plné – na sociální zařízení - 900x1970mm, do ocelové zárubně, WC zámek, uzamykatelný a odblokovatelný i z vnější strany, vč. kování a požadovaného příslušenství, specifikace viz.PD</t>
  </si>
  <si>
    <t>363</t>
  </si>
  <si>
    <t>Dv.1.66</t>
  </si>
  <si>
    <t>Dveře jednokřídlové dřevěné kazetové typové plné 800x1970mm do ocelové zárubně, bezpečnostní kování /zámek + štítek/, vč. kování a po</t>
  </si>
  <si>
    <t>Dveře jednokřídlové dřevěné kazetové typové plné 800x1970mm do ocelové zárubně, bezpečnostní kování /zámek + štítek/, vč. kování a požadovaného příslušenství, specifikace viz.PD</t>
  </si>
  <si>
    <t>364</t>
  </si>
  <si>
    <t>7666212R1</t>
  </si>
  <si>
    <t>Protiprašná opatření - oddělení pracovního místa svislou PVC fólií, vč. dodávky, montáže a odstranění po dokončení prací</t>
  </si>
  <si>
    <t>365</t>
  </si>
  <si>
    <t>766621213</t>
  </si>
  <si>
    <t>Montáž oken dřevěných včetně montáže rámu plochy přes 1 m2 otevíravých do zdiva, výšky přes 2,5 m</t>
  </si>
  <si>
    <t>Ok.0.01, Ok.0.18 
2.3*3.75+2.43*3.85=17.981 [A] 
Celkem: 17.981=17.981 [B]</t>
  </si>
  <si>
    <t>366</t>
  </si>
  <si>
    <t>Ok.0.01</t>
  </si>
  <si>
    <t>Okenní otvor - střední část otvíravá dvoukřídlá 1 200/2 300, boční části pevné zasklení, profilovaná římsa, nadsvětlík s dřevěnou prosklenou výplní se střední p</t>
  </si>
  <si>
    <t>Okenní otvor - střední část otvíravá dvoukřídlá 1 200/2 300, boční části pevné zasklení, profilovaná římsa, nadsvětlík s dřevěnou prosklenou výplní se střední plnou výplní s prostupy pro teplovod</t>
  </si>
  <si>
    <t>367</t>
  </si>
  <si>
    <t>Ok.0.18</t>
  </si>
  <si>
    <t>Okenní otvor - střední část otvíravá dvoukřídlá 1 200/2 300, boční části pevné zasklení, profilovaná římsa, nadsvětlík luxfery</t>
  </si>
  <si>
    <t>368</t>
  </si>
  <si>
    <t>766621211</t>
  </si>
  <si>
    <t>Montáž oken dřevěných včetně montáže rámu plochy přes 1 m2 otevíravých do zdiva, výšky do 1,5 m</t>
  </si>
  <si>
    <t>Ok.1.02,Ok.1.03, Ok.1.04, Ok.1.05, Ok.R.1.16, Ok.R.1.17,  Ok.R.1.18,  Ok.R.1.19 
1.6*1.4*4*2=17.920 [A] 
'Ok.1.06, Ok.1.15 
1.2*0.95*2=2.280 [B] 
Celkem: 17.92+2.28=20.200 [C]</t>
  </si>
  <si>
    <t>369</t>
  </si>
  <si>
    <t>Ok.1.02</t>
  </si>
  <si>
    <t>Okenní otvor - okno dvoukřídlé, střední sloupek š.100mm + doplnění ostění</t>
  </si>
  <si>
    <t>370</t>
  </si>
  <si>
    <t>Ok.1.03</t>
  </si>
  <si>
    <t>371</t>
  </si>
  <si>
    <t>Ok.1.04</t>
  </si>
  <si>
    <t>372</t>
  </si>
  <si>
    <t>Ok.1.05</t>
  </si>
  <si>
    <t>373</t>
  </si>
  <si>
    <t>Ok.1.06</t>
  </si>
  <si>
    <t>Okenní otvor - okno dvoukřídlé + doplnění ostění</t>
  </si>
  <si>
    <t>374</t>
  </si>
  <si>
    <t>Ok.1.15</t>
  </si>
  <si>
    <t>375</t>
  </si>
  <si>
    <t>Ok.1.16</t>
  </si>
  <si>
    <t>376</t>
  </si>
  <si>
    <t>Ok.1.17</t>
  </si>
  <si>
    <t>377</t>
  </si>
  <si>
    <t>Ok.1.18</t>
  </si>
  <si>
    <t>378</t>
  </si>
  <si>
    <t>Ok.1.19</t>
  </si>
  <si>
    <t>379</t>
  </si>
  <si>
    <t>766621212</t>
  </si>
  <si>
    <t>Montáž oken dřevěných včetně montáže rámu plochy přes 1 m2 otevíravých do zdiva, výšky přes 1,5 do 2,5 m</t>
  </si>
  <si>
    <t>Ok.0.02, Ok.0.03 
0.8*1.66*2=2.656 [A] 
'Ok.0.04, Ok.0.05 
1.5*1.85*2=5.550 [B] 
'Ok.0.06 
0.8*1.85=1.480 [C] 
'Ok.0.07 
1.3*1.65=2.145 [D] 
'Ok.0.08, Ok.0.09 
2.1*1.9*2=7.980 [E] 
'Ok.0.10 
1.3*1.65=2.145 [F] 
'Ok.0.11, Ok.0.12 
1.1*2.25*2=4.950 [G] 
'Ok.0.13, Ok.0.14 
1.96*2.25*2=8.820 [H] 
'Ok.0.15 
1.5*1.7=2.550 [I] 
'Ok.0.16, Ok.0.17 
0.8*1.66*2=2.656 [J] 
'Ok-R.1.07, Ok-R.1.11, Ok-R.1.12 
1.3*2.1*3=8.190 [K] 
'Ok-R.1.08, Ok-R.1.09, Ok-R.1.10, Ok-R.1.13, Ok-R.1.14 
2.0*2.1*5=21.000 [L] 
Celkem: 2.656+5.55+1.48+2.145+7.98+2.145+4.95+8.82+2.55+2.656+8.19+21=70.122 [M]</t>
  </si>
  <si>
    <t>380</t>
  </si>
  <si>
    <t>Ok.0.02</t>
  </si>
  <si>
    <t>Okenní otvor + luxfery - okno s poutcem, spodní křídlo otočné, horní výklopné 800/1 660, 2 zděné sloupky š.200mm, profilovaná římsa, luxfery v bočních částech a</t>
  </si>
  <si>
    <t>Okenní otvor + luxfery - okno s poutcem, spodní křídlo otočné, horní výklopné 800/1 660, 2 zděné sloupky š.200mm, profilovaná římsa, luxfery v bočních částech a nadsvětlíku</t>
  </si>
  <si>
    <t>Dodání a montáž luxferů viz oddíl 761</t>
  </si>
  <si>
    <t>381</t>
  </si>
  <si>
    <t>Ok.0.03</t>
  </si>
  <si>
    <t>382</t>
  </si>
  <si>
    <t>Ok.0.04</t>
  </si>
  <si>
    <t>Okenní otvor + podokenní římsa- okno s poutcem, 2 spodní křídla otočná, 2-horní výklopná, střední zděný sloupek š. 100mm</t>
  </si>
  <si>
    <t>383</t>
  </si>
  <si>
    <t>Ok.0.05</t>
  </si>
  <si>
    <t>Okenní otvor + podokenní římsa- okno  s poutcem, 2 spodní křídla otočná, 2 horní výklopná, střední zděný sloupek š. 100mm</t>
  </si>
  <si>
    <t>384</t>
  </si>
  <si>
    <t>Ok.0.06</t>
  </si>
  <si>
    <t>Okenní otvor + podokenní římsa- okno jednokřídlé s poutcem, spodní křídlo otočné, horní výklopné</t>
  </si>
  <si>
    <t>385</t>
  </si>
  <si>
    <t>Ok.0.07</t>
  </si>
  <si>
    <t>Okenní otvor + podokenní římsa - okno s poutcem, 2 spodní křídla otočná, 2 horní výklopná, střední zděný sloupek š. 100mm</t>
  </si>
  <si>
    <t>386</t>
  </si>
  <si>
    <t>Ok.0.08</t>
  </si>
  <si>
    <t>Okenní otvor + podokenní římsa - okno s poutcem, 3 spodní křídla otočná, 3 horní výklopná, dva zděné sloupky š. 100mm</t>
  </si>
  <si>
    <t>387</t>
  </si>
  <si>
    <t>Ok.0.09</t>
  </si>
  <si>
    <t>388</t>
  </si>
  <si>
    <t>Ok.0.10</t>
  </si>
  <si>
    <t>Okenní otvor + podokenní římsa - okno  s poutcem, 2 spodní křídla otočná, 2 horní výklopná, střední zděný sloupek š. 100mm</t>
  </si>
  <si>
    <t>389</t>
  </si>
  <si>
    <t>Ok.0.11</t>
  </si>
  <si>
    <t>Okenní otvor + podokenní římsa - okno s poutcem, 2 spodní křídla otočná, 1 horní křídlo výklopné, střední zděný sloupek š. 100mm</t>
  </si>
  <si>
    <t>390</t>
  </si>
  <si>
    <t>Ok.0.12</t>
  </si>
  <si>
    <t>391</t>
  </si>
  <si>
    <t>Ok.0.13</t>
  </si>
  <si>
    <t>392</t>
  </si>
  <si>
    <t>Ok.0.14</t>
  </si>
  <si>
    <t>393</t>
  </si>
  <si>
    <t>Ok.0.15</t>
  </si>
  <si>
    <t>Okenní otvor - okno dvoukřídlé</t>
  </si>
  <si>
    <t>394</t>
  </si>
  <si>
    <t>Ok.0.16</t>
  </si>
  <si>
    <t>395</t>
  </si>
  <si>
    <t>Ok.0.17</t>
  </si>
  <si>
    <t>396</t>
  </si>
  <si>
    <t>Ok-R.1.07</t>
  </si>
  <si>
    <t>Okenní otvor - okno s poutcem, střední sloupek š.100mm + doplnění ostění (včetně sgrafit)</t>
  </si>
  <si>
    <t>397</t>
  </si>
  <si>
    <t>Ok-R.1.08</t>
  </si>
  <si>
    <t>Okenní otvor - okno s poutcem, dva sloupky š.100mm + doplnění ostění (včetně sgrafit)</t>
  </si>
  <si>
    <t>398</t>
  </si>
  <si>
    <t>Ok-R.1.09</t>
  </si>
  <si>
    <t>399</t>
  </si>
  <si>
    <t>Ok-R.1.10</t>
  </si>
  <si>
    <t>400</t>
  </si>
  <si>
    <t>Ok-R.1.11</t>
  </si>
  <si>
    <t>Okenní otvor - okno s poutcem + doplnění ostění (včetně sgrafit)</t>
  </si>
  <si>
    <t>401</t>
  </si>
  <si>
    <t>Ok-R.1.12</t>
  </si>
  <si>
    <t>402</t>
  </si>
  <si>
    <t>Ok-R.1.13</t>
  </si>
  <si>
    <t>403</t>
  </si>
  <si>
    <t>Ok-R.1.14</t>
  </si>
  <si>
    <t>404</t>
  </si>
  <si>
    <t>7666215R</t>
  </si>
  <si>
    <t>Montáž vnitřních oken, včetně rámu</t>
  </si>
  <si>
    <t>Ok.1.51, Ok.1.52, Ok.1.53, Ok.1.54 
1.3*2.25+1.35*1.5*3=9.000 [A] 
Celkem: 9=9.000 [B]</t>
  </si>
  <si>
    <t>405</t>
  </si>
  <si>
    <t>Ok.1.51</t>
  </si>
  <si>
    <t>Vnitřní okno, resp. částečně prosklený otvor, dřevěný kazetový parapet 1,3 x 2,25m vč. štukového profilovaného ostění – portálku  schéma viz pohledy</t>
  </si>
  <si>
    <t>406</t>
  </si>
  <si>
    <t>Ok.1.52</t>
  </si>
  <si>
    <t>Vnitřní pokladní okno, 1,35 x 1,65m bezpečnostní sklo P3A , vč. štukového profilovaného ostění  schéma viz pohledy</t>
  </si>
  <si>
    <t>407</t>
  </si>
  <si>
    <t>Ok.1.53</t>
  </si>
  <si>
    <t>Vnitřní pokladní okno, 1,35 x 1,5m bezpečnostní sklo P3A , vč. štukového profilovaného ostění  schéma viz pohledy</t>
  </si>
  <si>
    <t>408</t>
  </si>
  <si>
    <t>Ok.1.54</t>
  </si>
  <si>
    <t>409</t>
  </si>
  <si>
    <t>Ok.2.51</t>
  </si>
  <si>
    <t>Repase vnitřní okno v arkýři, 0,45 x 2,35m_odborná oprava viz. odkaz Ok.2.51</t>
  </si>
  <si>
    <t>- budou opravena stávající včetně původních rámů, zasklení a kování a členění  
- profilace bude sloužit jako vzor pro profilaci nově vyráběných oken v objektu  
- barevnost bude respektovat původní řešení, bude upřesněna průzkumem před opravou prvků</t>
  </si>
  <si>
    <t>410</t>
  </si>
  <si>
    <t>Ok.2.52</t>
  </si>
  <si>
    <t>Repase vnitřní okno v arkýři, 0,45 x 2,35m_odborná oprava viz. odkaz Ok.2.52</t>
  </si>
  <si>
    <t>411</t>
  </si>
  <si>
    <t>Ok.2.53</t>
  </si>
  <si>
    <t>Repase vnitřní okno v arkýři, 0,45 x 2,35m_odborná oprava viz. odkaz Ok.2.53</t>
  </si>
  <si>
    <t>412</t>
  </si>
  <si>
    <t>Ok.2.54</t>
  </si>
  <si>
    <t>Repase vnitřní okno v arkýři, 0,45 x 2,35m_odborná oprava viz. odkaz Ok.2.54</t>
  </si>
  <si>
    <t>413</t>
  </si>
  <si>
    <t>Ok.2.55</t>
  </si>
  <si>
    <t>Repase vnitřní okno v arkýři, 0,45 x 2,35m_odborná oprava viz. odkaz Ok.2.55</t>
  </si>
  <si>
    <t>414</t>
  </si>
  <si>
    <t>Ok.3.51</t>
  </si>
  <si>
    <t>Repase vnitřní okno v arkýři, 0,45 x 0,80m_odborná oprava viz. odkaz Ok.3.51</t>
  </si>
  <si>
    <t>415</t>
  </si>
  <si>
    <t>Ok.3.52</t>
  </si>
  <si>
    <t>Repase vnitřní okno v arkýři, 0,45 x 1,20m_odborná oprava viz. odkaz Ok.3.52</t>
  </si>
  <si>
    <t>416</t>
  </si>
  <si>
    <t>Ok.3.53</t>
  </si>
  <si>
    <t>Repase vnitřní okno v arkýři, 0,45 x 1,20m_odborná oprava viz. odkaz Ok.3.53</t>
  </si>
  <si>
    <t>417</t>
  </si>
  <si>
    <t>Ok.3.54</t>
  </si>
  <si>
    <t>Repase vnitřní okno v arkýři, 0,45 x 1,20m_odborná oprava viz. odkaz Ok.3.54</t>
  </si>
  <si>
    <t>418</t>
  </si>
  <si>
    <t>Ok.3.55</t>
  </si>
  <si>
    <t>Repase vnitřní okno v arkýři, 0,45 x 0,80m_odborná oprava viz. odkaz Ok.3.55</t>
  </si>
  <si>
    <t>419</t>
  </si>
  <si>
    <t>766411821</t>
  </si>
  <si>
    <t>Demontáž obložení stěn palubkami</t>
  </si>
  <si>
    <t>1pp dřevěný obklad 
1.4*(0.6+3.05+2.1+1.22+0.017+0.31+0.31+1.22+0.24+8+0.25+1.17+0.3+1.17+2.1+3.09+0.6)=36.046 [A] 
Celkem: 36.046=36.046 [B]</t>
  </si>
  <si>
    <t>1. Cenami nelze oceňovat demontáž obložení stěn výšky přes 2,5 m; tyto práce se oceňují cenami souboru cen 766 42-18 Demontáž obložení podhledů.</t>
  </si>
  <si>
    <t>420</t>
  </si>
  <si>
    <t>766411822</t>
  </si>
  <si>
    <t>Demontáž obložení stěn podkladových roštů</t>
  </si>
  <si>
    <t>421</t>
  </si>
  <si>
    <t>766421811</t>
  </si>
  <si>
    <t>Demontáž obložení podhledů panely, plochy do 1,5 m2</t>
  </si>
  <si>
    <t>8.38.3=8.300 [A]</t>
  </si>
  <si>
    <t>422</t>
  </si>
  <si>
    <t>766421821</t>
  </si>
  <si>
    <t>Demontáž obložení podhledů palubkami</t>
  </si>
  <si>
    <t>46.746.7=46.700 [A]</t>
  </si>
  <si>
    <t>423</t>
  </si>
  <si>
    <t>766421822</t>
  </si>
  <si>
    <t>Demontáž obložení podhledů podkladových roštů</t>
  </si>
  <si>
    <t>424</t>
  </si>
  <si>
    <t>766694121</t>
  </si>
  <si>
    <t>Montáž ostatních truhlářských konstrukcí parapetních desek dřevěných nebo plastových šířky přes 300 mm, délky do 1000 mm</t>
  </si>
  <si>
    <t>parapet pro Ok.0.06 
1=1.000 [A] 
Celkem: 1=1.000 [B]</t>
  </si>
  <si>
    <t>1. Vcenách 766 69 - 3421 a 3422 jsou započteny i náklady na zaměření zřizovaných otvorů.  
2. V cenách 766 69 - 4111 až 4125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</si>
  <si>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425</t>
  </si>
  <si>
    <t>M022</t>
  </si>
  <si>
    <t>Vnitřní parapet dřevěný, povrchová úprava a barevnost shodná s oknem tl. 0,3, š. 0,55, dl. 0,9 m_viz. odkaz Ok.0.06</t>
  </si>
  <si>
    <t>426</t>
  </si>
  <si>
    <t>766694112</t>
  </si>
  <si>
    <t>Montáž ostatních truhlářských konstrukcí parapetních desek dřevěných nebo plastových šířky do 300 mm, délky přes 1000 do 1600 mm</t>
  </si>
  <si>
    <t>parapet pro Ok.007,011,012,015,106,111,112,115,004,005 
10=10.000 [A] 
Celkem: 10=10.000 [B]</t>
  </si>
  <si>
    <t>427</t>
  </si>
  <si>
    <t>M023</t>
  </si>
  <si>
    <t>Vnitřní parapet dřevěný, povrchová úprava a barevnost shodná s oknem tl. 0,3, š. 0,24, dl. 1,4 m_viz. odkaz Ok.0.07</t>
  </si>
  <si>
    <t>428</t>
  </si>
  <si>
    <t>M026</t>
  </si>
  <si>
    <t>Vnitřní parapet dřevěný, povrchová úprava a barevnost shodná s oknem tl. 0,3, š. 0,25, dl. 1,2 m_viz. odkaz Ok.0.11</t>
  </si>
  <si>
    <t>429</t>
  </si>
  <si>
    <t>M027</t>
  </si>
  <si>
    <t>Vnitřní parapet dřevěný, povrchová úprava a barevnost shodná s oknem tl. 0,3, š. 0,25, dl. 1,2 m_viz. odkaz Ok.0.12</t>
  </si>
  <si>
    <t>430</t>
  </si>
  <si>
    <t>M030</t>
  </si>
  <si>
    <t>Vnitřní parapet dřevěný, povrchová úprava a barevnost shodná s oknem tl. 0,3, š. 0,28, dl. 1,6 m_viz. odkaz Ok.0.15</t>
  </si>
  <si>
    <t>431</t>
  </si>
  <si>
    <t>M036</t>
  </si>
  <si>
    <t>Vnitřní parapet dřevěný, povrchová úprava a barevnost shodná s oknem tl. 0,3, š. 0,275, dl. 1,3 m_viz. odkaz Ok.1.06</t>
  </si>
  <si>
    <t>432</t>
  </si>
  <si>
    <t>M040</t>
  </si>
  <si>
    <t>Vnitřní parapet dřevěný, povrchová úprava a barevnost shodná s oknem tl. 0,3, š. 0,24, dl. 1,4 m_viz. odkaz Ok-R.1.11</t>
  </si>
  <si>
    <t>433</t>
  </si>
  <si>
    <t>M041</t>
  </si>
  <si>
    <t>Vnitřní parapet dřevěný, povrchová úprava a barevnost shodná s oknem tl. 0,3, š. 0,24, dl. 1,4 m_viz. odkaz Ok-R.1.12</t>
  </si>
  <si>
    <t>434</t>
  </si>
  <si>
    <t>M044</t>
  </si>
  <si>
    <t>Vnitřní parapet dřevěný, povrchová úprava a barevnost shodná s oknem tl. 0,3, š. 0,275, dl. 1,3 m_viz. odkaz Ok.1.15</t>
  </si>
  <si>
    <t>435</t>
  </si>
  <si>
    <t>M020</t>
  </si>
  <si>
    <t>Vnitřní parapet dřevěný, povrchová úprava a barevnost shodná s oknem tl. 0,3, š. 0,41, dl. 1,6 m_viz. odkaz Ok.0.04</t>
  </si>
  <si>
    <t>436</t>
  </si>
  <si>
    <t>M021</t>
  </si>
  <si>
    <t>Vnitřní parapet dřevěný, povrchová úprava a barevnost shodná s oknem tl. 0,3, š. 0,35, dl. 1,6 m_viz. odkaz Ok.0.05</t>
  </si>
  <si>
    <t>437</t>
  </si>
  <si>
    <t>766694113</t>
  </si>
  <si>
    <t>Montáž ostatních truhlářských konstrukcí parapetních desek dřevěných nebo plastových šířky do 300 mm, délky přes 1600 do 2600 mm</t>
  </si>
  <si>
    <t>parapet pro Ok.008,009,013,014,018,102,103,104,105,108,109,110,113,114,116,117,118,119 
18=18.000 [A] 
Celkem: 18=18.000 [B]</t>
  </si>
  <si>
    <t>438</t>
  </si>
  <si>
    <t>M024</t>
  </si>
  <si>
    <t>Vnitřní parapet dřevěný, povrchová úprava a barevnost shodná s oknem tl. 0,3, š. 0,24, dl. 2,2 m_viz. odkaz Ok.0.08</t>
  </si>
  <si>
    <t>439</t>
  </si>
  <si>
    <t>M025</t>
  </si>
  <si>
    <t>Vnitřní parapet dřevěný, povrchová úprava a barevnost shodná s oknem tl. 0,3, š. 0,24, dl. 2,2 m_viz. odkaz Ok.0.09</t>
  </si>
  <si>
    <t>440</t>
  </si>
  <si>
    <t>M028</t>
  </si>
  <si>
    <t>Vnitřní parapet dřevěný, povrchová úprava a barevnost shodná s oknem tl. 0,3, š. 0,26, dl. 2,06 m_viz. odkaz Ok.0.13</t>
  </si>
  <si>
    <t>441</t>
  </si>
  <si>
    <t>M029</t>
  </si>
  <si>
    <t>Vnitřní parapet dřevěný, povrchová úprava a barevnost shodná s oknem tl. 0,3, š. 0,26, dl. 2,06 m_viz. odkaz Ok.0.14</t>
  </si>
  <si>
    <t>442</t>
  </si>
  <si>
    <t>M031</t>
  </si>
  <si>
    <t>Vnitřní parapet dřevěný, povrchová úprava a barevnost shodná s oknem tl. 0,3, š. 0,25, dl. 2,55 m_viz. odkaz Ok.0.18</t>
  </si>
  <si>
    <t>443</t>
  </si>
  <si>
    <t>M032</t>
  </si>
  <si>
    <t>Vnitřní parapet dřevěný, povrchová úprava a barevnost shodná s oknem tl. 0,3, š. 0,275, dl. 1,7 m_viz. odkaz Ok.1.02</t>
  </si>
  <si>
    <t>444</t>
  </si>
  <si>
    <t>M033</t>
  </si>
  <si>
    <t>Vnitřní parapet dřevěný, povrchová úprava a barevnost shodná s oknem tl. 0,3, š. 0,275, dl. 1,7 m_viz. odkaz Ok.1.03</t>
  </si>
  <si>
    <t>445</t>
  </si>
  <si>
    <t>M034</t>
  </si>
  <si>
    <t>Vnitřní parapet dřevěný, povrchová úprava a barevnost shodná s oknem tl. 0,3, š. 0,275, dl. 1,7 m_viz. odkaz Ok.1.04</t>
  </si>
  <si>
    <t>446</t>
  </si>
  <si>
    <t>M035</t>
  </si>
  <si>
    <t>Vnitřní parapet dřevěný, povrchová úprava a barevnost shodná s oknem tl. 0,3, š. 0,275, dl. 1,7 m_viz. odkaz Ok.1.05</t>
  </si>
  <si>
    <t>447</t>
  </si>
  <si>
    <t>M037</t>
  </si>
  <si>
    <t>Vnitřní parapet dřevěný, povrchová úprava a barevnost shodná s oknem tl. 0,3, š. 0,24, dl. 2,1 m_viz. odkaz Ok-R.1.08</t>
  </si>
  <si>
    <t>448</t>
  </si>
  <si>
    <t>M038</t>
  </si>
  <si>
    <t>Vnitřní parapet dřevěný, povrchová úprava a barevnost shodná s oknem tl. 0,3, š. 0,24, dl. 2,1 m_viz. odkaz Ok-R.1.09</t>
  </si>
  <si>
    <t>449</t>
  </si>
  <si>
    <t>M039</t>
  </si>
  <si>
    <t>Vnitřní parapet dřevěný, povrchová úprava a barevnost shodná s oknem tl. 0,3, š. 0,24, dl. 2,1 m_viz. odkaz Ok-R.1.10</t>
  </si>
  <si>
    <t>450</t>
  </si>
  <si>
    <t>M042</t>
  </si>
  <si>
    <t>Vnitřní parapet dřevěný, povrchová úprava a barevnost shodná s oknem tl. 0,3, š. 0,24, dl. 2,1 m_viz. odkaz Ok-R.1.13</t>
  </si>
  <si>
    <t>451</t>
  </si>
  <si>
    <t>M043</t>
  </si>
  <si>
    <t>Vnitřní parapet dřevěný, povrchová úprava a barevnost shodná s oknem tl. 0,3, š. 0,24, dl. 2,1 m_viz. odkaz Ok-R.1.14</t>
  </si>
  <si>
    <t>452</t>
  </si>
  <si>
    <t>M045</t>
  </si>
  <si>
    <t>Vnitřní parapet dřevěný, povrchová úprava a barevnost shodná s oknem tl. 0,3, š. 0,275, dl. 1,7 m_viz. odkaz Ok.1.16</t>
  </si>
  <si>
    <t>453</t>
  </si>
  <si>
    <t>M046</t>
  </si>
  <si>
    <t>Vnitřní parapet dřevěný, povrchová úprava a barevnost shodná s oknem tl. 0,3, š. 0,275, dl. 1,7 m_viz. odkaz Ok.1.17</t>
  </si>
  <si>
    <t>454</t>
  </si>
  <si>
    <t>M047</t>
  </si>
  <si>
    <t>Vnitřní parapet dřevěný, povrchová úprava a barevnost shodná s oknem tl. 0,3, š. 0,275, dl. 1,7 m_viz. odkaz Ok.1.18</t>
  </si>
  <si>
    <t>455</t>
  </si>
  <si>
    <t>M048</t>
  </si>
  <si>
    <t>Vnitřní parapet dřevěný, povrchová úprava a barevnost shodná s oknem tl. 0,3, š. 0,275, dl. 1,7 m_viz. odkaz Ok.1.19</t>
  </si>
  <si>
    <t>456</t>
  </si>
  <si>
    <t>998766102</t>
  </si>
  <si>
    <t>Přesun hmot pro konstrukce truhlářské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</si>
  <si>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</si>
  <si>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457</t>
  </si>
  <si>
    <t>998766181</t>
  </si>
  <si>
    <t>Přesun hmot pro konstrukce truhlářské stanovený z hmotnosti přesunovaného materiálu Příplatek k ceně za přesun prováděný bez použití mechanizace pro jakoukoliv</t>
  </si>
  <si>
    <t>Přesun hmot pro konstrukce truhlářské stanovený z hmotnosti přesunovaného materiálu Příplatek k ceně za přesun prováděný bez použití mechanizace pro jakoukoliv výšku objektu</t>
  </si>
  <si>
    <t>679</t>
  </si>
  <si>
    <t>Dv.63</t>
  </si>
  <si>
    <t>767</t>
  </si>
  <si>
    <t>Konstrukce zámečnické</t>
  </si>
  <si>
    <t>459</t>
  </si>
  <si>
    <t>767111181R</t>
  </si>
  <si>
    <t>Konstrukce a montáž cykloboxu, včetně příp. napojení, specifikace viz. PD bez dobíjení elektrokol.</t>
  </si>
  <si>
    <t>460</t>
  </si>
  <si>
    <t>767152110</t>
  </si>
  <si>
    <t>Montáž přestavitelných a mobilních příček přestavitelných bezrámových celoprosklených jednoduchých, výšky do 3 m</t>
  </si>
  <si>
    <t>OS.1.51,OS.1.52,OS.1.53 
2.1*2.1+2.3*2.1+2.1*2.0=13.440 [A] 
Celkem: 13.44=13.440 [B]</t>
  </si>
  <si>
    <t>461</t>
  </si>
  <si>
    <t>OS.1.51</t>
  </si>
  <si>
    <t>dělící montovaná příčka pracoviště pokladen – W650, provedení z kaleného skla s nerez. doplňky, dl. 2,1m, v. 2,1m /vč. podpěrných nožiček/, vč. dveří š.80cm /ve</t>
  </si>
  <si>
    <t>dělící montovaná příčka pracoviště pokladen – W650, provedení z kaleného skla s nerez. doplňky, dl. 2,1m, v. 2,1m /vč. podpěrných nožiček/, vč. dveří š.80cm /ven otevíravých/. Sklo čiré + potisk na folii, dveře s oboustranně uzamykatelným zámkem, + systém centrálního klíče</t>
  </si>
  <si>
    <t>462</t>
  </si>
  <si>
    <t>OS.1.52</t>
  </si>
  <si>
    <t>dělící montovaná příčka pracoviště pokladen – W650, provedení z kaleného skla s nerez. doplňky, dl. 2,3m, v. 2,1m /vč. podpěrných nožiček/, vč. dveří š.80cm /ve</t>
  </si>
  <si>
    <t>dělící montovaná příčka pracoviště pokladen – W650, provedení z kaleného skla s nerez. doplňky, dl. 2,3m, v. 2,1m /vč. podpěrných nožiček/, vč. dveří š.80cm /ven otevíravých/. Sklo čiré + potisk na folii, dveře s oboustranně uzamykatelným zámkem, + systém centrálního klíče</t>
  </si>
  <si>
    <t>463</t>
  </si>
  <si>
    <t>OS.1.53</t>
  </si>
  <si>
    <t>dělící montovaná příčka pracoviště pokladen – W650, provedení z kaleného skla s nerez. doplňky, dl. 2,1m, v. 2,0m /vč. podpěrných nožiček/, vč. dveří š.80cm /ve</t>
  </si>
  <si>
    <t>dělící montovaná příčka pracoviště pokladen – W650, provedení z kaleného skla s nerez. doplňky, dl. 2,1m, v. 2,0m /vč. podpěrných nožiček/, vč. dveří š.80cm /ven otevíravých/. Sklo čiré + potisk na folii, dveře s oboustranně uzamykatelným zámkem, + systém centrálního klíče</t>
  </si>
  <si>
    <t>464</t>
  </si>
  <si>
    <t>767161217</t>
  </si>
  <si>
    <t>Montáž zábradlí rovného z profilové oceli do zdiva, hmotnosti 1 m zábradlí přes 30 do 45 kg</t>
  </si>
  <si>
    <t>Za.1.52 
3.5=3.500 [A] 
Celkem: 3.5=3.500 [B]</t>
  </si>
  <si>
    <t>1. Cenami -51 . . lze oceňovat i montáž madel a průběžnou (horizontální) výplň z trubek nebo tenkostěnných profilů, které se montují z dodaných dílů na samostatně osazované ocelové sloupky nebo na zabudované kotevní prvky.  
2. Cenami nelze oceňovat montáž samostatného sloupku pro dřevěné madlo; tyto práce se oceňují cenou 767 22-0550 Osazení samostatného sloupku.  
3. V cenách nejsou započteny náklady na:  
a) vytvoření ohybu nebo ohybníku; tyto práce se oceňují cenou 767 22-0191 nebo -0490 Příplatek za vytvoření ohybu,  
b) montáž hliníkových krycích lišt; tyto práce se oceňují cenami 767 89-6110 až -6115 Montáž lišt a okopových plechů,  
c) montáž výplně tvarovaným plechem.</t>
  </si>
  <si>
    <t>465</t>
  </si>
  <si>
    <t>Za.1.52</t>
  </si>
  <si>
    <t>Zábradlí /vodorovná část/ v hale nad středním schod. ramenem</t>
  </si>
  <si>
    <t>466</t>
  </si>
  <si>
    <t>767165111</t>
  </si>
  <si>
    <t>Montáž zábradlí rovného madel z trubek nebo tenkostěnných profilů šroubováním</t>
  </si>
  <si>
    <t>Za.0.51, Za.0.52, Za.1.54, Za.1.56 
11.8+11.8+6.8+6.8=37.200 [A] 
Celkem: 37.2=37.200 [B]</t>
  </si>
  <si>
    <t>467</t>
  </si>
  <si>
    <t>Za.0.51</t>
  </si>
  <si>
    <t>Madlo vnitřního schodiště /střední rameno/, vč. dřevěného madla a kotvení, dl.11,8m</t>
  </si>
  <si>
    <t>468</t>
  </si>
  <si>
    <t>Za.0.52</t>
  </si>
  <si>
    <t>469</t>
  </si>
  <si>
    <t>Za.1.54</t>
  </si>
  <si>
    <t>Madlo vnitřního schodiště /jižní rameno/, vč. dřevěného madla a kotvení, dl.6,8m</t>
  </si>
  <si>
    <t>470</t>
  </si>
  <si>
    <t>Za.1.56</t>
  </si>
  <si>
    <t>Madlo vnitřního schodiště /severní rameno/, vč. dřevěného madla a kotvení, dl.6,8m</t>
  </si>
  <si>
    <t>471</t>
  </si>
  <si>
    <t>767220420</t>
  </si>
  <si>
    <t>Montáž schodišťového zábradlí z profilové oceli do zdiva, hmotnosti 1 m zábradlí přes 20 do 40 kg</t>
  </si>
  <si>
    <t>Za.1.53, Za.1.55 
6.8+6.8=13.600 [A] 
Celkem: 13.6=13.600 [B]</t>
  </si>
  <si>
    <t>1. Cenou -0550 nelze oceňovat montáž osazení samostatného sloupku vertikálně průběžného schodištěm; tyto práce lze oceňovat cenami souboru cen 767 99- . . Montáž ostatních atypických zámečnických konstrukcí.  
2. V cenách nejsou započteny náklady na:  
a) vytvoření ohybu nebo ohybníku; tyto práce se oceňují cenou 767 22-0191 nebo -0490 Příplatek za vytvoření ohybu,  
b) montáž hliníkových krycích lišt; tyto práce se oceňují cenami 767 89-6110 až -6115 Montáž lišt a okopových plechů,  
c) montáž výplně tvarovaným plechem.  
3. Montáž madel se oceňuje cenami souboru cen 767 16- . . Montáž zábradlí rovného; množství se určuje v m v ose madla.</t>
  </si>
  <si>
    <t>472</t>
  </si>
  <si>
    <t>Za.1.53</t>
  </si>
  <si>
    <t>Zábradlí vnitřního schodiště /jižní rameno/, vč. dřevěného madla, v.1,1m, dl.6,8m</t>
  </si>
  <si>
    <t>473</t>
  </si>
  <si>
    <t>Za.1.55</t>
  </si>
  <si>
    <t>Zábradlí vnitřního schodiště /severní rameno/, vč. dřevěného madla, v.1,1m, dl.6,8m</t>
  </si>
  <si>
    <t>474</t>
  </si>
  <si>
    <t>767531111</t>
  </si>
  <si>
    <t>Montáž vstupních čistících zón z rohoží kovových nebo plastových</t>
  </si>
  <si>
    <t>OS.0.53, OS.0.54, OS.1.58 
1.6*3.2+1.6*3.2+2.8*6.2=27.600 [A] 
Celkem: 27.6=27.600 [B]</t>
  </si>
  <si>
    <t>1. Cena -1111 je určena pro všechny typy rohoží kromě textilních, tj. hliníkové nebo plastové vkombinaci srůznými typy kartáčů, kovové - škrabáky, pryžové, zvláken zplastických hmot, apod.  
2. Textilní rohože se oceňují souborem cen 776 21 Montáž textilních podlahovin katalogu 800-776 Podlahy povlakové.</t>
  </si>
  <si>
    <t>475</t>
  </si>
  <si>
    <t>767531121</t>
  </si>
  <si>
    <t>Montáž vstupních čistících zón z rohoží osazení rámu mosazného nebo hliníkového zapuštěného z L profilů</t>
  </si>
  <si>
    <t>OS.0.53, OS.0.54, OS.1.58 
(1.6+3.2)*2=9.600 [A] 
(1.6+3.2)*2=9.600 [B] 
(2.8+6.2)*2=18.000 [C] 
Celkem: 9.6+9.6+18=37.200 [D]</t>
  </si>
  <si>
    <t>476</t>
  </si>
  <si>
    <t>OS.0.53</t>
  </si>
  <si>
    <t>Čistící rohož u vstupu na jižní nástupiště 1,6 x 3,2m, specifikace viz. PD</t>
  </si>
  <si>
    <t>477</t>
  </si>
  <si>
    <t>OS.0.54</t>
  </si>
  <si>
    <t>Čistící rohož u vstupu na severní nástupiště 1,6 x 3,2m, specifikace viz. PD</t>
  </si>
  <si>
    <t>478</t>
  </si>
  <si>
    <t>OS.1.58</t>
  </si>
  <si>
    <t>Čistící rohož u hlavních vstupů 2,8 x 6,2m, specifikace viz. PD</t>
  </si>
  <si>
    <t>479</t>
  </si>
  <si>
    <t>767541116</t>
  </si>
  <si>
    <t>Nosná konstrukce pro zdvojené podlahy (včetně dodávky materiálu) pro prostory s lehkým provozem z kovových rektifikačních stojek modulu 600 x 600 mm výšky přes</t>
  </si>
  <si>
    <t>Nosná konstrukce pro zdvojené podlahy (včetně dodávky materiálu) pro prostory s lehkým provozem z kovových rektifikačních stojek modulu 600 x 600 mm výšky přes 250 do 300 mm</t>
  </si>
  <si>
    <t>2.0 - 1.05a=2.000 [A]</t>
  </si>
  <si>
    <t>1. V cenách jsou započteny náklady na dodávku rektifikačních stojek a rastrových profilů.  
2. V cenách -1119 až -1133 jsou započteny i náklady na rastrové pomocné pozinkované profily.  
3. V cenách nejsou započteny náklady na montáž desek; tyto se oceňují cenami souboru cen Montáž podlahových desek pro zdvojené podlahy tohoto katalogu.</t>
  </si>
  <si>
    <t>480</t>
  </si>
  <si>
    <t>767541411</t>
  </si>
  <si>
    <t>Montáž podlahových desek pro zdvojené podlahy rozměru 600 x 600 mm</t>
  </si>
  <si>
    <t>1. V cenách nejsou započteny náklady na dodávku a montáž nosné konstrukce zdvojené podlahy</t>
  </si>
  <si>
    <t>481</t>
  </si>
  <si>
    <t>60795205</t>
  </si>
  <si>
    <t>deska kalciumsulfátová pro zdvojené podlahy spoj pero drážka bez povrchu tl 32mm 600x600mm</t>
  </si>
  <si>
    <t>2.0 - 1.05a=2.000 [A] 
2 * 1.05Koeficient množství=2.100 [B]</t>
  </si>
  <si>
    <t>482</t>
  </si>
  <si>
    <t>767646401</t>
  </si>
  <si>
    <t>Montáž dveří ocelových revizních dvířek s rámem jednokřídlových, výšky do 1000 mm</t>
  </si>
  <si>
    <t>OS.0.59, OS.0.61, OS.1.63, OS.1.64,OS.1.59 
2+1+2+1+2=8.000 [A] 
Celkem: 8=8.000 [B]</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</si>
  <si>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</si>
  <si>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483</t>
  </si>
  <si>
    <t>OS.0.59</t>
  </si>
  <si>
    <t>Revizní dvířka ZTI vč. kotvícího rámečku, 600 x 600mm – bíle lakovaný kov.</t>
  </si>
  <si>
    <t>484</t>
  </si>
  <si>
    <t>OS.0.61</t>
  </si>
  <si>
    <t>Revizní dvířka ZTI vč. kotvícího rámečku, 300 x 300mm – bíle lakovaný kov</t>
  </si>
  <si>
    <t>485</t>
  </si>
  <si>
    <t>OS.1.63</t>
  </si>
  <si>
    <t>486</t>
  </si>
  <si>
    <t>OS.1.64</t>
  </si>
  <si>
    <t>Revizní dvířka ZTI vč. kotvícího rámečku, 300 x 300mm – bíle lakovaný kov.</t>
  </si>
  <si>
    <t>487</t>
  </si>
  <si>
    <t>OS.1.59</t>
  </si>
  <si>
    <t>Atyp. otevíravá dvířka rozvaděče UT v líci stěny v hale /uzamykatelná/. 1,4 x 1,0m. Vyrobeno z L 30 x 30, výplň z cementotřískové desky tl. 8mm + nataženo štuke</t>
  </si>
  <si>
    <t>Atyp. otevíravá dvířka rozvaděče UT v líci stěny v hale /uzamykatelná/. 1,4 x 1,0m. Vyrobeno z L 30 x 30, výplň z cementotřískové desky tl. 8mm + nataženo štukem. + zadní dělící stěna v nice – předělující rozvaděč ÚT a elektroinstalace - z cementopískové desky tl. 18mm na ocelovém rámu z L50/50/2, š. 1,4, v. 0,6m. Před výrobou je nutno k odsouhlasení předložit výrobní dokumentaci – celkem 2KS</t>
  </si>
  <si>
    <t>488</t>
  </si>
  <si>
    <t>767851104</t>
  </si>
  <si>
    <t>Montáž komínových lávek kompletní celé lávky</t>
  </si>
  <si>
    <t>4*0.8odkaz OS.2.01=3.200 [A]</t>
  </si>
  <si>
    <t>1. V cenách -1102 a -1104 je započtena i montáž zábradlí.</t>
  </si>
  <si>
    <t>489</t>
  </si>
  <si>
    <t>OS.2.01</t>
  </si>
  <si>
    <t>Systémové komínové lávky – pochůzný systém – kompletní stoupací komplet – dlouhý - kompatibilní s použitou střešní krytinou: / 2x univerzální rovný držák – 2x d</t>
  </si>
  <si>
    <t>Systémové komínové lávky – pochůzný systém – kompletní stoupací komplet – dlouhý - kompatibilní s použitou střešní krytinou: / 2x univerzální rovný držák – 2x držák roštu + rošt 800/250mm/, celkem 4ks</t>
  </si>
  <si>
    <t>490</t>
  </si>
  <si>
    <t>767995111</t>
  </si>
  <si>
    <t>Montáž ostatních atypických zámečnických konstrukcí hmotnosti do 5 kg</t>
  </si>
  <si>
    <t>dodatečné ocelové překlady na horních přírubách spojeno navařenou pásovinou P5/50/300 po cca 500mm 
(1.4+1.5+1.7+1.5+2.0+0.9+3.4+2.8+2.3+2.7+2.2+2.1)/0.5*1.96*0.3=28.812 [A] 
Celkem: 28.812=28.812 [B]</t>
  </si>
  <si>
    <t>1. Určení cen se řídí hmotností jednotlivě montovaného dílu konstrukce.</t>
  </si>
  <si>
    <t>491</t>
  </si>
  <si>
    <t>13010218</t>
  </si>
  <si>
    <t>tyč ocelová plochá jakost 11 375 50x5mm</t>
  </si>
  <si>
    <t>28.812/1000=0.029 [A] 
0.029*1.1 Přepočtené koeficientem množství=0.032 [B]</t>
  </si>
  <si>
    <t>Hmotnost: 2,1 kg/m</t>
  </si>
  <si>
    <t>492</t>
  </si>
  <si>
    <t>767995115</t>
  </si>
  <si>
    <t>Montáž ostatních atypických zámečnických konstrukcí hmotnosti přes 50 do 100 kg</t>
  </si>
  <si>
    <t>montáž ocelové konstrukce výtahové šachty 
1269.62=1 269.620 [A] 
Celkem: 1269.62=1 269.620 [B]</t>
  </si>
  <si>
    <t>493</t>
  </si>
  <si>
    <t>OKšachta</t>
  </si>
  <si>
    <t>dodávka ocelové konstrukce výtahové šachty</t>
  </si>
  <si>
    <t>1269.62*1.1 Přepočtené koeficientem množství=1 396.582 [A]</t>
  </si>
  <si>
    <t>494</t>
  </si>
  <si>
    <t>767996701</t>
  </si>
  <si>
    <t>Demontáž ostatních zámečnických konstrukcí o hmotnosti jednotlivých dílů řezáním do 50 kg</t>
  </si>
  <si>
    <t>7*5=35.000 [A]</t>
  </si>
  <si>
    <t>1. Cenami nelze oceňovat demontáž jmenovité konstrukce, pro kterou jsou ceny vkatalogu již stanoveny.  
2. Ceny lze užít pro sortiment zámečnických konstrukcí, nikoliv pro sloupy, kolejnice, vazníky apod.  
3. Volba cen se řídí hmotností jednotlivě demontovaného dílu konstrukce.</t>
  </si>
  <si>
    <t>495</t>
  </si>
  <si>
    <t>767996R</t>
  </si>
  <si>
    <t>Demontáž světelných ramp</t>
  </si>
  <si>
    <t>2*10.7+2*15.56vstupní hala=52.520 [A]</t>
  </si>
  <si>
    <t>496</t>
  </si>
  <si>
    <t>767995113</t>
  </si>
  <si>
    <t>Montáž ostatních atypických zámečnických konstrukcí hmotnosti přes 10 do 20 kg</t>
  </si>
  <si>
    <t>Za.0.01 
2*20hmotnost odhadem=40.000 [A] 
'Za.0.02 
9*20hmotnost odhadem=180.000 [B] 
'Za.0.03 
9*20hmotnost odhadem=180.000 [C] 
Celkem: 40+180+180=400.000 [D]</t>
  </si>
  <si>
    <t>497</t>
  </si>
  <si>
    <t>Za.0.01</t>
  </si>
  <si>
    <t>Nosník pro vyvěšení informačních tabulí na nástupišti z klenebního pasu. 2KS</t>
  </si>
  <si>
    <t>498</t>
  </si>
  <si>
    <t>Za.0.02</t>
  </si>
  <si>
    <t>Ocelová /kovaná/ táhla s pasoviny v oblouku klenby arkády – Severní nástupiště – vodorovný prvek dl. cca 3,5m, svislý prvek dl. cca 2,0m + ozdobná středová spoj</t>
  </si>
  <si>
    <t>Ocelová /kovaná/ táhla s pasoviny v oblouku klenby arkády – Severní nástupiště – vodorovný prvek dl. cca 3,5m, svislý prvek dl. cca 2,0m + ozdobná středová spojka, kotveno do oblouku těsně nad hlavicemi sloupů - 9KS</t>
  </si>
  <si>
    <t>499</t>
  </si>
  <si>
    <t>Za.0.03</t>
  </si>
  <si>
    <t>500</t>
  </si>
  <si>
    <t>998767102</t>
  </si>
  <si>
    <t>Přesun hmot pro zámečnické konstrukce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</si>
  <si>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</si>
  <si>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501</t>
  </si>
  <si>
    <t>998767181</t>
  </si>
  <si>
    <t>Přesun hmot pro zámečnické konstrukce stanovený z hmotnosti přesunovaného materiálu Příplatek k cenám za přesun prováděný bez použití mechanizace pro jakoukoliv</t>
  </si>
  <si>
    <t>Přesun hmot pro zámečnické konstrukce stanovený z hmotnosti přesunovaného materiálu Příplatek k cenám za přesun prováděný bez použití mechanizace pro jakoukoliv výšku objektu</t>
  </si>
  <si>
    <t>677</t>
  </si>
  <si>
    <t>767111181R.1</t>
  </si>
  <si>
    <t>Konstrukce a montáž cykloboxu, včetně příp. napojení, specifikace viz. PD s dobíjení elektrokol.</t>
  </si>
  <si>
    <t>771</t>
  </si>
  <si>
    <t>Podlahy z dlaždic</t>
  </si>
  <si>
    <t>502</t>
  </si>
  <si>
    <t>771531007</t>
  </si>
  <si>
    <t>Montáž podlah z dlaždic cihelných nebo portlandských tloušťky do 30 mm kladených do malty přes 22 do 25 ks/m2</t>
  </si>
  <si>
    <t>95.8=95.800 [A]</t>
  </si>
  <si>
    <t>503</t>
  </si>
  <si>
    <t>59631102</t>
  </si>
  <si>
    <t>dlažba ruční cihelná 200x200x30mm</t>
  </si>
  <si>
    <t>95.8*25*1.03=2 466.850 [A] 
Mezisoučet: 2466.85=2 466.850 [B] 
2467=2 467.000 [C]</t>
  </si>
  <si>
    <t>Spotřeba: 25 kus/m2</t>
  </si>
  <si>
    <t>504</t>
  </si>
  <si>
    <t>771531801</t>
  </si>
  <si>
    <t>Demontáž podlah z dlaždic cihelných nebo portlanských kladených do malty</t>
  </si>
  <si>
    <t>12.3+11.7+15.5+15.2+26.1+1595.8=95.800 [A]</t>
  </si>
  <si>
    <t>505</t>
  </si>
  <si>
    <t>771571810</t>
  </si>
  <si>
    <t>Demontáž podlah z dlaždic keramických kladených do malty</t>
  </si>
  <si>
    <t>2.7+5.6+1.6+1.6+2.4+8.1+1.4+1.4+14.5+4.7+1.2+2.2+3+1.2+1.4+5.9+7.5+7.1+2.7+9.9+13.2+3.1+5+2363.6=109.400 [A]</t>
  </si>
  <si>
    <t>506</t>
  </si>
  <si>
    <t>771474112</t>
  </si>
  <si>
    <t>Montáž soklů z dlaždic keramických lepených flexibilním lepidlem rovných, výšky přes 65 do 90 mm</t>
  </si>
  <si>
    <t>mč 0.02 
45.237=45.237 [A] 
'mč 0.05a 
5.15=5.150 [B] 
'mč 0.05b 
5.15=5.150 [C] 
'mč 0.05c 
5.35=5.350 [D] 
'mč 0.07 
32.063=32.063 [E] 
'mč 0.08a 
 23.221=23.221 [F] 
'mč .0.08b 
15.393=15.393 [G] 
'mč 0.10b 
10.175=10.175 [H] 
'mč 0.11a 
7.8=7.800 [I] 
'mč 0.14b 
7.65=7.650 [J] 
'mč 0.15 
15.237=15.237 [K] 
'mč 0.16a 
15.221=15.221 [L] 
'mč 0.17 
11.3=11.300 [M] 
'mč 0.18 
21.585=21.585 [N] 
'mč 0.19c 
12.57=12.570 [O] 
'mč 1.3.a 
7.752=7.752 [P] 
'mč 1.07a 
7.289=7.289 [Q] 
Celkem: 45.237+5.15+5.15+5.35+32.063+23.221+15.393+10.175+7.8+7.65+15.237+15.221+11.3+21.585+12.57+7.752+7.289=248.143 [R]</t>
  </si>
  <si>
    <t>507</t>
  </si>
  <si>
    <t>59761009</t>
  </si>
  <si>
    <t>sokl-dlažba keramická slinutá hladká do interiéru i exteriéru 600x95mm</t>
  </si>
  <si>
    <t>248.143*1.03/0.3=851.958 [A] 
Mezisoučet: 851.958=851.958 [B] 
852=852.000 [C]</t>
  </si>
  <si>
    <t>508</t>
  </si>
  <si>
    <t>771574113</t>
  </si>
  <si>
    <t>Montáž podlah z dlaždic keramických lepených flexibilním lepidlem maloformátových hladkých přes 12 do 19 ks/m2</t>
  </si>
  <si>
    <t>46.35+9.6+258.65=314.600 [A]</t>
  </si>
  <si>
    <t>1. Položky jsou učeny pro všechy druhy povrchových úprav.</t>
  </si>
  <si>
    <t>509</t>
  </si>
  <si>
    <t>59761409</t>
  </si>
  <si>
    <t>dlažba keramická slinutá protiskluzná do interiéru i exteriéru pro vysoké mechanické namáhání přes 9 do 12ks/m2</t>
  </si>
  <si>
    <t>314.6*1.1 Přepočtené koeficientem množství=346.060 [A]</t>
  </si>
  <si>
    <t>510</t>
  </si>
  <si>
    <t>998771102</t>
  </si>
  <si>
    <t>Přesun hmot pro podlahy z dlaždic stanovený z hmotnosti přesunovaného materiálu vodorovná dopravní vzdálenost do 50 m v objektech výšky přes 6 do 12 m</t>
  </si>
  <si>
    <t>772</t>
  </si>
  <si>
    <t>Podlahy z kamene</t>
  </si>
  <si>
    <t>511</t>
  </si>
  <si>
    <t>772521150</t>
  </si>
  <si>
    <t>Kladení dlažby z kamene do malty z nejvýše dvou rozdílných druhů pravoúhlých desek nebo dlaždic ve skladbě se pravidelně opakujících, tl. přes 30 do 50 mm</t>
  </si>
  <si>
    <t>1. Vyrovnání podkladu se oceňuje cenami souboru cen 771 99-01 Vyrovnání podkladu samonivelační stěrkou části A01 katalogu 771 Podlahy zdlaždic.  
2. Vcenách kladení dlažby na terče 772 52-81 jsou započteny i náklady na dodávku terčů.</t>
  </si>
  <si>
    <t>512</t>
  </si>
  <si>
    <t>5838117R1</t>
  </si>
  <si>
    <t>deska dlažební stejných rozměrů a typu, jako stávajíci dlažba</t>
  </si>
  <si>
    <t>513</t>
  </si>
  <si>
    <t>772524811</t>
  </si>
  <si>
    <t>Demontáž dlažby z kamene k dalšímu použití z tvrdých kamenů kladených do malty</t>
  </si>
  <si>
    <t>514</t>
  </si>
  <si>
    <t>772991111</t>
  </si>
  <si>
    <t>Dlažby z kamene - ostatní práce penetrace podkladu</t>
  </si>
  <si>
    <t>1. V ceně -1411 jsou započteny náklady na vysátí podlahy a setření vlhkým mopem.  
2. V ceně -1431 jsou započteny i náklady na dodání vosku.</t>
  </si>
  <si>
    <t>515</t>
  </si>
  <si>
    <t>772991411</t>
  </si>
  <si>
    <t>Dlažby z kamene - ostatní práce čištění nových dlažeb po pokládce základní</t>
  </si>
  <si>
    <t>516</t>
  </si>
  <si>
    <t>772991421</t>
  </si>
  <si>
    <t>Dlažby z kamene - ostatní práce impregnační nátěr včetně základního čištění jednovrstvý</t>
  </si>
  <si>
    <t>517</t>
  </si>
  <si>
    <t>772991441</t>
  </si>
  <si>
    <t>Očištění vybouraných kamenných dlažeb k dalšímu použití od malty</t>
  </si>
  <si>
    <t>114+260=374.000 [A]</t>
  </si>
  <si>
    <t>1. V cenách jsou započteny i náklady na přemístění hmot na skládku na vzdálenost do 3 m nebo naložení na dopravní prostředek.</t>
  </si>
  <si>
    <t>518</t>
  </si>
  <si>
    <t>998772101</t>
  </si>
  <si>
    <t>Přesun hmot pro kamenné dlažby, obklady schodišťových stupňů a soklů stanovený z hmotnosti přesunovaného materiálu vodorovná dopravní vzdálenost do 50 m v objek</t>
  </si>
  <si>
    <t>Přesun hmot pro kamenné dlažby, obklady schodišťových stupňů a soklů stanovený z hmotnosti přesunovaného materiálu vodorovná dopravní vzdálenost do 50 m v objektech výšky do 6 m</t>
  </si>
  <si>
    <t>773</t>
  </si>
  <si>
    <t>Podlahy z litého teraca</t>
  </si>
  <si>
    <t>519</t>
  </si>
  <si>
    <t>773513111</t>
  </si>
  <si>
    <t>Podlahy z přírodního litého teraca vložení dilatace (na připravený podklad a spáru) lišta (dilatační lišta ve specifikaci)</t>
  </si>
  <si>
    <t>6*12.5155.7=75.000 [A] 
2*741.6=14.000 [B] 
2*746.4=14.000 [C] 
Celkem: 75+14+14=103.000 [D]</t>
  </si>
  <si>
    <t>1. Ceny za provedení podlahy zlitého teraca se oceňují skladebně: cenou za provedení teraca vploše 773 51-1 . , dále cenou za vložení dilatace 773 51-3 . , případně cenou za provedení obruby 773 51-2 . , a vpřípadě potřeby příslušným příplatkem 773 51-9 .  
2. Cenami za vložení dilatace 773 51-3 . lze oceňovat i vložení dilatací ubarveného teraca.  
3. Obruby šířky přes 200 do 500 mm lze oceňovat skladebně příslušnou cenou podlahy 773 51-1 . a cenou příplatku –9190, a to i tehdy, když výměra obruby přesahuje 5 m2.</t>
  </si>
  <si>
    <t>520</t>
  </si>
  <si>
    <t>553430R</t>
  </si>
  <si>
    <t>profil dilatační pro lité teraco</t>
  </si>
  <si>
    <t>103*1.05 Přepočtené koeficientem množství=108.150 [A]</t>
  </si>
  <si>
    <t>521</t>
  </si>
  <si>
    <t>773521261</t>
  </si>
  <si>
    <t>Podlahy z barveného litého teraca zřízení podlahy z vápencových drtí, cementu a barviva nebo suché teracové směsi (prováděné po dilatačních částech) prosté (drť</t>
  </si>
  <si>
    <t>Podlahy z barveného litého teraca zřízení podlahy z vápencových drtí, cementu a barviva nebo suché teracové směsi (prováděné po dilatačních částech) prosté (drť ve specifikaci) tl. 20 mm, součinitel smykového tření µ ? 0,5</t>
  </si>
  <si>
    <t>155.7+41.6+46.4=243.700 [A]</t>
  </si>
  <si>
    <t>1. Ceny za provedení podlahy zlitého teraca se oceňují skladebně: cenou za provedení teraca vploše 773 52-1 . , dále cenou za vložení dilatace 773 51-3 . , případně cenou za provedení obruby 773 52-2 . , a vpřípadě potřeby příslušným příplatkem 773 52-51-9 .  
2. Vložení dilatace ubarveného teraca lze oceňovat cenami 773 51-3 . Vložení dilatace zpřírodního teraca.  
3. Obruby šířky přes 200 do 500 mm lze oceňovat skladebně příslušnou cenou podlahy 773 52-1 . a cenou příplatku –9190, a to i tehdy, když výměra obruby přesahuje 5 m2.</t>
  </si>
  <si>
    <t>522</t>
  </si>
  <si>
    <t>58346122</t>
  </si>
  <si>
    <t>drť vápencová bílá frakce 2/4</t>
  </si>
  <si>
    <t>243.7*0.04 Přepočtené koeficientem množství=9.748 [A]</t>
  </si>
  <si>
    <t>776</t>
  </si>
  <si>
    <t>Podlahy povlakové</t>
  </si>
  <si>
    <t>523</t>
  </si>
  <si>
    <t>776121111</t>
  </si>
  <si>
    <t>Příprava podkladu penetrace vodou ředitelná na savý podklad (válečkováním) ředěná v poměru 1:3 podlah</t>
  </si>
  <si>
    <t>51.473-2.0=49.473 [A]</t>
  </si>
  <si>
    <t>1. V ceně 776 12-1511 zábrana proti vlhkosti jsou započteny i náklady na 2 vrstvy penetrace a zasypání křemičitým pískem.  
2. V cenách 776 14-1111 až 776 14-4111 jsou započteny i náklady na dodání stěrky.</t>
  </si>
  <si>
    <t>524</t>
  </si>
  <si>
    <t>776141112</t>
  </si>
  <si>
    <t>Příprava podkladu vyrovnání samonivelační stěrkou podlah min.pevnosti 20 MPa, tloušťky přes 3 do 5 mm</t>
  </si>
  <si>
    <t>525</t>
  </si>
  <si>
    <t>776201812</t>
  </si>
  <si>
    <t>Demontáž povlakových podlahovin lepených ručně s podložkou</t>
  </si>
  <si>
    <t>11.1+10+11+12.8+8.3+2.355.5=55.500 [A] 
12.7+19.7+11.143.5=43.500 [B] 
8.3+12.7+15.2+13.6+9.5+19.8363.6=79.100 [C] 
Celkem: 55.5+43.5+79.1=178.100 [D]</t>
  </si>
  <si>
    <t>526</t>
  </si>
  <si>
    <t>776221111</t>
  </si>
  <si>
    <t>Montáž podlahovin z PVC lepením standardním lepidlem z pásů standardních</t>
  </si>
  <si>
    <t>51.473=51.473 [A]</t>
  </si>
  <si>
    <t>527</t>
  </si>
  <si>
    <t>28411012</t>
  </si>
  <si>
    <t>PVC vinyl heterogenní protiskluzná tl 2,00mm,  nášlapná vrstva 0,70mm, třída zátěže 34/43, otlak do 0,05mm, R10, hořlavost Bfl S1</t>
  </si>
  <si>
    <t>51.473*1.1 Přepočtené koeficientem množství=56.620 [A]</t>
  </si>
  <si>
    <t>528</t>
  </si>
  <si>
    <t>776223111</t>
  </si>
  <si>
    <t>Montáž podlahovin z PVC spoj podlah svařováním za tepla (včetně frézování)</t>
  </si>
  <si>
    <t>51.473/1.5=34.315 [A]</t>
  </si>
  <si>
    <t>529</t>
  </si>
  <si>
    <t>776411111</t>
  </si>
  <si>
    <t>Montáž soklíků lepením obvodových, výšky do 80 mm</t>
  </si>
  <si>
    <t>mč 104 
36.954=36.954 [A] 
'mč 105 
14.519=14.519 [B] 
Celkem: 36.954+14.519=51.473 [C]</t>
  </si>
  <si>
    <t>530</t>
  </si>
  <si>
    <t>28411009</t>
  </si>
  <si>
    <t>lišta soklová PVC 18x80mm</t>
  </si>
  <si>
    <t>51.473*1.05 Přepočtené koeficientem množství=54.047 [A]</t>
  </si>
  <si>
    <t>531</t>
  </si>
  <si>
    <t>776991121</t>
  </si>
  <si>
    <t>Ostatní práce údržba nových podlahovin po pokládce čištění základní</t>
  </si>
  <si>
    <t>1. V ceně 776 99-1121 jsou započteny náklady na vysátí podlahy a setření vlhkým mopem.  
2. V ceně 776 99-1141 jsou započteny i náklady na dodání pasty.</t>
  </si>
  <si>
    <t>532</t>
  </si>
  <si>
    <t>998776102</t>
  </si>
  <si>
    <t>Přesun hmot pro podlahy povlakové stanovený z hmotnosti přesunovaného materiálu vodorovná dopravní vzdálenost do 50 m v objektech výšky přes 6 do 12 m</t>
  </si>
  <si>
    <t>781</t>
  </si>
  <si>
    <t>Dokončovací práce - obklady</t>
  </si>
  <si>
    <t>533</t>
  </si>
  <si>
    <t>781413114</t>
  </si>
  <si>
    <t>Montáž obkladů vnitřních stěn z dlaždic keramických lepených standardním lepidlem hladkých přes 35 do 45 ks/m2</t>
  </si>
  <si>
    <t>mč 0.09 
2.1*18.322=38.476 [A] 
'mč 0.10a 
2.1*6.57=13.797 [B] 
'mč 0.10c 
2.1*3.5=7.350 [C] 
'mč 0.10d 
2.1*3.5=7.350 [D] 
'mč 0.11b 
2.6*8.5=22.100 [E] 
'mč 0.11c 
2.6*8.4=21.840 [F] 
'mč 0.12 
2.1*12.053=25.311 [G] 
'mč 0.13a 
2.1*11.15=23.415 [H] 
'mč 0.13b 
2.1*5.1=10.710 [I] 
'mč 0.14a 
2.1*9.8=20.580 [J] 
'mč 0.14c 
2.6*7.8=20.280 [K] 
'mč 0.14d 
2.6*7.8=20.280 [L] 
'mč 0.16b 
2.1*5.1=10.710 [M] 
'mč 0.16b 
2.1*5.1=10.710 [N] 
'mč 0.19d 
2.1*9.039=18.982 [O] 
'mč 0.19e 
2.1*5.81=12.201 [P] 
'mč 1.3b 
2.1*5.3=11.130 [Q] 
'mč 106 
2.1*12.77=26.817 [R] 
'mč 1.07b 
2.1*7.9=16.590 [S] 
'mč 1.07c 
2.1*6.44=13.524 [T] 
'mč 1.07d 
2.1*5.4=11.340 [U] 
'mč 108 
2.1*21.97=46.137 [V] 
'obložení parapetu okna Ok.0.01 
1.2*2.4=2.880 [W] 
Celkem: 38.476+13.797+7.35+7.35+22.1+21.84+25.311+23.415+10.71+20.58+20.28+20.28+10.71+10.71+18.982+12.201+11.13+26.817+16.59+13.524+11.34+46.137+2.88=412.510 [X]</t>
  </si>
  <si>
    <t>1. Položky jsou určeny pro všechny druhy povrchových úprav.</t>
  </si>
  <si>
    <t>534</t>
  </si>
  <si>
    <t>5976125R</t>
  </si>
  <si>
    <t>obkladačky keramické  bílé matné 150 x 150mm</t>
  </si>
  <si>
    <t>412.510-28.101+0.2*22.2=388.849 [A] 
388.849*1.1 Přepočtené koeficientem množství=427.734 [B]</t>
  </si>
  <si>
    <t>535</t>
  </si>
  <si>
    <t>5976125R1</t>
  </si>
  <si>
    <t>obkladačky keramické barevné matné 150 x 150mm</t>
  </si>
  <si>
    <t>horizontální pruh 
'mč 0.09 
0.15*18.322=2.748 [A] 
'mč 0.10a 
0.15*6.57=0.986 [B] 
'mč 0.10c 
0.15*3.5=0.525 [C] 
'mč 0.10d 
0.15*3.5=0.525 [D] 
'mč 0.11b 
0.15*8.5=1.275 [E] 
'mč 0.11c 
0.15*8.4=1.260 [F] 
'mč 0.12 
0.15*12.053=1.808 [G] 
'mč 0.13a 
0.15*11.15=1.673 [H] 
'mč 0.13b 
0.15*5.1=0.765 [I] 
'mč 0.14a 
0.15*9.8=1.470 [J] 
'mč 0.14c 
0.15*7.8=1.170 [K] 
'mč 0.14d 
0.15*7.8=1.170 [L] 
'mč 0.16b 
0.15*5.1=0.765 [M] 
'mč 0.16b 
0.15*5.1=0.765 [N] 
'mč 0.19d 
0.15*9.039=1.356 [O] 
'mč 0.19e 
0.15*5.81=0.872 [P] 
'mč 1.3b 
0.15*5.3=0.795 [Q] 
'mč 106 
0.15*12.77=1.916 [R] 
'mč 1.07b 
0.15*7.9=1.185 [S] 
'mč 1.07c 
0.15*6.44=0.966 [T] 
'mč 1.07d 
0.15*5.4=0.810 [U] 
'mč 108 
0.15*21.97=3.296 [V] 
Celkem: 2.748+0.986+0.525+0.525+1.275+1.26+1.808+1.673+0.765+1.47+1.17+1.17+0.765+0.765+1.356+0.872+0.795+1.916+1.185+0.966+0.81+3.296=28.101 [W] 
28.101*1.1 Přepočtené koeficientem množství=30.911 [X]</t>
  </si>
  <si>
    <t>536</t>
  </si>
  <si>
    <t>781495111</t>
  </si>
  <si>
    <t>Příprava podkladu před provedením obkladu nátěr penetrační na stěnu</t>
  </si>
  <si>
    <t>412.51=412.510 [A]</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</si>
  <si>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</si>
  <si>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537</t>
  </si>
  <si>
    <t>781491012</t>
  </si>
  <si>
    <t>Montáž zrcadel lepených silikonovým tmelem na podkladní omítku, plochy přes 1 m2</t>
  </si>
  <si>
    <t>OS.0.62, OS.0.63 
1.0*1.4*2=2.800 [A] 
Celkem: 2.8=2.800 [B]</t>
  </si>
  <si>
    <t>538</t>
  </si>
  <si>
    <t>OS.0.62</t>
  </si>
  <si>
    <t>Zrcadlo zasazené do keramického obkladu –, rozměr 1,4x1,0m  v místnosti 0.09)</t>
  </si>
  <si>
    <t>539</t>
  </si>
  <si>
    <t>OS.0.63</t>
  </si>
  <si>
    <t>Zrcadlo zasazené do keramického obkladu – místnost 0.12, rozměr 1,4x1,0m</t>
  </si>
  <si>
    <t>540</t>
  </si>
  <si>
    <t>781673113</t>
  </si>
  <si>
    <t>Montáž obkladů parapetů z dlaždic keramických lepených standardním lepidlem, šířky parapetu přes 150 do 200 mm</t>
  </si>
  <si>
    <t>Ok.0.02+Ok.0.03+Ok.0.10+Ok.0.16+Ok.0.17+Ok.1.01+Ok-R.1.07 
2.45+2.45+1.5+2.45+2.45+1.2+1.3=13.800 [A] 
'Ok.0.51+Ok.0.52+Ok.0.53+Ok.0.54 
2.1+2.1+2.1+2.1=8.400 [B] 
Celkem: 13.8+8.4=22.200 [C]</t>
  </si>
  <si>
    <t>541</t>
  </si>
  <si>
    <t>998781102</t>
  </si>
  <si>
    <t>Přesun hmot pro obklady keramické stanovený z hmotnosti přesunovaného materiálu vodorovná dopravní vzdálenost do 50 m v objektech výšky přes 6 do 12 m</t>
  </si>
  <si>
    <t>542</t>
  </si>
  <si>
    <t>998781181</t>
  </si>
  <si>
    <t>Přesun hmot pro obklady keramické stanovený z hmotnosti přesunovaného materiálu Příplatek k cenám za přesun prováděný bez použití mechanizace pro jakoukoliv výš</t>
  </si>
  <si>
    <t>Přesun hmot pro obklady keramické stanovený z hmotnosti přesunovaného materiálu Příplatek k cenám za přesun prováděný bez použití mechanizace pro jakoukoliv výšku objektu</t>
  </si>
  <si>
    <t>782</t>
  </si>
  <si>
    <t>Dokončovací práce - obklady z kamene</t>
  </si>
  <si>
    <t>543</t>
  </si>
  <si>
    <t>782131113</t>
  </si>
  <si>
    <t>Montáž obkladů stěn z tvrdých kamenů kladených do malty z nejvýše dvou rozdílných druhů pravoúhlých desek ve skladbě se pravidelně opakujících tl. přes 30 do 50</t>
  </si>
  <si>
    <t>Montáž obkladů stěn z tvrdých kamenů kladených do malty z nejvýše dvou rozdílných druhů pravoúhlých desek ve skladbě se pravidelně opakujících tl. přes 30 do 50 mm</t>
  </si>
  <si>
    <t>544</t>
  </si>
  <si>
    <t>5838217R2</t>
  </si>
  <si>
    <t>deska obkladová tryskaná žula sejých rozměrů jako stávající obklad</t>
  </si>
  <si>
    <t>545</t>
  </si>
  <si>
    <t>782133811</t>
  </si>
  <si>
    <t>Demontáž obkladů stěn z kamene k dalšímu použití z tvrdých kamenů kladených do malty</t>
  </si>
  <si>
    <t>546</t>
  </si>
  <si>
    <t>782632111</t>
  </si>
  <si>
    <t>Montáž obkladů parapetů z tvrdých kamenů kladených do lepidla z nejvýše dvou rozdílných druhů pravoúhlých desek ve skladbě se pravidelně opakujících tl. do 25 m</t>
  </si>
  <si>
    <t>Montáž obkladů parapetů z tvrdých kamenů kladených do lepidla z nejvýše dvou rozdílných druhů pravoúhlých desek ve skladbě se pravidelně opakujících tl. do 25 mm</t>
  </si>
  <si>
    <t>Ok.0.01, Ok.0.02, Ok.0.03, Ok.0.16, Ok.0.17, Ok.0.18, Ok.0.51, Ok.0.52, Ok.0.53, Ok.0.54 
0.3*2.3+0.3*2.45+0.3*2.45+0.3*2.45+0.3*2.45+0.3*2.43+0.3*2.1+0.3*2.1+0.3*2.1+0.3*2.1=6.879 [A] 
Celkem: 6.879=6.879 [B]</t>
  </si>
  <si>
    <t>547</t>
  </si>
  <si>
    <t>58387020</t>
  </si>
  <si>
    <t>obklad parapetů tryskaná žula tl 20mm</t>
  </si>
  <si>
    <t>Ok.0.01, Ok.0.02, Ok.0.03, Ok.0.16, Ok.0.17, Ok.0.18, Ok.0.51, Ok.0.52, Ok.0.53, Ok.0.54 
0.3*2.3+0.3*2.45+0.3*2.45+0.3*2.45+0.3*2.45+0.3*2.43+0.3*2.1+0.3*2.1+0.3*2.1+0.3*2.1=6.879 [A] 
Celkem: 6.879=6.879 [B] 
6.879*1.1 Přepočtené koeficientem množství=7.567 [C]</t>
  </si>
  <si>
    <t>548</t>
  </si>
  <si>
    <t>782991111</t>
  </si>
  <si>
    <t>Obklady z kamene - ostatní práce penetrace podkladu</t>
  </si>
  <si>
    <t>6.879+260=266.879 [A]</t>
  </si>
  <si>
    <t>1. V ceně -1411 jsou započteny náklady na vysátí obkladů a setření vlhkým hadrem.  
2. V ceně -1431 jsou započteny i náklady na dodání vosku.</t>
  </si>
  <si>
    <t>549</t>
  </si>
  <si>
    <t>782991411</t>
  </si>
  <si>
    <t>Obklady z kamene - ostatní práce čištění nových obkladů základní</t>
  </si>
  <si>
    <t>550</t>
  </si>
  <si>
    <t>782991421</t>
  </si>
  <si>
    <t>Obklady z kamene - ostatní práce impregnační nátěr včetně základního čištění jednovrstvý</t>
  </si>
  <si>
    <t>551</t>
  </si>
  <si>
    <t>782991431</t>
  </si>
  <si>
    <t>Obklady z kamene - ostatní práce voskování a leštění ručně</t>
  </si>
  <si>
    <t>552</t>
  </si>
  <si>
    <t>782991441</t>
  </si>
  <si>
    <t>Očištění vybouraných kamenných obkladů k dalšímu použití od malty</t>
  </si>
  <si>
    <t>553</t>
  </si>
  <si>
    <t>998782102</t>
  </si>
  <si>
    <t>Přesun hmot pro obklady kamenné stanovený z hmotnosti přesunovaného materiálu vodorovná dopravní vzdálenost do 50 m v objektech výšky přes 6 do 12 m</t>
  </si>
  <si>
    <t>554</t>
  </si>
  <si>
    <t>998782181</t>
  </si>
  <si>
    <t>Přesun hmot pro obklady kamenné stanovený z hmotnosti přesunovaného materiálu Příplatek k ceně za přesun prováděný bez použití mechanizace pro jakoukoliv výšku</t>
  </si>
  <si>
    <t>Přesun hmot pro obklady kamenné stanovený z hmotnosti přesunovaného materiálu Příplatek k ceně za přesun prováděný bez použití mechanizace pro jakoukoliv výšku objektu</t>
  </si>
  <si>
    <t>783</t>
  </si>
  <si>
    <t>Dokončovací práce - nátěry</t>
  </si>
  <si>
    <t>615</t>
  </si>
  <si>
    <t>783223011</t>
  </si>
  <si>
    <t>Preventivní napouštěcí nátěr tesařských prvků proti dřevokazným houbám, hmyzu a plísním nezabudovaných do konstrukce jednonásobný akrylátový</t>
  </si>
  <si>
    <t>nátěr prvků krovu - plocha vypočítána dle výpisu prvků  
'krov A 
513.172*0.2=102.634 [A] 
'krov B 
472.328*0.2=94.466 [B] 
'krov C 
145.388*0.2=29.078 [C] 
'krov D 
145.388*0.2=29.078 [D] 
Celkem: 102.634+94.466+29.078+29.078=255.256 [E]</t>
  </si>
  <si>
    <t>1. Ceny -3011 a -3021 jsou určeny pro preventivní nátěr tesařských prvků natíraných před zabudováním do konstrukce.  
2. Ceny -3111 a -3121 jsou určeny pro preventivní nátěr stávající tesařské konstrukce.  
3. Ceny jednonásobného nátěru jsou určeny pro ochranu dřeva pod lazurovací nebo krycí nátěry do interiéru.  
4. Ceny dvojnásobného nátěru jsou určeny pro ochranu dřeva jako samostatného impregnačního nátěru prvků do interéru nebo pro ochranu dřeva pod lazurovací nebo krycí nátěry v exteriéru.</t>
  </si>
  <si>
    <t>616</t>
  </si>
  <si>
    <t>783223111</t>
  </si>
  <si>
    <t>Preventivní napouštěcí nátěr tesařských prvků proti dřevokazným houbám, hmyzu a plísním zabudovaných do konstrukce jednonásobný akrylátový</t>
  </si>
  <si>
    <t>nátěr prvků krovu - plocha vypočítána dle výpisu prvků  
'krov A 
513.172*0.8=410.538 [A] 
'krov B 
472.328*0.8=377.862 [B] 
'krov C 
145.388*0.8=116.310 [C] 
'krov D 
145.388*0.8=116.310 [D] 
Celkem: 410.538+377.862+116.31+116.31=1 021.020 [E]</t>
  </si>
  <si>
    <t>617</t>
  </si>
  <si>
    <t>783301313</t>
  </si>
  <si>
    <t>Příprava podkladu zámečnických konstrukcí před provedením nátěru odmaštění odmašťovačem ředidlovým</t>
  </si>
  <si>
    <t>ocelová konstrukce výtahové šachty 
47.3=47.300 [A] 
Celkem: 47.3=47.300 [B]</t>
  </si>
  <si>
    <t>618</t>
  </si>
  <si>
    <t>783314101</t>
  </si>
  <si>
    <t>Základní nátěr zámečnických konstrukcí jednonásobný syntetický</t>
  </si>
  <si>
    <t>619</t>
  </si>
  <si>
    <t>783315101</t>
  </si>
  <si>
    <t>Mezinátěr zámečnických konstrukcí jednonásobný syntetický standardní</t>
  </si>
  <si>
    <t>ocelová konstrukce výtahové šachty 
47.3=47.300 [A] 
'ocelové zárubně 
2*0.9*1.97+13*0.8*1.97+12*0.7*1.97+1*0.6*1.97=41.764 [B] 
Celkem: 47.3+41.764=89.064 [C]</t>
  </si>
  <si>
    <t>620</t>
  </si>
  <si>
    <t>783317101</t>
  </si>
  <si>
    <t>Krycí nátěr (email) zámečnických konstrukcí jednonásobný syntetický standardní</t>
  </si>
  <si>
    <t>621</t>
  </si>
  <si>
    <t>783823183</t>
  </si>
  <si>
    <t>Penetrační nátěr omítek hladkých omítek hladkých, zrnitých tenkovrstvých nebo štukových stupně členitosti 5 silikátový</t>
  </si>
  <si>
    <t>výpočet viz. pol. 622325605 
2329.2=2 329.200 [A] 
Celkem: 2329.2=2 329.200 [B]</t>
  </si>
  <si>
    <t>622</t>
  </si>
  <si>
    <t>783827483</t>
  </si>
  <si>
    <t>Krycí (ochranný ) nátěr omítek dvojnásobný hladkých omítek hladkých, zrnitých tenkovrstvých nebo štukových stupně členitosti 5 silikátový</t>
  </si>
  <si>
    <t>623</t>
  </si>
  <si>
    <t>783933151</t>
  </si>
  <si>
    <t>Penetrační nátěr betonových podlah hladkých (z pohledového nebo gletovaného betonu, stěrky apod.) epoxidový</t>
  </si>
  <si>
    <t>7=7.000 [A]</t>
  </si>
  <si>
    <t>624</t>
  </si>
  <si>
    <t>783937163</t>
  </si>
  <si>
    <t>Krycí (uzavírací) nátěr betonových podlah dvojnásobný epoxidový rozpouštědlový</t>
  </si>
  <si>
    <t>784</t>
  </si>
  <si>
    <t>Dokončovací práce - malby a tapety</t>
  </si>
  <si>
    <t>625</t>
  </si>
  <si>
    <t>784171101</t>
  </si>
  <si>
    <t>Zakrytí nemalovaných ploch (materiál ve specifikaci) včetně pozdějšího odkrytí podlah</t>
  </si>
  <si>
    <t>653.61PP=653.600 [A] 
380.91NP=380.900 [B] 
500.0 - venkovní plochy po dokončení vnějších oprav objektu=500.000 [C] 
Celkem: 653.6+380.9+500=1 534.500 [D]</t>
  </si>
  <si>
    <t>1. V cenách nejsou započteny náklady na dodávku fólie, tyto se oceňují ve speifikaci.Ztratné lze stanovit ve výši 5%.</t>
  </si>
  <si>
    <t>626</t>
  </si>
  <si>
    <t>58124844</t>
  </si>
  <si>
    <t>fólie pro malířské potřeby zakrývací tl 25µ 4x5m</t>
  </si>
  <si>
    <t>1034.5*1.05 Přepočtené koeficientem množství=1 086.225 [A]</t>
  </si>
  <si>
    <t>627</t>
  </si>
  <si>
    <t>69311317</t>
  </si>
  <si>
    <t>textilie netkaná HPPE 300g/m2</t>
  </si>
  <si>
    <t>500.0 - venkovní plochy po dokončení vnějších oprav objektu=500.000 [A] 
500 * 1.15Koeficient množství=575.000 [B]</t>
  </si>
  <si>
    <t>628</t>
  </si>
  <si>
    <t>784181011</t>
  </si>
  <si>
    <t>Pačokování dvojnásobné v místnostech výšky do 3,80 m</t>
  </si>
  <si>
    <t>629</t>
  </si>
  <si>
    <t>784181013</t>
  </si>
  <si>
    <t>Pačokování dvojnásobné v místnostech výšky přes 3,80 do 5,00 m</t>
  </si>
  <si>
    <t>630</t>
  </si>
  <si>
    <t>784181015</t>
  </si>
  <si>
    <t>Pačokování dvojnásobné v místnostech výšky přes 5,00 m</t>
  </si>
  <si>
    <t>631</t>
  </si>
  <si>
    <t>784221101</t>
  </si>
  <si>
    <t>Malby z malířských směsí otěruvzdorných za sucha dvojnásobné, bílé za sucha otěruvzdorné dobře v místnostech výšky do 3,80 m</t>
  </si>
  <si>
    <t>SDK PODHLEDY 
'mč 0.05a, 0.05b, 0.05c, 0.11b, 0.11c, 0.14c, 0.14d, 0.19c, 0.19d, 0.19e, 1.3a, 1.3b, 1.3c, 104, 105, 1.07a, 1.07b, 1.07c, 1.07d 
1.6+1.6+1.7+2.1+2.2+1.85+1.85+3.1+5+2+5.25+2.75+1.6+22.7+10.35+3.2+3.9+3.9+2.25=78.900 [A] 
Celkem: 78.9=78.900 [B]</t>
  </si>
  <si>
    <t>632</t>
  </si>
  <si>
    <t>784312021</t>
  </si>
  <si>
    <t>Malby vápenné dvojnásobné, bílé v místnostech výšky do 3,80 m</t>
  </si>
  <si>
    <t>633</t>
  </si>
  <si>
    <t>784312023</t>
  </si>
  <si>
    <t>Malby vápenné dvojnásobné, bílé v místnostech výšky přes 3,80 do 5,00 m</t>
  </si>
  <si>
    <t>STĚNY 
'mč 0.07 
32.063*4.8=153.902 [A] 
'mč 0.08a 
23.221*4.8=111.461 [B] 
'mč 0.10a 
6.57*4.5=29.565 [C] 
'mč 0.10c 
3.5*4.5=15.750 [D] 
'mč 0.10d 
3.5*4.5=15.750 [E] 
'mč 0.11a 
7.8*4.5+2*2=39.100 [F] 
'mč 0.13b 
5.1*4.5=22.950 [G] 
'mč 0.14a 
9.8*4.5+2=46.100 [H] 
'mč 0.14b 
7.65*4.5+2=36.425 [I] 
'mč 0.15 
15.237*2.3+3*2=41.045 [J] 
'mč 0.16a 
15.221*2.1+2=33.964 [K] 
Mezisoučet: 153.902+111.461+29.565+15.75+15.75+39.1+22.95+46.1+36.425+41.045+33.964=546.012 [L] 
'STROPY/KLENBY 
'mč 0.07 
46.7=46.700 [M] 
'mč 0.08a 
29=29.000 [N] 
'mč 0.10a 
2.95*1.6klenba=4.720 [O] 
'mč 0.10c 
1.6*1.6klenba=2.560 [P] 
'mč 0.10d 
1.6*1.6klenba=2.560 [Q] 
'mč 0.11a 
3.2*1.6klenba=5.120 [R] 
'mč 0.13b 
1.6*1.6klenba=2.560 [S] 
'mč 0.14a 
5.3*1.6klenba=8.480 [T] 
'mč 0.14b 
3.15*1.6klenba=5.040 [U] 
'mč 0.15 
13.6*1.6klenba=21.760 [V] 
'mč 0.16a 
9.2*1.6klenba=14.720 [W] 
Mezisoučet: 46.7+29+4.72+2.56+2.56+5.12+2.56+8.48+5.04+21.76+14.72=143.220 [X] 
Celkem: 153.902+111.461+29.565+15.75+15.75+39.1+22.95+46.1+36.425+41.045+33.964+46.7+29+4.72+2.56+2.56+5.12+2.56+8.48+5.04+21.76+14.72=689.232 [Y]</t>
  </si>
  <si>
    <t>634</t>
  </si>
  <si>
    <t>784312025</t>
  </si>
  <si>
    <t>Malby vápenné dvojnásobné, bílé v místnostech výšky přes 5,00 m</t>
  </si>
  <si>
    <t>STĚNY 
'mč 0.01 
28.717*4.5+2*5.0=139.227 [A] 
'mč 0.13a 
11.15*4.5+3.0=53.175 [B] 
'mč 0.13d 
6.57*4.5+3.0=32.565 [C] 
'mč 0.02 
45.237*4.5+5*2=213.567 [D] 
'mč 0.09 
18.322*4.5+3=85.449 [E] 
'mč 0.10b 
10.175*4.5+3=48.788 [F] 
'mč 0.12 
12.053*4.5+3*2=60.239 [G] 
'mč 0.13c 
5.1*4.5+3=25.950 [H] 
Mezisoučet: 139.227+53.175+32.565+213.567+85.449+48.788+60.239+25.95=658.960 [I] 
'STROPY/KLENBY 
'mč 0.01 
46.4*1.6klenba=74.240 [J] 
'mč 0.02 
64.35*1.6klenba=102.960 [K] 
'mč 0.09 
10.7*1.6klenba=17.120 [L] 
'mč 0.10b 
4.4*1.6klenba=7.040 [M] 
'mč 0.12 
8.3*1.6klenba=13.280 [N] 
'mč 0.13a 
7.55*1.6klenba=12.080 [O] 
'mč 0.13d 
2.4*1.6klenba=3.840 [P] 
'mč 0.13c 
1.6*1.6klenba=2.560 [Q] 
Mezisoučet: 74.24+102.96+17.12+7.04+13.28+12.08+3.84+2.56=233.120 [R] 
Celkem: 139.227+53.175+32.565+213.567+85.449+48.788+60.239+25.95+74.24+102.96+17.12+7.04+13.28+12.08+3.84+2.56=892.080 [S]</t>
  </si>
  <si>
    <t>635</t>
  </si>
  <si>
    <t>784312061</t>
  </si>
  <si>
    <t>Malby vápenné dvojnásobné, bílé Příplatek k cenám vápenných maleb provádění barevné malby tónované tónovacími přípravky</t>
  </si>
  <si>
    <t>78.9+1353.851+689.232+892.080=3 014.063 [A]</t>
  </si>
  <si>
    <t>787</t>
  </si>
  <si>
    <t>Dokončovací práce - zasklívání</t>
  </si>
  <si>
    <t>636</t>
  </si>
  <si>
    <t>7871132R</t>
  </si>
  <si>
    <t>Montáž opláštění výtahové šachty sklem ESG s connexem 5/5/1</t>
  </si>
  <si>
    <t>637</t>
  </si>
  <si>
    <t>63437140R</t>
  </si>
  <si>
    <t>sklo bezpečnostnostní vrstvené - Connex 55.1</t>
  </si>
  <si>
    <t>638</t>
  </si>
  <si>
    <t>998787102</t>
  </si>
  <si>
    <t>Přesun hmot pro zasklívání stanovený z hmotnosti přesunovaného materiálu vodorovná dopravní vzdálenost do 50 m v objektech výšky přes 6 do 12 m</t>
  </si>
  <si>
    <t>789</t>
  </si>
  <si>
    <t>Ostatní vybavení</t>
  </si>
  <si>
    <t>639</t>
  </si>
  <si>
    <t>93610421R1</t>
  </si>
  <si>
    <t>Dodávka a montáž mincovního automatu na otevírání dveří, nástěnný, nerezový, vč. přípravy pro čtečku karer a na platební terminál, provedení antivandal - ozn. V</t>
  </si>
  <si>
    <t>Dodávka a montáž mincovního automatu na otevírání dveří, nástěnný, nerezový, vč. přípravy pro čtečku karer a na platební terminál, provedení antivandal - ozn. VI-N06-1 - specifikace viz. PD, část Vnitřní vybavení budov</t>
  </si>
  <si>
    <t>640</t>
  </si>
  <si>
    <t>936174311R</t>
  </si>
  <si>
    <t>Montáž stojanu na kola přichyceného kotevními šrouby</t>
  </si>
  <si>
    <t>1. Vcenách jsou započteny i náklady na upevňovací materiál.  
2. V cenách nejsou započteny náklady na dodání stojanu, tyto se oceňují ve specifikaci.</t>
  </si>
  <si>
    <t>641</t>
  </si>
  <si>
    <t>74910151R</t>
  </si>
  <si>
    <t>stojan na kola jednostranný, kovový, ke kotvení k podlaze, specifikace viz. PD</t>
  </si>
  <si>
    <t>642</t>
  </si>
  <si>
    <t>953991121R</t>
  </si>
  <si>
    <t>Montáž cedule označení komerčních prostor hmoždinkami na stěnu</t>
  </si>
  <si>
    <t>643</t>
  </si>
  <si>
    <t>VI-N28</t>
  </si>
  <si>
    <t>Cedule označení komerčních prostor, typizovaný výrobek - ozn. VI-N28 - specifikace viz. PD, část Vnitřní vybavení budov</t>
  </si>
  <si>
    <t>Lešení a stavební výtahy</t>
  </si>
  <si>
    <t>941311112</t>
  </si>
  <si>
    <t>Montáž lešení řadového modulového lehkého pracovního s podlahami s provozním zatížením tř. 3 do 200 kg/m2 šířky tř. SW06 přes 0,6 do 0,9 m, výšky přes 10 do 25</t>
  </si>
  <si>
    <t>Montáž lešení řadového modulového lehkého pracovního s podlahami s provozním zatížením tř. 3 do 200 kg/m2 šířky tř. SW06 přes 0,6 do 0,9 m, výšky přes 10 do 25 m</t>
  </si>
  <si>
    <t>OBJEKT NÁDRAŽÍ 
1950=1 950.000 [A] 
15.8*2*0.9*2=56.880 [B] 
9.6*2*0.9*2=34.560 [C] 
9.7*2*0.9*2=34.920 [D] 
5.4*2*0.9*2=19.440 [E] 
7.5*2*0.9*2=27.000 [F] 
Celkem: 1950+56.88+34.56+34.92+19.44+27=2 122.800 [G]</t>
  </si>
  <si>
    <t>1. V ceně jsou započteny i náklady na kotvení lešení.  
2. Montáž lešení řadového modulového lehkého výšky přes 40 m se oceňuje individuálně.  
3. Šířkou se rozumí půdorysná vzdálenost, měřená od vnitřního líce sloupků zábradlí k protilehlému volnému okraji podlahy nebo mezi vnitřními líci.</t>
  </si>
  <si>
    <t>941311211</t>
  </si>
  <si>
    <t>Montáž lešení řadového modulového lehkého pracovního s podlahami s provozním zatížením tř. 3 do 200 kg/m2 Příplatek za první a každý další den použití lešení k</t>
  </si>
  <si>
    <t>Montáž lešení řadového modulového lehkého pracovního s podlahami s provozním zatížením tř. 3 do 200 kg/m2 Příplatek za první a každý další den použití lešení k ceně -1111 nebo -1112</t>
  </si>
  <si>
    <t>2122.8=2 122.800 [A] 
2122.8*300 Přepočtené koeficientem množství=636 840.000 [B]</t>
  </si>
  <si>
    <t>941311812</t>
  </si>
  <si>
    <t>Demontáž lešení řadového modulového lehkého pracovního s podlahami s provozním zatížením tř. 3 do 200 kg/m2 šířky SW06 přes 0,6 do 0,9 m, výšky přes 10 do 25 m</t>
  </si>
  <si>
    <t>2122.8=2 122.800 [A]</t>
  </si>
  <si>
    <t>1. Demontáž lešení řadového modulového lehkého výšky přes 40 m se oceňuje individuálně.</t>
  </si>
  <si>
    <t>943211112</t>
  </si>
  <si>
    <t>Montáž lešení prostorového rámového lehkého pracovního s podlahami s provozním zatížením tř. 3 do 200 kg/m2, výšky přes 10 do 25 m</t>
  </si>
  <si>
    <t>(261-24.8*1.8)*10.7=2 315.052 [A]</t>
  </si>
  <si>
    <t>1. Montáž lešení prostorového rámového lehkého výšky přes 25 m se oceňuje individuálně.</t>
  </si>
  <si>
    <t>943211212</t>
  </si>
  <si>
    <t>Montáž lešení prostorového rámového lehkého pracovního s podlahami Příplatek za první a každý další den použití lešení k ceně -1112</t>
  </si>
  <si>
    <t>prostorové lešení v hale bude provedeno na 2 etapy  
2315.052/2*120=138 903.120 [A] 
Celkem: 138903.12=138 903.120 [B]</t>
  </si>
  <si>
    <t>1. Montáž lešení prostorového rámového lehkého výšky přes 25 m se oceňuje individuálně. 
Délka po kterou bude lešení postaveno se může změnit v rámci výstavby  přihlédnutím na možný vzik komplikací během rekonstrukce.</t>
  </si>
  <si>
    <t>943211812</t>
  </si>
  <si>
    <t>Demontáž lešení prostorového rámového lehkého pracovního s podlahami s provozním zatížením tř. 3 do 200 kg/m2, výšky přes 10 do 25 m</t>
  </si>
  <si>
    <t>1. Demontáž lešení prostorového rámového lehkého výšky přes 25 m se oceňuje individuálně.</t>
  </si>
  <si>
    <t>944511111</t>
  </si>
  <si>
    <t>Montáž ochranné sítě zavěšené na konstrukci lešení z textilie z umělých vláken</t>
  </si>
  <si>
    <t>1. Vcenách nejsou započteny náklady na lešení potřebné pro zavěšení sítí; toto lešení se oceňuje příslušnými cenami lešení.</t>
  </si>
  <si>
    <t>944511211</t>
  </si>
  <si>
    <t>Montáž ochranné sítě Příplatek za první a každý další den použití sítě k ceně -1111</t>
  </si>
  <si>
    <t>944511811</t>
  </si>
  <si>
    <t>Demontáž ochranné sítě zavěšené na konstrukci lešení z textilie z umělých vláken</t>
  </si>
  <si>
    <t>944711111</t>
  </si>
  <si>
    <t>Montáž záchytné stříšky zřizované současně s lehkým nebo těžkým lešením, šířky do 1,5 m</t>
  </si>
  <si>
    <t>59+57+11.5+4*1.51PP=133.500 [A] 
19.2+4.3*21NP=27.800 [B] 
Celkem: 133.5+27.8=161.300 [C]</t>
  </si>
  <si>
    <t>1. Ceny nelze použít pro samostatnou záchytnou stříšku či jiné ochranné konstrukce, které mají za účel chránit chodce před padající omítkou či zchátralými římsami apod.  
2. Množství měrných jednotek se určuje v m délky lešení, ke kterému se záchytná stříška zřizuje.</t>
  </si>
  <si>
    <t>944711211</t>
  </si>
  <si>
    <t>Montáž záchytné stříšky Příplatek za první a každý další den použití záchytné stříšky k ceně -1111</t>
  </si>
  <si>
    <t>161.3*300 Přepočtené koeficientem množství=48 390.000 [A]</t>
  </si>
  <si>
    <t>944711811</t>
  </si>
  <si>
    <t>Demontáž záchytné stříšky zřizované současně s lehkým nebo těžkým lešením, šířky do 1,5 m</t>
  </si>
  <si>
    <t>1. Ceny nelze použít pro samostatnou záchytnou stříšku či jiné ochranné konstrukce, které mají za účel chránit chodce před padající omítkou či zchátralými římsami apod.</t>
  </si>
  <si>
    <t>946112121</t>
  </si>
  <si>
    <t>Montáž pojízdných věží trubkových nebo dílcových s maximálním zatížením podlahy do 200 kg/m2 šířky přes 0,9 do 1,6 m, délky do 3,2 m, výšky přes 9,6 m do 10,6 m</t>
  </si>
  <si>
    <t>1. Montáž lešení vyšších, než je uvedeno vsouboru cen, se oceňuje individuálně, stejně tak jako konstrukce svyšším požadovaným zatížením.  
2. Pojízdná lešení do tunelů a pojízdná lešení sbočním vysunutím se oceňují individuálně.</t>
  </si>
  <si>
    <t>946112221</t>
  </si>
  <si>
    <t>Montáž pojízdných věží trubkových nebo dílcových s maximálním zatížením podlahy do 200 kg/m2 Příplatek za první a každý další den použití pojízdného lešení k ce</t>
  </si>
  <si>
    <t>Montáž pojízdných věží trubkových nebo dílcových s maximálním zatížením podlahy do 200 kg/m2 Příplatek za první a každý další den použití pojízdného lešení k ceně -2121</t>
  </si>
  <si>
    <t>1*300 Přepočtené koeficientem množství=300.000 [A]</t>
  </si>
  <si>
    <t>946112821</t>
  </si>
  <si>
    <t>Demontáž pojízdných věží trubkových nebo dílcových s maximálním zatížením podlahy do 200 kg/m2 šířky přes 0,9 do 1,6 m, délky do 3,2 m, výšky přes 9,6 m do 10,6</t>
  </si>
  <si>
    <t>Demontáž pojízdných věží trubkových nebo dílcových s maximálním zatížením podlahy do 200 kg/m2 šířky přes 0,9 do 1,6 m, délky do 3,2 m, výšky přes 9,6 m do 10,6 m</t>
  </si>
  <si>
    <t>1. Demontáž lešení vyšších, než je uvedeno vsouboru cen, se oceňuje individuálně, stejně tak jako konstrukce svyšším požadovaným zatížením.</t>
  </si>
  <si>
    <t>949101111</t>
  </si>
  <si>
    <t>Lešení pomocné pracovní pro objekty pozemních staveb pro zatížení do 150 kg/m2, o výšce lešeňové podlahy do 1,9 m</t>
  </si>
  <si>
    <t>0.05a,0.05b,0.05c,0.07,0.08a.0.08b,0.11b,0.11c,0.14c,0.14d,0.15,0.16a,0.16b, 
'0.17,0.18,0.19c,0.19d,0.19e,1.3a,1.3b,1.3c,104,105,106,107a,107b,107c,107d,108 
1.6+1.6+1.7+46.7+29+11.9+2.1+2.2+1.85+1.85+13.6+9.2+1.6+1.6+7.3+26+3.1+5+2=169.900 [A] 
5.25+2.75+1.6+22.7+10.35+9.25+3.2+3.9+3.9+2.25+23.85=89.000 [B] 
Celkem: 169.9+89=258.900 [C]</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</si>
  <si>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</si>
  <si>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949101112</t>
  </si>
  <si>
    <t>Lešení pomocné pracovní pro objekty pozemních staveb pro zatížení do 150 kg/m2, o výšce lešeňové podlahy přes 1,9 do 3,5 m</t>
  </si>
  <si>
    <t>0.01, 0.02, 0.09, 0.10a, 0.10b, 0.10c, 0.10d, 0.11a, 0.12, 0.13a, 0.13b, 0.13c, 0.13d, 0.14a, 0.14b, 0.21, 0.22, 101, 102, 
'mč  1.10a, 1.10b, 1.10c, 1.10d 
46.4+64.35+10.7+2.95+4.4+1.6+1.6+3.2+8.3+7.55+1.6+1.6+2.4+5.3+3.15+155.7+19.8+19.8+41.6+42+7=451.000 [A] 
'krov 
435=435.000 [B] 
Celkem: 451+435=886.000 [C]</t>
  </si>
  <si>
    <t>949999R</t>
  </si>
  <si>
    <t>Pomocná podchozí konstrukce pro osazení fasádního montovaného lešení lehkého typu (montáž, pronájem 300 dní a demontáž)</t>
  </si>
  <si>
    <t>3.17*(3.02+1.39)*30.3*2=847.170 [A]</t>
  </si>
  <si>
    <t>Různé dokončovací konstrukce a práce pozemních staveb</t>
  </si>
  <si>
    <t>952902241</t>
  </si>
  <si>
    <t>Čištění budov při provádění oprav a udržovacích prací schodišť drhnutím s chemickými prostředky</t>
  </si>
  <si>
    <t>vyčištění schodiště v hale odkazy KA1.54, KA0.51, KA1.55  
2*16*(0.136+0.34)*3.6=54.835 [A] 
16*(0.136+0.34)*3.4=25.894 [B] 
Celkem: 54.835+25.894=80.729 [C]</t>
  </si>
  <si>
    <t>1. Ceny jsou určeny pro oceňování konečného čištění po ukončení oprav a udržovacích prací před předáním do užívání. Do výměry ploch se započítávají i plochy místností, schodišť a chodeb, kterými se přepravuje materiál pro stavební práce.  
2. Čištění vnějších ploch tlakovou vodou a tryskáním:pískem se oceňuje cenami souboru cen 629 99 -51 tohoto katalogu.  
3. Množství jednotek čištěných ploch:  
a) se určuje v m2 ploch místností a chodeb nebo jejich částí, kterými se dopravuje materiál nebo jsou používány pro stavební práce  
b) schodiště se určuje v m2 rozvinuté plochy schodišťových stupňů,  
c) podest se určuje v m2 půdorysné plochy,  
d) oken, dveří a vrat vm2 plochy,  
e) konstrukcí a prvků se určuje v m2 pohledové plochy.  
4. Povrch hladký je rovný, nezdrsněný, nezvrásněný (např. linoleum, teraco, hladké dlažby, parkety apod. ). Povrch drsný je nerovný, zdrsněný, zvrásněný (např. betonový potěr, mozaiková dlažba, palubky apod.).  
5. Vcenách očištění schodišť jsou započteny náklady na očištění schodišťových stupňů a schodišťového zábradlí. Plocha podest se započítává do plochy podlah.  
6. Vcenách čištění oken a balkonových dveří jsou započteny náklady na očištění rámu, parapetu, prahu a kování a očištění a vyleštění skleněné výplně.  
7. Vcenách čištění dveří a vrat jsou započteny náklady na očištění rámu, výplně, prahu a kování.  
8. Čištění říms (odstraňování smetí, prachu, náletů apod.) se oceňuje individuálně.  
9. Odvoz odpadu se ocení položkami odvozu suti ceníku 801-3, hmotnost se stanoví individuálně.</t>
  </si>
  <si>
    <t>952901111</t>
  </si>
  <si>
    <t>Vyčištění budov nebo objektů před předáním do užívání budov bytové nebo občanské výstavby, světlé výšky podlaží do 4 m</t>
  </si>
  <si>
    <t>1034.5-278.9-315.2odpočet ploch s výškou podlaží nad 4 m 440.4 mč 0.25-0.35 (podmostní část)=440.400 [A]</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</si>
  <si>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</si>
  <si>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952901114</t>
  </si>
  <si>
    <t>Vyčištění budov nebo objektů před předáním do užívání budov bytové nebo občanské výstavby, světlé výšky podlaží přes 4 m</t>
  </si>
  <si>
    <t>mč 101,110a,b,c,d 
155.7+19.8+19.8+41.6+42=278.900 [A] 
Celkem: 278.9=278.900 [B]</t>
  </si>
  <si>
    <t>953845218</t>
  </si>
  <si>
    <t>Vyvložkování stávajících komínových nebo větracích průduchů nerezovými vložkami ohebnými, včetně ukončení komínu svislého kouřovodu výšky 3 m světlý průměr vlož</t>
  </si>
  <si>
    <t>Vyvložkování stávajících komínových nebo větracích průduchů nerezovými vložkami ohebnými, včetně ukončení komínu svislého kouřovodu výšky 3 m světlý průměr vložky přes 130 m do 160 mm</t>
  </si>
  <si>
    <t>Rozsah zprovoznění komínových průduchů bude upřesněn 
6=6.000 [A] 
Celkem: 6=6.000 [B]</t>
  </si>
  <si>
    <t>1. Vcenách -5111 až -5114 a -5211 až -5214 jsou započteny náklady na:  
a) dodávku a montáž materiálu, tj.: komínovou vložku, kondenzátní jímku, sopouch, revizní uzávěr, krycí desku a komínovou hlavu,  
b) nutné manipulační otvory pro zakotvení vložky, tj. jejich případné vybourání, opětné zazdění a omítnutí do původního stavu konstrukce, avšak bez vymalování, eventuálně tapetování.  
2. Vcenách -5116 až -5119 a -5216 až -5219 jsou započteny náklady na:  
a) dodávku a montáž materiálu, tj.: nastavitelné koleno 0 - 90°, komínovou vložku, krycí desku a komínovou hlavu,  
b) nutné manipulační otvory pro zakotvení vložky, tj. jejich případné vybourání, opětné zazdění a omítnutí do původního stavu konstrukce, avšak bez vymalování, eventuálně tapetování.  
3. V cenách nejsou započteny náklady na:  
a) 997 01-3 Vnitrostaveništní doprava suti a 997 01-35 Odvoz suti části B01 katalogu 801-3. Svislý přesun sutě se uvažuje z podlaží, ve kterém se nachází střed vložky,  
b) vybourání, zazdění a omítnutí jiných manipulačních otvorů (např. v místech uhýbání komínů), neuvedených v poznámce č.1.; tyto se ocení příslušnými cenami katalogu 801-3 Budovy a haly - bourání konstrukcí a katalogu 801-4 Budovy a haly - opravy a údržba,  
c) odstranění komínových nástavců, opravy komínových nástavců a opravy komínového tělesa,  
d) technickou prohlídku stavu komínového tělesa; tyto se ocení samostatně.  
4. Ceny příplatku -512. a -522. lze použít i pro ocenění samostatného vyvložkování stávajícího komínového průduchu bez založení a ukončení komínového průduchu.  
5. Ceny jsou určeny pro ocenění opravy stávajícího komínového průduchu vyvložkováním nebo vyvložkování stávajícího větracího průduchu.  
6. Délka se měří jako délka komína od spodního okraje vložky až po horní hranu hlavy komínového tělesa nebo svislého kouřovodu.</t>
  </si>
  <si>
    <t>953845223</t>
  </si>
  <si>
    <t>Vyvložkování stávajících komínových nebo větracích průduchů nerezovými vložkami ohebnými, včetně ukončení komínu svislého kouřovodu výšky 3 m Příplatek k cenám</t>
  </si>
  <si>
    <t>Vyvložkování stávajících komínových nebo větracích průduchů nerezovými vložkami ohebnými, včetně ukončení komínu svislého kouřovodu výšky 3 m Příplatek k cenám za každý další i započatý metr výšky komínového průduchu přes 3 m světlý průměr vložky přes 130 m do 160 mm</t>
  </si>
  <si>
    <t>Rozsah zprovoznění komínových průduchů bude upřesněn 
6*14.7-6*3.0=70.200 [A] 
Celkem: 70.2=70.200 [B]</t>
  </si>
  <si>
    <t>OS.0.01</t>
  </si>
  <si>
    <t>Sloup arkády – 9ks – jižní strana, v.3,5m, d.0,5m_odborná oprava, obnova nátěru viz. odkaz OS.0.01</t>
  </si>
  <si>
    <t>OS.0.02</t>
  </si>
  <si>
    <t>Druhotně vestavěné vnější schodiště k výpravčímu vč. markýzy, 3 x 1,2m, v.4,0m_odborná oprava viz. odkaz OS.0.02</t>
  </si>
  <si>
    <t>OS.0.03</t>
  </si>
  <si>
    <t>Sloup arkády – 9ks – severní strana, v.3,5m, d.0,5m_odborná oprava, obnova nátěru viz. odkaz OS.0.03</t>
  </si>
  <si>
    <t>OS.1.01</t>
  </si>
  <si>
    <t>Prosklená markýza, vč. ocelové nosné konstrukce 6,5x1,6m_odborná oprava pod dohledem restaurátora viz. odkaz OS.1.01</t>
  </si>
  <si>
    <t>950999R8</t>
  </si>
  <si>
    <t>Montáž hodin viz. odkaz OS.3.01, OS.3.02 a OS.2.51</t>
  </si>
  <si>
    <t>OS.3.01</t>
  </si>
  <si>
    <t>Hodiny, elektrický hodinový strojek - dálkově řízený, skleněný podsvětlený ciferník z opálového skla - conex, ocelové rafije.1,2 x 1,2m</t>
  </si>
  <si>
    <t>OS.3.02</t>
  </si>
  <si>
    <t>Hodiny, elektrický hodinový strojek - dálkově řízený, skleněný podsvětlený ciferník z opálového skla - conex, ocelové rafije. 1,2 x 1,2m</t>
  </si>
  <si>
    <t>OS.2.51</t>
  </si>
  <si>
    <t>Hodiny, elektrický hodinový strojek - dálkově řízený, skleněný podsvětlený ciferník z opálového skla - conex, ocelové rafije. 0,7 x 0,7m</t>
  </si>
  <si>
    <t>OS.3.53</t>
  </si>
  <si>
    <t>Dílčí oprava a celkový nátěr příčných ocelových příhradových nosníků stropu nad halou, dl.11,0m, v.0,85 – 8ks (provedení nátěrů viz. oddíl 783)</t>
  </si>
  <si>
    <t>Viz. projekt.dokumentace: OS,3.53,54; 2.52;3.51; 3.52 
'D_Dok. objektů a tech. a technol.. zař\D.2_Stavebni_cast\D.2.2_Pozemni_objekty\D.2.2.1_PSO\01 Architektonicko-stavební řešení: 
'Výkresy: 105,106, 202 – krov a řez d-d 
8=8.000 [A]</t>
  </si>
  <si>
    <t>Nátěry oceněny samostatně viz. odd. 783</t>
  </si>
  <si>
    <t>OS.3.54</t>
  </si>
  <si>
    <t>Dílčí oprava a celkový nátěr podélných ocelových příhradových nosníků stropu nad halou, dl.19,5m, v.0,85 – 2ks (provedení nátěrů viz. oddíl 783)</t>
  </si>
  <si>
    <t>Viz. projekt.dokumentace: OS,3.53,54; 2.52;3.51; 3.52 
'D_Dok. objektů a tech. a technol.. zař\D.2_Stavebni_cast\D.2.2_Pozemni_objekty\D.2.2.1_PSO\01 Architektonicko-stavební řešení: 
'Výkresy: 105,106, 202 – krov a řez d-d 
2=2.000 [A]</t>
  </si>
  <si>
    <t>OS.2.52</t>
  </si>
  <si>
    <t>Repase stávajícího dřevěného schodnicového schodiště, vč. podesty, oboustranné zábradlí. 8 stupňů+ podesta, š. schodiště 0,9m, dl.2,5m, k.v.2,0m</t>
  </si>
  <si>
    <t>Viz. projekt.dokumentace: OS,3.53,54; 2.52;3.51; 3.52 
'D_Dok. objektů a tech. a technol.. zař\D.2_Stavebni_cast\D.2.2_Pozemni_objekty\D.2.2.1_PSO\01 Architektonicko-stavební řešení: 
'Výkresy: 105,106, 202 – krov a řez d-d 
1=1.000 [A]</t>
  </si>
  <si>
    <t>OS.3.51</t>
  </si>
  <si>
    <t>Repase stávajícího dřevěného schodnicového žebříkového schodiště do prostoru hodní půdy, oboustranné zábradlí+ zábradlí na ochozu a dřevěné paluby na dorní pode</t>
  </si>
  <si>
    <t>Repase stávajícího dřevěného schodnicového žebříkového schodiště do prostoru hodní půdy, oboustranné zábradlí+ zábradlí na ochozu a dřevěné paluby na dorní podestě /4m2/, 20 stupňů, š. schodiště 0,6m, dl.1,1m, k.v.6,2m</t>
  </si>
  <si>
    <t>OS.3.52</t>
  </si>
  <si>
    <t>Repase stávajícího dřevěných lávek v krovu, š. lávek 0,6m, dl.23 + 5 + 5m, celkem cca 20,0m2</t>
  </si>
  <si>
    <t>Viz. projekt.dokumentace: OS,3.53,54; 2.52;3.51; 3.52 
'D_Dok. objektů a tech. a technol.. zař\D.2_Stavebni_cast\D.2.2_Pozemni_objekty\D.2.2.1_PSO\01 Architektonicko-stavební řešení: 
'Výkresy: 105,106, 202 – krov a řez d-d 
20.0=20.000 [A]</t>
  </si>
  <si>
    <t>953941414</t>
  </si>
  <si>
    <t>Osazování drobných kovových předmětů se zalitím maltou cementovou, do vysekaných kapes nebo připravených otvorů konzol pro zásobníky vody apod. délky do 1000 mm</t>
  </si>
  <si>
    <t>Osazování drobných kovových předmětů se zalitím maltou cementovou, do vysekaných kapes nebo připravených otvorů konzol pro zásobníky vody apod. délky do 1000 mm, s uklínováním (např. cihlami)</t>
  </si>
  <si>
    <t>Za.0.06 
10=10.000 [A] 
Celkem: 10=10.000 [B]</t>
  </si>
  <si>
    <t>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</si>
  <si>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Za.0.06</t>
  </si>
  <si>
    <t>Závěsný systém pro potrubí horkovodu v podmostní části – dvojice táhel /vyvěšená z kleneb/ + horizontální příčel L 60/60 cca á 2m. 10KS</t>
  </si>
  <si>
    <t>953942425</t>
  </si>
  <si>
    <t>Osazování drobných kovových předmětů se zalitím maltou cementovou, do vysekaných kapes nebo připravených otvorů rámů litinových poklopů v podlahách nebo čisticí</t>
  </si>
  <si>
    <t>Osazování drobných kovových předmětů se zalitím maltou cementovou, do vysekaných kapes nebo připravených otvorů rámů litinových poklopů v podlahách nebo čisticích dvířek v kouřových kanálech</t>
  </si>
  <si>
    <t>Za.0.53 
1=1.000 [A] 
'OS.0.56,OS.0.57,OS.0.60 
1+2+1=4.000 [B] 
Celkem: 1+4=5.000 [C]</t>
  </si>
  <si>
    <t>953171011</t>
  </si>
  <si>
    <t>Osazování kovových předmětů stupadel z betonářské oceli nebo litinových</t>
  </si>
  <si>
    <t>OS.0.56,OS.0.57 
3+2*3=9.000 [A] 
Celkem: 9=9.000 [B]</t>
  </si>
  <si>
    <t>1. V cenách nejsou započteny náklady na poklopy včetně rámů a stupadel. Jejich dodání se oceňuje ve specifikaci.</t>
  </si>
  <si>
    <t>Za.0.53</t>
  </si>
  <si>
    <t>Atyp. Pororoštový poklop 2 x 1,4m, uloženo do ocelového rámu L 40/40 kotveného do soklíku RŠ ve výměníkové stanici</t>
  </si>
  <si>
    <t>OS.0.56</t>
  </si>
  <si>
    <t>Poklop revizní /kontrolní/ šachty + 3 ks stupadel</t>
  </si>
  <si>
    <t>OS.0.57</t>
  </si>
  <si>
    <t>Poklop revizní /kontrolní/ šachty+ 3 ks stupadel</t>
  </si>
  <si>
    <t>OS.0.60</t>
  </si>
  <si>
    <t>Poklop revizní /kontrolní/ šachty</t>
  </si>
  <si>
    <t>953941211</t>
  </si>
  <si>
    <t>Osazování drobných kovových předmětů se zalitím maltou cementovou, do vysekaných kapes nebo připravených otvorů konzol nebo kotev, např. pro schodišťová madla d</t>
  </si>
  <si>
    <t>Osazování drobných kovových předmětů se zalitím maltou cementovou, do vysekaných kapes nebo připravených otvorů konzol nebo kotev, např. pro schodišťová madla do zdí, radiátorové konzoly apod.</t>
  </si>
  <si>
    <t>Za.1.51 
2=2.000 [A] 
Celkem: 2=2.000 [B]</t>
  </si>
  <si>
    <t>Za.1.51</t>
  </si>
  <si>
    <t>Kotvení do podlahy, pro informační tabuli v hale</t>
  </si>
  <si>
    <t>Bourání konstrukcí</t>
  </si>
  <si>
    <t>961055111</t>
  </si>
  <si>
    <t>Bourání základů z betonu železového</t>
  </si>
  <si>
    <t>7*0.25=1.750 [A]</t>
  </si>
  <si>
    <t>962031132</t>
  </si>
  <si>
    <t>Bourání příček z cihel, tvárnic nebo příčkovek z cihel pálených, plných nebo dutých na maltu vápennou nebo vápenocementovou, tl. do 100 mm</t>
  </si>
  <si>
    <t>1np 
3.75*(2.1+2.1+0.985)=19.444 [A] 
'1pp 
3.3*(2.6+1.93)=14.949 [B] 
3.1*(1.8+1.743+0.926)=13.854 [C] 
3.8*(1.85+1.9)=14.250 [D] 
3.8*3.2=12.160 [E] 
2.7*2.855=7.709 [F] 
3.1*2.8=8.680 [G] 
3.1*3.205=9.936 [H] 
2.2*(1.629+2.054)=8.103 [I] 
3.2*(3.75+1.585+1.585+3.75+1.4+1.4)=43.104 [J] 
3.0*(1.95+1.763)=11.139 [K] 
Celkem: 19.444+14.949+13.854+14.25+12.16+7.709+8.68+9.936+8.103+43.104+11.139=163.328 [L]</t>
  </si>
  <si>
    <t>962031133</t>
  </si>
  <si>
    <t>Bourání příček z cihel, tvárnic nebo příčkovek z cihel pálených, plných nebo dutých na maltu vápennou nebo vápenocementovou, tl. do 150 mm</t>
  </si>
  <si>
    <t>1np 
3.75*(2.35+3.06+3.06+3.06+3.06+3.06)=66.188 [A] 
'1pp 
3.8*1.9=7.220 [B] 
3.1*6.42=19.902 [C] 
Celkem: 66.188+7.22+19.902=93.310 [D]</t>
  </si>
  <si>
    <t>962032231</t>
  </si>
  <si>
    <t>Bourání zdiva nadzákladového z cihel nebo tvárnic z cihel pálených nebo vápenopískových, na maltu vápennou nebo vápenocementovou, objemu přes 1 m3</t>
  </si>
  <si>
    <t>1np 
0.3*3.35*2.1=2.111 [A] 
0.295*3.35*3.48=3.439 [B] 
0.44*3.35*5.879=8.666 [C] 
0.22*3.35*3.211=2.367 [D] 
0.569*3.35*2.405=4.584 [E] 
-0.44*1.75*2.6*3=-6.006 [F] 
0.34*0.45*3.35*2=1.025 [G] 
0.7*1.2*0.71*2=1.193 [H] 
1.23*2.38+0.4 - otvor v 1.05=3.327 [I] 
'1pp 
0.3*3.25*3.2=3.120 [J] 
0.3*3.25*3.65=3.559 [K] 
0.3*3.25*3.2=3.120 [L] 
0.3*3.25*3.65=3.559 [M] 
3.5*0.868=3.038 [N] 
3.5*0.792=2.772 [O] 
0.18*3.8*3.1=2.120 [P] 
0.4*2+0.15=0.950 [Q] 
'rezerva  
2=2.000 [R] 
Celkem: 2.111+3.439+8.666+2.367+4.584+-6.006+1.025+1.193+3.327+3.12+3.559+3.12+3.559+3.038+2.772+2.12+0.95+2=44.944 [S]</t>
  </si>
  <si>
    <t>1. Bourání pilířů o průřezu přes 0,36 m2 se oceňuje příslušnými cenami -2230, -2231, -2240, -2241,-2253 a -2254 jako bourání zdiva nadzákladového cihelného.</t>
  </si>
  <si>
    <t>962032641</t>
  </si>
  <si>
    <t>Bourání zdiva nadzákladového z cihel nebo tvárnic komínového z cihel pálených, šamotových nebo vápenopískových nad střechou na maltu cementovou</t>
  </si>
  <si>
    <t>přezdění komínových těles - rozsah dozdění bude upřesněn dle skutečnosti 
(0.65+0.5)*(0.54+0.555)=1.259 [A] 
Celkem: 1.259=1.259 [B]</t>
  </si>
  <si>
    <t>963011511</t>
  </si>
  <si>
    <t>Bourání stropů z tvárnic pálených do nosníků ocelových, bez jejich vybourání a odklizení, tloušťky do 120 mm</t>
  </si>
  <si>
    <t>30.3=30.300 [A] 
7=7.000 [B] 
99.3=99.300 [C] 
Celkem: 30.3+7+99.3=136.600 [D]</t>
  </si>
  <si>
    <t>963051113</t>
  </si>
  <si>
    <t>Bourání železobetonových stropů deskových, tl. přes 80 mm</t>
  </si>
  <si>
    <t>7*0.2=1.400 [A]</t>
  </si>
  <si>
    <t>1. Cenu -1313 lze použít i pro bourání bedničkových stropů. Množství jednotek se určuje v m3 včetně dutin.</t>
  </si>
  <si>
    <t>963051213</t>
  </si>
  <si>
    <t>Bourání železobetonových stropů žebrových s viditelnými trámy</t>
  </si>
  <si>
    <t>43.5*0.05=2.175 [A]</t>
  </si>
  <si>
    <t>964073331</t>
  </si>
  <si>
    <t>Vybourání válcovaných nosníků uložených ve zdivu cihelném délky do 6 m, hmotnosti do 35 kg/m</t>
  </si>
  <si>
    <t>30.3/1.2*17.9/1000=0.452 [A] 
7/1.2*17.9/1000=0.104 [B] 
7/1.2*17.9/1000=0.104 [C] 
99.3/1.2*17.9/1000=1.481 [D] 
Celkem: 0.452+0.104+0.104+1.481=2.141 [E]</t>
  </si>
  <si>
    <t>965024131</t>
  </si>
  <si>
    <t>Bourání podlah kamenných bez podkladního lože, s jakoukoliv výplní spár z desek nebo mozaiky, plochy přes 1 m2</t>
  </si>
  <si>
    <t>22.7+123+3.4+2.2+2153.3=153.300 [A] 
41.641.6=41.600 [B] 
46.4+23.2+7.3+2.3+3.3363.6=82.500 [C] 
Celkem: 153.3+41.6+82.5=277.400 [D]</t>
  </si>
  <si>
    <t>965042141</t>
  </si>
  <si>
    <t>Bourání mazanin betonových nebo z litého asfaltu tl. do 100 mm, plochy přes 4 m2</t>
  </si>
  <si>
    <t>30.3*0.08=2.424 [A] 
7*0.08=0.560 [B] 
7*0.08=0.560 [C] 
55.5*(0.07+0.06)=7.215 [D] 
43.5*(0.07+0.06)=5.655 [E] 
99.3*0.04=3.972 [F] 
363.6*0.1=36.360 [G] 
7*0.04=0.280 [H] 
Celkem: 2.424+0.56+0.56+7.215+5.655+3.972+36.36+0.28=57.026 [I]</t>
  </si>
  <si>
    <t>965045113</t>
  </si>
  <si>
    <t>Bourání potěrů tl. do 50 mm cementových nebo pískocementových, plochy přes 4 m2</t>
  </si>
  <si>
    <t>153.3*2=306.600 [A] 
55.5=55.500 [B] 
43.5=43.500 [C] 
41.6*2=83.200 [D] 
363.6*2=727.200 [E] 
7=7.000 [F] 
Celkem: 306.6+55.5+43.5+83.2+727.2+7=1 223.000 [G]</t>
  </si>
  <si>
    <t>965082923</t>
  </si>
  <si>
    <t>Odstranění násypu pod podlahami nebo ochranného násypu na střechách tl. do 100 mm, plochy přes 2 m2</t>
  </si>
  <si>
    <t>95.8*0.04=3.832 [A] 
30.3*0.06=1.818 [B] 
7*0.06=0.420 [C] 
41.6*0.05=2.080 [D] 
99.3*0.06=5.958 [E] 
Celkem: 3.832+1.818+0.42+2.08+5.958=14.108 [F]</t>
  </si>
  <si>
    <t>965082933</t>
  </si>
  <si>
    <t>Odstranění násypu pod podlahami nebo ochranného násypu na střechách tl. do 200 mm, plochy přes 2 m2</t>
  </si>
  <si>
    <t>153.3*0.15=22.995 [A] 
363.6*0.16=58.176 [B] 
Celkem: 22.995+58.176=81.171 [C]</t>
  </si>
  <si>
    <t>968062375</t>
  </si>
  <si>
    <t>Vybourání dřevěných rámů oken s křídly, dveřních zárubní, vrat, stěn, ostění nebo obkladů rámů oken s křídly zdvojených, plochy do 2 m2</t>
  </si>
  <si>
    <t>0.65*2.1=1.365 [A] 
0.65*2.1=1.365 [B] 
1.25*1.25=1.563 [C] 
1.25*1.0=1.250 [D] 
0.65*1.65=1.073 [E] 
0.65*1.65=1.073 [F] 
0.9*1.85=1.665 [G] 
0.72*1.85=1.332 [H] 
0.72*1.85=1.332 [I] 
0.65*1.75=1.138 [J] 
0.9*1.75=1.575 [K] 
0.65*1.75=1.138 [L] 
0.65*1.75=1.138 [M] 
0.9*1.75=1.575 [N] 
0.65*1.75=1.138 [O] 
0.65*1.75=1.138 [P] 
0.9*1.75=1.575 [Q] 
0.65*1.75=1.138 [R] 
0.65*1.75=1.138 [S] 
0.9*1.75=1.575 [T] 
0.65*1.75=1.138 [U] 
0.9*1.75=1.575 [V] 
0.9*1.75=1.575 [W] 
0.9*1.75=1.575 [X] 
0.65*1.75=1.138 [Y] 
Celkem: 1.365+1.365+1.563+1.25+1.073+1.073+1.665+1.332+1.332+1.138+1.575+1.138+1.138+1.575+1.138+1.138+1.575+1.138+1.138+1.575+1.138+1.575+1.575+1.575+1.138=33.285 [Z]</t>
  </si>
  <si>
    <t>1. V cenách -2244 až -2747 jsou započteny i náklady na vyvěšení křídel.</t>
  </si>
  <si>
    <t>968062376</t>
  </si>
  <si>
    <t>Vybourání dřevěných rámů oken s křídly, dveřních zárubní, vrat, stěn, ostění nebo obkladů rámů oken s křídly zdvojených, plochy do 4 m2</t>
  </si>
  <si>
    <t>1.4*2.1=2.940 [A] 
1.4*2.1=2.940 [B] 
1.7*1.4=2.380 [C] 
1.7*1.4=2.380 [D] 
1.7*1.4=2.380 [E] 
1.7*1.4=2.380 [F] 
1.3*1.65=2.145 [G] 
1.7*1.4=2.380 [H] 
1.7*1.4=2.380 [I] 
1.7*1.4=2.380 [J] 
1.7*1.4=2.380 [K] 
2.2*1.65=3.630 [L] 
2.2*1.65=3.630 [M] 
1.4*1.65=2.310 [N] 
1.6*1.85=2.960 [O] 
2.3*1.5=3.450 [P] 
2.3*1.5=3.450 [Q] 
1.2*1.8=2.160 [R] 
1.2*1.8=2.160 [S] 
1.6*1.7=2.720 [T] 
2.3*1.5=3.450 [U] 
2.36*1.56=3.682 [V] 
1.35*1.49=2.012 [W] 
1.35*1.49=2.012 [X] 
1.35*1.49=2.012 [Y] 
Celkem: 2.94+2.94+2.38+2.38+2.38+2.38+2.145+2.38+2.38+2.38+2.38+3.63+3.63+2.31+2.96+3.45+3.45+2.16+2.16+2.72+3.45+3.682+2.012+2.012+2.012=66.703 [Z]</t>
  </si>
  <si>
    <t>968062377</t>
  </si>
  <si>
    <t>Vybourání dřevěných rámů oken s křídly, dveřních zárubní, vrat, stěn, ostění nebo obkladů rámů oken s křídly zdvojených, plochy přes 4 m2</t>
  </si>
  <si>
    <t>2.1*2.1=4.410 [A] 
2.1*2.1=4.410 [B] 
2.1*2.1=4.410 [C] 
2.1*2.1=4.410 [D] 
2.1*2.1=4.410 [E] 
2.1*2.0=4.200 [F] 
2.1*2.0=4.200 [G] 
Celkem: 4.41+4.41+4.41+4.41+4.41+4.2+4.2=30.450 [H]</t>
  </si>
  <si>
    <t>968062455</t>
  </si>
  <si>
    <t>Vybourání dřevěných rámů oken s křídly, dveřních zárubní, vrat, stěn, ostění nebo obkladů dveřních zárubní, plochy do 2 m2</t>
  </si>
  <si>
    <t>vybourání dveřních výplní mimo bourané stěny a příčky 
'1np 
0.8*1.97*6=9.456 [A] 
'1pp 
0.8*1.97*4=6.304 [B] 
0.6*1.97=1.182 [C] 
1.1*1.97=2.167 [D] 
Celkem: 9.456+6.304+1.182+2.167=19.109 [E]</t>
  </si>
  <si>
    <t>968062456</t>
  </si>
  <si>
    <t>Vybourání dřevěných rámů oken s křídly, dveřních zárubní, vrat, stěn, ostění nebo obkladů dveřních zárubní, plochy přes 2 m2</t>
  </si>
  <si>
    <t>vybourání dveřních výplní mimo bourané stěny a příčky 
'1np 
1.5*2.7*3=12.150 [A] 
1.75*2.6*3=13.650 [B] 
'1pp 
0.82*3=2.460 [C] 
2.96*2.2=6.512 [D] 
1.8*2.1=3.780 [E] 
1.75*2.5=4.375 [F] 
1.75*2.8=4.900 [G] 
2.4*2.2=5.280 [H] 
2.4*2.2=5.280 [I] 
3.0*2.2=6.600 [J] 
1.6*3.15=5.040 [K] 
1.96*2.3=4.508 [L] 
Celkem: 12.15+13.65+2.46+6.512+3.78+4.375+4.9+5.28+5.28+6.6+5.04+4.508=74.535 [M]</t>
  </si>
  <si>
    <t>Prorážení otvorů a ostatní bourací práce</t>
  </si>
  <si>
    <t>971033641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</si>
  <si>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</si>
  <si>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300 mm</t>
  </si>
  <si>
    <t>1pp 
0.3*1.0*2.0=0.600 [A] 
Celkem: 0.6=0.600 [B]</t>
  </si>
  <si>
    <t>971033651</t>
  </si>
  <si>
    <t>Vybourání otvorů ve zdivu základovém nebo nadzákladovém z cihel, tvárnic, příčkovek z cihel pálených na maltu vápennou nebo vápenocementovou plochy do 4 m2, tl. do 600 mm</t>
  </si>
  <si>
    <t>1pp 
0.55*1.95*2.2=2.360 [A] 
2.2*0.63=1.386 [B] 
0.4*1.6*2.4=1.536 [C] 
0.5*1.15*2.0=1.150 [D] 
0.35*1.5*2.4=1.260 [E] 
0.5*1.1*2.0=1.100 [F] 
0.45*2.48*1.75-0.45*0.9*1.75*2=0.536 [G] 
0.45*2.215*1.75-0.45*0.9*1.75-0.45*0.65*1.75=0.524 [H] 
'rezerva  
2=2.000 [I] 
Celkem: 2.36+1.386+1.536+1.15+1.26+1.1+0.536+0.524+2=11.852 [J]</t>
  </si>
  <si>
    <t>971033681</t>
  </si>
  <si>
    <t>Vybourání otvorů ve zdivu základovém nebo nadzákladovém z cihel, tvárnic, příčkovek z cihel pálených na maltu vápennou nebo vápenocementovou plochy do 4 m2, tl. do 900 mm</t>
  </si>
  <si>
    <t>1pp 
0.68*1.95*2.2=2.917 [A] 
1.1*2.2=2.420 [B] 
Celkem: 2.917+2.42=5.337 [C]</t>
  </si>
  <si>
    <t>974031664</t>
  </si>
  <si>
    <t>Vysekání rýh ve zdivu cihelném na maltu vápennou nebo vápenocementovou pro vtahování nosníků do zdí, před vybouráním otvoru do hl. 150 mm, při v. nosníku do 150</t>
  </si>
  <si>
    <t>Vysekání rýh ve zdivu cihelném na maltu vápennou nebo vápenocementovou pro vtahování nosníků do zdí, před vybouráním otvoru do hl. 150 mm, při v. nosníku do 150 mm</t>
  </si>
  <si>
    <t>dodatečně osazované ocelové překlady 
2.8+12+1.8+13.6+28+4.6+16.2+4.4+4.2=87.600 [A] 
Celkem: 87.6=87.600 [B]</t>
  </si>
  <si>
    <t>974031666</t>
  </si>
  <si>
    <t>Vysekání rýh ve zdivu cihelném na maltu vápennou nebo vápenocementovou pro vtahování nosníků do zdí, před vybouráním otvoru do hl. 150 mm, při v. nosníku do 250</t>
  </si>
  <si>
    <t>Vysekání rýh ve zdivu cihelném na maltu vápennou nebo vápenocementovou pro vtahování nosníků do zdí, před vybouráním otvoru do hl. 150 mm, při v. nosníku do 250 mm</t>
  </si>
  <si>
    <t>dodatečně osazované ocelové překlady 
6.8+6+8=20.800 [A] 
Celkem: 20.8=20.800 [B]</t>
  </si>
  <si>
    <t>975011321</t>
  </si>
  <si>
    <t>Podpěrné dřevení při podezdívání základového zdiva při výšce vyzdívky do 2 m, při tl. zdiva přes 450 do 600 mm a délce podchycení do 1 m</t>
  </si>
  <si>
    <t>1pp 
8.660*2+3*2=23.320 [A] 
Celkem: 23.32=23.320 [B]</t>
  </si>
  <si>
    <t>1. V cenách jsou započteny i náklady na:  
a) podpěrné dřevení; při oboustranném podpěrném dřevení oceňuje se podpírání na každé straně samostatně.  
b) kapes pro vzpěry.</t>
  </si>
  <si>
    <t>975011421</t>
  </si>
  <si>
    <t>Podpěrné dřevení při podezdívání základového zdiva při výšce vyzdívky do 2 m, při tl. zdiva přes 600 do 900 mm a délce podchycení do 1 m</t>
  </si>
  <si>
    <t>1pp 
3.1*4+11=23.400 [A] 
Celkem: 23.4=23.400 [B]</t>
  </si>
  <si>
    <t>975011521</t>
  </si>
  <si>
    <t>Podpěrné dřevení při podezdívání základového zdiva při výšce vyzdívky do 2 m, při tl. zdiva přes 900 do 1200 mm a délce podchycení do 1 m</t>
  </si>
  <si>
    <t>11.11pp=11.100 [A]</t>
  </si>
  <si>
    <t>976085311</t>
  </si>
  <si>
    <t>Vybourání drobných zámečnických a jiných konstrukcí kanalizačních rámů litinových, z rýhovaného plechu nebo betonových včetně poklopů nebo mříží, plochy do 0,60</t>
  </si>
  <si>
    <t>Vybourání drobných zámečnických a jiných konstrukcí kanalizačních rámů litinových, z rýhovaného plechu nebo betonových včetně poklopů nebo mříží, plochy do 0,60 m2</t>
  </si>
  <si>
    <t>1pp 
5=5.000 [A] 
Celkem: 5=5.000 [B]</t>
  </si>
  <si>
    <t>977331111</t>
  </si>
  <si>
    <t>Zvětšení komínového průduchu frézováním zdiva z cihel plných pálených maximální hloubky frézování do 10 mm</t>
  </si>
  <si>
    <t>Rozsah zprovoznění komínových průduchů bude upřesněn 
6*14.7=88.200 [A] 
Celkem: 88.2=88.200 [B]</t>
  </si>
  <si>
    <t>1. Vcenách jsou započteny i náklady na vysátí sutě.</t>
  </si>
  <si>
    <t>978059241</t>
  </si>
  <si>
    <t>Odsekání obkladů stěn včetně otlučení podkladní omítky až na zdivo z kamene přes 1 m2</t>
  </si>
  <si>
    <t>odsekání kam. obkladů mimo bourané stěny a příčky  
'1pp 
1.7*(0.6+0.1+0.03+0.75+0.03+0.125+0.68+0.6+0.1+0.11+0.75+0.11+0.075+0.68+5.18+1.25+0.2+3.48+4.1+4.2+0.43+0.69+0.68+0.43+0.3+3.5+0.018+1.3+5.18)=60.653 [A] 
'1np 
1.7*(63.64-(11.76+10.66+10.66))=51.952 [B] 
2.95*(11.76+10.66+10.66)=97.586 [C] 
Celkem: 60.653+51.952+97.586=210.191 [D]</t>
  </si>
  <si>
    <t>1. Odsekání soklíků se oceňuje cenami souboru cen 965 08.</t>
  </si>
  <si>
    <t>978059541</t>
  </si>
  <si>
    <t>Odsekání obkladů stěn včetně otlučení podkladní omítky až na zdivo z obkládaček vnitřních, z jakýchkoliv materiálů, plochy přes 1 m2</t>
  </si>
  <si>
    <t>odsekání keramických obkladů mimo bourané stěny a příčky  
'1pp 
1.5*(1.28+1.0)=3.420 [A] 
2.0*(0.3+0.3+0.85+0.3+0.3+0.75+0.3+0.28+0.75+0.31+0.2+0.2+0.8+0.37+0.16+0.2+0.06+0.37+0.08+0.78+3.75+3.75)=30.320 [B] 
'1np 
2.0*1*3=6.000 [C] 
1.5*(2.1+0.95+1.0)=6.075 [D] 
Celkem: 3.42+30.32+6+6.075=45.815 [E]</t>
  </si>
  <si>
    <t>978011121</t>
  </si>
  <si>
    <t>Otlučení vápenných nebo vápenocementových omítek vnitřních ploch stropů, v rozsahu přes 5 do 10 %</t>
  </si>
  <si>
    <t>výpočet viz. pol. 611315421 
353.14=353.140 [A] 
Celkem: 353.14=353.140 [B]</t>
  </si>
  <si>
    <t>1. Položky lze použít i pro ocenění otlučení sádrových, hliněných apod. vnitřních omítek.</t>
  </si>
  <si>
    <t>978011141</t>
  </si>
  <si>
    <t>Otlučení vápenných nebo vápenocementových omítek vnitřních ploch stropů, v rozsahu přes 10 do 30 %</t>
  </si>
  <si>
    <t>výpočet viz. pol. 611315422 
369.70=369.700 [A] 
Celkem: 369.7=369.700 [B]</t>
  </si>
  <si>
    <t>165</t>
  </si>
  <si>
    <t>978011161</t>
  </si>
  <si>
    <t>Otlučení vápenných nebo vápenocementových omítek vnitřních ploch stropů, v rozsahu přes 30 do 50 %</t>
  </si>
  <si>
    <t>výpočet viz. pol. 611315423 
33.1=33.100 [A] 
Celkem: 33.1=33.100 [B]</t>
  </si>
  <si>
    <t>978013141</t>
  </si>
  <si>
    <t>Otlučení vápenných nebo vápenocementových omítek vnitřních ploch stěn s vyškrabáním spar, s očištěním zdiva, v rozsahu přes 10 do 30 %</t>
  </si>
  <si>
    <t>výpočet viz. pol. 612315422 
1419.23=1 419.230 [A] 
Celkem: 1419.23=1 419.230 [B]</t>
  </si>
  <si>
    <t>978013161</t>
  </si>
  <si>
    <t>Otlučení vápenných nebo vápenocementových omítek vnitřních ploch stěn s vyškrabáním spar, s očištěním zdiva, v rozsahu přes 30 do 50 %</t>
  </si>
  <si>
    <t>výpočet viz. pol. 612315423 
1548.728=1 548.728 [A] 
Celkem: 1548.728=1 548.728 [B]</t>
  </si>
  <si>
    <t>978019351</t>
  </si>
  <si>
    <t>Otlučení vápenných nebo vápenocementových omítek vnějších ploch s vyškrabáním spar a s očištěním zdiva stupně členitosti 3 až 5, v rozsahu přes 30 do 40 %</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</si>
  <si>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</si>
  <si>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0.95=0.950 [A]</t>
  </si>
  <si>
    <t>998</t>
  </si>
  <si>
    <t>998018002</t>
  </si>
  <si>
    <t>Přesun hmot pro budovy občanské výstavby, bydlení, výrobu a služby ruční - bez užití mechanizace vodorovná dopravní vzdálenost do 100 m pro budovy s jakoukoliv</t>
  </si>
  <si>
    <t>Přesun hmot pro budovy občanské výstavby, bydlení, výrobu a služby ruční - bez užití mechanizace vodorovná dopravní vzdálenost do 100 m pro budovy s jakoukoliv nosnou konstrukcí výšky přes 6 do 12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</si>
  <si>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</si>
  <si>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Hodinové zúčtovací sazby</t>
  </si>
  <si>
    <t>646</t>
  </si>
  <si>
    <t>HZS.01</t>
  </si>
  <si>
    <t>Demontáž stávajícího výtahu</t>
  </si>
  <si>
    <t>648</t>
  </si>
  <si>
    <t>HZS.04</t>
  </si>
  <si>
    <t>Vyklizení objektu</t>
  </si>
  <si>
    <t>KA</t>
  </si>
  <si>
    <t>Kamenické práce</t>
  </si>
  <si>
    <t>555</t>
  </si>
  <si>
    <t>KA.0.01</t>
  </si>
  <si>
    <t>Sokl z umělého kamene – teraco – jižní strana, v.0,2, dl.24,0m Požadavek na opravu prvku:  - mechanické a chemické očištění  - doplnění chybějících částí ve sho</t>
  </si>
  <si>
    <t>Sokl z umělého kamene – teraco – jižní strana, v.0,2, dl.24,0m  
Požadavek na opravu prvku:   
- mechanické a chemické očištění   
- doplnění chybějících částí ve shodném materiálovém   
- barevnost dle nálezové situace  
- impregnace a hydrofobizace vhodným systémovým prostředkem</t>
  </si>
  <si>
    <t>556</t>
  </si>
  <si>
    <t>KA.0.02</t>
  </si>
  <si>
    <t>Kamenná nároční bosáž /arkóza/ vč. soklu /žula/ - Jižní strana, 1,3 x 0,4, v. 6,0m</t>
  </si>
  <si>
    <t>557</t>
  </si>
  <si>
    <t>KA.0.03</t>
  </si>
  <si>
    <t>Skládaný kamenný sokl /arkóza/ - jižní strana, v.0,6m, dl.16,1m</t>
  </si>
  <si>
    <t>558</t>
  </si>
  <si>
    <t>KA.0.04</t>
  </si>
  <si>
    <t>Skládaný kamenný sokl /arkóza/ - západní strana, v.0,6m, dl.7,6m</t>
  </si>
  <si>
    <t>559</t>
  </si>
  <si>
    <t>KA.0.05</t>
  </si>
  <si>
    <t>Kamenný sokl - dodatečný /žula/ - západní strana, v.0,6m, dl.2,4m</t>
  </si>
  <si>
    <t>560</t>
  </si>
  <si>
    <t>KA.0.06</t>
  </si>
  <si>
    <t>Skládaný kamenný sokl /arkóza/ - severní strana, v.0,6m, dl.14,7m</t>
  </si>
  <si>
    <t>561</t>
  </si>
  <si>
    <t>KA.0.07</t>
  </si>
  <si>
    <t>Kamenná nároční bosáž /arkóza/ vč. soklu /žula/ - severní strana, 1,3 x 0,4, v. 6,0m</t>
  </si>
  <si>
    <t>562</t>
  </si>
  <si>
    <t>KA.0.08</t>
  </si>
  <si>
    <t>Sokl z umělého kamene – teraca – severní strana, , v.0,2, dl.26,0m</t>
  </si>
  <si>
    <t>563</t>
  </si>
  <si>
    <t>KA.0.10</t>
  </si>
  <si>
    <t>Kamenný stupeň z jižní strany do místnosti 0.16a, v.0,17m, hl. 0,27, dl.0,95m</t>
  </si>
  <si>
    <t>564</t>
  </si>
  <si>
    <t>KA.0.11</t>
  </si>
  <si>
    <t>Kamenný stupeň ze severní strany do místnosti 0.15, v.0,14m, hl. 0,20, dl.1,6m</t>
  </si>
  <si>
    <t>565</t>
  </si>
  <si>
    <t>KA.0.54</t>
  </si>
  <si>
    <t>schodišťové stupně v místnosti 0.16a, 3 x 160 x 320mm, š.1,5m + jalový stupeň</t>
  </si>
  <si>
    <t>566</t>
  </si>
  <si>
    <t>KA.1.59</t>
  </si>
  <si>
    <t>lemování prostoru schodiště, 1x 4,2x0,38, 2x 1,2x0,38</t>
  </si>
  <si>
    <t>4.2+1.2=5.400 [A]</t>
  </si>
  <si>
    <t>567</t>
  </si>
  <si>
    <t>KA-R.1.01</t>
  </si>
  <si>
    <t>Vstupní portál do objektu /prvek s částmi s uměleckořemeslnou hodnotou, vyžadující zásah a celkový dohled restaurátora s příslušnou licencí MK ČR/. 7,4 x 7,0m</t>
  </si>
  <si>
    <t>568</t>
  </si>
  <si>
    <t>KA.1.02</t>
  </si>
  <si>
    <t>Kamenný žulový sokl z desek – profilovaný – nízký, východní strana, v.0,5m, dl 8,4m</t>
  </si>
  <si>
    <t>569</t>
  </si>
  <si>
    <t>KA.1.03</t>
  </si>
  <si>
    <t>Kamenný žulový sokl z desek – profilovaný – vysoký, východní strana, v.1,1m, dl 4,8m</t>
  </si>
  <si>
    <t>1.1*4.8=5.280 [A]</t>
  </si>
  <si>
    <t>570</t>
  </si>
  <si>
    <t>KA.1.04</t>
  </si>
  <si>
    <t>Kamenný žulový poprsník – jižní zábradlí předprostoru, v.1,25m, hl.0,5m, dl.10,5m</t>
  </si>
  <si>
    <t>571</t>
  </si>
  <si>
    <t>KA-R.1.05</t>
  </si>
  <si>
    <t>Okno a ostění z umělého kamene - teraca /prvek s částmi s uměleckořemeslnou hodnotou, vyžadující zásah a celkový dohled restaurátora s příslušnou licencí MK ČR/</t>
  </si>
  <si>
    <t>Okno a ostění z umělého kamene - teraca /prvek s částmi s uměleckořemeslnou hodnotou, vyžadující zásah a celkový dohled restaurátora s příslušnou licencí MK ČR/. Jižní strana, 6,2 x 5,6m,</t>
  </si>
  <si>
    <t>572</t>
  </si>
  <si>
    <t>KA-R.1.06</t>
  </si>
  <si>
    <t>Okno a ostění z umělého kamene - teraca /prvek s částmi s uměleckořemeslnou hodnotou, vyžadující zásah a celkový dohled restaurátora s příslušnou licencí MK ČR/. Severní strana, 6,2 x 5,6m,</t>
  </si>
  <si>
    <t>573</t>
  </si>
  <si>
    <t>KA.1.07</t>
  </si>
  <si>
    <t>Kamenný žulový poprsník – severní zábradlí předprostoru, v.1,25m, hl.0,5m, dl.11,7m</t>
  </si>
  <si>
    <t>574</t>
  </si>
  <si>
    <t>KA.2.01</t>
  </si>
  <si>
    <t>Ozdobný čuček – váza, vrcholové ukončení bočního štítu, Jižní strana, v.0,5, š.0,5, hl.0,5m</t>
  </si>
  <si>
    <t>575</t>
  </si>
  <si>
    <t>KA.2.02</t>
  </si>
  <si>
    <t>576</t>
  </si>
  <si>
    <t>KA.2.03</t>
  </si>
  <si>
    <t>577</t>
  </si>
  <si>
    <t>KA.2.04</t>
  </si>
  <si>
    <t>578</t>
  </si>
  <si>
    <t>KA.2.07</t>
  </si>
  <si>
    <t>Ozdobný čuček – váza, výdusek z umělého kamene, Jižní strana, v.1,1, š.0,6, hl.0,6m</t>
  </si>
  <si>
    <t>579</t>
  </si>
  <si>
    <t>KA.2.08</t>
  </si>
  <si>
    <t>580</t>
  </si>
  <si>
    <t>KA.2.09</t>
  </si>
  <si>
    <t>581</t>
  </si>
  <si>
    <t>KA.2.10</t>
  </si>
  <si>
    <t>582</t>
  </si>
  <si>
    <t>KA.2.11</t>
  </si>
  <si>
    <t>Ozdobný čuček – váza, výdusek z umělého kamene, Severní strana, v.1,1, š.0,6, hl.0,6m</t>
  </si>
  <si>
    <t>583</t>
  </si>
  <si>
    <t>KA.2.12</t>
  </si>
  <si>
    <t>584</t>
  </si>
  <si>
    <t>KA.2.13</t>
  </si>
  <si>
    <t>585</t>
  </si>
  <si>
    <t>KA.2.14</t>
  </si>
  <si>
    <t>586</t>
  </si>
  <si>
    <t>KA.2.15</t>
  </si>
  <si>
    <t>Ozdobný čuček – váza, vrcholové ukončení bočního štítu, Severní strana, v.0,5, š.0,5, hl.0,5m</t>
  </si>
  <si>
    <t>587</t>
  </si>
  <si>
    <t>KA.2.16</t>
  </si>
  <si>
    <t>588</t>
  </si>
  <si>
    <t>KA.2.17</t>
  </si>
  <si>
    <t>589</t>
  </si>
  <si>
    <t>KA.2.18</t>
  </si>
  <si>
    <t>590</t>
  </si>
  <si>
    <t>KA.3.01</t>
  </si>
  <si>
    <t>Ozdobný čuček – váza, výdusek z umělého kamene, Východní strana, v.1,5, š.0,7, hl.0,7m</t>
  </si>
  <si>
    <t>591</t>
  </si>
  <si>
    <t>KA.3.02</t>
  </si>
  <si>
    <t>Ozdobný čuček – váza, výdusek z umělého kamene, Východní strana, v.1,4, š.0,6, hl.0,6m</t>
  </si>
  <si>
    <t>592</t>
  </si>
  <si>
    <t>KA.3.03</t>
  </si>
  <si>
    <t>593</t>
  </si>
  <si>
    <t>KA.3.04</t>
  </si>
  <si>
    <t>594</t>
  </si>
  <si>
    <t>KA.3.05</t>
  </si>
  <si>
    <t>Ozdobný čuček – vrcholová hlavice štítu, výdusek z umělého kamene, Východní strana, 1,4 x 1,0m, v.0,6m /vzor pro hlavice komínů/</t>
  </si>
  <si>
    <t>595</t>
  </si>
  <si>
    <t>KA.3.06</t>
  </si>
  <si>
    <t>Ozdobný čuček – váza, výdusek z umělého kamene, Jižní strana, v.1,5, š.0,7, hl.0,7m</t>
  </si>
  <si>
    <t>596</t>
  </si>
  <si>
    <t>KA.3.07</t>
  </si>
  <si>
    <t>597</t>
  </si>
  <si>
    <t>KA.3.08</t>
  </si>
  <si>
    <t>Ozdobný čuček – váza, výdusek z umělého kamene, Západní strana, v.1,5, š.0,7, hl.0,7m</t>
  </si>
  <si>
    <t>598</t>
  </si>
  <si>
    <t>KA.3.09</t>
  </si>
  <si>
    <t>Ozdobný čuček – váza, výdusek z umělého kamene, Západní strana, v.1,4, š.0,6, hl.0,6m</t>
  </si>
  <si>
    <t>599</t>
  </si>
  <si>
    <t>KA.3.10</t>
  </si>
  <si>
    <t>Ozdobný čuček – vrcholová hlavice štítu, výdusek z umělého kamene, Západní strana, 1,4 x 1,0m, v.0,6m /vzor pro hlavice komínů/</t>
  </si>
  <si>
    <t>600</t>
  </si>
  <si>
    <t>KA.3.11</t>
  </si>
  <si>
    <t>601</t>
  </si>
  <si>
    <t>KA.3.12</t>
  </si>
  <si>
    <t>602</t>
  </si>
  <si>
    <t>KA.3.13</t>
  </si>
  <si>
    <t>Ozdobný čuček – váza, výdusek z umělého kamene, Severní strana, v.1,5, š.0,7, hl.0,7m</t>
  </si>
  <si>
    <t>603</t>
  </si>
  <si>
    <t>KA.3.14</t>
  </si>
  <si>
    <t>604</t>
  </si>
  <si>
    <t>KA.0.51</t>
  </si>
  <si>
    <t>Odborná oprava - střední rameno hlavního vnitřního schodiště – žula vč. mezipodesty, 32 x 136 x 340mm, š.3,6m + 4x jalový stupeň, cena za celek_viz. odkaz KA.0.</t>
  </si>
  <si>
    <t>Odborná oprava - střední rameno hlavního vnitřního schodiště – žula vč. mezipodesty, 32 x 136 x 340mm, š.3,6m + 4x jalový stupeň, cena za celek_viz. odkaz KA.0.51</t>
  </si>
  <si>
    <t>605</t>
  </si>
  <si>
    <t>KA.1.51</t>
  </si>
  <si>
    <t>Vstupní portál do objektu – Z vnitřní strany – na východní stěně. 7,4 x 7,0m</t>
  </si>
  <si>
    <t>606</t>
  </si>
  <si>
    <t>KA.1.52</t>
  </si>
  <si>
    <t>Okno a ostění z umělého kamene – teraca z vnitřní strany, jižní stěna, 6,2 x 5,6m</t>
  </si>
  <si>
    <t>607</t>
  </si>
  <si>
    <t>KA.1.53</t>
  </si>
  <si>
    <t>Okno a ostění z umělého kamene – teraca z vnitřní strany, severní stěna, 6,2 x 5,6m</t>
  </si>
  <si>
    <t>608</t>
  </si>
  <si>
    <t>KA.1.54</t>
  </si>
  <si>
    <t>Odborná oprava - jižní rameno hlavního vnitřního schodiště - žula, 16 x 136 x 340mm, š.3,6m + 2x jalový stupeň, cena za celek viz. odkaz KA.1.54</t>
  </si>
  <si>
    <t>609</t>
  </si>
  <si>
    <t>KA.1.55</t>
  </si>
  <si>
    <t>Odborná oprava - severní rameno hlavního vnitřního schodiště - žula, 16 x 136 x 340mm, š.3,6m + 2x jalový stupeň, cena za celek_viz. odkaz KA.1.55</t>
  </si>
  <si>
    <t>610</t>
  </si>
  <si>
    <t>KA.0.52</t>
  </si>
  <si>
    <t>Sárka /šikmý schodišťová sokl/ z umělého kamene – teraco, oboustranná /střední rameno vč. mezipodesty/, v.0,2m, dl.12,2m</t>
  </si>
  <si>
    <t>0.2*12.2=2.440 [A]</t>
  </si>
  <si>
    <t>KA.0.53</t>
  </si>
  <si>
    <t>Sokl z umělého kamene na chodbě – teraco, v.0,2m, dl.20,2m</t>
  </si>
  <si>
    <t>0.2*24.4=4.880 [A]</t>
  </si>
  <si>
    <t>612</t>
  </si>
  <si>
    <t>KA.1.56</t>
  </si>
  <si>
    <t>Sokl z umělého kamene v hale – teraco, v.0,2m, dl.24,4m</t>
  </si>
  <si>
    <t>613</t>
  </si>
  <si>
    <t>KA.1.57</t>
  </si>
  <si>
    <t>Sokl z umělého kamene na hlavní podestě – teraco, v.0,2m, dl.16,5m</t>
  </si>
  <si>
    <t>0.2*16.5=3.300 [A]</t>
  </si>
  <si>
    <t>614</t>
  </si>
  <si>
    <t>KA.1.58</t>
  </si>
  <si>
    <t>Sárka /šikmý schodišťová sokl/ z umělého kamene – teraco /jižní a severní rameno/, v.0,2m, dl.12,0m</t>
  </si>
  <si>
    <t>0.2*12=2.400 [A]</t>
  </si>
  <si>
    <t xml:space="preserve">  D.2.2.1.03.01</t>
  </si>
  <si>
    <t>Zařízení pro vytápění staveb</t>
  </si>
  <si>
    <t>D.2.2.1.03.01</t>
  </si>
  <si>
    <t>713463131</t>
  </si>
  <si>
    <t>Montáž izolace tepelné potrubí a ohybů tvarovkami nebo deskami potrubními pouzdry bez povrchové úpravy (izolační materiál ve specifikaci) přilepenými v příčných</t>
  </si>
  <si>
    <t>Montáž izolace tepelné potrubí a ohybů tvarovkami nebo deskami potrubními pouzdry bez povrchové úpravy (izolační materiál ve specifikaci) přilepenými v příčných a podélných spojích izolace potrubí jednovrstvá, tloušťky izolace do 25 mm</t>
  </si>
  <si>
    <t>PE-X d17x2 55.0=55.000 [A] 
Celkem: 55=55.000 [B]</t>
  </si>
  <si>
    <t>713463137</t>
  </si>
  <si>
    <t>Montáž izolace tepelné potrubí a ohybů tvarovkami nebo deskami potrubními pouzdry bez povrchové úpravy (izolační materiál ve specifikaci) přilepenými v příčných a podélných spojích izolace ohybů jednovrstvá, tloušťky izolace přes 50 do 100 mm</t>
  </si>
  <si>
    <t>PEX/Al/PEX D63x4,5 147=147.000 [A] 
Celkem: 147=147.000 [B]</t>
  </si>
  <si>
    <t>713463311</t>
  </si>
  <si>
    <t>Montáž izolace tepelné potrubí a ohybů tvarovkami nebo deskami potrubními pouzdry s povrchovou úpravou hliníkovou fólií se samolepícím přesahem (izolační materi</t>
  </si>
  <si>
    <t>Montáž izolace tepelné potrubí a ohybů tvarovkami nebo deskami potrubními pouzdry s povrchovou úpravou hliníkovou fólií se samolepícím přesahem (izolační materiál ve specifikaci) přelepenými samolepící hliníkovou páskou potrubí jednovrstvá D do 50 mm</t>
  </si>
  <si>
    <t>FeZn D15x1,2 45.0=45.000 [A] 
PEX/Al/PEX D16x2 234=234.000 [B] 
PEX/Al/PEX D18x2 31=31.000 [C] 
FeZn D22x1,5 35.0=35.000 [D] 
PEX/Al/PEX D20x2 30.0=30.000 [E] 
FeZn D28x1,5 44.0=44.000 [F] 
PEX/Al/PEX D26x3 62=62.000 [G] 
PEX/Al/PEX D32x3 80=80.000 [H] 
PEX/Al/PEX D40x3,5 57=57.000 [I] 
Celkem: 45+234+31+35+30+44+62+80+57=618.000 [J]</t>
  </si>
  <si>
    <t>713463312</t>
  </si>
  <si>
    <t>Montáž izolace tepelné potrubí a ohybů tvarovkami nebo deskami potrubními pouzdry s povrchovou úpravou hliníkovou fólií se samolepícím přesahem (izolační materiál ve specifikaci) přelepenými samolepící hliníkovou páskou potrubí jednovrstvá D přes 50 do 100 mm</t>
  </si>
  <si>
    <t>PEX/Al/PEX D50x4 17=17.000 [A] 
FeZn D76,1x2 29.0=29.000 [B] 
Fe DN50 1.5=1.500 [C] 
Celkem: 17+29+1.5=47.500 [D]</t>
  </si>
  <si>
    <t>R63143198X01</t>
  </si>
  <si>
    <t>pouzdro izolační potrubní s jednostrannou Al fólií 57/100 mm</t>
  </si>
  <si>
    <t>Fe DN50 10=10.000 [A] 
Celkem: 10=10.000 [B]</t>
  </si>
  <si>
    <t>Poznámka k položce: tepelná izolace z minerální tepelné izolace tl. min. 100 mm, tepelné vodivosti min. 0,04 W/mK pro úpravu rozvodu horkovodu. Viz výkres - příloha 2 003</t>
  </si>
  <si>
    <t>28377106</t>
  </si>
  <si>
    <t>pouzdro izolační potrubní z pěnového polyetylenu 18/20mm</t>
  </si>
  <si>
    <t>Poznámka k položce: Návlečková tepelná izolace potrubí d17, tl. min. 17 mm, součinitel teplené vodivosti min. 0,040 W/(mK) Tepená izolace potrubí k otopným smyčkám</t>
  </si>
  <si>
    <t>R28377073X01</t>
  </si>
  <si>
    <t>izolace tepelná potrubí z pěnového polyuretanu 64 x 30 mm</t>
  </si>
  <si>
    <t>Poznámka k položce: Pro rozvody vytápění. Předpokládá se minimální tloušťka tepelné izolace min. 25 mm, součinitel tepelné vodivosti tepelné izolace ?=0,026 W/m*K, tj. tepelná izolace PUR- výlisky pro potrubí i tvarovky. Rozvod potrubí z výměníkové stanice viz výkres příloha 2 003</t>
  </si>
  <si>
    <t>63154003</t>
  </si>
  <si>
    <t>pouzdro izolační potrubní z minerální vlny s Al fólií max. 250/100°C 18/20mm</t>
  </si>
  <si>
    <t>FeZn D15x1,2 45.0=45.000 [A] 
PEX/Al/PEX D16x2 234=234.000 [B] 
PEX/Al/PEX D18x2 31=31.000 [C] 
Celkem: 45+234+31=310.000 [D]</t>
  </si>
  <si>
    <t>Poznámka k položce: Pro rozvody vytápění. Předpokládá se minimální tloušťka tepelné izolace 20 mm, součinitel tepelné vodivosti tepelné izolace ?=0,04 W/m*K. Délky izolace jou dány délkami příslušného potrubí</t>
  </si>
  <si>
    <t>63154004</t>
  </si>
  <si>
    <t>pouzdro izolační potrubní z minerální vlny s Al fólií max. 250/100°C 22/20mm</t>
  </si>
  <si>
    <t>FeZn D22x1,5 35.0=35.000 [A] 
PEX/Al/PEX D20x2 30=30.000 [B] 
Celkem: 35+30=65.000 [C]</t>
  </si>
  <si>
    <t>63154531</t>
  </si>
  <si>
    <t>pouzdro izolační potrubní z minerální vlny s Al fólií max. 250/100°C 28/30mm</t>
  </si>
  <si>
    <t>FeZn D28x1,5 44.0=44.000 [A] 
PEX/Al/PEX D26x3 62=62.000 [B] 
Celkem: 44+62=106.000 [C]</t>
  </si>
  <si>
    <t>Poznámka k položce: Pro rozvody vytápění. Předpokládá se minimální tloušťka tepelné izolace 30 mm, součinitel tepelné vodivosti tepelné izolace ?=0,04 W/m*K. Délky izolace jou dány délkami příslušného potrubí</t>
  </si>
  <si>
    <t>63154532</t>
  </si>
  <si>
    <t>pouzdro izolační potrubní z minerální vlny s Al fólií max. 250/100°C 35/30mm</t>
  </si>
  <si>
    <t>PEX/Al/PEX D32x3 80=80.000 [A] 
Celkem: 80=80.000 [B]</t>
  </si>
  <si>
    <t>63154573</t>
  </si>
  <si>
    <t>pouzdro izolační potrubní z minerální vlny s Al fólií max. 250/100°C 42/40mm</t>
  </si>
  <si>
    <t>PEX/Al/PEX D40x3,5 57=57.000 [A] 
Celkem: 57=57.000 [B]</t>
  </si>
  <si>
    <t>Poznámka k položce: Pro rozvody vytápění. Předpokládá se minimální tloušťka tepelné izolace 40 mm, součinitel tepelné vodivosti tepelné izolace ?=0,04 W/m*K. Délky izolace jou dány délkami příslušného potrubí</t>
  </si>
  <si>
    <t>63154605</t>
  </si>
  <si>
    <t>pouzdro izolační potrubní z minerální vlny s Al fólií max. 250/100°C 60/50mm</t>
  </si>
  <si>
    <t>PEX/Al/PEX D50x4 17=17.000 [A] 
Celkem: 17=17.000 [B]</t>
  </si>
  <si>
    <t>Poznámka k položce: Pro rozvody vytápění. Předpokládá se minimální tloušťka tepelné izolace 50 mm, součinitel tepelné vodivosti tepelné izolace ?=0,04 W/m*K. Délky izolace jou dány délkami příslušného potrubí</t>
  </si>
  <si>
    <t>63154041</t>
  </si>
  <si>
    <t>pouzdro izolační potrubní z minerální vlny s Al fólií max. 250/100°C 76/70mm</t>
  </si>
  <si>
    <t>FeZn D76,1x2 29.0=29.000 [A] 
Celkem: 29=29.000 [B]</t>
  </si>
  <si>
    <t>Poznámka k položce: Pro rozvody vytápění. Předpokládá se minimální tloušťka tepelné izolace 70 mm, součinitel tepelné vodivosti tepelné izolace ?=0,04 W/m*K. Délky izolace jou dány délkami příslušného potrubí</t>
  </si>
  <si>
    <t>731</t>
  </si>
  <si>
    <t>Ústřední vytápění - kotelny</t>
  </si>
  <si>
    <t>R731X501010</t>
  </si>
  <si>
    <t>Demontáž a úprava stávajícího zařízení pro vytápění</t>
  </si>
  <si>
    <t>Poznámka k položce: Demontáž stávající kompaktní výměníkové stanice, po uzávěry horkovodu za fakturačním měřením. Fakturační měření a hlavní uzávěry horkovodu budou beze změny, nebude s nimi manipulováno. Demontáž otopných těles ocelových deskových, ocelových článkových, litinových článkových a registrů z trubek hladkých v  rozsahu cca 50 ks. Demontáž armatur závitových a přírubových do DN 100 v rozsahu cca 200 ks. Demontáž oběhových čerpadel v rozsahu cca 3 ks. Demontáž rozvodů topné a vratné vody z trubek ocelových do DN 100 v rozsahu délky cca do 500 m. Zařízení bude demontováno vč. veškerého příslušenství, tepelné izolace, konzol, podpěr, závěsů, elektrokabelů až do rozvaděče (čerpadla). V prostorech technologie provozovatele v 1.PP, zvláště pak v místnostech 0.19f, 0.19g, 0.19h, 0.19i budou provedeny demontáže dle požadavků provozovatele tj. bezprašným způsobem, stávající rozvody budou ponechány, odříznuty a zazátkovány mimo tyto místnosti, budou označeny jako nevyužívané.</t>
  </si>
  <si>
    <t>R733X503020</t>
  </si>
  <si>
    <t>Demontáž části stávající nadzemní odbočky horkovodu do objektu nádraží V.B. Jižní předměstí.</t>
  </si>
  <si>
    <t>Poznámka k položce: Dle realizační projektové dokumentace. Vč. tepelné izolace a veškerého příslušenství. S koordinací dodavatele tepla, architekta, úřady památkové péče atd..</t>
  </si>
  <si>
    <t>R733X503030</t>
  </si>
  <si>
    <t>Zpětná montáž demontované stávající nadzemní části horkovodu na fasádě dotčeného objektu o cca 2 x 0,5 m.</t>
  </si>
  <si>
    <t>Poznámka k položce: Dle realizační projektové dokumentace. Vč. tepelné izolace a veškerého příslušenství. S koordinací dodavatele tepla, architekta, úřady památkové péče atd.. Vratná a topná voda horkovodu. Montáž je nutné zkoordinovat s nově osazeným oknem - viz. stavební část.</t>
  </si>
  <si>
    <t>R733X503050</t>
  </si>
  <si>
    <t>Napojení stávající obočky horkovodu na upravené rozvody horkovodu</t>
  </si>
  <si>
    <t>Poznámka k položce: Dle realizační projektové dokumentace. Vč. tepelné izolace, plechování a veškerého příslušenství. S koordinací dodavatele tepla, architekta, úřady památkové péče atd..</t>
  </si>
  <si>
    <t>R733X503060</t>
  </si>
  <si>
    <t>D+M Úprava stávajícího horkovodu u výměníkové stanice</t>
  </si>
  <si>
    <t>Poznámka k položce: Případná úprava horkovodního rozvodu topné a vratné vody bude provedena dle konkrétního VS dle návrhu v realizační projektu.  Vč. tepelné izolace a veškerého příslušenství. S koordinací dodavatele tepla, architekta atd..</t>
  </si>
  <si>
    <t>732</t>
  </si>
  <si>
    <t>Ústřední vytápění - strojovny</t>
  </si>
  <si>
    <t>R732X502010</t>
  </si>
  <si>
    <t>Typová výměníková stanice horkovod/teplovod, vytápění a ohřev teplé vody s akumulací teplé vody, výkon min. 200 kW, akumulace teplé vody min. 160 litrů</t>
  </si>
  <si>
    <t>Poznámka k položce: Topný výkon min. 200 kW, akumulace topné vody min. 160 litrů. Parametry primáru - teplota horkovodu 130/68,5°C v zimní období, 100/68,5°C - v letním období, přetlak 2,5 MPa, jmenovitý přetlak PN25. Parametry sekundáru - teplota topné vody 7050°C - ekvitermní regulace, průtok topné vody min. 6932 kg/h, projektovaná potřeba tepelné energie 186 kW, přetlak PN6, tlaková expanzní nádoba s membránou o objemu min. 200 litrů, PN6. Automatické doplňování otopné vody z vratné vody primáru přes fakturační vodoměr - dodávka VS. Regulace MaR - typová dodávka VS, kompletní regulace VS vč. zabezpečení, ekvitermní reglace výstupní topné vody, 2 x ekvitermní regulace podlahového vytápění, 2 x havarijní omezení teploty podlahového vytápění 40°C, přenos dat MaR a dálkové ovládání přes připravnou dálkovou síť, součástí systému regulace musí být regulace ohřevu teplé vody a cirkulace teplé vody.  Přesný typ a velikost VS bude navržena zhotovitelem.</t>
  </si>
  <si>
    <t>R732X503010</t>
  </si>
  <si>
    <t>Uzavření a vypuštění přípojky horkovodu do objektu nádraží V.B. Jižní předměstí.</t>
  </si>
  <si>
    <t>Poznámka k položce: Koordinace s provozovatelem horkovodu a dalšími napojenými objekty.</t>
  </si>
  <si>
    <t>R731X508070</t>
  </si>
  <si>
    <t>D+M Inhibitor koroze, směs do topných soustav pro ochranu proti korozi a usazování nečistot a řas. Před aplikací je soustavu nutné vyčistit čistícím přípravkem</t>
  </si>
  <si>
    <t>D+M Inhibitor koroze, směs do topných soustav pro ochranu proti korozi a usazování nečistot a řas. Před aplikací je soustavu nutné vyčistit čistícím přípravkem dle návodu pro použití inhibitoru. Množství inhibitoru pro objem topné vody cca 1500 litrů</t>
  </si>
  <si>
    <t>Poznámka k položce: Včetně odvzdušnění rozvodů a napojených zařízení</t>
  </si>
  <si>
    <t>733</t>
  </si>
  <si>
    <t>Ústřední vytápění - rozvodné potrubí</t>
  </si>
  <si>
    <t>R733120R02</t>
  </si>
  <si>
    <t>Demontáž stávajících topných rozvodů včetně příslušenství, jako jsou utvarovky, upevňovací technika, armatury, tepelná izolace, atd.</t>
  </si>
  <si>
    <t>R733X503040</t>
  </si>
  <si>
    <t>D+M rozvod z trubek ocelových hladkých DN 50, vč. tepelné izolace z minerální tepelné izolace tl. Min. 100 mm, tepelné vodivosti min. 0,04 W/mK. Vč. oplechování</t>
  </si>
  <si>
    <t>D+M rozvod z trubek ocelových hladkých DN 50, vč. tepelné izolace z minerální tepelné izolace tl. Min. 100 mm, tepelné vodivosti min. 0,04 W/mK. Vč. oplechování, podpěr, konzol a veškerého přílsušenství</t>
  </si>
  <si>
    <t>Fe DN50 10.0=10.000 [A] 
Celkem: 10=10.000 [B]</t>
  </si>
  <si>
    <t>Poznámka k položce: Dle realizační projektové dokumentace. Vč. tepelné izolace a veškerého příslušenství. S koordinací dodavatele tepla, architekta, úřady památkové péče atd.. Pro upravovanou vnější a vnitřní část horkovodu</t>
  </si>
  <si>
    <t>R733122222X01</t>
  </si>
  <si>
    <t>Rozvod z trubek z uhlíkové oceli vně pozinkovaných včetně redukcí, kolen a jiných tvarovek, fitinek, závěsů, podpěr, pevných a kluzným podpěr D15x1,2</t>
  </si>
  <si>
    <t>FeZn D15x1,2 45.0=45.000 [A] 
Celkem: 45=45.000 [B]</t>
  </si>
  <si>
    <t>Poznámka k položce: Včetně těsnícího, montážního a ostatního příslušenství. Pro rozvody vytápění. Např. viz výkres příloha č. 2 005.</t>
  </si>
  <si>
    <t>R733122224X01</t>
  </si>
  <si>
    <t>Rozvod z trubek z uhlíkové oceli vně pozinkovaných včetně redukcí, kolen a jiných tvarovek, fitinek, závěsů, podpěr, pevných a kluzným podpěr D22x1,5</t>
  </si>
  <si>
    <t>FeZn D22x1,5 35.0=35.000 [A] 
Celkem: 35=35.000 [B]</t>
  </si>
  <si>
    <t>Poznámka k položce: Včetně těsnícího, montážního a ostatního příslušenství. Pro rozvody vytápění.  Např. viz výkres příloha č. 2 005.</t>
  </si>
  <si>
    <t>R733122225X01</t>
  </si>
  <si>
    <t>Rozvod z trubek z uhlíkové oceli vně pozinkovaných včetně redukcí, kolen a jiných tvarovek, fitinek, závěsů, podpěr, pevných a kluzným podpěr D28x1,5</t>
  </si>
  <si>
    <t>FeZn D28x1,5 44.0=44.000 [A] 
Celkem: 44=44.000 [B]</t>
  </si>
  <si>
    <t>R733122229X01</t>
  </si>
  <si>
    <t>Rozvod z trubek z uhlíkové oceli vně pozinkovaných včetně redukcí, kolen a jiných tvarovek, fitinek, závěsů, podpěr, pevných a kluzným podpěr D76,1x2</t>
  </si>
  <si>
    <t>R733X507050</t>
  </si>
  <si>
    <t>D+M Rozvod z trubek z vícevrstvých trubek PEX/Al/PEX, včetně redukcí, kolen a jiných tvarovek, fitinek, závěsů, podpěr, pevných a kluzných podpěr D16x2</t>
  </si>
  <si>
    <t>PEX/Al/PEX D16x2 234=234.000 [A] 
Celkem: 234=234.000 [B]</t>
  </si>
  <si>
    <t>Poznámka k položce: Včetně těsnícího, montážního a ostatního příslušenství. Pro rozvody vytápění. Předpokládá se minimální tloušťka tepelné izolace 20 mm, součinitel tepelné vodivosti tepelné izolace lambda=0,04 W/m*K. Např. viz výkres příloha č. 2 005.</t>
  </si>
  <si>
    <t>R733X507060</t>
  </si>
  <si>
    <t>D+M Rozvod z trubek z vícevrstvých trubek PEX/Al/PEX, včetně redukcí, kolen a jiných tvarovek, fitinek, závěsů, podpěr, pevných a kluzných podpěr D18x2</t>
  </si>
  <si>
    <t>PEX/Al/PEX D18x2 31=31.000 [A] 
Celkem: 31=31.000 [B]</t>
  </si>
  <si>
    <t>Poznámka k položce: Včetně těsnícího, montážního a ostatního příslušenství. Pro rozvody vytápění. Předpokládá se minimální tloušťka tepelné izolace 20 mm, součinitel tepelné vodivosti tepelné izolace lambda=0,04 W/m*K.  Např. viz výkres příloha č. 2 005.</t>
  </si>
  <si>
    <t>R733X507070</t>
  </si>
  <si>
    <t>D+M Rozvod z trubek z vícevrstvých trubek PEX/Al/PEX, včetně redukcí, kolen a jiných tvarovek, fitinek, závěsů, podpěr, pevných a kluzných podpěr D20x2</t>
  </si>
  <si>
    <t>PEX/Al/PEX D20x2 30=30.000 [A] 
Celkem: 30=30.000 [B]</t>
  </si>
  <si>
    <t>R733X507080</t>
  </si>
  <si>
    <t>D+M Rozvod z trubek z vícevrstvých trubek PEX/Al/PEX, včetně redukcí, kolen a jiných tvarovek, fitinek, závěsů, podpěr, pevných a kluzných podpěr D26x3</t>
  </si>
  <si>
    <t>PEX/Al/PEX D26x3 62=62.000 [A] 
Celkem: 62=62.000 [B]</t>
  </si>
  <si>
    <t>Poznámka k položce: Včetně těsnícího, montážního a ostatního příslušenství. Pro rozvody vytápění. Předpokládá se minimální tloušťka tepelné izolace 30 mm, součinitel tepelné vodivosti tepelné izolace lambda=0,04 W/m*K.  Např. viz výkres příloha č. 2 005.</t>
  </si>
  <si>
    <t>R733X507090</t>
  </si>
  <si>
    <t>D+M Rozvod z trubek z vícevrstvých trubek PEX/Al/PEX, včetně redukcí, kolen a jiných tvarovek, fitinek, závěsů, podpěr, pevných a kluzných podpěr D32x3</t>
  </si>
  <si>
    <t>R733X507100</t>
  </si>
  <si>
    <t>D+M Rozvod z trubek z vícevrstvých trubek PEX/Al/PEX, včetně redukcí, kolen a jiných tvarovek, fitinek, závěsů, podpěr, pevných a kluzných podpěr D40x3,5</t>
  </si>
  <si>
    <t>Poznámka k položce: Včetně těsnícího, montážního a ostatního příslušenství. Pro rozvody vytápění. Předpokládá se minimální tloušťka tepelné izolace 40 mm, součinitel tepelné vodivosti tepelné izolace lambda=0,04 W/m*K.  Např. viz výkres příloha č. 2 005.</t>
  </si>
  <si>
    <t>R733X507110</t>
  </si>
  <si>
    <t>D+M Rozvod z trubek z vícevrstvých trubek PEX/Al/PEX, včetně redukcí, kolen a jiných tvarovek, fitinek, závěsů, podpěr, pevných a kluzných podpěr D50x4</t>
  </si>
  <si>
    <t>Poznámka k položce: Včetně těsnícího, montážního a ostatního příslušenství. Pro rozvody vytápění. Předpokládá se minimální tloušťka tepelné izolace 50 mm, součinitel tepelné vodivosti tepelné izolace lambda=0,04 W/m*K.  Např. viz výkres příloha č. 2 005.</t>
  </si>
  <si>
    <t>R733X507120</t>
  </si>
  <si>
    <t>D+M Rozvod z trubek z vícevrstvých trubek PEX/Al/PEX, včetně redukcí, kolen a jiných tvarovek, fitinek, závěsů, podpěr, pevných a kluzných podpěr D63x4,5</t>
  </si>
  <si>
    <t>Poznámka k položce: Včetně těsnícího, montážního a ostatního příslušenství. Pro rozvody vytápění. Předpokládá se minimální tloušťka tepelné izolace min. 50 mm, součinitel tepelné vodivosti tepelné izolace lambda=0,026 W/m*K, tj. tepelná izolace PUR- výlisky pro potrubí i tvarovky. Tloušťku upravit dle konkrétního výrobku v souladu s Vyhl. 193/2007 Sb.  Např. viz výkres příloha č. 2 005.</t>
  </si>
  <si>
    <t>R733X507130</t>
  </si>
  <si>
    <t>Napojení topné a vrané vody na vývody typové výměníkové stanice</t>
  </si>
  <si>
    <t>Poznámka k položce: v. 1PP v místnosti výměníkové stanice</t>
  </si>
  <si>
    <t>R733X507140</t>
  </si>
  <si>
    <t>D+M Požární ucpávka potrubí D63</t>
  </si>
  <si>
    <t>Poznámka k položce: dle PBŘ</t>
  </si>
  <si>
    <t>R28612143X01</t>
  </si>
  <si>
    <t>D+M Hadice DN 15 - 1/2" pro vypouštění a případné napouštění topné soustavy pro teploty média min. 70°C</t>
  </si>
  <si>
    <t>734</t>
  </si>
  <si>
    <t>Ústřední vytápění - armatury</t>
  </si>
  <si>
    <t>R734X503070</t>
  </si>
  <si>
    <t>Demontáž a zpětná montáž hlavních uzávěrů a fakturačního měření tepla</t>
  </si>
  <si>
    <t>Poznámka k položce: Případná úprava umístění hlavních uzávěrů a fakturačního měření bude provedena dle konkrétního VS dle návrhu v prováděcím projektu.  Vč. tepelné izolace a veškerého příslušenství. S koordinací dodavatele tepla, architekta atd.. Manipulaci s fakturačním měřením je nutné provádět pouze za podmínek a odsouhlasení dodavatele tepla.</t>
  </si>
  <si>
    <t>734209103</t>
  </si>
  <si>
    <t>Montáž závitových armatur s 1 závitem G 1/2 (DN 15)</t>
  </si>
  <si>
    <t>16+24=40.000 [A] 
Celkem: 40=40.000 [B]</t>
  </si>
  <si>
    <t>734209113</t>
  </si>
  <si>
    <t>Montáž závitových armatur se 2 závity G 1/2 (DN 15)</t>
  </si>
  <si>
    <t>43+43+1=87.000 [A] 
Celkem: 87=87.000 [B]</t>
  </si>
  <si>
    <t>734209114</t>
  </si>
  <si>
    <t>Montáž závitových armatur se 2 závity G 3/4 (DN 20)</t>
  </si>
  <si>
    <t>4+4=8.000 [A] 
Celkem: 8=8.000 [B]</t>
  </si>
  <si>
    <t>734209115</t>
  </si>
  <si>
    <t>Montáž závitových armatur se 2 závity G 1 (DN 25)</t>
  </si>
  <si>
    <t>4=4.000 [A] 
Celkem: 4=4.000 [B]</t>
  </si>
  <si>
    <t>734209116</t>
  </si>
  <si>
    <t>Montáž závitových armatur se 2 závity G 5/4 (DN 32)</t>
  </si>
  <si>
    <t>2+2=4.000 [A] 
Celkem: 4=4.000 [B]</t>
  </si>
  <si>
    <t>55114150</t>
  </si>
  <si>
    <t>kohout kulový PN 35 T 185°C plnoprůtokový nikl páčka 1"1/4 červený</t>
  </si>
  <si>
    <t>Poznámka k položce: Pro R+S podlahového vytápění.</t>
  </si>
  <si>
    <t>R734X505070</t>
  </si>
  <si>
    <t>D+M Kombiventil, ventil s vestavěným regulátorem tlaku zajišťujícím autoritu 1 a omezení průtoku topné vody a regulaci servopohonem, ventily budou včetně servop</t>
  </si>
  <si>
    <t>D+M Kombiventil, ventil s vestavěným regulátorem tlaku zajišťujícím autoritu 1 a omezení průtoku topné vody a regulaci servopohonem, ventily budou včetně servopohonu., závitový, DN 32 - 5/4".</t>
  </si>
  <si>
    <t>Poznámka k položce: Pro R+S podlahového vytápění. Servopohony ventilů budou typové pro daný ventil a v provedení vyhovující dané regulaci.</t>
  </si>
  <si>
    <t>R55121132X01</t>
  </si>
  <si>
    <t>ventil radiátorový regulační s automatickým omezením průtoku, rohový, DN 15 – 1/2“ + svěrné šroubení, hluk do tlakové diference 60 kPa bude menší než 30dB</t>
  </si>
  <si>
    <t>Poznámka k položce: Včetně těsnícího, montážního a ostatního příslušenství. Např. viz výkres příloha č. 2 005.</t>
  </si>
  <si>
    <t>55128330</t>
  </si>
  <si>
    <t>šroubení regulační radiátorové rohové pro Fe s vypouštěním nástřik chrom 1/2"</t>
  </si>
  <si>
    <t>Poznámka k položce: Uzavírací, včetně těsnícího, montážního a ostatního příslušenství. Např. viz výkres příloha č. 2 005.</t>
  </si>
  <si>
    <t>R734X506030</t>
  </si>
  <si>
    <t>D+M Termostatická hlavice pro veřejné prostory - umožnění aretace max. a min. teploty volitelnou pouze povolanou osobou speciálním nástrojem, zvýšené zabezpečen</t>
  </si>
  <si>
    <t>D+M Termostatická hlavice pro veřejné prostory - umožnění aretace max. a min. teploty volitelnou pouze povolanou osobou speciálním nástrojem, zvýšené zabezpečení proti odcizení, zvýšená odolnost proti poškození (obdobně jako dle TL4520-0014 pro Bundeswehr), rozsah nastavení min v rozmězí od 6 °C do 27 °C. Nesmí se použít běžné hlavice doplňované o další prvky např. zesilující koužky nebo zabezpečení sejmutí šroubkem atd. Hlavice bude dodána jako jeden kompaktní prvek.</t>
  </si>
  <si>
    <t>Poznámka k položce: Včetně těsnícího, montážního a ostatního příslušenství. Na otopná tělesa mimo samostatně měřených prostorů. Např. viz výkres příloha č. 2 005.</t>
  </si>
  <si>
    <t>R734X506040</t>
  </si>
  <si>
    <t>D+M Termostatická hlavice programovatelná elektronická s adaptéry, rozsah nastavení min v rozmězí od 6 °C do 27 °C, PID regulace, životnost baterií min. 2 roky,</t>
  </si>
  <si>
    <t>D+M Termostatická hlavice programovatelná elektronická s adaptéry, rozsah nastavení min v rozmězí od 6 °C do 27 °C, PID regulace, životnost baterií min. 2 roky, diplej</t>
  </si>
  <si>
    <t>Poznámka k položce: Včetně těsnícího, montážního a ostatního příslušenství. Na otopná tělesa v samosttaně měřených protorech. Koordinace s řídící jednotkou. Např. viz výkres příloha č. 2 005.</t>
  </si>
  <si>
    <t>R734X506050</t>
  </si>
  <si>
    <t>D+M Řídící jednotka pro teplotní a časový regulační systém programovatelných termostatických hlavic na otopných tělesech s barevn´ým dotykovým displejem, možnos</t>
  </si>
  <si>
    <t>D+M Řídící jednotka pro teplotní a časový regulační systém programovatelných termostatických hlavic na otopných tělesech s barevn´ým dotykovým displejem, možností napojení na WIFI a ovládáním přes mobilní aplikace, týdenní časový režim vytápění, s bezdrátovým přenosem signálu a dálkovým ovládáním s bateriovým napájením, vč. komunikačního modulu, pojistky proti odcizení a dalšího příslušenství.</t>
  </si>
  <si>
    <t>Poznámka k položce: Včetně montážního a ostatního příslušenství. Pro časový a teplotní regulační systém programovatelných hlavic v samostatně měřených protorech. Koordinace s programovatelnými hlavicemi.</t>
  </si>
  <si>
    <t>55114148</t>
  </si>
  <si>
    <t>kohout kulový PN 35 T 185°C plnoprůtokový nikl páčka 1" červený</t>
  </si>
  <si>
    <t>55124389</t>
  </si>
  <si>
    <t>kohout vypouštěcí kulový s hadicovou vývodkou a zátkou PN 10 T 110°C 1/2"</t>
  </si>
  <si>
    <t>55128000</t>
  </si>
  <si>
    <t>ventil vyvažovací stoupačkový přímý PN 20 T 100°C dvouregulační 3/4"</t>
  </si>
  <si>
    <t>Poznámka k položce: Pro přesné hydronické vyvažování s možností měření průtoků, tlaků a teploty a s vypouštěním. Nastavení s aretací, možnost uzavření. Dimenzi ventilu je možno upravit návrhem v dalším stupni dokumentace s ohledem na tlakové ztráty a průtoky a především skutečně použité zařízení jako armatury, čerpadla, atd.</t>
  </si>
  <si>
    <t>55128842</t>
  </si>
  <si>
    <t>servopohon ke směšovacím ventilům a kotlovým sestavám 230V kroutící moment 5Nm</t>
  </si>
  <si>
    <t>55121289</t>
  </si>
  <si>
    <t>ventil automatický odvzdušňovací svislý zpětný ventil T 120°C mosaz 1/2"</t>
  </si>
  <si>
    <t>Poznámka k položce: Na všechna nejvyšší místa topného systému. Pro automatické účinné a trvalé odstraňování plynů z topné soustavy. Na nejvyšší místa soustavy. Velká komora pro shromažďování plynů, plovákový systém, systém nesmí připustit, aby se unášené nečistoty dostaly k samotné odvzdušňovací části ventilu. Možnost čištění za provozu. Např. viz výkres příloha č. 2 005.</t>
  </si>
  <si>
    <t>R734412111X01</t>
  </si>
  <si>
    <t>D+M Kompletní sestava elektronického měřiče tepla (průtokoměr, snímač teploty, vyhodnocovací jednotka a připojení), vč. uzávěrů před a za průtokoměrem a čidly t</t>
  </si>
  <si>
    <t>D+M Kompletní sestava elektronického měřiče tepla (průtokoměr, snímač teploty, vyhodnocovací jednotka a připojení), vč. uzávěrů před a za průtokoměrem a čidly teploty, dálkového přenosu dat, ve shodném systému jako měření spotřeby studené vody, qn=0,6 m3/h</t>
  </si>
  <si>
    <t>Poznámka k položce: Měření spotřeby tepla komerního prostoru tepla č. 2. Vč. veškerého těsnícího a montážního materilálu a příslušenství.</t>
  </si>
  <si>
    <t>R734412113X01</t>
  </si>
  <si>
    <t>D+M Kompletní sestava elektronického měřiče tepla (průtokoměr, snímač teploty, vyhodnocovací jednotka a připojení), vč. uzávěrů před a za průtokoměrem a čidly teploty, dálkového přenosu dat, ve shodném systému jako měření spotřeby studené vody, qn=2,5 m3/h</t>
  </si>
  <si>
    <t>Poznámka k položce: Měření spotřeby tepla komerního prostoru tepla č. 1, 3, 4, 5. Vč. veškerého těsnícího a montážního materilálu a příslušenství.</t>
  </si>
  <si>
    <t>R735151R01</t>
  </si>
  <si>
    <t>Demontáž stávajících topných těles včetně příslušenství jako napojovací armatury, upevňovací technika, atd.</t>
  </si>
  <si>
    <t>735159110</t>
  </si>
  <si>
    <t>Montáž otopných těles panelových jednořadých, stavební délky do 1500 mm</t>
  </si>
  <si>
    <t>3+2=5.000 [A] 
Celkem: 5=5.000 [B]</t>
  </si>
  <si>
    <t>735159210</t>
  </si>
  <si>
    <t>Montáž otopných těles panelových dvouřadých, stavební délky do 1140 mm</t>
  </si>
  <si>
    <t>2+1+1+1=5.000 [A] 
Celkem: 5=5.000 [B]</t>
  </si>
  <si>
    <t>735159220</t>
  </si>
  <si>
    <t>Montáž otopných těles panelových dvouřadých, stavební délky přes 1140 do 1500 mm</t>
  </si>
  <si>
    <t>1+5+2=8.000 [A] 
Celkem: 8=8.000 [B]</t>
  </si>
  <si>
    <t>735159230</t>
  </si>
  <si>
    <t>Montáž otopných těles panelových dvouřadých, stavební délky přes 1500 do 1980 mm</t>
  </si>
  <si>
    <t>735159310</t>
  </si>
  <si>
    <t>Montáž otopných těles panelových třířadých, stavební délky do 1140 mm</t>
  </si>
  <si>
    <t>3+3+1=7.000 [A] 
Celkem: 7=7.000 [B]</t>
  </si>
  <si>
    <t>735159320</t>
  </si>
  <si>
    <t>Montáž otopných těles panelových třířadých, stavební délky přes 1140 do 1500 mm</t>
  </si>
  <si>
    <t>2+1+1+5+2=11.000 [A] 
Celkem: 11=11.000 [B]</t>
  </si>
  <si>
    <t>48452934</t>
  </si>
  <si>
    <t>těleso otopné panelové 1 deskové bez přídavné přestupní plochy v 600mm dl 800mm 483W</t>
  </si>
  <si>
    <t>Poznámka k položce: Otopné těleso deskové ocelové, vč. odvzduš. ventilu, závěsů, koncovek, barva dle požadavku investora. Sada pro uchycení otopných těles musí obsahovat prvky proti vysazení otopných těles a snadnou manipulaci s nimi. Např. viz výkres příloha č. 2 005.</t>
  </si>
  <si>
    <t>48452971</t>
  </si>
  <si>
    <t>těleso otopné panelové 1 deskové bez přídavné přestupní plochy v 900mm dl 600mm 525W</t>
  </si>
  <si>
    <t>48457209</t>
  </si>
  <si>
    <t>těleso otopné panelové 2 deskové 1 přídavná přestupní plocha v 600mm dl 1400mm 1803W</t>
  </si>
  <si>
    <t>48457192</t>
  </si>
  <si>
    <t>těleso otopné panelové 2 deskové 1 přídavná přestupní plocha v 900mm dl 500mm 877W</t>
  </si>
  <si>
    <t>48457217</t>
  </si>
  <si>
    <t>těleso otopné panelové 2 deskové 2 přídavné přestupní plochy v 600mm dl 600mm 1007W</t>
  </si>
  <si>
    <t>48457223</t>
  </si>
  <si>
    <t>těleso otopné panelové 2 deskové 2 přídavné přestupní plochy v 600mm dl 1200mm 2015W</t>
  </si>
  <si>
    <t>48457225</t>
  </si>
  <si>
    <t>těleso otopné panelové 2 deskové 2 přídavné přestupní plochy v 600mm dl 1400mm 2351W</t>
  </si>
  <si>
    <t>48457227</t>
  </si>
  <si>
    <t>těleso otopné panelové 2 deskové 2 přídavné přestupní plochy v 600mm dl 1600mm 2686W</t>
  </si>
  <si>
    <t>48457229</t>
  </si>
  <si>
    <t>těleso otopné panelové 2 deskové 2 přídavné přestupní plochy v 600mm dl 1800mm 3022W</t>
  </si>
  <si>
    <t>48457292</t>
  </si>
  <si>
    <t>těleso otopné panelové 2 deskové 2 přídavné přestupní plochy v 900mm dl 500mm 1157W</t>
  </si>
  <si>
    <t>48457295</t>
  </si>
  <si>
    <t>těleso otopné panelové 2 deskové 2 přídavné přestupní plochy v 900mm dl 800mm 1850W</t>
  </si>
  <si>
    <t>48457326</t>
  </si>
  <si>
    <t>těleso otopné panelové 3 desková 3 přídavné přestupní plochy v 500mm dl 1200mm 2495W</t>
  </si>
  <si>
    <t>48457327</t>
  </si>
  <si>
    <t>těleso otopné panelové 3 desková 3 přídavné přestupní plochy v 500mm dl 1400mm 2911W</t>
  </si>
  <si>
    <t>48457336</t>
  </si>
  <si>
    <t>těleso otopné panelové 3 desková 3 přídavné přestupní plochy v 600mm dl 1000mm 2406W</t>
  </si>
  <si>
    <t>48457338</t>
  </si>
  <si>
    <t>těleso otopné panelové 3 desková 3 přídavné přestupní plochy v 600mm dl 1400mm 3368W</t>
  </si>
  <si>
    <t>48457339</t>
  </si>
  <si>
    <t>těleso otopné panelové 3 desková 3 přídavné přestupní plochy v 600mm dl 1600mm 3850W</t>
  </si>
  <si>
    <t>48457347</t>
  </si>
  <si>
    <t>těleso otopné panelové 3 desková 3 přídavné přestupní plochy v 900mm dl 1000mm 3228W</t>
  </si>
  <si>
    <t>48457348</t>
  </si>
  <si>
    <t>těleso otopné panelové 3 desková 3 přídavné přestupní plochy v 900mm dl 1200mm 3994W</t>
  </si>
  <si>
    <t>48457349</t>
  </si>
  <si>
    <t>těleso otopné panelové 3 desková 3 přídavné přestupní plochy v 900mm dl 1400mm 4659W</t>
  </si>
  <si>
    <t>735164511</t>
  </si>
  <si>
    <t>Otopná tělesa trubková montáž těles na stěnu výšky tělesa do 1500 mm</t>
  </si>
  <si>
    <t>54153022</t>
  </si>
  <si>
    <t>těleso trubkové přímotopné 1500x450mm 400W</t>
  </si>
  <si>
    <t>Poznámka k položce: Otopné těleso ocelové trubkové, vč. odvzduš. ventilu, závěsů, koncovek, barva dle požadavku investora. Sada pro uchycení otopných těles musí obsahovat prvky proti vysazení otopných těles a snadnou manipulaci s nimi. Např. viz výkres příloha č. 2 005.</t>
  </si>
  <si>
    <t>R735X504190</t>
  </si>
  <si>
    <t>D+M Elektrický přímotopný konvektor, výkon 750 W, vč. elektronického termostatu, velikost cca 369 x 451 x 78, vč. úchytů, konzol a veškerého příslušenství, 230</t>
  </si>
  <si>
    <t>D+M Elektrický přímotopný konvektor, výkon 750 W, vč. elektronického termostatu, velikost cca 369 x 451 x 78, vč. úchytů, konzol a veškerého příslušenství, 230 V/50 Hz</t>
  </si>
  <si>
    <t>Poznámka k položce: Vytápění prostorů pro výpravčího a zázemí.</t>
  </si>
  <si>
    <t>R735X504200</t>
  </si>
  <si>
    <t>D+M Elektrický přímotopný konvektor, výkon 2000 W, vč. elektronického termostatu, velikost cca 739 x 451 x 78 , vč. úchytů, konzol a veškerého příslušenství, 23</t>
  </si>
  <si>
    <t>D+M Elektrický přímotopný konvektor, výkon 2000 W, vč. elektronického termostatu, velikost cca 739 x 451 x 78 , vč. úchytů, konzol a veškerého příslušenství, 230 V/50 Hz</t>
  </si>
  <si>
    <t>Poznámka k položce: Vytápění prostorů pro výpravčího a zázemí</t>
  </si>
  <si>
    <t>R735X504210</t>
  </si>
  <si>
    <t>D+M Elektrický přenosný přímotopný konvektor, výkon 2000 W, vč. elektronického termostatu, 230 V/50 Hz</t>
  </si>
  <si>
    <t>Poznámka k položce: Provizorní vytápění komerčního prostoru č. 4 - zubní ordinace v době provádění stavby. Elektrické konvektory budou připojeny vidlicí do stáv. El. Sítě 230V/50Hz. Konvektory lze pro provizorní využití vypůjčit na dobu nezbytně nutnou.</t>
  </si>
  <si>
    <t>R735X504220</t>
  </si>
  <si>
    <t>D+M Dveřní clona horizontální, výkon cca 25 kW při teplotě topné vody 70/50 °C, délka pro potřeby dveří délky 1600 mm, předpokládaná šířka cca 2000 mm, výška ma</t>
  </si>
  <si>
    <t>D+M Dveřní clona horizontální, výkon cca 25 kW při teplotě topné vody 70/50 °C, délka pro potřeby dveří délky 1600 mm, předpokládaná šířka cca 2000 mm, výška max. 300 mm, hloubka cca 500 mm, 230 V/50 Hz, s teplovodním výměníkem, vč. regulace v návaznosti na regulaci výměníkové stanice, vč uchycení pomocí stěnových konzolí.</t>
  </si>
  <si>
    <t>Poznámka k položce: Dveřní clony osazené nad vchodovými dveřmi do vstupní haly v 1.NP v místnosti č. 1.01, přesný typ, osazení a umístění bude řešeno v realizačním projektu v koordinaci s architektem. Uchycení jednotky bude zpracováno výrobní dokumentací a předloženo architektovi stavby. Dodávka a montáž bude vč. veškerého přílušenství, montážního a těsnícího materiálu. Koordinace s D.1.4.4  Silnoproudé rozvody s vazbou na otevírání dveří.</t>
  </si>
  <si>
    <t>R735X504230</t>
  </si>
  <si>
    <t>D+M Dveřní clona horizontální, výkon cca 25 kW při teplotě topné vody 70/50 °C, délka pro potřeby dveří délky 1600 mm, předpokládaná šířka cca 2000 mm, výška max. 300 mm, hloubka cca 500 mm, 230 V/50 Hz, s teplovodním výměníkem, vč. regulace v návaznosti na regulaci výměníkové stanice, vč uchycení pomocí stropních konzolí a závitových tyčí.</t>
  </si>
  <si>
    <t>Poznámka k položce: Dveřní clony osazené nad vchodovými dveřmi do vstupní haly v 1.PP v místnosti č. 0.01, přesný typ, osazení a umístění bude řešeno v realizačním projektu v koordinaci s architektem. Uchycení jednotky bude zpracováno výrobní dokumentací a předloženo architektovi stavby. Dodávka a montáž bude vč. veškerého přílušenství, montážního a těsnícího materiálu. Součástí dodávky budou i tlumiče vibrací. Koordinace s D.1.4.4  Silnoproudé rozvody s vazbou na otevírání dveří.</t>
  </si>
  <si>
    <t>Poznámka k položce: Systémová izolační deska s ochrannou hydroizolační fólií s nopy,  pokládací rozteč 250 mm, pro potrubí vnější průměr 17 mm, tl. Tepelné izolace 30 mm, celková tl. 51 mm, součinitel teplené vodivosti 0,040 W/(mK). Viz např. výkres příloha č. 2 004.</t>
  </si>
  <si>
    <t>735511011</t>
  </si>
  <si>
    <t>Trubkové teplovodní podlahové vytápění rozvod v systémové desce potrubí polyethylen PE-Xa rozvodné potrubí 17x2 mm, rozteč 250 mm</t>
  </si>
  <si>
    <t>PE-X d17x2 770=770.000 [A] 
Celkem: 770=770.000 [B]</t>
  </si>
  <si>
    <t>Poznámka k položce: Polyetylenové potrubí PEXa, 17x2,0 mm, PN 6 při T = +90 °C, PN 10 při T = +60 °C, materiál zesítěný polyetylén s kyslíkovou bariérou,  Potrubí pro podlahové smyčky, spojování svěrný šroubením. Vč. veškerého montážního a těsnícího materiálu. Viz např. výkres příloha č. 2 004.</t>
  </si>
  <si>
    <t>735511062</t>
  </si>
  <si>
    <t>Trubkové teplovodní podlahové vytápění doplňkové prvky okrajový izolační pruh</t>
  </si>
  <si>
    <t>Poznámka k položce: Dilatačný pás samolepící sfólií 50 tl. 10 mm, š. 160 mm Pro oddělení dvou topných desek podlahového vytápění ve volném prostoru a u obvodových stěn vytápěné plochy.  Viz např. výkres příloha č. 2 004.</t>
  </si>
  <si>
    <t>R735511085X01</t>
  </si>
  <si>
    <t>Trubkové teplovodní podlahové vytápění rozdělovače mosazné s průtokoměry šestiokruhové</t>
  </si>
  <si>
    <t>Poznámka k položce: Sestava rozdělovače a sběrače podlahového vytápění se směšováním (snížení teploty topné vody mícháním čerpadlem a el. ovládáním kombi ventilu), 6 vývodů topných smyček s optickými průtokoměry, elektronické čerpadlo průtok cca 800 kg/h, dispoziční tlak do cca 20 kPa Sestava zahrnuje: rozdělovač s regulačními šroubeními a průtokoměry, sběrač s uzavíracími ventily, upevňovací konzoly, oběhové čerpadlo s elektroinstalací, pojistný termostat, 2 ks automatických odvzdušňovacích ventilů, teploměr, 2 ks otočných vypouštěcích ventilů. ispoziční tlak a průtok budou upřesněny v dodavatelské dokumentaci. Viz např. výkres příloha č. 2 004.</t>
  </si>
  <si>
    <t>R735X505040</t>
  </si>
  <si>
    <t>D+M Plastifikátor</t>
  </si>
  <si>
    <t>Poznámka k položce: Přísada do betonové mazaniny pro topné desky podlahového vytápění  (zvýšení zatékavosti a odstranění mikrobublin v mazaninové vrstvě  pro správnou funkci přenosu tepla). Nutnost použití plastifikátoru a popřípadě druh je nutné koordinovat s materiálem pro mazeninu příslušné podlahy</t>
  </si>
  <si>
    <t>28372305</t>
  </si>
  <si>
    <t>deska EPS 100 do plochých střech a podlah ?=0,037 tl 50mm</t>
  </si>
  <si>
    <t>Poznámka k položce: Izolační deska pod trubkami přívodů k podlahovým smyčkám k odclonění rozvodů elektro. Viz např. výkres příloha č. 2 004.</t>
  </si>
  <si>
    <t>R735X505100</t>
  </si>
  <si>
    <t>D+M Ochranná trubka pro přechod mezi dilatačními plochami topných smyček, pro trubku d17</t>
  </si>
  <si>
    <t>Poznámka k položce: Tepená izolace potrubí k otopným smyčkám. Viz např. výkres příloha č. 2 004.</t>
  </si>
  <si>
    <t>998735102</t>
  </si>
  <si>
    <t>Přesun hmot pro otopná tělesa stanovený z hmotnosti přesunovaného materiálu vodorovná dopravní vzdálenost do 50 m v objektech výšky přes 6 do 12 m</t>
  </si>
  <si>
    <t>R940X508050</t>
  </si>
  <si>
    <t>R960R501019</t>
  </si>
  <si>
    <t>Bourací práce stavebních konstrukcí a související s demontáží stávajících zařízení vytápění, včetně opětovného zazdění a zapravení povrchů</t>
  </si>
  <si>
    <t>R970X501020</t>
  </si>
  <si>
    <t>Vysekání drážky ve stěně z cihly plné, šířka drážky 200 mm, hloubka 100 mm</t>
  </si>
  <si>
    <t>Poznámka k položce: Vč. zpětného začištění, omítnutí a výmalby v ploše vysekané drážky. Omítky a výmalba bude koordinována s architektem stavby a orgány památkové péče.</t>
  </si>
  <si>
    <t>R731X508010</t>
  </si>
  <si>
    <t>Prohlídka a zjištění stávajícího stavu topné soustavy objektu</t>
  </si>
  <si>
    <t>R731X508020</t>
  </si>
  <si>
    <t>Ztížené podmínky pro provádění stavby v etapách a za provozu objektu nádraží</t>
  </si>
  <si>
    <t>R731X508030</t>
  </si>
  <si>
    <t>Projednání a odsouhlasení stavby před jejím zahájením s dodavatelem tepla Plzeňskou teplárenskou a.s.</t>
  </si>
  <si>
    <t>R731X508040</t>
  </si>
  <si>
    <t>Projednání a odsouhlasení stavby před jejím zahájením s architektem stavby.</t>
  </si>
  <si>
    <t>R731X508060</t>
  </si>
  <si>
    <t>Vypuštění, napuštění a opakované propláchnutí topného systému</t>
  </si>
  <si>
    <t>Poznámka k položce: Včetně opakovaného odvzdušnění rozvodů a napojených zařízení</t>
  </si>
  <si>
    <t>R731X508080</t>
  </si>
  <si>
    <t>Zprovoznění, odvzdušnění, seřízení a vyzkoušení zařízení</t>
  </si>
  <si>
    <t>Poznámka k položce: Před předáním. Dle kap. 9, ČSN 060830. Vyhotovení zápisu s popisem postupu zprovoznění, výsledků seřízení, výsledků zkoušek, atd. Zařízení musí být před předáním bez závad.</t>
  </si>
  <si>
    <t>R731X508090</t>
  </si>
  <si>
    <t>Poznámka k položce: Zaučení obsluhy mimo jiné dle návodů výrobců, ČSN 06 0310, ČSN EN 12171, atd. tak, aby obsluha měla celkové technické a funkční informace o zařízení vytápění a uměla jej obsluhovat a reagovat na možné problémy a závady. O zaučení musí být mezi stranami sepsán protokol s obsahem bodů zaučení. Zaučen musí být v úměrném rozsahu jak pověřený zástupce provozovatele, tak zástupce majitele budovy</t>
  </si>
  <si>
    <t>R731X508100</t>
  </si>
  <si>
    <t>Zkoušky např. dle ČSN 06 0310 včetně vystavení protokolů o zkouškách</t>
  </si>
  <si>
    <t>R731X508110</t>
  </si>
  <si>
    <t>Zkoušky upravované horkovodní přípojky, především dle ČSN EN 13480-5, a to minimálně: vizuální kontrola svarů dle ČSN EN ISO 17637 - 100%, tlaková zkouška potru</t>
  </si>
  <si>
    <t>Zkoušky upravované horkovodní přípojky, především dle ČSN EN 13480-5, a to minimálně: vizuální kontrola svarů dle ČSN EN ISO 17637 - 100%, tlaková zkouška potrubního úseku při přetlaku 3,58 Mpa (nutno zohlednit podmínky dle ČSN EN 13480 s ohledem na nepřekročení max. tlaku jednotlivých částí, resp. armatur a jiných zařízení potrubního úseku, nedesruktivní zkouška svárů v minimálním rozsahu 50%, ale minimálně tři sváry potrubí</t>
  </si>
  <si>
    <t>Poznámka k položce: Zkoušku je nutné provést s koordinací a odsouhlasením dodavatele tepla.</t>
  </si>
  <si>
    <t>R731X508120</t>
  </si>
  <si>
    <t>Seřízení průtoků topné vody včetně vystavení protokolu</t>
  </si>
  <si>
    <t>Poznámka k položce: Kompletní hydraulické vyregulování dle §7 (6), vyhl. 193/2007 sb. celé topné větve od vývodu z VSvčetně napojených dvřních clony, podlahového vytápění. Upozorňuji, že seřízení bude časově a odborně náročné!!!</t>
  </si>
  <si>
    <t>R731X508170</t>
  </si>
  <si>
    <t>Poznámka k položce: Popisy a označení především rozvodů, uzávěrů, měřičů, snímačů a ovládacích prvků MaR, topných okruhů, primární a sekundární strany a výměníku, potrubí se směrem proudění, atd. a např. ČSN 13 0072, tak aby byla umožněna snadná orientace v zařízení vytápění pro obsluhu, údržbu a servis</t>
  </si>
  <si>
    <t>R731X508180</t>
  </si>
  <si>
    <t>D + M bezpečnostní tabulky, značky, popř. signály</t>
  </si>
  <si>
    <t>Poznámka k položce: Např. na vstupní dveře výměníkové stanice budou umístěny výstražné tabulky:                   - 'VÝMĚNÍKOVÁ STANICE'                   - 'NEPOVOLANÝM VSTUP ZAKÁZÁN'                   - 'ZÁKAZ KOUŘENÍ'              - z vnitřní strany venkovních dveří                   - 'ÚNIKOVÝ VÝCHOD'                   - 'VÝCHOD' Uvnitř výměníkové stanice budou na viditelná místa rozmístěny informativní tabulky:                - Pokyny pro první pomoc                   - při úrazu elektřinou                   - při popálení a opaření                   - při bezvědomí</t>
  </si>
  <si>
    <t>R731X508190</t>
  </si>
  <si>
    <t>D + M vybavení výměníkové stanice: - návrh místního provozního řádu - zjednodušené schéma zapojení topného systému vyvěšené na stěnu místnosti výměníkové stanic</t>
  </si>
  <si>
    <t>D + M vybavení výměníkové stanice: - návrh místního provozního řádu - zjednodušené schéma zapojení topného systému vyvěšené na stěnu místnosti výměníkové stanice - elektronický detektor pro kontrolu těsnosti spojů - lékárnička pro první pomoc - závěsná ochranná skříňka s vybavením - bateriová svítilna - diodová</t>
  </si>
  <si>
    <t xml:space="preserve">  D.2.2.1.03.02</t>
  </si>
  <si>
    <t>Zařízení vzduchotechniky</t>
  </si>
  <si>
    <t>D.2.2.1.03.02</t>
  </si>
  <si>
    <t>R751X11501640</t>
  </si>
  <si>
    <t>R960R9423</t>
  </si>
  <si>
    <t>Bourací práce stavebních konstrukcí a související s demontáží stávajících zařízení větrání, včetně opětovného zazdění a zapravení povrchů</t>
  </si>
  <si>
    <t>D0</t>
  </si>
  <si>
    <t>Demontáže VZT zařízení</t>
  </si>
  <si>
    <t>R751R1152</t>
  </si>
  <si>
    <t>Demontáž stávajícího zařízení a rozvodů lokálních větrání. Jedná se o zbývající častí trubních rozvodů, které jsou většinou nevyužívány, a to včetně ventilátorů</t>
  </si>
  <si>
    <t>Demontáž stávajícího zařízení a rozvodů lokálních větrání. Jedná se o zbývající častí trubních rozvodů, které jsou většinou nevyužívány, a to včetně ventilátorů a příslušenství, jako jsou potrubní a distribuční elementy, upevňovací technika, atd. Součástí</t>
  </si>
  <si>
    <t>D1</t>
  </si>
  <si>
    <t>Zařízení č.1</t>
  </si>
  <si>
    <t>R751X11501010</t>
  </si>
  <si>
    <t>D+M Radiální kovový tichý ventilátor do kruhového potrubí Vo=540 m3/hod, tlak 140 Pa, napětí 230 V, příkon 59 W, proud 0,26 A</t>
  </si>
  <si>
    <t>Poznámka k položce: Pozice v PD: 1.1</t>
  </si>
  <si>
    <t>R751X11501020</t>
  </si>
  <si>
    <t>D+M Rychloupínací spona DN 160, rychloup.spona</t>
  </si>
  <si>
    <t>Poznámka k položce: Pozice v PD: 1.2</t>
  </si>
  <si>
    <t>R751X11501030</t>
  </si>
  <si>
    <t>D+M Zpětná klapka DN 160 těsná zpětná klapka, motýlková</t>
  </si>
  <si>
    <t>Poznámka k položce: Pozice v PD: 1.3</t>
  </si>
  <si>
    <t>R751X11501040</t>
  </si>
  <si>
    <t>D+M Komfortní vyústka pro kruhové potrubí Jednořadá, pozinkovaná, velikost 325*75 vyústka s regulací</t>
  </si>
  <si>
    <t>Poznámka k položce: Pozice v PD: 1.5</t>
  </si>
  <si>
    <t>R751X11501050</t>
  </si>
  <si>
    <t>D+M Tlumič hluk DN 160/600 ED tlumič hluku</t>
  </si>
  <si>
    <t>Poznámka k položce: Pozice v PD: 1.7</t>
  </si>
  <si>
    <t>R751X11501060</t>
  </si>
  <si>
    <t>D+M Čtyřhranné potrubí skupiny I. materiál pozinkovaný plech do obvodu 1050 100% tvarovek</t>
  </si>
  <si>
    <t>bm</t>
  </si>
  <si>
    <t>R751X11501070</t>
  </si>
  <si>
    <t>D+M Kruhové potrubí skupiny I. materiál pozinkovaný plech do průměru200 10% tvarovek</t>
  </si>
  <si>
    <t>R751X11501080</t>
  </si>
  <si>
    <t>D+M Zaslepení kruhové trouby skupiny i pozinkovaný plech do průměru200</t>
  </si>
  <si>
    <t>R751X11501090</t>
  </si>
  <si>
    <t>D+M Závěsy, závěsné lišty, závitové tyče,závěsy, kruhové závěsy,hmoždinky ( 2,6% z dodávky potrubí)</t>
  </si>
  <si>
    <t>Zařízení č.2</t>
  </si>
  <si>
    <t>R751X11501100</t>
  </si>
  <si>
    <t>D+M Radiální kovový tichý ventilátor do kruhového potrubí Vo=370 m3/hod, tlak 140 Pa, napětí 230 V, příkon 59 W, proud 0,26 A</t>
  </si>
  <si>
    <t>Poznámka k položce: Pozice v PD: 2.1</t>
  </si>
  <si>
    <t>R751X11501110</t>
  </si>
  <si>
    <t>D+M Rychloupínací spona DN 160 rychloup.spona</t>
  </si>
  <si>
    <t>Poznámka k položce: Pozice v PD: 2.2</t>
  </si>
  <si>
    <t>R751X11501120</t>
  </si>
  <si>
    <t>Poznámka k položce: Pozice v PD: 2.4</t>
  </si>
  <si>
    <t>R751X11501130</t>
  </si>
  <si>
    <t>Poznámka k položce: Pozice v PD: 2.5</t>
  </si>
  <si>
    <t>R751X11501140</t>
  </si>
  <si>
    <t>D+M Tlumič hluku DN 160/600 ED tlumič hluku potrubní</t>
  </si>
  <si>
    <t>Poznámka k položce: Pozice v PD: 2.6</t>
  </si>
  <si>
    <t>R751X11501150</t>
  </si>
  <si>
    <t>D+M Lakovaný talířový ventil odvodní KK 150 tal.ventil kov.odvod</t>
  </si>
  <si>
    <t>Poznámka k položce: Pozice v PD: 2.7</t>
  </si>
  <si>
    <t>R751X11501160</t>
  </si>
  <si>
    <t>R751X11501170</t>
  </si>
  <si>
    <t>D+M Kruhové potrubí skupiny I. materiál pozinkovaný plech do průměru140 rovné</t>
  </si>
  <si>
    <t>R751X11501180</t>
  </si>
  <si>
    <t>D+M Kruhové potrubí skupiny I. materiál pozinkovaný plech do průměru200 20% tvarovek</t>
  </si>
  <si>
    <t>R751X11501190</t>
  </si>
  <si>
    <t>D+M Zaslepení kruhové trouby skupiny i pozinkovaný plech do průměru140</t>
  </si>
  <si>
    <t>R751X11501200</t>
  </si>
  <si>
    <t>Zařízení č.3</t>
  </si>
  <si>
    <t>R751X11501210</t>
  </si>
  <si>
    <t>D+M Diagonální tichý ventilátor do kruhového potrubí IP44 Vo=110 m3/hod, tlak 90 Pa, napětí 230 V, příkon 27 W, proud 0,12 A</t>
  </si>
  <si>
    <t>Poznámka k položce: Pozice v PD: 3.1</t>
  </si>
  <si>
    <t>R751X11501220</t>
  </si>
  <si>
    <t>D+M Rychloupínací spona DN 125 rychloup.spona</t>
  </si>
  <si>
    <t>Poznámka k položce: Pozice v PD: 3.2</t>
  </si>
  <si>
    <t>R751X11501230</t>
  </si>
  <si>
    <t>D+M Zpětná klapka DN 125 těsná zpětná klapka, motýlková</t>
  </si>
  <si>
    <t>Poznámka k položce: Pozice v PD: 3.3</t>
  </si>
  <si>
    <t>R751X11501240</t>
  </si>
  <si>
    <t>D+M Lakovaný talířový ventil odvodní KK 125 tal.vent.</t>
  </si>
  <si>
    <t>Poznámka k položce: Pozice v PD: 3.4</t>
  </si>
  <si>
    <t>R751X11501250</t>
  </si>
  <si>
    <t>D+M Tlumič hluku DN 125/600 ED tlumič hluku</t>
  </si>
  <si>
    <t>Poznámka k položce: Pozice v PD: 3.6</t>
  </si>
  <si>
    <t>R751X11501260</t>
  </si>
  <si>
    <t>R751X11501270</t>
  </si>
  <si>
    <t>D+M Kruhové potrubí skupiny I. materiál pozinkovaný plech do průměru140 30% tvarovek</t>
  </si>
  <si>
    <t>R751X11501280</t>
  </si>
  <si>
    <t>Zařízení č.4</t>
  </si>
  <si>
    <t>R751X11501290</t>
  </si>
  <si>
    <t>D+M Větrací mřížka se sítem 150X 150 větrací mřížka</t>
  </si>
  <si>
    <t>Poznámka k položce: Pozice v PD: 4.3</t>
  </si>
  <si>
    <t>R751X11501300</t>
  </si>
  <si>
    <t>D+M Čtyřhranné potrubí skupiny I. materiál pozinkovaný plech do obvodu 650 rovné</t>
  </si>
  <si>
    <t>R751X11501310</t>
  </si>
  <si>
    <t>R751X11501320</t>
  </si>
  <si>
    <t>Zařízení č.5</t>
  </si>
  <si>
    <t>R751X11501330</t>
  </si>
  <si>
    <t>D+M Diagonální tichý ventilátor do kruhového potrubí IP44 Vo=80 m3/hod, tlak 100 Pa, napětí 230 V, příkon 21 W, proud 0,1 A</t>
  </si>
  <si>
    <t>Poznámka k položce: Pozice v PD: 5.1</t>
  </si>
  <si>
    <t>R751X11501340</t>
  </si>
  <si>
    <t>Poznámka k položce: Pozice v PD: 5.2</t>
  </si>
  <si>
    <t>R751X11501350</t>
  </si>
  <si>
    <t>Poznámka k položce: Pozice v PD: 5.4</t>
  </si>
  <si>
    <t>R751X11501360</t>
  </si>
  <si>
    <t>D+M Ohebná hliníková hadice hlukově izolovaná DN 127 zvukově izol.hadice</t>
  </si>
  <si>
    <t>Poznámka k položce: Pozice v PD: 5.5</t>
  </si>
  <si>
    <t>R751X11501370</t>
  </si>
  <si>
    <t>Poznámka k položce: Pozice v PD: 5.6</t>
  </si>
  <si>
    <t>R751X11501380</t>
  </si>
  <si>
    <t>Poznámka k položce: Pozice v PD: 5.7</t>
  </si>
  <si>
    <t>R751X11501390</t>
  </si>
  <si>
    <t>D+M Protidešťová stříška DN 200 protidešťová měděná stříška napojena na spiro potrubí. Před výrobou bude dodána výrobní dokumentace ke schválení architektu</t>
  </si>
  <si>
    <t>Poznámka k položce: Pozice v PD: 5.8</t>
  </si>
  <si>
    <t>R751X11501400</t>
  </si>
  <si>
    <t>R751X11501410</t>
  </si>
  <si>
    <t>D+M Kruhové potrubí skupiny I. materiál pozinkovaný plech do průměru200 100% tvarovek</t>
  </si>
  <si>
    <t>R751X11501420</t>
  </si>
  <si>
    <t>D+M Tepelná izolace potrubí minerální vatou s Al. Polemem tl. 40 mm</t>
  </si>
  <si>
    <t>Poznámka k položce: Pozice v PD: 5.9</t>
  </si>
  <si>
    <t>R751X11501430</t>
  </si>
  <si>
    <t>Zařízení č.6</t>
  </si>
  <si>
    <t>R751X11501440</t>
  </si>
  <si>
    <t>D+M Diagonální tichý ventilátor do kruhového potrubí IP44 Vo=130 m3/hod, tlak 85 Pa, napětí 230 V, příkon 27 W, proud 0,12 A</t>
  </si>
  <si>
    <t>Poznámka k položce: Pozice v PD: 6.1</t>
  </si>
  <si>
    <t>R751X11501450</t>
  </si>
  <si>
    <t>Poznámka k položce: Pozice v PD: 6.2</t>
  </si>
  <si>
    <t>R751X11501460</t>
  </si>
  <si>
    <t>D+M Zpětná klapka DN 125 ED těsná zpětná klapka, motýlková</t>
  </si>
  <si>
    <t>Poznámka k položce: Pozice v PD: 6.3</t>
  </si>
  <si>
    <t>R751X11501470</t>
  </si>
  <si>
    <t>Poznámka k položce: Pozice v PD: 6.4</t>
  </si>
  <si>
    <t>R751X11501480</t>
  </si>
  <si>
    <t>Poznámka k položce: Pozice v PD: 6.5</t>
  </si>
  <si>
    <t>R751X11501490</t>
  </si>
  <si>
    <t>Poznámka k položce: Pozice v PD: 6.6</t>
  </si>
  <si>
    <t>R751X11501500</t>
  </si>
  <si>
    <t>D+M Protidešťová stříška DN 125 protidešťová měděná stříška napojena na spiro potrubí. Před výrobou bude dodána výrobní dokumentace ke schválení architektu</t>
  </si>
  <si>
    <t>Poznámka k položce: Pozice v PD: 6.7</t>
  </si>
  <si>
    <t>R751X11501510</t>
  </si>
  <si>
    <t>D+M Kruhové potrubí skupiny I. materiál pozinkovaný plech do průměru140 40% tvarovek</t>
  </si>
  <si>
    <t>R751X11501520</t>
  </si>
  <si>
    <t>R751X11501530</t>
  </si>
  <si>
    <t>D+M Tepelná izolace potrubí minerální vatou s Al. polemem tl. 40 mm</t>
  </si>
  <si>
    <t>Poznámka k položce: Pozice v PD: 6.8</t>
  </si>
  <si>
    <t>R751X11501540</t>
  </si>
  <si>
    <t>Zařízení č.7</t>
  </si>
  <si>
    <t>R751X11501550</t>
  </si>
  <si>
    <t>D+M Diagonální tichý ventilátor do kruhového potrubí IP44 Vo=100 m3/hod, tlak 80 Pa, napětí 230 V, příkon 21 W, proud 0,1 A</t>
  </si>
  <si>
    <t>Poznámka k položce: Pozice v PD: 7.1</t>
  </si>
  <si>
    <t>R751X11501560</t>
  </si>
  <si>
    <t>Poznámka k položce: Pozice v PD: 7.2</t>
  </si>
  <si>
    <t>R751X11501570</t>
  </si>
  <si>
    <t>D+M Tlumič hluku DN125/600 ED tlumič hluku</t>
  </si>
  <si>
    <t>Poznámka k položce: Pozice v PD: 7.3</t>
  </si>
  <si>
    <t>R751X11501580</t>
  </si>
  <si>
    <t>Poznámka k položce: Pozice v PD: 7.5</t>
  </si>
  <si>
    <t>R751X11501590</t>
  </si>
  <si>
    <t>D+M Komfortní vyústka pro kruhové potrubí Jednořadá, pozinkovaná, velikost 225*75 vyústka s regulací</t>
  </si>
  <si>
    <t>R751X11501600</t>
  </si>
  <si>
    <t>D+M Zpětná klapka DN125 těsná zpětná klapka, motýlková</t>
  </si>
  <si>
    <t>Poznámka k položce: Pozice v PD: 7.6</t>
  </si>
  <si>
    <t>R751X11501610</t>
  </si>
  <si>
    <t>D+M Těsnění prostupu požárně dělící konstrukcí mezi m.č. 0.16c a 0.14a, 0.05c a 1.02 Provedení certifikovaným materiálem DN 125 z obou stran zdi.</t>
  </si>
  <si>
    <t>R751X11501620</t>
  </si>
  <si>
    <t>D+M Kruhové potrubí skupiny I. materiál pozinkovaný plech do průměru140 10% tvarovek</t>
  </si>
  <si>
    <t>R751X11501630</t>
  </si>
  <si>
    <t>D8</t>
  </si>
  <si>
    <t>Zařízení č.8</t>
  </si>
  <si>
    <t>R751X11501638</t>
  </si>
  <si>
    <t>D+M Požární mřížka 200x1200x30mm (EW 90 DP1)</t>
  </si>
  <si>
    <t>Montáž vzduchotechniky</t>
  </si>
  <si>
    <t>R751X11501780</t>
  </si>
  <si>
    <t>R751X11501790</t>
  </si>
  <si>
    <t>PPV 5,00% z montáže a nátěrů zařízení</t>
  </si>
  <si>
    <t>R751X11501800</t>
  </si>
  <si>
    <t>Zednické výpomoci 1,60% z montáže a nátěrů zařízení</t>
  </si>
  <si>
    <t>R751X11501650</t>
  </si>
  <si>
    <t>Zprovoznění, seřízení a vyzkoušení zařízení-Před předáním. Vyhotovení zápisu s popisem postupu zprovoznění, výsledků seřízení, výsledků zkoušek, atd. Zařízení m</t>
  </si>
  <si>
    <t>Zprovoznění, seřízení a vyzkoušení zařízení-Před předáním. Vyhotovení zápisu s popisem postupu zprovoznění, výsledků seřízení, výsledků zkoušek, atd. Zařízení musí být před předáním bez závad.</t>
  </si>
  <si>
    <t>R751X11501660</t>
  </si>
  <si>
    <t>Funkční zkoušky včetně vystavení protokolů o zkouškách</t>
  </si>
  <si>
    <t>R751X11501670</t>
  </si>
  <si>
    <t>Vyregulování průtoků vzduchu včetně vystavení protokolu</t>
  </si>
  <si>
    <t>R751X11501720</t>
  </si>
  <si>
    <t>D+M Popisy a označení rozvodů a zařízení-Popisy a označení především rozvodů, ventilátorů, klapek, filtrů a ovládacích prvků MaR, atd. a např. ČSN 13 0072, tak</t>
  </si>
  <si>
    <t>D+M Popisy a označení rozvodů a zařízení-Popisy a označení především rozvodů, ventilátorů, klapek, filtrů a ovládacích prvků MaR, atd. a např. ČSN 13 0072, tak aby byla umožněna snadná orientace v zařízení VZT pro obsluhu, údržbu a servis</t>
  </si>
  <si>
    <t>Poznámka k položce: Dle zvolených instalovaných výrobků a zařízení.</t>
  </si>
  <si>
    <t xml:space="preserve">  D.2.2.1.03.03</t>
  </si>
  <si>
    <t>Zařízení zdravotně technických instalací</t>
  </si>
  <si>
    <t>D.2.2.1.03.03</t>
  </si>
  <si>
    <t>139751101</t>
  </si>
  <si>
    <t>Vykopávka v uzavřených prostorech ručně v hornině třídy těžitelnosti I skupiny 1 až 3</t>
  </si>
  <si>
    <t>162251101</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</si>
  <si>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</si>
  <si>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do 20 m</t>
  </si>
  <si>
    <t>451572111</t>
  </si>
  <si>
    <t>Lože pod potrubí, stoky a drobné objekty v otevřeném výkopu z kameniva drobného těženého 0 až 4 mm</t>
  </si>
  <si>
    <t>SK KG DN 150 ((11.2+0)*(0.15) + (30.49+0 -1.3-0.75-3*0.6-0.45-0.3)*(0.15) + 0)*0.6=3.338 [A] 
SK KG DN 150 (0 + (3.49+0)*(0.15) + (21.45+0 - 1.3-2*0.75-0.6-0.5)*(0.15) + 0)*0.6=1.894 [B] 
SK KG DN 150 (0 + (1.89+0)*(0.15) + (9.66+0 - 0.3)*(0.15) + (4.81+0)*(0.15))*0.6=1.445 [C] 
SK KG DN 125 ((3.44+0)*(0.15) + (1.01+0)*(0.15) + (2.14+0)*(0.15) + 0)*0.6=0.593 [D] 
SK KG DN 125 ((1.3+0)*(0.15) + (6.7+0)*(0.15) + 0)*0.6=0.720 [E] 
SK KG DN 100 ((2.87+0)*(0.15) + (1.92+0)*(0.15) + (1.96+0)*(0.15) + 0)*0.6=0.608 [F] 
SK KG DN 100 (0 + (1.80+0)*(0.15) + (1.66+0)*(0.15) + 0)*0.6=0.311 [G] 
SK KG DN 100 (0 + (5.22+0 - 0.6)*(0.15) + (0.71+0)*(0.15) + 0)*0.6=0.480 [H] 
SK KG DN 100 (0 + (1.64+0)*(0.15) + (1.41+0)*(0.15) + 0)*0.6=0.275 [I] 
SK KG DN 100 (0 + (2.11+0 - 0.75)*(0.15) + (1.32+0)*(0.15) + 0)*0.6=0.241 [J] 
SK KG DN 100 (0 + (0.6+0)*(0.15))*0.6=0.054 [K] 
uzavření trasy 3 (0)=0.000 [L] 
RŠ ((1.3*1.0*(0.1)) + (1.3*1.0*(0.1)))=0.260 [M] 
Celkem: 3.338+1.894+1.445+0.593+0.72+0.608+0.311+0.48+0.275+0.241+0.054+0+0.26=10.219 [N]</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</si>
  <si>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</si>
  <si>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</si>
  <si>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</si>
  <si>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SK KG DN 150 ((11.2+0)*(0.30) + (30.49+0 -1.3-0.75-3*0.6-0.45-0.3)*(0.30) + 0)*0.6=6.676 [A] 
SK KG DN 150 (0 + (3.49+0)*(0.30) + (21.45+0 - 1.3-2*0.75-0.6-0.5)*(0.30) + 0)*0.6=3.787 [B] 
SK KG DN 150 (0 + (1.89+0)*(0.30) + (9.66+0 - 0.3)*(0.30) + (4.81+0)*(0.15))*0.6=2.458 [C] 
SK KG DN 125 ((3.44+0)*(0.30) + (1.01+0)*(0.30) + (2.14+0)*(0.30) + 0)*0.6=1.186 [D] 
SK KG DN 125 ((1.3+0)*(0.30) + (6.7+0)*(0.30) + 0)*0.6=1.440 [E] 
SK KG DN 100 ((2.87+0)*(0.25) + (1.92+0)*(0.25) + (1.96+0)*(0.25) + 0)*0.6=1.013 [F] 
SK KG DN 100 (0 + (1.80+0)*(0.25) + (1.66+0)*(0.25) + 0)*0.6=0.519 [G] 
SK KG DN 100 (0 + (5.22+0 - 0.6)*(0.25) + (0.71+0)*(0.25) + 0)*0.6=0.800 [H] 
SK KG DN 100 (0 + (1.64+0)*(0.25) + (1.41+0)*(0.25) + 0)*0.6=0.458 [I] 
SK KG DN 100 (0 + (2.11+0 - 0.75)*(0.25) + (1.32+0)*(0.25) + 0)*0.6=0.402 [J] 
SK KG DN 100 (0 + (0.6+0)*(0.25))*0.6=0.090 [K] 
uzavření trasy 3 (0)=0.000 [L] 
RŠ (0)=0.000 [M] 
Celkem: 6.676+3.787+2.458+1.186+1.44+1.013+0.519+0.8+0.458+0.402+0.09+0+0=18.829 [N]</t>
  </si>
  <si>
    <t>58331200</t>
  </si>
  <si>
    <t>štěrkopísek netříděný zásypový</t>
  </si>
  <si>
    <t>SK KG DN 150 ((11.2+0)*(0.30) + (30.49+0 -1.3-0.75-3*0.6-0.45-0.3)*(0.30) + 0)*0.6*2.1=14.020 [A] 
SK KG DN 150 (0 + (3.49+0)*(0.30) + (21.45+0 - 1.3-2*0.75-0.6-0.5)*(0.30) + 0)*0.6*2.1=7.953 [B] 
SK KG DN 150 (0 + (1.89+0)*(0.30) + (9.66+0 - 0.3)*(0.30) + (4.81+0)*(0.15))*0.6*2.1=5.162 [C] 
SK KG DN 125 ((3.44+0)*(0.30) + (1.01+0)*(0.30) + (2.14+0)*(0.30) + 0)*0.6*2.1=2.491 [D] 
SK KG DN 125 ((1.3+0)*(0.30) + (6.7+0)*(0.30) + 0)*0.6*2.1=3.024 [E] 
SK KG DN 100 ((2.87+0)*(0.25) + (1.92+0)*(0.25) + (1.96+0)*(0.25) + 0)*0.6*2.1=2.126 [F] 
SK KG DN 100 (0 + (1.80+0)*(0.25) + (1.66+0)*(0.25) + 0)*0.6*2.1=1.090 [G] 
SK KG DN 100 (0 + (5.22+0 - 0.6)*(0.25) + (0.71+0)*(0.25) + 0)*0.6*2.1=1.679 [H] 
SK KG DN 100 (0 + (1.64+0)*(0.25) + (1.41+0)*(0.25) + 0)*0.6*2.1=0.961 [I] 
SK KG DN 100 (0 + (2.11+0 - 0.75)*(0.25) + (1.32+0)*(0.25) + 0)*0.6*2.1=0.844 [J] 
SK KG DN 100 (0 + (0.6+0)*(0.25))*0.6*2.1=0.189 [K] 
uzavření trasy 3 (0)=0.000 [L] 
RŠ (0)=0.000 [M] 
Celkem: 14.02+7.953+5.162+2.491+3.024+2.126+1.09+1.679+0.961+0.844+0.189+0+0=39.539 [N]</t>
  </si>
  <si>
    <t>174101102</t>
  </si>
  <si>
    <t>Zásyp sypaninou z jakékoliv horniny strojně s uložením výkopku ve vrstvách se zhutněním v uzavřených prostorách s urovnáním povrchu zásypu</t>
  </si>
  <si>
    <t>SK KG DN 150 ((11.2+0)*((8.04+7.81)/2-6.55-0.3-0.25) + (30.49+0 -1.3-0.75-3*0.6-0.45-0.3)*((7.93+7.68+7.68+7.53-2*6.55-2*6.1)/4-0.3-0.25) + 0)*0.6=18.437 [A] 
SK KG DN 150 (0 + (3.49+0)*((7.86+7.81)/2-6.55-0.3-0.25) + (21.45+0 - 1.3-2*0.75-0.6-0.5)*((8.0+2*7.73+7.68-2*6.55-2*6.27)/4-0.3-0.25) + 0)*0.6=10.226 [B] 
SK KG DN 150 (0 + (1.89+0)*(7.97-6.55-0.3-0.25) + (9.66+0 - 0.3)*((8.12+7.06)/2-6.55-0.3-0.25) + (4.81+0)*((8.11+7.19)/2-6.55-0.3-0.25))*0.6=5.326 [C] 
SK KG DN 125 ((3.44+0)*((7.8+7.69)/2-6.55-0.3-0.25) + (1.01+0)*(7.65-6.55-0.3-0.25) + (2.14+0)*(7.75-6.55-0.3-0.25) + 0)*0.6=2.499 [D] 
SK KG DN 125 ((1.3+0)*(7.74-6.55-0.3-0.25) + (6.7+0)*(7.81-6.55-0.3-0.25) + 0)*0.6=3.353 [E] 
SK KG DN 100 ((2.87+0)*(7.84-6.55-0.25-0.25) + (1.92+0)*(7.72-6.55-0.25-0.25) + (1.96+0)*(7.67-6.55-0.25-0.25) + 0)*0.6=2.861 [F] 
SK KG DN 100 (0 + (1.80+0)*(7.65-6.1-0.25-0.25) + (1.66+0)*(7.63-6.1-0.25-0.25) + 0)*0.6=2.160 [G] 
SK KG DN 100 (0 + (5.22+0 - 0.6)*(7.64-6.27-0.25-0.25) + (0.71+0)*(7.81-6.55-0.25-0.25) + 0)*0.6=2.735 [H] 
SK KG DN 100 (0 + (1.64+0)*(7.74-6.55-0.25-0.25) + (1.41+0)*(7.71-6.27-0.25-0.25) + 0)*0.6=1.474 [I] 
SK KG DN 100 (0 + (2.11+0 - 0.75)*(7.65-6.27-0.25-0.25) + (1.32+0)*(7.43-6.55-0.25-0.25) + 0)*0.6=1.019 [J] 
SK KG DN 100 (0 + (0.6+0)*(7.86-6.55-0.25-0.25))*0.6=0.292 [K] 
uzavření trasy 3 (0.6*0.6*(1.4-0.25))=0.414 [L] 
RŠ (0)=0.000 [M] 
rušené šachty 4*(1.3*1.0*1.6 - 0)=8.320 [N] 
Celkem: 18.437+10.226+5.326+2.499+3.353+2.861+2.16+2.735+1.474+1.019+0.292+0.414+0+8.32=59.116 [O]</t>
  </si>
  <si>
    <t>612135101</t>
  </si>
  <si>
    <t>Hrubá výplň rýh maltou jakékoli šířky rýhy ve stěnách</t>
  </si>
  <si>
    <t>SV (2.9 + 0.9+1.3+0.4+1.9+0.3 + 0 + 6.3)*0.07=0.980 [A] 
SK (0.6 + 1.1+0.6 + 2.6 + 0.9+2.6 + 0.9+0.6 + 3.3 + 0.6+2.6 + 0.6+0.6)*0.07=1.232 [B] 
SV+TV (1.4+0.9+0.9+2*0.9 + 2*0.9+1.6+0.9+0.6)*0.15=1.485 [C] 
SK (0.5 + 0.5)*0.15=0.150 [D] 
150x150 (6.25+6.25 + 3.25+3.25)*0.15=2.850 [E] 
200x200 (6.25 + 3.25)*0.2=1.900 [F] 
250x500 (6.25)*0.5=3.125 [G] 
Celkem: 0.98+1.232+1.485+0.15+2.85+1.9+3.125=11.722 [H]</t>
  </si>
  <si>
    <t>617321141</t>
  </si>
  <si>
    <t>Omítka vápenocementová vnitřních ploch nanášená ručně dvouvrstvá, tloušťky jádrové omítky do 10 mm a tloušťky štuku do 3 mm štuková uzavřených nebo omezených pr</t>
  </si>
  <si>
    <t>Omítka vápenocementová vnitřních ploch nanášená ručně dvouvrstvá, tloušťky jádrové omítky do 10 mm a tloušťky štuku do 3 mm štuková uzavřených nebo omezených prostor světlíků nebo výtahových šachet</t>
  </si>
  <si>
    <t>VS (0.5*0.3 + (2*0.5+2*0.3)*0.15)=0.390 [A] 
Celkem: 0.39=0.390 [B]</t>
  </si>
  <si>
    <t>985131111</t>
  </si>
  <si>
    <t>Očištění ploch stěn, rubu kleneb a podlah tlakovou vodou</t>
  </si>
  <si>
    <t>VŠ (4*0.4*1.4 + 0.4*0.4)=2.400 [A] 
Celkem: 2.4=2.400 [B]</t>
  </si>
  <si>
    <t>985139111</t>
  </si>
  <si>
    <t>Očištění ploch Příplatek k cenám za práci ve stísněném prostoru</t>
  </si>
  <si>
    <t>985139112</t>
  </si>
  <si>
    <t>Očištění ploch Příplatek k cenám za plochu do 10 m2 jednotlivě</t>
  </si>
  <si>
    <t>985311111</t>
  </si>
  <si>
    <t>Reprofilace betonu sanačními maltami na cementové bázi ručně stěn, tloušťky do 10 mm</t>
  </si>
  <si>
    <t>985311911</t>
  </si>
  <si>
    <t>Reprofilace betonu sanačními maltami na cementové bázi ručně Příplatek k cenám za práci ve stísněném prostoru</t>
  </si>
  <si>
    <t>985311912</t>
  </si>
  <si>
    <t>Reprofilace betonu sanačními maltami na cementové bázi ručně Příplatek k cenám za plochu do 10 m2 jednotlivě</t>
  </si>
  <si>
    <t>985323111</t>
  </si>
  <si>
    <t>Spojovací můstek reprofilovaného betonu na cementové bázi, tloušťky 1 mm</t>
  </si>
  <si>
    <t>985323911</t>
  </si>
  <si>
    <t>Spojovací můstek reprofilovaného betonu Příplatek k cenám za práci ve stísněném prostoru</t>
  </si>
  <si>
    <t>985323912</t>
  </si>
  <si>
    <t>Spojovací můstek reprofilovaného betonu Příplatek k cenám za plochu do 10 m2 jednotlivě</t>
  </si>
  <si>
    <t>R711X603</t>
  </si>
  <si>
    <t>D+M těsnicí manžeta pro prostup potrubí DN110 s asfaltovou manžetou</t>
  </si>
  <si>
    <t>Poznámka k položce: Těsnicí manžeta pro prostup potrubí DN110 s asfaltovou manžetou (Těsnicí manžeta pro prostup potrubí (plast, litina, ocel) pr.110-115mm zdivem (sklepní zdivo, základová deska atd.) Masivní těsnění s asfaltovou manžetou a stabilní plastovou převlečnou maticí. Lehce aplikovatelná nasunutím na hladká potrubí (ale také potrubí s hrdlem) s použitím také na rozích budov. Přezkoušeno na těsnost (6m vodního sloupce) i při vyosení až 10% od pravého úhlu!)</t>
  </si>
  <si>
    <t>R711X604</t>
  </si>
  <si>
    <t>D+M těsnicí manžeta pro prostup potrubí DN125 s asfaltovou manžetou</t>
  </si>
  <si>
    <t>Poznámka k položce: Těsnicí manžeta pro prostup potrubí DN125 s asfaltovou manžetou (Těsnicí manžeta pro prostup potrubí (plast, litina, ocel) pr.125-130mm zdivem (sklepní zdivo, základová deska atd.) Masivní těsnění s asfaltovou manžetou a stabilní plastovou převlečnou maticí. Lehce aplikovatelná nasunutím na hladká potrubí (ale také potrubí s hrdlem) s použitím také na rozích budov. Přezkoušeno na těsnost (6m vodního sloupce) i při vyosení až 10% od pravého úhlu!)</t>
  </si>
  <si>
    <t>R711X605</t>
  </si>
  <si>
    <t>D+M těsnicí manžeta pro prostup potrubí DN160 s asfaltovou manžetou</t>
  </si>
  <si>
    <t>Poznámka k položce: Těsnicí manžeta pro prostup potrubí DN160 s asfaltovou manžetou (Těsnicí manžeta pro prostup potrubí (plast, litina, ocel) pr.160-165mm zdivem (sklepní zdivo, základová deska atd.) Masivní těsnění s asfaltovou manžetou a stabilní plastovou převlečnou maticí. Lehce aplikovatelná nasunutím na hladká potrubí (ale také potrubí s hrdlem) s použitím také na rozích budov. Přezkoušeno na těsnost (6m vodního sloupce) i při vyosení až 10% od pravého úhlu!)</t>
  </si>
  <si>
    <t>713463211</t>
  </si>
  <si>
    <t>Montáž izolace tepelné potrubí a ohybů tvarovkami nebo deskami potrubními pouzdry s povrchovou úpravou hliníkovou fólií (izolační materiál ve specifikaci) přele</t>
  </si>
  <si>
    <t>Montáž izolace tepelné potrubí a ohybů tvarovkami nebo deskami potrubními pouzdry s povrchovou úpravou hliníkovou fólií (izolační materiál ve specifikaci) přelepenými samolepící hliníkovou páskou potrubí jednovrstvá D do 50 mm</t>
  </si>
  <si>
    <t>SV PPR d16 (1.8+0.4+0.8+0.6+0.4+2.3+0.4+1.0+2*0.4+6*0.3 + 2*0.6+2*0.4+4*0.3 + 3*0.6+3*0.3 + 0.4+1.6+0.6+1.0+0.3 + 0)=20.100 [A] 
SV PPR d16 (0 + 2*1.3+4*0.3 + 0.8+2*0.3 + 1.0+0.4+1.6+3*0.3 + 1.2+2*0.3 + 2*0.6+6*0.3 + 0.4+2.3+1.0+0.3 + 0.6+0.3)=18.800 [B] 
TV PPR d16 (0.6+2.4+1.3+2*1.0+2*0.3 + 1.1+2*0.3 + 2.5+1.0+0.3 + 0.6+0.3 + 0.4+1.6+0.5+1.0+0.3 + 0.9+2*0.3 + 2*0.6+2*0.3)=20.400 [C] 
TV PPR d16 (0 + 1.8+0.5+0.7+2*0.4+3*1.0+0.6+4*0.3 + 0.6+1.2+0.6+3*0.3)=11.900 [D] 
TV PPRCT d16 (1.2+1.4+6.9+0.4)=9.900 [E] 
CV PPRCT d16 (1.2+1.4+6.9+0.4)=9.900 [F] 
CV PPRCT d16 (0.4+4.7+12.2+0.4 + 2.8+3.8+1.5)=25.800 [G] 
SV PPR d20 (0.3+3.1+1.3+2*0.4+2*0.3 + 1.6 + 0.7+0.3 + 1.4 + 0.8+2.2+0.4+0.3 + 1.4+1.2+1.5+3.3+2*0.3 + 0.3+0.4+1.4+0.3)=24.200 [H] 
SV PPRCT d20 (0 + 0.4+0.9+1.0+0.7 + 0.4+2.1+1.0 + 0.4+1.2+1.0+0.7 + 0.3+2.1+1.0+0.7+12.8+1.0+0.3 + 0)=28.000 [I] 
TV PPR d20 (0.3+0.6 + 0.4+1.6+0.6+1.0 + 0.3+0.6+1.5+0.9 + 1.4+1.2)=10.400 [J] 
TV PPRCT d20 (0.4+4.7+12.2+0.4 + 2.8+3.8+1.5)=25.800 [K] 
CV PPRCT d20 (1.1+1.6+2.3+15.9)=20.900 [L] 
SV PPR d25 (0.3+1.0+0.4+1.3+2.4+2.2+0.3 + 0.3+0.6+3.1)=11.900 [M] 
SV PPRCT d25 (0.5+11.8+3.3+5.5+0 + 3.3+3.3+0.3 + 0.4+2.2+1.0+1.8 + 0.4+5.1+0.5+6.6+0.9+1.2+1.0+0.6 + 2.4+0.4+0.4+2.3 + 0)=55.200 [N] 
SV PPRCT d25 (0 + 0.4+1.5+1.6+1.0+0.3 + 4.5+3.2+1.2+1.7)=15.400 [O] 
SV PPRCT d25 (4.1+1.5+0.8+1.0 + 0.8+2.0+2*0.6+2.55+1.8+1.0+0.4+2.0+2*0.3)=19.750 [P] 
TV PPR d25 (0.3+2.0+0.9+2.5)=5.700 [Q] 
TV PPRCT d25 (1.1+1.6+2.3+15.9)=20.900 [R] 
SV PPRCT d32 (0.4+1.7+4.0+3.6+0.4+6.6+3.3+1.1+0.5 + 5.4+5.9 + 10.6 + 0.4+5.6+1.1+6.6+3.3+1.2+0.6)=62.300 [S] 
SV PPRCT d40 (0.6+2.4 + 2.8+1.6+4.6+0.5+3.3+1.3+2.3+3.9+3.7)=27.000 [T] 
SV PPRCT d50 (0.3+0.4+2.1+0.6)=3.400 [U] 
Celkem: 20.1+18.8+20.4+11.9+9.9+9.9+25.8+24.2+28+10.4+25.8+20.9+11.9+55.2+15.4+19.75+5.7+20.9+62.3+27+3.4=447.650 [V]</t>
  </si>
  <si>
    <t>63154530</t>
  </si>
  <si>
    <t>pouzdro izolační potrubní z minerální vlny s Al fólií max. 250/100°C 22/30mm</t>
  </si>
  <si>
    <t>SV PPR d16 (1.8+0.4+0.8+0.6+0.4+2.3+0.4+1.0+2*0.4+6*0.3 + 2*0.6+2*0.4+4*0.3 + 3*0.6+3*0.3 + 0.4+1.6+0.6+1.0+0.3 + 0)*1.1=22.110 [A] 
SV PPR d16 (0 + 2*1.3+4*0.3 + 0.8+2*0.3 + 1.0+0.4+1.6+3*0.3 + 1.2+2*0.3 + 2*0.6+6*0.3 + 0.4+2.3+1.0+0.3 + 0.6+0.3)*1.1=20.680 [B] 
TV PPR d16 (0.6+2.4+1.3+2*1.0+2*0.3 + 1.1+2*0.3 + 2.5+1.0+0.3 + 0.6+0.3 + 0.4+1.6+0.5+1.0+0.3 + 0.9+2*0.3 + 2*0.6+2*0.3)*1.1=22.440 [C] 
TV PPR d16 (0 + 1.8+0.5+0.7+2*0.4+3*1.0+0.6+4*0.3 + 0.6+1.2+0.6+3*0.3)*1.1=13.090 [D] 
TV PPRCT d16 (1.2+1.4+6.9+0.4)*1.1=10.890 [E] 
CV PPRCT d16 (1.2+1.4+6.9+0.4)*1.1=10.890 [F] 
CV PPRCT d16 (0.4+4.7+12.2+0.4 + 2.8+3.8+1.5)*1.1=28.380 [G] 
SV PPR d20 (0.3+3.1+1.3+2*0.4+2*0.3 + 1.6 + 0.7+0.3 + 1.4 + 0.8+2.2+0.4+0.3 + 1.4+1.2+1.5+3.3+2*0.3 + 0.3+0.4+1.4+0.3)*1.1=26.620 [H] 
SV PPRCT d20 (0 + 0.4+0.9+1.0+0.7 + 0.4+2.1+1.0 + 0.4+1.2+1.0+0.7 + 0.3+2.1+1.0+0.7+12.8+1.0+0.3 + 0)*1.1=30.800 [I] 
TV PPR d20 (0.3+0.6 + 0.4+1.6+0.6+1.0 + 0.3+0.6+1.5+0.9 + 1.4+1.2)*1.1=11.440 [J] 
TV PPRCT d20 (0.4+4.7+12.2+0.4 + 2.8+3.8+1.5)*1.1=28.380 [K] 
CV PPRCT d20 (1.1+1.6+2.3+15.9)*1.1=22.990 [L] 
Celkem: 22.11+20.68+22.44+13.09+10.89+10.89+28.38+26.62+30.8+11.44+28.38+22.99=248.710 [M]</t>
  </si>
  <si>
    <t>SV PPR d25 (0.3+1.0+0.4+1.3+2.4+2.2+0.3 + 0.3+0.6+3.1)*1.1=13.090 [A] 
SV PPRCT d25 (0.5+11.8+3.3+5.5+0 + 3.3+3.3+0.3 + 0.4+2.2+1.0+1.8 + 0.4+5.1+0.5+6.6+0.9+1.2+1.0+0.6 + 2.4+0.4+0.4+2.3 + 0)*1.1=60.720 [B] 
SV PPRCT d25 (0 + 0.4+1.5+1.6+1.0+0.3 + 4.5+3.2+1.2+1.7)*1.1=16.940 [C] 
SV PPRCT d25 (4.1+1.5+0.8+1.0 + 0.8+2.0+2*0.6+2.55+1.8+1.0+0.4+2.0+2*0.3)*1.1=21.725 [D] 
TV PPR d25 (0.3+2.0+0.9+2.5)*1.1=6.270 [E] 
TV PPRCT d25 (1.1+1.6+2.3+15.9)*1.1=22.990 [F] 
Celkem: 13.09+60.72+16.94+21.725+6.27+22.99=141.735 [G]</t>
  </si>
  <si>
    <t>SV PPRCT d32 (0.4+1.7+4.0+3.6+0.4+6.6+3.3+1.1+0.5 + 5.4+5.9 + 10.6 + 0.4+5.6+1.1+6.6+3.3+1.2+0.6)*1.1=68.530 [A] 
Celkem: 68.53=68.530 [B]</t>
  </si>
  <si>
    <t>63154533</t>
  </si>
  <si>
    <t>pouzdro izolační potrubní z minerální vlny s Al fólií max. 250/100°C 42/30mm</t>
  </si>
  <si>
    <t>SV PPRCT d40 (0.6+2.4 + 2.8+1.6+4.6+0.5+3.3+1.3+2.3+3.9+3.7)*1.1=29.700 [A] 
Celkem: 29.7=29.700 [B]</t>
  </si>
  <si>
    <t>63154014</t>
  </si>
  <si>
    <t>pouzdro izolační potrubní z minerální vlny s Al fólií max. 250/100°C 54/30mm</t>
  </si>
  <si>
    <t>SV PPRCT d50 (0.3+0.4+2.1+0.6)*1.1=3.740 [A] 
Celkem: 3.74=3.740 [B]</t>
  </si>
  <si>
    <t>R721X921</t>
  </si>
  <si>
    <t>Stavební připravenost</t>
  </si>
  <si>
    <t>Poznámka k položce: vysekání drážek, jádrové vrtání, příprava drážek v podlaze, výkop podlahy pro vedení potrubí v zásypu klenby, atd.</t>
  </si>
  <si>
    <t>721110806</t>
  </si>
  <si>
    <t>Demontáž potrubí z kameninových trub normálních nebo kyselinovzdorných přes 100 do DN 200</t>
  </si>
  <si>
    <t>stáv. kanalizace (7.2+2.7 + 5.0)=14.900 [A] 
Celkem: 14.9=14.900 [B]</t>
  </si>
  <si>
    <t>721110961</t>
  </si>
  <si>
    <t>Opravy odpadního potrubí kameninového propojení dosavadního potrubí DN 100</t>
  </si>
  <si>
    <t>napojení nové SK (1)=1.000 [A] 
Celkem: 1=1.000 [B]</t>
  </si>
  <si>
    <t>721110962</t>
  </si>
  <si>
    <t>Opravy odpadního potrubí kameninového propojení dosavadního potrubí DN 125</t>
  </si>
  <si>
    <t>napojení nové SK (1+1+1)=3.000 [A] 
Celkem: 3=3.000 [B]</t>
  </si>
  <si>
    <t>721110963</t>
  </si>
  <si>
    <t>Opravy odpadního potrubí kameninového propojení dosavadního potrubí DN 150</t>
  </si>
  <si>
    <t>napojení nové SK (2)=2.000 [A] 
Celkem: 2=2.000 [B]</t>
  </si>
  <si>
    <t>721140802</t>
  </si>
  <si>
    <t>Demontáž potrubí z litinových trub odpadních nebo dešťových do DN 100</t>
  </si>
  <si>
    <t>stáv. kanalizace (6.55+3.55+3.6 + 6.55+0 + 6.55+0 + 6.55+3.55+3.6 + 2*0.66)=41.820 [A] 
Celkem: 41.82=41.820 [B]</t>
  </si>
  <si>
    <t>721140915</t>
  </si>
  <si>
    <t>Opravy odpadního potrubí litinového propojení dosavadního potrubí DN 100</t>
  </si>
  <si>
    <t>721140917</t>
  </si>
  <si>
    <t>Opravy odpadního potrubí litinového propojení dosavadního potrubí DN 150</t>
  </si>
  <si>
    <t>721173401</t>
  </si>
  <si>
    <t>Potrubí z trub PVC SN4 svodné (ležaté) DN 110</t>
  </si>
  <si>
    <t>SK KG DN 100 ((2.87+0)+(7.84-6.55) + (1.92+0)+(7.72-6.55) + (1.96+0)+(7.67-6.55) + 0)=10.330 [A] 
SK KG DN 100 (0 + (1.80+0)+(7.65-6.1) + (1.66+0)+(7.63-6.1) + 0)=6.540 [B] 
SK KG DN 100 (0 + (5.22+0)+(7.64-6.27) + (0.71+0)+(7.81-6.55) + 0)=8.560 [C] 
SK KG DN 100 (0 + (1.64+0)+(7.74-6.55) + (1.41+0)+(7.71-6.27) + 0)=5.680 [D] 
SK KG DN 100 (0 + (2.11+0)+(7.65-6.27) + (1.32+0)+(7.43-6.55) + 0)=5.690 [E] 
SK KG DN 100 (0 + (0.6+0)+(7.86-6.55))=1.910 [F] 
Celkem: 10.33+6.54+8.56+5.68+5.69+1.91=38.710 [G]</t>
  </si>
  <si>
    <t>721173402</t>
  </si>
  <si>
    <t>Potrubí z trub PVC SN4 svodné (ležaté) DN 125</t>
  </si>
  <si>
    <t>SK KG DN 125 ((3.44+0)+(7.69-6.55) + (1.01+0)+(7.65-6.55) + (2.14+0)+(7.75-6.55))=10.030 [A] 
SK KG DN 125 ((1.3+0)+(7.74-6.55) + (6.7+0)*(7.81-6.55))=10.932 [B] 
Celkem: 10.03+10.932=20.962 [C]</t>
  </si>
  <si>
    <t>721173403</t>
  </si>
  <si>
    <t>Potrubí z trub PVC SN4 svodné (ležaté) DN 160</t>
  </si>
  <si>
    <t>SK KG DN 150 ((11.2+0) + (30.49+0 -0) + 0)=41.690 [A] 
SK KG DN 150 (0 + (3.49+0)+(7.81-6.55) + (21.45+0) + 0)=26.200 [B] 
SK KG DN 150 (0 + (1.89+0)+(7.97-6.55) + (9.66+0)+(7.06-6.55) + (4.81+0)+(7.19-6.55))=18.930 [C] 
Celkem: 41.69+26.2+18.93=86.820 [D]</t>
  </si>
  <si>
    <t>28611608</t>
  </si>
  <si>
    <t>čistící kus kanalizační PVC DN 150</t>
  </si>
  <si>
    <t>RŠ 2=2.000 [A] 
Celkem: 2=2.000 [B]</t>
  </si>
  <si>
    <t>721174004</t>
  </si>
  <si>
    <t>Potrubí z trub polypropylenových svodné (ležaté) DN 75</t>
  </si>
  <si>
    <t>SK HT DN 70 (0 + 4.1 + 3.6)=7.700 [A] 
Celkem: 7.7=7.700 [B]</t>
  </si>
  <si>
    <t>721174005</t>
  </si>
  <si>
    <t>Potrubí z trub polypropylenových svodné (ležaté) DN 110</t>
  </si>
  <si>
    <t>SK HT DN 100 (1.1 + 18.1 + 18.1 + 3.3 + 0)=40.600 [A] 
Celkem: 40.6=40.600 [B]</t>
  </si>
  <si>
    <t>721174024</t>
  </si>
  <si>
    <t>Potrubí z trub polypropylenových odpadní (svislé) DN 75</t>
  </si>
  <si>
    <t>SK HT DN 70 (3.3 + 1.7 + 6.2+3.8)=15.000 [A] 
Celkem: 15=15.000 [B]</t>
  </si>
  <si>
    <t>721174025</t>
  </si>
  <si>
    <t>Potrubí z trub polypropylenových odpadní (svislé) DN 110</t>
  </si>
  <si>
    <t>SK HT DN 100 (6.1+7.7 + 3.1 + 3.4 + 3.3 + 14.4 + 1.6+3.6 + 3.3 + 2*3.2 + 3.3)=56.200 [A] 
Celkem: 56.2=56.200 [B]</t>
  </si>
  <si>
    <t>721174026</t>
  </si>
  <si>
    <t>Potrubí z trub polypropylenových odpadní (svislé) DN 125</t>
  </si>
  <si>
    <t>SK HT DN 125 (10.7)=10.700 [A] 
Celkem: 10.7=10.700 [B]</t>
  </si>
  <si>
    <t>28615602</t>
  </si>
  <si>
    <t>čistící tvarovka odpadní PP DN 75 pro vysoké teploty</t>
  </si>
  <si>
    <t>SK HT DN 70 (2)=2.000 [A] 
Celkem: 2=2.000 [B]</t>
  </si>
  <si>
    <t>28615603</t>
  </si>
  <si>
    <t>čistící tvarovka odpadní PP DN 110 pro vysoké teploty</t>
  </si>
  <si>
    <t>SK HT DN 100 (2+1+1+1+1 + 1+1+1+1)=10.000 [A] 
Celkem: 10=10.000 [B]</t>
  </si>
  <si>
    <t>28615604</t>
  </si>
  <si>
    <t>čistící tvarovka odpadní PP DN 125 pro vysoké teploty</t>
  </si>
  <si>
    <t>SK HT DN 125 (1)=1.000 [A] 
Celkem: 1=1.000 [B]</t>
  </si>
  <si>
    <t>28615689</t>
  </si>
  <si>
    <t>hrdlová zátka HTM DN 50  l = 39mm</t>
  </si>
  <si>
    <t>28615690</t>
  </si>
  <si>
    <t>hrdlová zátka HTM DN 75  l = 39mm</t>
  </si>
  <si>
    <t>28615691</t>
  </si>
  <si>
    <t>hrdlová zátka HTM DN 110 l = 46mm</t>
  </si>
  <si>
    <t>721174042</t>
  </si>
  <si>
    <t>Potrubí z trub polypropylenových připojovací DN 40</t>
  </si>
  <si>
    <t>SK HT DN 40 (4.3+0.3 + 3.1+0.4+3.1+0.9+5*0.3 + 2.4+0.3 + 0)=16.300 [A] 
Celkem: 16.3=16.300 [B]</t>
  </si>
  <si>
    <t>721174043</t>
  </si>
  <si>
    <t>Potrubí z trub polypropylenových připojovací DN 50</t>
  </si>
  <si>
    <t>SK HT DN 50 (1.3 + 1.3 + 1.3 + 1.3)=5.200 [A] 
SK HT DN 50 (1.2+2*0.3 + 3.4+1.3+2*0.3 + 1.9+0.3 + 1.2+2*0.3 + 3.3+4*0.3 + 0.4+0.3 + 0.6+0.3 + 0.6+0.3)=18.100 [B] 
Celkem: 5.2+18.1=23.300 [C]</t>
  </si>
  <si>
    <t>721174044</t>
  </si>
  <si>
    <t>Potrubí z trub polypropylenových připojovací DN 75</t>
  </si>
  <si>
    <t>SK HT DN 70 (1.4+0.3)=1.700 [A] 
Celkem: 1.7=1.700 [B]</t>
  </si>
  <si>
    <t>721174045</t>
  </si>
  <si>
    <t>Potrubí z trub polypropylenových připojovací DN 110</t>
  </si>
  <si>
    <t>SK HT DN 100 (2.7+2*0.3 + 1.3+2*0.3 + 2.3+3*0.3 + 0.4+0.3 + 1.3+0.3 + 0.7+0.3 + 2.3+2*0.3 + 0.9+0.3 + 0.6+0.3 + 2.1+2*0.3)=19.400 [A] 
Celkem: 19.4=19.400 [B]</t>
  </si>
  <si>
    <t>721194104</t>
  </si>
  <si>
    <t>Vyměření přípojek na potrubí vyvedení a upevnění odpadních výpustek DN 40</t>
  </si>
  <si>
    <t>SK HT DN 40 (7)=7.000 [A] 
Celkem: 7=7.000 [B]</t>
  </si>
  <si>
    <t>R55161X01</t>
  </si>
  <si>
    <t>vodní zápachový uzávěr DN40</t>
  </si>
  <si>
    <t>Poznámka k položce: sifon kondenzační; PP; DN40 x 5/4' příp. d 12-18mm; odpad vodorovný; vodní zápach. uzávěrka, čisticí vložka, mechanický zápach. uzávěr</t>
  </si>
  <si>
    <t>721194105</t>
  </si>
  <si>
    <t>Vyměření přípojek na potrubí vyvedení a upevnění odpadních výpustek DN 50</t>
  </si>
  <si>
    <t>SK HT DN 50 (13-1)=12.000 [A] 
Celkem: 12=12.000 [B]</t>
  </si>
  <si>
    <t>721194107</t>
  </si>
  <si>
    <t>Vyměření přípojek na potrubí vyvedení a upevnění odpadních výpustek DN 70</t>
  </si>
  <si>
    <t>SK HT DN 70 (1)=1.000 [A] 
Celkem: 1=1.000 [B]</t>
  </si>
  <si>
    <t>721194109</t>
  </si>
  <si>
    <t>Vyměření přípojek na potrubí vyvedení a upevnění odpadních výpustek DN 110</t>
  </si>
  <si>
    <t>SK HT DN 100 (16)=16.000 [A] 
Celkem: 16=16.000 [B]</t>
  </si>
  <si>
    <t>721211422</t>
  </si>
  <si>
    <t>Podlahové vpusti se svislým odtokem DN 50/75/110 mřížka nerez 138x138</t>
  </si>
  <si>
    <t>721242115</t>
  </si>
  <si>
    <t>Lapače střešních splavenin polypropylenové (PP) s kulovým kloubem na odtoku DN 110</t>
  </si>
  <si>
    <t>721273153</t>
  </si>
  <si>
    <t>Ventilační hlavice z polypropylenu (PP) DN 110</t>
  </si>
  <si>
    <t>721274121</t>
  </si>
  <si>
    <t>Ventily přivzdušňovací odpadních potrubí vnitřní od DN 32 do DN 50</t>
  </si>
  <si>
    <t>721274122</t>
  </si>
  <si>
    <t>Ventily přivzdušňovací odpadních potrubí vnitřní DN 70</t>
  </si>
  <si>
    <t>721274123</t>
  </si>
  <si>
    <t>Ventily přivzdušňovací odpadních potrubí vnitřní DN 100</t>
  </si>
  <si>
    <t>721300942</t>
  </si>
  <si>
    <t>Pročištění lapačů střešních splavenin</t>
  </si>
  <si>
    <t>R72199X001</t>
  </si>
  <si>
    <t>Etapizace stavby - ochrana stávající kanalizace</t>
  </si>
  <si>
    <t>Poznámka k položce: Odhalení stávajícího potrubí kanalizace a jeho ochrana pro zajištění funkčnosti v prostorech nedotčených stavbou. Stávající potrubí z kameniny o délce cca 45 m, nové potrubí bude položeno vedle stávajícího, vyřešení křížení stávajícího potrubí s novým.</t>
  </si>
  <si>
    <t>998721102</t>
  </si>
  <si>
    <t>Přesun hmot pro vnitřní kanalizace stanovený z hmotnosti přesunovaného materiálu vodorovná dopravní vzdálenost do 50 m v objektech výšky přes 6 do 12 m</t>
  </si>
  <si>
    <t>722</t>
  </si>
  <si>
    <t>Zdravotechnika - vnitřní vodovod</t>
  </si>
  <si>
    <t>722110114</t>
  </si>
  <si>
    <t>Potrubí z litinových trub přírubových tlakových DN 80</t>
  </si>
  <si>
    <t>VŠ (0.4+1.4)=1.800 [A] 
Celkem: 1.8=1.800 [B]</t>
  </si>
  <si>
    <t>722110924</t>
  </si>
  <si>
    <t>Opravy vodovodního potrubí litinového přírubového propojení dosavadního potrubí do DN 80</t>
  </si>
  <si>
    <t>VŠ (1)=1.000 [A] 
Celkem: 1=1.000 [B]</t>
  </si>
  <si>
    <t>722130801</t>
  </si>
  <si>
    <t>Demontáž potrubí z ocelových trubek pozinkovaných závitových do DN 25</t>
  </si>
  <si>
    <t>stáv. rozvody (2.2+0.4+0.8+0.6+0.3 + 1.2+3.3+2*2.0+2*0.9 + 3.9+0.8+4+0.4+4*1.0 + 2.7+2.4+1.1+2*0.6*2*1.2+1.5+6*1.0 + 0.7+0.3+1.0+2.7+1.0 + 0)=49.980 [A] 
stáv. rozvody (0 + 6.55+1.9+1.0 + 3.9+1.9+1.0+3.0 + 9.9+1.0 + 0)=30.150 [B] 
Celkem: 49.98+30.15=80.130 [C]</t>
  </si>
  <si>
    <t>722130802</t>
  </si>
  <si>
    <t>Demontáž potrubí z ocelových trubek pozinkovaných závitových přes 25 do DN 40</t>
  </si>
  <si>
    <t>stáv. rozvody (1.4+1.6+0.6+6.3 + 4.7 + 1.4+10.6 + 2.7+3.2 + 8.3)=40.800 [A] 
Celkem: 40.8=40.800 [B]</t>
  </si>
  <si>
    <t>722175002</t>
  </si>
  <si>
    <t>Potrubí z plastových trubek z polypropylenu PP-RCT svařovaných polyfúzně D 20 x 2,8</t>
  </si>
  <si>
    <t>SV PPR d16 (1.8+0.4+0.8+0.6+0.4+2.3+0.4+1.0+2*0.4+6*0.3 + 2*0.6+2*0.4+4*0.3 + 3*0.6+3*0.3 + 0.4+1.6+0.6+1.0+0.3 + 0)=20.100 [A] 
SV PPR d16 (0 + 2*1.3+4*0.3 + 0.8+2*0.3 + 1.0+0.4+1.6+3*0.3 + 1.2+2*0.3 + 2*0.6+6*0.3 + 0.4+2.3+1.0+0.3 + 0.6+0.3)=18.800 [B] 
SV PPR d20 (0.3+3.1+1.3+2*0.4+2*0.3 + 1.6 + 0.7+0.3 + 1.4 + 0.8+2.2+0.4+0.3 + 1.4+1.2+1.5+3.3+2*0.3 + 0.3+0.4+1.4+0.3)=24.200 [C] 
SV PPRCT d20 (0 + 0.4+0.9+1.0+0.7 + 0.4+2.1+1.0 + 0.4+1.2+1.0+0.7 + 0.3+2.1+1.0+0.7+12.8+1.0+0.3 + 0)=28.000 [D] 
TV PPR d16 (0.6+2.4+1.3+2*1.0+2*0.3 + 1.1+2*0.3 + 2.5+1.0+0.3 + 0.6+0.3 + 0.4+1.6+0.5+1.0+0.3 + 0.9+2*0.3 + 2*0.6+2*0.3)=20.400 [E] 
TV PPR d16 (0 + 1.8+0.5+0.7+2*0.4+3*1.0+0.6+4*0.3 + 0.6+1.2+0.6+3*0.3)=11.900 [F] 
TV PPR d20 (0.3+0.6 + 0.4+1.6+0.6+1.0 + 0.3+0.6+1.5+0.9 + 1.4+1.2)=10.400 [G] 
TV PPRCT d16 (1.2+1.4+6.9+0.4)=9.900 [H] 
TV PPRCT d20 (0.4+4.7+12.2+0.4 + 2.8+3.8+1.5)=25.800 [I] 
TV PPRCT d20 (0)=0.000 [J] 
CV PPRCT d16 (1.2+1.4+6.9+0.4)=9.900 [K] 
CV PPRCT d16 (0.4+4.7+12.2+0.4 + 2.8+3.8+1.5)=25.800 [L] 
CV PPRCT d20 (1.1+1.6+2.3+15.9)=20.900 [M] 
Celkem: 20.1+18.8+24.2+28+20.4+11.9+10.4+9.9+25.8+0+9.9+25.8+20.9=226.100 [N]</t>
  </si>
  <si>
    <t>722175003</t>
  </si>
  <si>
    <t>Potrubí z plastových trubek z polypropylenu PP-RCT svařovaných polyfúzně D 25 x 3,5</t>
  </si>
  <si>
    <t>SV PPR d25 (0.3+1.0+0.4+1.3+2.4+2.2+0.3 + 0.3+0.6+3.1)=11.900 [A] 
SV PPRCT d25 (0.5+11.8+3.3+5.5+0 + 3.3+3.3+0.3 + 0.4+2.2+1.0+1.8 + 0.4+5.1+0.5+6.6+0.9+1.2+1.0+0.6 + 2.4+0.4+0.4+2.3 + 0)=55.200 [B] 
SV PPRCT d25 (0 + 0.4+1.5+1.6+1.0+0.3 + 4.5+3.2+1.2+1.7)=15.400 [C] 
SV PPRCT d25 (4.1+1.5+0.8+1.0 + 0.8+2.0+2*0.6+2.55+1.8+1.0+0.4+2.0+2*0.3)=19.750 [D] 
TV PPR d25 (0.3+2.0+0.9+2.5)=5.700 [E] 
TV PPRCT d25 (1.1+1.6+2.3+15.9)=20.900 [F] 
Celkem: 11.9+55.2+15.4+19.75+5.7+20.9=128.850 [G]</t>
  </si>
  <si>
    <t>722175004</t>
  </si>
  <si>
    <t>Potrubí z plastových trubek z polypropylenu PP-RCT svařovaných polyfúzně D 32 x 4,4</t>
  </si>
  <si>
    <t>SV PPRCT d32 (0.4+1.7+4.0+3.6+0.4+6.6+3.3+1.1+0.5 + 5.4+5.9 + 10.6 + 0.4+5.6+1.1+6.6+3.3+1.2+0.6)=62.300 [A] 
Celkem: 62.3=62.300 [B]</t>
  </si>
  <si>
    <t>722175005</t>
  </si>
  <si>
    <t>Potrubí z plastových trubek z polypropylenu PP-RCT svařovaných polyfúzně D 40 x 5,5</t>
  </si>
  <si>
    <t>SV PPRCT d40 (0.6+2.4 + 2.8+1.6+4.6+0.5+3.3+1.3+2.3+3.9+3.7)=27.000 [A] 
Celkem: 27=27.000 [B]</t>
  </si>
  <si>
    <t>722175006</t>
  </si>
  <si>
    <t>Potrubí z plastových trubek z polypropylenu PP-RCT svařovaných polyfúzně D 50 x 6,9</t>
  </si>
  <si>
    <t>SV PPRCT d50 (0.3+0.4+2.1+0.6)=3.400 [A] 
Celkem: 3.4=3.400 [B]</t>
  </si>
  <si>
    <t>722190401</t>
  </si>
  <si>
    <t>Zřízení přípojek na potrubí vyvedení a upevnění výpustek do DN 25</t>
  </si>
  <si>
    <t>SK 1*2=2.000 [A] 
U 6*2=12.000 [B] 
Ua 4*2=8.000 [C] 
Ui 1*2=2.000 [D] 
WC 5=5.000 [E] 
WCa 6=6.000 [F] 
WCi 1=1.000 [G] 
2 3*2=6.000 [H] 
VV 3*2=6.000 [I] 
PSa 3=3.000 [J] 
automat 2=2.000 [K] 
Celkem: 2+12+8+2+5+6+1+6+6+3+2=53.000 [L]</t>
  </si>
  <si>
    <t>722220231</t>
  </si>
  <si>
    <t>Armatury s jedním závitem přechodové tvarovky PPR, PN 20 (SDR 6) s kovovým závitem vnitřním přechodky dGK D 20 x G 1/2"</t>
  </si>
  <si>
    <t>VS 2*(4 + 0 + 1)=10.000 [A] 
CV 1*2=2.000 [B] 
Celkem: 10+2=12.000 [C]</t>
  </si>
  <si>
    <t>722220232</t>
  </si>
  <si>
    <t>Armatury s jedním závitem přechodové tvarovky PPR, PN 20 (SDR 6) s kovovým závitem vnitřním přechodky dGK D 25 x G 3/4"</t>
  </si>
  <si>
    <t>VS 2*(0 + 1 + 0)=2.000 [A] 
SV 1*2=2.000 [B] 
TV 1*2=2.000 [C] 
Celkem: 2+2+2=6.000 [D]</t>
  </si>
  <si>
    <t>722220237</t>
  </si>
  <si>
    <t>Armatury s jedním závitem přechodové tvarovky PPR, PN 20 (SDR 6) s kovovým závitem vnitřním přechodky dGK D 75 x G 2 1/2"</t>
  </si>
  <si>
    <t>SV 1=1.000 [A] 
Celkem: 1=1.000 [B]</t>
  </si>
  <si>
    <t>722224116</t>
  </si>
  <si>
    <t>Armatury s jedním závitem kohouty plnicí a vypouštěcí PN 10 G 3/4"</t>
  </si>
  <si>
    <t>automat 2=2.000 [A] 
Celkem: 2=2.000 [B]</t>
  </si>
  <si>
    <t>722232043</t>
  </si>
  <si>
    <t>Armatury se dvěma závity kulové kohouty PN 42 do 185 °C přímé vnitřní závit G 1/2"</t>
  </si>
  <si>
    <t>VS 2*(4 + 0 + 1 + 1)=12.000 [A] 
CV 1=1.000 [B] 
Celkem: 12+1=13.000 [C]</t>
  </si>
  <si>
    <t>722232044</t>
  </si>
  <si>
    <t>Armatury se dvěma závity kulové kohouty PN 42 do 185 °C přímé vnitřní závit G 3/4"</t>
  </si>
  <si>
    <t>VS 2*(0 + 1 + 0)=2.000 [A] 
SV 1=1.000 [B] 
TV 1=1.000 [C] 
Celkem: 2+1+1=4.000 [D]</t>
  </si>
  <si>
    <t>722262226</t>
  </si>
  <si>
    <t>Vodoměry pro vodu do 40°C závitové horizontální jednovtokové suchoběžné pro dálkový odečet G 1/2" x 110 mm Qn 1,6 R100</t>
  </si>
  <si>
    <t>VS (4 + 0 + 1 + 1)=6.000 [A] 
Celkem: 6=6.000 [B]</t>
  </si>
  <si>
    <t>722262227</t>
  </si>
  <si>
    <t>Vodoměry pro vodu do 40°C závitové horizontální jednovtokové suchoběžné pro dálkový odečet G 3/4" x 130 mm Qn 4,0 R100</t>
  </si>
  <si>
    <t>VS (0 + 1 + 0)=1.000 [A] 
Celkem: 1=1.000 [B]</t>
  </si>
  <si>
    <t>R72299X001</t>
  </si>
  <si>
    <t>Etapizace stavby - provizorní rozvod vody</t>
  </si>
  <si>
    <t>Poznámka k položce: Provizorní rozvod vody pro zajištění plynulého provozu ve stavbou nedotčených prostorech lékařských ordinací. Rozvod z PPR d32 o délce cca 19 m, ochrana potrubí před poškozením stavbou.</t>
  </si>
  <si>
    <t>734221413</t>
  </si>
  <si>
    <t>Ventily regulační závitové s nastavitelnou regulací PN 10 do 120°C přímé G 1/2</t>
  </si>
  <si>
    <t>CV 1=1.000 [A] 
Celkem: 1=1.000 [B]</t>
  </si>
  <si>
    <t>998722102</t>
  </si>
  <si>
    <t>Přesun hmot pro vnitřní vodovod stanovený z hmotnosti přesunovaného materiálu vodorovná dopravní vzdálenost do 50 m v objektech výšky přes 6 do 12 m</t>
  </si>
  <si>
    <t>725119125</t>
  </si>
  <si>
    <t>Zařízení záchodů montáž klozetových mís závěsných na nosné stěny</t>
  </si>
  <si>
    <t>WC 5=5.000 [A] 
WCa 6=6.000 [B] 
WCi 1=1.000 [C] 
Celkem: 5+6+1=12.000 [D]</t>
  </si>
  <si>
    <t>64236021</t>
  </si>
  <si>
    <t>klozet keramický bílý závěsný hluboké splachování 490x360x350mm</t>
  </si>
  <si>
    <t>WC 5=5.000 [A] 
WCa 6=6.000 [B] 
Celkem: 5+6=11.000 [C]</t>
  </si>
  <si>
    <t>64236051</t>
  </si>
  <si>
    <t>klozet keramický bílý závěsný hluboké splachování pro handicapované</t>
  </si>
  <si>
    <t>WCi 1=1.000 [A] 
Celkem: 1=1.000 [B]</t>
  </si>
  <si>
    <t>55281800</t>
  </si>
  <si>
    <t>tlačítko pro ovládání WC zepředu dvě vody bílé 246x164mm</t>
  </si>
  <si>
    <t>552X435</t>
  </si>
  <si>
    <t>pneumatické ovládání pro oddálené splachování do vzdálenosti 1,7 m od nádržky</t>
  </si>
  <si>
    <t>Poznámka k položce: bílé provedení, průmer 94 mm, podomítkové provedení, kompatibilní s předstěnovým montážním prvkem pro imobilní WC</t>
  </si>
  <si>
    <t>R55167394</t>
  </si>
  <si>
    <t>sedátko klozetové duroplastové bílé antibakteriální</t>
  </si>
  <si>
    <t>725129102</t>
  </si>
  <si>
    <t>Pisoárové záchodky montáž ostatních typů automatických</t>
  </si>
  <si>
    <t>PSa3=3.000 [A] 
Celkem: 3=3.000 [B]</t>
  </si>
  <si>
    <t>64251326</t>
  </si>
  <si>
    <t>pisoár keramický automatický s infračerveným splachovačem s elektronikou ALS napětí 24V DC</t>
  </si>
  <si>
    <t>55144040</t>
  </si>
  <si>
    <t>napájecí zdroj pro napájení automaticky ovládaných zařízení umístěných do vzdálenosti 300mm</t>
  </si>
  <si>
    <t>R645X001</t>
  </si>
  <si>
    <t>D+M nerezová přepážka k pisoárům</t>
  </si>
  <si>
    <t>PSa3-1=2.000 [A] 
Celkem: 2=2.000 [B]</t>
  </si>
  <si>
    <t>Poznámka k položce: Nerezová zástěna mezi pisoáry. Materiál CrNi 18/10 (AISI - 304). Povrch vnitřní výplně matná nerez, vnější rám lesklá nerez.</t>
  </si>
  <si>
    <t>725137802</t>
  </si>
  <si>
    <t>Demontáž pisoárových stání děrované trubky bez nádrže</t>
  </si>
  <si>
    <t>725219102</t>
  </si>
  <si>
    <t>Umyvadla montáž umyvadel ostatních typů na šrouby</t>
  </si>
  <si>
    <t>U 6=6.000 [A] 
Ua 4=4.000 [B] 
Ui 1=1.000 [C] 
Celkem: 6+4+1=11.000 [D]</t>
  </si>
  <si>
    <t>64211005</t>
  </si>
  <si>
    <t>umyvadlo keramické závěsné bílé 550x420mm</t>
  </si>
  <si>
    <t>U 6=6.000 [A] 
Ua 4=4.000 [B] 
Celkem: 6+4=10.000 [C]</t>
  </si>
  <si>
    <t>64211023</t>
  </si>
  <si>
    <t>umyvadlo keramické závěsné bezbariérové bílé 640x550mm</t>
  </si>
  <si>
    <t>Ui 1=1.000 [A] 
Celkem: 1=1.000 [B]</t>
  </si>
  <si>
    <t>R725291712X01</t>
  </si>
  <si>
    <t>Doplňky zařízení koupelen a záchodů nerez madla krakorcová, délky 834 mm</t>
  </si>
  <si>
    <t>Poznámka k položce: Pevné toaletní madlo o délce 834 mm, vyrobené z ušlechtilé leštěné nerezové oceli. Rozměry madla 834 x 165 mm.</t>
  </si>
  <si>
    <t>R725291722X01</t>
  </si>
  <si>
    <t>Doplňky zařízení koupelen a záchodů nerez madla krakorcová sklopná, délky 834 mm</t>
  </si>
  <si>
    <t>Poznámka k položce: Sklopné toaletní madlo o délce 834 mm, vyrobené z ušlechtilé leštěné nerezové oceli. Rozměry madla 834 x 165 mm.</t>
  </si>
  <si>
    <t>R725917X005</t>
  </si>
  <si>
    <t>Doplňky zařízení koupelen a záchodů osoušeč rukou antivandal 1600W</t>
  </si>
  <si>
    <t>Poznámka k položce: Sušič rukou s unikátním způsobem sušení rukou tenkým proudem vzduchu. Kryt z polykarbonátu a ABS s baktericidním povrchem. HEPA13 filtr, digitální motor, závěsný na stěnu, osušení rukou do 10s.</t>
  </si>
  <si>
    <t>R725917X006</t>
  </si>
  <si>
    <t>Doplňky zařízení koupelen a záchodů osoušeč rukou 1400W</t>
  </si>
  <si>
    <t>725339111</t>
  </si>
  <si>
    <t>Výlevky montáž výlevky</t>
  </si>
  <si>
    <t>VV 3=3.000 [A] 
Celkem: 3=3.000 [B]</t>
  </si>
  <si>
    <t>64271101</t>
  </si>
  <si>
    <t>výlevka keramická bílá</t>
  </si>
  <si>
    <t>725530823</t>
  </si>
  <si>
    <t>Demontáž elektrických zásobníkových ohřívačů vody tlakových od 50 do 200 l</t>
  </si>
  <si>
    <t>4+1=5.000 [A] 
Celkem: 5=5.000 [B]</t>
  </si>
  <si>
    <t>725530831</t>
  </si>
  <si>
    <t>Demontáž elektrických zásobníkových ohřívačů vody průtokových jakýchkoliv</t>
  </si>
  <si>
    <t>5=5.000 [A] 
Celkem: 5=5.000 [B]</t>
  </si>
  <si>
    <t>R725531101X01</t>
  </si>
  <si>
    <t>malý elektrický průtokový ohřívač pro jedno odběrné místo, 1,5 kW, typová připojovací pojistná sestava</t>
  </si>
  <si>
    <t>Poznámka k položce: uzavřená smaltovaná tlaková nádoba, topné těleso o příkonuu 1,5 kW, umístění pod odběrné místo, teplota vody je nastavena termostatem na 55 °C, vstup studené vody je označen modrým kroužkem, výstup teplé vody je označen červeným kroužkem, připojovací armatury - uzávěr, zpětná klapka, pojistný ventil včetně napojení do kanalizace</t>
  </si>
  <si>
    <t>R725532114X01</t>
  </si>
  <si>
    <t>elektrický zásobník vody 80 l, nástěnný, 3,0 kW rychloohřev 220V plus typová pojistná sestava</t>
  </si>
  <si>
    <t>Poznámka k položce: uzavřená tlaková nádoba, keramické topné těleso, ovládané provozním termostatem a jištěné bezpečnostním termostatem (tepelnou pojistkou), Teplotní rozsah 5–74 °C, Připojovací napětí 1-PE-N/AC 230 V/50 Hz, elektrické krytí IP44, Silná polyuretanová izolace, regulace svislého zavěšení ohřívače, pojistný ventil včetně napojení do kanalizace</t>
  </si>
  <si>
    <t>R725532118X03</t>
  </si>
  <si>
    <t>elektrický zásobník vody 120 l, nástěnný, 3,0 kW rychloohřev 220V plus typová pojistná sestava</t>
  </si>
  <si>
    <t>725532320</t>
  </si>
  <si>
    <t>Elektrické ohřívače zásobníkové beztlakové přepadové akumulační s pojistným ventilem stacionární 0,6 MPa objem nádrže (příkon) 200 l (2,2 kW)</t>
  </si>
  <si>
    <t>Poznámka k položce: 200 litrů, el. cca 2,2 kW, s rozměry průměr 600 a výškou 1290 mm. Napojení dole. Pojistný ventil pro zásobníky TV, armatura obsahuje: pojistný ventil, uzavírací ventil, zpětný ventil, kontrolní šroub, odkapávací trychtýř podle EN</t>
  </si>
  <si>
    <t>725813111</t>
  </si>
  <si>
    <t>Ventily rohové bez připojovací trubičky nebo flexi hadičky G 1/2"</t>
  </si>
  <si>
    <t>SK 1*0=0.000 [A] 
U 6*2=12.000 [B] 
Ua 4*2=8.000 [C] 
Ui 1*2=2.000 [D] 
WC 5=5.000 [E] 
WCa 6=6.000 [F] 
WCi 1=1.000 [G] 
2 3*2=6.000 [H] 
VV 3*0=0.000 [I] 
PSa 3=3.000 [J] 
Celkem: 0+12+8+2+5+6+1+6+0+3=43.000 [K]</t>
  </si>
  <si>
    <t>55190003</t>
  </si>
  <si>
    <t>flexi hadice ohebná sanitární D 9x13mm FF 1/2" 500mm</t>
  </si>
  <si>
    <t>725820801</t>
  </si>
  <si>
    <t>Demontáž baterií nástěnných do G 3/4</t>
  </si>
  <si>
    <t>725821323</t>
  </si>
  <si>
    <t>Baterie dřezové nástěnné klasické s otáčivým kulatým ústím a délkou ramínka 300 mm</t>
  </si>
  <si>
    <t>725821325</t>
  </si>
  <si>
    <t>Baterie dřezové stojánkové pákové s otáčivým ústím a délkou ramínka 220 mm</t>
  </si>
  <si>
    <t>D 3=3.000 [A] 
Celkem: 3=3.000 [B]</t>
  </si>
  <si>
    <t>725822611</t>
  </si>
  <si>
    <t>Baterie umyvadlové stojánkové pákové bez výpusti</t>
  </si>
  <si>
    <t>725829131</t>
  </si>
  <si>
    <t>Baterie umyvadlové montáž ostatních typů stojánkových G 1/2"</t>
  </si>
  <si>
    <t>R55145692X01</t>
  </si>
  <si>
    <t>baterie umyvadlová stojánková páková s prodlouženou pákou pro tělesně postižené</t>
  </si>
  <si>
    <t>Poznámka k položce: provedení chrom, ovládání pákové, dosah výtoku min. 135 mm, automatická výpust, perlátor,</t>
  </si>
  <si>
    <t>725849412</t>
  </si>
  <si>
    <t>Baterie sprchové montáž nástěnných baterií s pevnou výškou sprchy</t>
  </si>
  <si>
    <t>SK 1=1.000 [A] 
Celkem: 1=1.000 [B]</t>
  </si>
  <si>
    <t>55145594</t>
  </si>
  <si>
    <t>baterie sprchová páková 150mm chrom</t>
  </si>
  <si>
    <t>R55145552X01</t>
  </si>
  <si>
    <t>pevná sprchová hlavice s otočnou sprchovou růžicí, s omezením průtoku, vandaluvzdorné provedení</t>
  </si>
  <si>
    <t>Poznámka k položce: Pevná sprchová hlavice s otočnou sprchovou růžicí, s omezením průtoku, vandaluvzdorné provedení, použité materiály odolné proti korozi a vodnímu kameni.  - průtok: 9 l/min - připojení: 1/2' - hmotnost: 1,08 kg - teplota: max. 65°C</t>
  </si>
  <si>
    <t>725860811</t>
  </si>
  <si>
    <t>Demontáž zápachových uzávěrek pro zařizovací předměty jednoduchých</t>
  </si>
  <si>
    <t>725861102</t>
  </si>
  <si>
    <t>Zápachové uzávěrky zařizovacích předmětů pro umyvadla DN 40</t>
  </si>
  <si>
    <t>Poznámka k položce: včetně výpusti</t>
  </si>
  <si>
    <t>725862103</t>
  </si>
  <si>
    <t>Zápachové uzávěrky zařizovacích předmětů pro dřezy DN 40/50</t>
  </si>
  <si>
    <t>725865411</t>
  </si>
  <si>
    <t>Zápachové uzávěrky zařizovacích předmětů pro pisoáry DN 32/40</t>
  </si>
  <si>
    <t>PSa 3=3.000 [A] 
Celkem: 3=3.000 [B]</t>
  </si>
  <si>
    <t>998725102</t>
  </si>
  <si>
    <t>Přesun hmot pro zařizovací předměty stanovený z hmotnosti přesunovaného materiálu vodorovná dopravní vzdálenost do 50 m v objektech výšky přes 6 do 12 m</t>
  </si>
  <si>
    <t>726</t>
  </si>
  <si>
    <t>Zdravotechnika - předstěnové instalace</t>
  </si>
  <si>
    <t>726131203</t>
  </si>
  <si>
    <t>Předstěnové instalační systémy do lehkých stěn s kovovou konstrukcí montáž ostatních typů pisoárů</t>
  </si>
  <si>
    <t>PS 3=3.000 [A] 
Celkem: 3=3.000 [B]</t>
  </si>
  <si>
    <t>55281760</t>
  </si>
  <si>
    <t>montážní prvek pro pisoár do lehkých stěn s kovovou konstrukcí stavební v 1300mm</t>
  </si>
  <si>
    <t>726131204</t>
  </si>
  <si>
    <t>Předstěnové instalační systémy do lehkých stěn s kovovou konstrukcí montáž ostatních typů klozetů</t>
  </si>
  <si>
    <t>55281706</t>
  </si>
  <si>
    <t>montážní prvek pro závěsné WC do lehkých stěn s kovovou konstrukcí ovládání zepředu stavební v 1120mm</t>
  </si>
  <si>
    <t>55281708</t>
  </si>
  <si>
    <t>montážní prvek pro závěsné WC do lehkých stěn s kovovou konstrukcí pro tělesně postižené stavební v 1120mm</t>
  </si>
  <si>
    <t>55166001</t>
  </si>
  <si>
    <t>souprava pro připojení závěsného WC DN 110</t>
  </si>
  <si>
    <t>998726112</t>
  </si>
  <si>
    <t>Přesun hmot pro instalační prefabrikáty stanovený z hmotnosti přesunovaného materiálu vodorovná dopravní vzdálenost do 50 m v objektech výšky přes 6 m do 12 m</t>
  </si>
  <si>
    <t>727</t>
  </si>
  <si>
    <t>Zdravotechnika - požární ochrana</t>
  </si>
  <si>
    <t>727121103</t>
  </si>
  <si>
    <t>Protipožární ochranné manžety z jedné strany dělící konstrukce požární odolnost EI 90 D 50</t>
  </si>
  <si>
    <t>SV (4+1)=5.000 [A] 
SK (1 + 1)=2.000 [B] 
Celkem: 5+2=7.000 [C]</t>
  </si>
  <si>
    <t>727121105</t>
  </si>
  <si>
    <t>Protipožární ochranné manžety z jedné strany dělící konstrukce požární odolnost EI 90 D 75</t>
  </si>
  <si>
    <t>SK (1+1)=2.000 [A] 
Celkem: 2=2.000 [B]</t>
  </si>
  <si>
    <t>727121107</t>
  </si>
  <si>
    <t>Protipožární ochranné manžety z jedné strany dělící konstrukce požární odolnost EI 90 D 110</t>
  </si>
  <si>
    <t>SK (2+2+1)=5.000 [A] 
Celkem: 5=5.000 [B]</t>
  </si>
  <si>
    <t>727121108</t>
  </si>
  <si>
    <t>Protipožární ochranné manžety z jedné strany dělící konstrukce požární odolnost EI 90 D 125</t>
  </si>
  <si>
    <t>SK (2)=2.000 [A] 
Celkem: 2=2.000 [B]</t>
  </si>
  <si>
    <t>741</t>
  </si>
  <si>
    <t>Elektroinstalace - silnoproud</t>
  </si>
  <si>
    <t>R741X642</t>
  </si>
  <si>
    <t>Zapojení ohřívačů vody</t>
  </si>
  <si>
    <t>5+1+2=8.000 [A] 
Celkem: 8=8.000 [B]</t>
  </si>
  <si>
    <t>Poznámka k položce: Napojení zařízaní na elektrickou síť. Dodávka včetně propojovacího materiálu.</t>
  </si>
  <si>
    <t>R741X643</t>
  </si>
  <si>
    <t>Zapojení osoušeče rukou</t>
  </si>
  <si>
    <t>3+5=8.000 [A] 
Celkem: 8=8.000 [B]</t>
  </si>
  <si>
    <t>R741X644</t>
  </si>
  <si>
    <t>Zapojení senzorů bezdotykových baterií a splachovačů</t>
  </si>
  <si>
    <t>3=3.000 [A] 
Celkem: 3=3.000 [B]</t>
  </si>
  <si>
    <t>Trubní vedení</t>
  </si>
  <si>
    <t>894201113</t>
  </si>
  <si>
    <t>Ostatní konstrukce na trubním vedení z prostého betonu dno šachet tloušťky přes 200 mm z betonu bez zvýšených nároků na prostředí tř. C 16/20</t>
  </si>
  <si>
    <t>RŠ ((1.3*1.0*(0.2)) + (1.3*1.0*(0.2)))=0.520 [A] 
Celkem: 0.52=0.520 [B]</t>
  </si>
  <si>
    <t>894302141</t>
  </si>
  <si>
    <t>Ostatní konstrukce na trubním vedení ze železobetonu stěny šachet tloušťky přes 200 mm z betonu bez zvýšených nároků na prostředí tř. C 16/20</t>
  </si>
  <si>
    <t>RŠ (((2*1.3+2*1.0)*(1.27+0.2-0.3))*0.2 + ((2*1.3+2*1.0)*(1.25+0.2-0.3))*0.2)=2.134 [A] 
Celkem: 2.134=2.134 [B]</t>
  </si>
  <si>
    <t>894302241</t>
  </si>
  <si>
    <t>Ostatní konstrukce na trubním vedení ze železobetonu strop šachet vodovodních nebo kanalizačních z betonu bez zvýšených nároků na prostředí tř. C 16/20</t>
  </si>
  <si>
    <t>894502201</t>
  </si>
  <si>
    <t>Bednění konstrukcí na trubním vedení stěn šachet pravoúhlých nebo čtyř a vícehranných oboustranné</t>
  </si>
  <si>
    <t>RŠ (2*(2*1.3+2*1.0)*(1.27+0.2-0.3) + 2*(2*1.3+2*1.0)*(1.25+0.2-0.3))=21.344 [A] 
Celkem: 21.344=21.344 [B]</t>
  </si>
  <si>
    <t>894503111</t>
  </si>
  <si>
    <t>Bednění konstrukcí na trubním vedení deskových stropů šachet jakýchkoliv rozměrů</t>
  </si>
  <si>
    <t>RŠ ((1.3*1.0) + (1.3*1.0))=2.600 [A] 
Celkem: 2.6=2.600 [B]</t>
  </si>
  <si>
    <t>894608211</t>
  </si>
  <si>
    <t>Výztuž šachet ze svařovaných sítí typu Kari</t>
  </si>
  <si>
    <t>'D6/150/150' 
RŠ (2*(2*1.3+2*1.0)*(1.27+0.2-0.3) + 2*(2*1.3+2*1.0)*(1.25+0.2-0.3))*0.00444=0.095 [A] 
RŠ ((1.3*1.0) + (1.3*1.0))*0.00444=0.012 [B] 
Celkem: 0.095+0.012=0.107 [C]</t>
  </si>
  <si>
    <t>899102112</t>
  </si>
  <si>
    <t>Osazení poklopů litinových a ocelových včetně rámů pro třídu zatížení A15, A50</t>
  </si>
  <si>
    <t>RŠ 2=2.000 [A] 
VŠ 1=1.000 [B] 
Celkem: 2+1=3.000 [C]</t>
  </si>
  <si>
    <t>R56230603X01</t>
  </si>
  <si>
    <t>šachtový poklop pro zadláždění 600x600 mm plynotěsný a vodotěsný</t>
  </si>
  <si>
    <t>Poznámka k položce: - plynotěsný a vodotěsný - součástí je armovací síť a klíče - poklop nutno vyplnit betonem C40/50 v tl. min. 50 mm - vhodné pro použití do interiéru i exteriéru - hliníková slitina – nerezavějící provedení - pochozí provedení</t>
  </si>
  <si>
    <t>R56230603X02</t>
  </si>
  <si>
    <t>šachtový poklop pro zadláždění 400x400 mm plynotěsný a vodotěsný</t>
  </si>
  <si>
    <t>VŠ 1=1.000 [A] 
Celkem: 1=1.000 [B]</t>
  </si>
  <si>
    <t>899102211</t>
  </si>
  <si>
    <t>Demontáž poklopů litinových a ocelových včetně rámů, hmotnosti jednotlivě přes 50 do 100 Kg</t>
  </si>
  <si>
    <t>2NP (1+1)*0.6*0.9=1.080 [A] 
VS 1*0.9*1.2=1.080 [B] 
Celkem: 1.08+1.08=2.160 [C]</t>
  </si>
  <si>
    <t>1NP (3+2+1 + 1 + 1)*0.9*1.2=8.640 [A] 
1NP 2*0.9*1.2=2.160 [B] 
1NP 1*0.9*1.2=1.080 [C] 
SV PPRCT d25 (0.9*1.2 + 1.8*0.9)=2.700 [D] 
Celkem: 8.64+2.16+1.08+2.7=14.580 [E]</t>
  </si>
  <si>
    <t>961044111</t>
  </si>
  <si>
    <t>Bourání základů z betonu prostého</t>
  </si>
  <si>
    <t>rušené šachty 4*(1.3*1.0*1.6 - 0.9*0.6*1.2)=5.728 [A] 
Celkem: 5.728=5.728 [B]</t>
  </si>
  <si>
    <t>965082941</t>
  </si>
  <si>
    <t>Odstranění násypu pod podlahami nebo ochranného násypu na střechách tl. přes 200 mm jakékoliv plochy</t>
  </si>
  <si>
    <t>1NP (1.5+0.8 + 2.7 + 3.9)*0.3*0.6=1.602 [A] 
Celkem: 1.602=1.602 [B]</t>
  </si>
  <si>
    <t>971033251</t>
  </si>
  <si>
    <t>Vybourání otvorů ve zdivu základovém nebo nadzákladovém z cihel, tvárnic, příčkovek z cihel pálených na maltu vápennou nebo vápenocementovou plochy do 0,0225 m2</t>
  </si>
  <si>
    <t>Vybourání otvorů ve zdivu základovém nebo nadzákladovém z cihel, tvárnic, příčkovek z cihel pálených na maltu vápennou nebo vápenocementovou plochy do 0,0225 m2, tl. do 450 mm</t>
  </si>
  <si>
    <t>1PP 3+1=4.000 [A] 
1NP 1=1.000 [B] 
Celkem: 4+1=5.000 [C]</t>
  </si>
  <si>
    <t>971033261</t>
  </si>
  <si>
    <t>Vybourání otvorů ve zdivu základovém nebo nadzákladovém z cihel, tvárnic, příčkovek z cihel pálených na maltu vápennou nebo vápenocementovou plochy do 0,0225 m2, tl. do 600 mm</t>
  </si>
  <si>
    <t>1PP 1 + 1=2.000 [A] 
1NP 1 + 3=4.000 [B] 
Celkem: 2+4=6.000 [C]</t>
  </si>
  <si>
    <t>971033361</t>
  </si>
  <si>
    <t>Vybourání otvorů ve zdivu základovém nebo nadzákladovém z cihel, tvárnic, příčkovek z cihel pálených na maltu vápennou nebo vápenocementovou plochy do 0,09 m2,</t>
  </si>
  <si>
    <t>Vybourání otvorů ve zdivu základovém nebo nadzákladovém z cihel, tvárnic, příčkovek z cihel pálených na maltu vápennou nebo vápenocementovou plochy do 0,09 m2, tl. do 600 mm</t>
  </si>
  <si>
    <t>1NP 2=2.000 [A] 
Celkem: 2=2.000 [B]</t>
  </si>
  <si>
    <t>971042261</t>
  </si>
  <si>
    <t>Vybourání otvorů v betonových příčkách a zdech základových nebo nadzákladových plochy do 0,0225 m2, tl. do 600 mm</t>
  </si>
  <si>
    <t>SK KG DN 100 (1)=1.000 [A] 
SK KG DN 125 (1 + 1)=2.000 [B] 
Celkem: 1+2=3.000 [C]</t>
  </si>
  <si>
    <t>971042361</t>
  </si>
  <si>
    <t>Vybourání otvorů v betonových příčkách a zdech základových nebo nadzákladových plochy do 0,09 m2, tl. do 600 mm</t>
  </si>
  <si>
    <t>SK KG DN 150 (6 + 1 + 5)=12.000 [A] 
Celkem: 12=12.000 [B]</t>
  </si>
  <si>
    <t>972033161</t>
  </si>
  <si>
    <t>Vybourání otvorů v klenbách z cihel bez odstranění podlahy a násypu, plochy do 0,0225 m2, tl. do 300 mm</t>
  </si>
  <si>
    <t>1NP 3+2+1 + 1 + 1=8.000 [A] 
2NP 1+1=2.000 [B] 
Celkem: 8+2=10.000 [C]</t>
  </si>
  <si>
    <t>972033261</t>
  </si>
  <si>
    <t>Vybourání otvorů v klenbách z cihel bez odstranění podlahy a násypu, plochy do 0,09 m2, tl. do 300 mm</t>
  </si>
  <si>
    <t>1NP 2=2.000 [A] 
2NP 0=0.000 [B] 
Celkem: 2+0=2.000 [C]</t>
  </si>
  <si>
    <t>972033361</t>
  </si>
  <si>
    <t>Vybourání otvorů v klenbách z cihel bez odstranění podlahy a násypu, plochy do 0,25 m2, tl. do 300 mm</t>
  </si>
  <si>
    <t>1NP 1=1.000 [A] 
Celkem: 1=1.000 [B]</t>
  </si>
  <si>
    <t>973031334</t>
  </si>
  <si>
    <t>Vysekání výklenků nebo kapes ve zdivu z cihel na maltu vápennou nebo vápenocementovou kapes, plochy do 0,16 m2, hl. do 150 mm</t>
  </si>
  <si>
    <t>VS 1=1.000 [A] 
Celkem: 1=1.000 [B]</t>
  </si>
  <si>
    <t>974031142</t>
  </si>
  <si>
    <t>Vysekání rýh ve zdivu cihelném na maltu vápennou nebo vápenocementovou do hl. 70 mm a šířky do 70 mm</t>
  </si>
  <si>
    <t>SV (2.9 + 0.9+1.3+0.4+1.9+0.3 + 0 + 6.3)=14.000 [A] 
SK (0.6 + 1.1+0.6 + 2.6 + 0.9+2.6 + 0.9+0.6 + 3.3 + 0.6+2.6 + 0.6+0.6)=17.600 [B] 
Celkem: 14+17.6=31.600 [C]</t>
  </si>
  <si>
    <t>974031154</t>
  </si>
  <si>
    <t>Vysekání rýh ve zdivu cihelném na maltu vápennou nebo vápenocementovou do hl. 100 mm a šířky do 150 mm</t>
  </si>
  <si>
    <t>SV+TV (1.4+0.9+0.9+2*0.9 + 2*0.9+1.6+0.9+0.6)=9.900 [A] 
Celkem: 9.9=9.900 [B]</t>
  </si>
  <si>
    <t>974031164</t>
  </si>
  <si>
    <t>Vysekání rýh ve zdivu cihelném na maltu vápennou nebo vápenocementovou do hl. 150 mm a šířky do 150 mm</t>
  </si>
  <si>
    <t>SK (0.5 + 0.5)=1.000 [A] 
150x150 6.25+6.25 + 3.25+3.25=19.000 [B] 
Celkem: 1+19=20.000 [C]</t>
  </si>
  <si>
    <t>974031285</t>
  </si>
  <si>
    <t>Vysekání rýh ve zdivu cihelném na maltu vápennou nebo vápenocementovou v prostoru přilehlém ke stropní konstrukci do hl. 300 mm a šířky do 200 mm</t>
  </si>
  <si>
    <t>200x200 6.25 + 3.25=9.500 [A] 
Celkem: 9.5=9.500 [B]</t>
  </si>
  <si>
    <t>974031287</t>
  </si>
  <si>
    <t>Vysekání rýh ve zdivu cihelném na maltu vápennou nebo vápenocementovou v prostoru přilehlém ke stropní konstrukci do hl. 300 mm a šířky do 300 mm</t>
  </si>
  <si>
    <t>250x500 6.25=6.250 [A] 
Celkem: 6.25=6.250 [B]</t>
  </si>
  <si>
    <t>974031289</t>
  </si>
  <si>
    <t>Vysekání rýh ve zdivu cihelném na maltu vápennou nebo vápenocementovou v prostoru přilehlém ke stropní konstrukci Příplatek k ceně -1287 za každých dalších 100</t>
  </si>
  <si>
    <t>Vysekání rýh ve zdivu cihelném na maltu vápennou nebo vápenocementovou v prostoru přilehlém ke stropní konstrukci Příplatek k ceně -1287 za každých dalších 100 mm šířky rýhy hl. do 300 mm</t>
  </si>
  <si>
    <t>250x500 2*6.25=12.500 [A] 
Celkem: 12.5=12.500 [B]</t>
  </si>
  <si>
    <t>stavební suť 8.81=8.810 [A] 
Celkem: 8.81=8.810 [B]</t>
  </si>
  <si>
    <t>stavební suť 4.4=4.400 [A] 
stavební odpad 2.2=2.200 [B] 
Celkem: 4.4+2.2=6.600 [C]</t>
  </si>
  <si>
    <t>SK KG DN 150 ((11.2+0)*((8.04+7.81)/2-6.55+0.15-0.25) + (30.49+0 -1.3-0.75-3*0.6-0.45-0.3)*((7.93+7.68+7.68+7.53-2*6.55-2*6.1)/4+0.15-0.25) + 0)*0=0.000 [A] 
SK KG DN 150 (0 + (3.49+0)*((7.86+7.81)/2-6.55+0.15-0.25) + (21.45+0 - 1.3-2*0.75-0.6-0.5)*((8.0+2*7.73+7.68-2*6.55-2*6.27)/4+0.15-0.25) + 0)*0.6=15.907 [B] 
SK KG DN 150 (0 + (1.89+0)*(7.97-6.55+0.15-0.25) + (9.66+0 - 0.3)*((8.12+7.06)/2-6.55+0.15-0.25) + (4.81+0)*((8.11+7.19)/2-6.55+0.15-0.25))*0.6=9.662 [C] 
SK KG DN 125 ((3.44+0)*((7.8+7.69)/2-6.55+0.15-0.25) + (1.01+0)*(7.65-6.55+0.15-0.25) + (2.14+0)*(7.75-6.55+0.15-0.25) + 0)*0.6=4.278 [D] 
SK KG DN 125 ((1.3+0)*(7.74-6.55+0.15-0.25) + (6.7+0)*(7.81-6.55+0.15-0.25) + 0)*0.6=5.513 [E] 
SK KG DN 100 ((2.87+0)*(7.84-6.55+0.15-0.25) + (1.92+0)*(7.72-6.55+0.15-0.25) + (1.96+0)*(7.67-6.55+0.15-0.25) + 0)*0.6=4.481 [F] 
SK KG DN 100 (0 + (1.80+0)*(7.65-6.1+0.15-0.25) + (1.66+0)*(7.63-6.1+0.15-0.25) + 0)*0.6=2.990 [G] 
SK KG DN 100 (0 + (5.22+0 - 0.6)*(7.64-6.27+0.15-0.25) + (0.71+0)*(7.81-6.55+0.15-0.25) + 0)*0.6=4.015 [H] 
SK KG DN 100 (0 + (1.64+0)*(7.74-6.55+0.15-0.25) + (1.41+0)*(7.71-6.27+0.15-0.25) + 0)*0.6=2.206 [I] 
SK KG DN 100 (0 + (2.11+0 - 0.75)*(7.65-6.27+0.15-0.25) + (1.32+0)*(7.43-6.55+0.15-0.25) + 0)*0.6=1.662 [J] 
SK KG DN 100 (0 + (0.6+0)*(7.86-6.55+0.15-0.25))*0.6=0.436 [K] 
uzavření trasy 3 (0.6*0.6*(1.4-0.25))=0.414 [L] 
RŠ ((1.3*1.0*(1.27+0.4-0.25)) + (1.3*1.0*(1.25+0.4-0.25)))=3.666 [M] 
SK KG DN 150 ((11.2+0)*((8.04+7.81)/2-6.55-0.3-0.25)+(30.49+0 -1.3-0.75-3*0.6-0.45-0.3)*((7.93+7.68+7.68+7.53-2*6.55-2*6.1)/4-0.3-0.25))*0.6*(-1)=-18.437 [N] 
''SK KG DN 150' (0 + (3,49+0)*((7,86+7,81)/2-6,55-0,3-0,25) + (21,45+0 - 1,3-2*0,75-0,6-0,5)*((8,0+2*7,73+7,68-2*6,55-2*6,27)/4-0,3-0,25) + 0)*0,6*(- 
SK KG DN 150 (0 + (1.89+0)*(7.97-6.55-0.3-0.25) + (9.66+0 - 0.3)*((8.12+7.06)/2-6.55-0.3-0.25) + (4.81+0)*((8.11+7.19)/2-6.55-0.3-0.25))*0.6*(-1)=-5.326 [O] 
SK KG DN 125 ((3.44+0)*((7.8+7.69)/2-6.55-0.3-0.25) + (1.01+0)*(7.65-6.55-0.3-0.25) + (2.14+0)*(7.75-6.55-0.3-0.25) + 0)*0.6*(-1)=-2.499 [P] 
SK KG DN 125 ((1.3+0)*(7.74-6.55-0.3-0.25) + (6.7+0)*(7.81-6.55-0.3-0.25) + 0)*0.6*(-1)=-3.353 [Q] 
SK KG DN 100 ((2.87+0)*(7.84-6.55-0.25-0.25) + (1.92+0)*(7.72-6.55-0.25-0.25) + (1.96+0)*(7.67-6.55-0.25-0.25) + 0)*0.6*(-1)=-2.861 [R] 
SK KG DN 100 (0 + (1.80+0)*(7.65-6.1-0.25-0.25) + (1.66+0)*(7.63-6.1-0.25-0.25) + 0)*0.6*(-1)=-2.160 [S] 
SK KG DN 100 (0 + (5.22+0 - 0.6)*(7.64-6.27-0.25-0.25) + (0.71+0)*(7.81-6.55-0.25-0.25) + 0)*0.6*(-1)=-2.735 [T] 
SK KG DN 100 (0 + (1.64+0)*(7.74-6.55-0.25-0.25) + (1.41+0)*(7.71-6.27-0.25-0.25) + 0)*0.6*(-1)=-1.474 [U] 
SK KG DN 100 (0 + (2.11+0 - 0.75)*(7.65-6.27-0.25-0.25) + (1.32+0)*(7.43-6.55-0.25-0.25) + 0)*0.6*(-1)=-1.019 [V] 
SK KG DN 100 (0 + (0.6+0)*(7.86-6.55-0.25-0.25))*0.6*(-1)=-0.292 [W] 
uzavření trasy 3 (0.6*0.6*(1.4-0.25))*(-1)=-0.414 [X] 
RŠ (0)=0.000 [Y] 
rušené šachty 4*(1.3*1.0*1.6 - 0)*(-1)=-8.320 [Z] 
Celkem: 0+15.907+9.662+4.278+5.513+4.481+2.99+4.015+2.206+1.662+0.436+0.414+3.666+-18.437+-5.326+-2.499+-3.353+-2.861+-2.16+-2.735+-1.474+-1.019+-0.292+-0.414+0+-8.32=6.340 [AA] 
24.566*1.7 Přepočtené koeficientem množství=41.762 [AB] 
Celkem: 41.762=41.762 [AC]</t>
  </si>
  <si>
    <t>998011002</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</si>
  <si>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</si>
  <si>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6 do 12 m</t>
  </si>
  <si>
    <t>721290111</t>
  </si>
  <si>
    <t>Zkouška těsnosti kanalizace v objektech vodou do DN 125</t>
  </si>
  <si>
    <t>SK HT DN 40 (4.3+0.3 + 3.1+0.4+3.1+0.9+5*0.3 + 2.4+0.3 + 0)=16.300 [A] 
SK HT DN 50 (1.3 + 1.3 + 1.3 + 1.3)=5.200 [B] 
SK HT DN 50 (1.2+2*0.3 + 3.4+1.3+2*0.3 + 1.9+0.3 + 1.2+2*0.3 + 3.3+4*0.3 + 0.4+0.3 + 0.6+0.3 + 0.6+0.3)=18.100 [C] 
SK HT DN 70 (0 + 4.1 + 3.6)=7.700 [D] 
SK HT DN 70 (3.3 + 1.7 + 6.2+3.8)=15.000 [E] 
SK HT DN 70 (1.4+0.3)=1.700 [F] 
SK HT DN 100 (1.1 + 18.1 + 18.1 + 3.3 + 0)=40.600 [G] 
SK HT DN 100 (6.1+7.7 + 3.1 + 3.4 + 3.3 + 14.4 + 1.6+3.6 + 3.3 + 2*3.2 + 3.3)=56.200 [H] 
SK HT DN 100 (2.7+2*0.3 + 1.3+2*0.3 + 2.3+3*0.3 + 0.4+0.3 + 1.3+0.3 + 0.7+0.3 + 2.3+2*0.3 + 0.9+0.3 + 0.6+0.3 + 2.1+2*0.3)=19.400 [I] 
SK HT DN 125 (10.7)=10.700 [J] 
SK KG DN 100 ((2.87+0)+(7.84-6.55) + (1.92+0)+(7.72-6.55) + (1.96+0)+(7.67-6.55) + 0)=10.330 [K] 
SK KG DN 100 (0 + (1.80+0)+(7.65-6.1) + (1.66+0)+(7.63-6.1) + 0)=6.540 [L] 
SK KG DN 100 (0 + (5.22+0)+(7.64-6.27) + (0.71+0)+(7.81-6.55) + 0)=8.560 [M] 
SK KG DN 100 (0 + (1.64+0)+(7.74-6.55) + (1.41+0)+(7.71-6.27) + 0)=5.680 [N] 
SK KG DN 100 (0 + (2.11+0)+(7.65-6.27) + (1.32+0)+(7.43-6.55) + 0)=5.690 [O] 
SK KG DN 100 (0 + (0.6+0)+(7.86-6.55))=1.910 [P] 
SK KG DN 125 ((3.44+0)+(7.69-6.55) + (1.01+0)+(7.65-6.55) + (2.14+0)+(7.75-6.55))=10.030 [Q] 
SK KG DN 125 ((1.3+0)+(7.74-6.55) + (6.7+0)*(7.81-6.55))=10.932 [R] 
Celkem: 16.3+5.2+18.1+7.7+15+1.7+40.6+56.2+19.4+10.7+10.33+6.54+8.56+5.68+5.69+1.91+10.03+10.932=250.572 [S]</t>
  </si>
  <si>
    <t>721290112</t>
  </si>
  <si>
    <t>Zkouška těsnosti kanalizace v objektech vodou DN 150 nebo DN 200</t>
  </si>
  <si>
    <t>892233122</t>
  </si>
  <si>
    <t>Proplach a dezinfekce vodovodního potrubí DN od 40 do 70</t>
  </si>
  <si>
    <t>SV PPR d16 (1.8+0.4+0.8+0.6+0.4+2.3+0.4+1.0+2*0.4+6*0.3 + 2*0.6+2*0.4+4*0.3 + 3*0.6+3*0.3 + 0.4+1.6+0.6+1.0+0.3 + 0)=20.100 [A] 
SV PPR d16 (0 + 2*1.3+4*0.3 + 0.8+2*0.3 + 1.0+0.4+1.6+3*0.3 + 1.2+2*0.3 + 2*0.6+6*0.3 + 0.4+2.3+1.0+0.3 + 0.6+0.3)=18.800 [B] 
TV PPR d16 (0.6+2.4+1.3+2*1.0+2*0.3 + 1.1+2*0.3 + 2.5+1.0+0.3 + 0.6+0.3 + 0.4+1.6+0.5+1.0+0.3 + 0.9+2*0.3 + 2*0.6+2*0.3)=20.400 [C] 
TV PPR d16 (0 + 1.8+0.5+0.7+2*0.4+3*1.0+0.6+4*0.3 + 0.6+1.2+0.6+3*0.3)=11.900 [D] 
TV PPRCT d16 (1.2+1.4+6.9+0.4)=9.900 [E] 
CV PPRCT d16 (1.2+1.4+6.9+0.4)=9.900 [F] 
CV PPRCT d16 (0.4+4.7+12.2+0.4 + 2.8+3.8+1.5)=25.800 [G] 
SV PPR d20 (0.3+3.1+1.3+2*0.4+2*0.3 + 1.6 + 0.7+0.3 + 1.4 + 0.8+2.2+0.4+0.3 + 1.4+1.2+1.5+3.3+2*0.3 + 0.3+0.4+1.4+0.3)=24.200 [H] 
SV PPRCT d20 (0 + 0.4+0.9+1.0+0.7 + 0.4+2.1+1.0 + 0.4+1.2+1.0+0.7 + 0.3+2.1+1.0+0.7+12.8+1.0+0.3 + 0)=28.000 [I] 
TV PPR d20 (0.3+0.6 + 0.4+1.6+0.6+1.0 + 0.3+0.6+1.5+0.9 + 1.4+1.2)=10.400 [J] 
TV PPRCT d20 (0.4+4.7+12.2+0.4 + 2.8+3.8+1.5)=25.800 [K] 
CV PPRCT d20 (1.1+1.6+2.3+15.9)=20.900 [L] 
SV PPR d25 (0.3+1.0+0.4+1.3+2.4+2.2+0.3 + 0.3+0.6+3.1)=11.900 [M] 
SV PPRCT d25 (0.5+11.8+3.3+5.5+0 + 3.3+3.3+0.3 + 0.4+2.2+1.0+1.8 + 0.4+5.1+0.5+6.6+0.9+1.2+1.0+0.6 + 2.4+0.4+0.4+2.3 + 0)=55.200 [N] 
SV PPRCT d25 (0 + 0.4+1.5+1.6+1.0+0.3 + 4.5+3.2+1.2+1.7)=15.400 [O] 
SV PPRCT d25 (4.1+1.5+0.8+1.0 + 0.8+2.0+2*0.6+2.55+1.8+1.0+0.4+2.0+2*0.3)=19.750 [P] 
TV PPR d25 (0.3+2.0+0.9+2.5)=5.700 [Q] 
TV PPRCT d25 (1.1+1.6+2.3+15.9)=20.900 [R] 
SV PPRCT d32 (0.4+1.7+4.0+3.6+0.4+6.6+3.3+1.1+0.5 + 5.4+5.9 + 10.6 + 0.4+5.6+1.1+6.6+3.3+1.2+0.6)=62.300 [S] 
SV PPRCT d40 (0.6+2.4 + 2.8+1.6+4.6+0.5+3.3+1.3+2.3+3.9+3.7)=27.000 [T] 
SV PPRCT d50 (0.3+0.4+2.1+0.6)=3.400 [U] 
VŠ (0.4+1.4)=1.800 [V] 
Celkem: 20.1+18.8+20.4+11.9+9.9+9.9+25.8+24.2+28+10.4+25.8+20.9+11.9+55.2+15.4+19.75+5.7+20.9+62.3+27+3.4+1.8=449.450 [W]</t>
  </si>
  <si>
    <t>892241111</t>
  </si>
  <si>
    <t>Tlakové zkoušky vodou na potrubí DN do 80</t>
  </si>
  <si>
    <t>R04320300X01</t>
  </si>
  <si>
    <t>Vnější vizuální kontrola</t>
  </si>
  <si>
    <t>Poznámka k položce: Vnější vizuální kontrola provedení rozvodů, tras rozvodů, jejich spojů a úchytů</t>
  </si>
  <si>
    <t>R00523X505</t>
  </si>
  <si>
    <t>Hutnící zkouška</t>
  </si>
  <si>
    <t>Poznámka k položce: Zkouška zhutnění násypů a zásypů během provádění zemních prací.</t>
  </si>
  <si>
    <t>R735X202020</t>
  </si>
  <si>
    <t>Zprovoznění, seřízení a vyzkoušení zařízení</t>
  </si>
  <si>
    <t>R735X202030</t>
  </si>
  <si>
    <t>Poznámka k položce: Zaučení obsluhy mimo jiné dle návodů výrobců tak, aby obsluha měla celkové technické a funkční informace o zařízení vytápění a uměla jej obsluhovat a reagovat na možné problémy a závady. O zaučení musí být mezi stranami sepsán protokol s obsahem bodů zaučení.</t>
  </si>
  <si>
    <t>R210020952X001</t>
  </si>
  <si>
    <t>Výstražné, informační, bezpečnostní a další tabulky</t>
  </si>
  <si>
    <t>R36076000</t>
  </si>
  <si>
    <t>Popisy a označení rozvodu a zařízení</t>
  </si>
  <si>
    <t>Poznámka k položce: popisy a označení především rozvodů, uzávěrů, měřičů, snímačů a ovládacích prvků atd. dle požadavků technické zprávy a např. ČSN 13 0072, tak aby byla umožněna snadná orientace v zařízení vytápění pro obsluhu, údržbu a servis</t>
  </si>
  <si>
    <t xml:space="preserve">  D.2.2.1.03.05</t>
  </si>
  <si>
    <t>Zařízení silnoproudé elektrotechniky</t>
  </si>
  <si>
    <t>D.2.2.1.03.05</t>
  </si>
  <si>
    <t>R940X8388010</t>
  </si>
  <si>
    <t>Poznámka k položce: mimo jiné dle NV č. 362/2005 Sb. - použití přenosného lešení, žebříků a plošině pro elektromontáže   Délka kabeláže ve výšce větší než 1,5 m nad podlahou je 9947 m.</t>
  </si>
  <si>
    <t>D71</t>
  </si>
  <si>
    <t>R741X8371010</t>
  </si>
  <si>
    <t>Provedení odkrytí a zpřístupnění všech silnoproudých zařízení objektu pro možnost provedení kontroly stavu pro monitorování demontáží a montáží zařízení.</t>
  </si>
  <si>
    <t>R741X8371020</t>
  </si>
  <si>
    <t>Provedení kontroly a zaměření stávajícího stavu.</t>
  </si>
  <si>
    <t>Poznámka k položce: Provedení kontroly a zaměření stávajícího stavu zařízení a rozvodů a zařízení silnoproudé elektroinstalace ŽST včetně vypracování protokolu o výsledcích zjištění se zaměřením na zjištění skutečného stavu pro budoucí návaznosti na místní předpis o provádění kontrol funkčnosti zařízení jako celek včetně vyplývajících návrhů na řešení.</t>
  </si>
  <si>
    <t>R741X8371030</t>
  </si>
  <si>
    <t>R741X8371040</t>
  </si>
  <si>
    <t>Po vyklizení a stavebních úprav v místnosti 0.15 - příprava pro instalaci hlavní rozvodny "RHb".</t>
  </si>
  <si>
    <t>Poznámka k položce: Po provedení tzv. předetapy, to je nové el. přípojky s ukončením v novém rozvaděči měření 'RE' ve stávající rozvodně NN 'RH' části ŽST, bude možná další výstavba.</t>
  </si>
  <si>
    <t>R741X8371050</t>
  </si>
  <si>
    <t>Montáž rozvodny NN v m.č. 0.15 "RHb" včetně instalace rozvaděčů a elektroinstalačních žlabů a připojení rozvaděče "RHb" z nového rozvaděče "RH".</t>
  </si>
  <si>
    <t>Poznámka k položce: Před demontážemi jako první bude provedena instalece hlavní rozvodny NN - s rozvaděči 'RHb' a 'RS0'.</t>
  </si>
  <si>
    <t>R741X8371060</t>
  </si>
  <si>
    <t>Montáž a připojení nového rozvaděče "RPO" umístěného v samostatném požárním úseku</t>
  </si>
  <si>
    <t>Poznámka k položce: samostatný požární úsek tvoří rozvaděč 'RPO' samotný v m.č. 0.15.</t>
  </si>
  <si>
    <t>R741X8371070</t>
  </si>
  <si>
    <t>Přepojení stávajícího rozvaděče "RP4" nájemního prostoru zubařů z nové rozvodny a rozvaděče "RHb"</t>
  </si>
  <si>
    <t>Poznámka k položce: montážní práce určené pro rozvaděč 'RP4' z rozvaděče 'RHb'</t>
  </si>
  <si>
    <t>R741X8371080</t>
  </si>
  <si>
    <t>Provede se přepojení stávající rozvodny NN ŽST "RHa" z nového rozvaděče "RH"</t>
  </si>
  <si>
    <t>Poznámka k položce: Montážní práce určené pro rozvaděč 'RHa' z rozvaděče 'RH'</t>
  </si>
  <si>
    <t>R741X8371090</t>
  </si>
  <si>
    <t>Provede se demontáž stávajících hlavních rozvaděčů v prostoru 0.02 objektu nádraží včetně částečné demontáže původního přívodního kabelu na hranici budovy.</t>
  </si>
  <si>
    <t>Poznámka k položce: demontážní práce - tato činnost je nutná až po provedení nové kabelové distribuční přípojky NN .</t>
  </si>
  <si>
    <t>R741X8371100</t>
  </si>
  <si>
    <t>V 1. etapě se provedou demontáže zařízení samotné budovy haly 1.PP, 1. NP a půdy. Odpojí se a zdemontuje stávající rozvod elektroinstalace půdy, 1.NP. a část 1.</t>
  </si>
  <si>
    <t>V 1. etapě se provedou demontáže zařízení samotné budovy haly 1.PP, 1. NP a půdy. Odpojí se a zdemontuje stávající rozvod elektroinstalace půdy, 1.NP. a část 1.PP. – mimo prostory s technologickým zázemím ŽST nádraží, to nadále musí být funkční.</t>
  </si>
  <si>
    <t>Poznámka k položce: V 1. etapě bude nádraží v provozu provizorně se vstupem přes budoucí komerční prostor označeným č. 3 v 1.NP. a po části schodiště do prostoru 1.PP. se vstupem na jedno vlakové nástupiště. Ostatní prostory budou obedněny včetně haly. Zde se bude procházet pod zakrytým lešením. V této etapě se bude provádět 90 % činnosti na demontáži a montáži silnoproudých zařízení v koordinaci s demontáží slaboproudých zařízení (část musí být stále funkčních). Při demontážích musí být stále připojen rozvaděč zubařů.</t>
  </si>
  <si>
    <t>R741X8371110</t>
  </si>
  <si>
    <t>Provede se provizorní nasvětlení průchodů pod lešením v 1.NP. a v průchodu na nástupiště v 1.PP. z rozvaděče "RS0"</t>
  </si>
  <si>
    <t>Poznámka k položce: Montážní práce pro provizorní zabezpečení nádraží</t>
  </si>
  <si>
    <t>R741X8371120</t>
  </si>
  <si>
    <t>Provede se úprava stávajícího rozvaděče „R2“ ŽST.</t>
  </si>
  <si>
    <t>Poznámka k položce: Montážní činnost na stávajícím rozvaděči 'R2'</t>
  </si>
  <si>
    <t>R741X8371130</t>
  </si>
  <si>
    <t>Provede se připojení nových ohřívačů vody a přímotopných konvertorů ve stávající části 0.19c, 0.19d a 0.19f (připojení nového rozvaděče DTR osazením i kabelovýc</t>
  </si>
  <si>
    <t>Provede se připojení nových ohřívačů vody a přímotopných konvertorů ve stávající části 0.19c, 0.19d a 0.19f (připojení nového rozvaděče DTR osazením i kabelových lávek) v rozvaděči "R2".</t>
  </si>
  <si>
    <t>Poznámka k položce: Montážní činnost v prostorách drážního zabezpečení</t>
  </si>
  <si>
    <t>R741X8371140</t>
  </si>
  <si>
    <t>Demontáž a odpojení venkovního nefunkčního rozvaděče umístěného ve venkovní fasádě 1.PP.</t>
  </si>
  <si>
    <t>Poznámka k položce: demontážní práce.</t>
  </si>
  <si>
    <t>R741X8371150</t>
  </si>
  <si>
    <t>Montážní práce - propojení typových automatických dveří a propojené s dveřní clonou</t>
  </si>
  <si>
    <t>Poznámka k položce: Automatické dveře musí mýt vlasní zařízení pro možnost dálkového uzamčení a odemknutí dveří a ovládání při zamčených dveří přes čtečku a čipové karty ŽST (slaboproud).</t>
  </si>
  <si>
    <t>R741X8371160</t>
  </si>
  <si>
    <t>Připojení typových automatických dveří s vlastní UPS z rozvaděče RPO</t>
  </si>
  <si>
    <t>R741X8371170</t>
  </si>
  <si>
    <t>Prorážení otvorů, rýh pro kabelový vedení</t>
  </si>
  <si>
    <t>R741X8371180</t>
  </si>
  <si>
    <t>Začištění rýh a otvorů kabelových vedení</t>
  </si>
  <si>
    <t>R741X8371190</t>
  </si>
  <si>
    <t>Kompletní závěsný systém pro rozvody energií v sanitárních místnostech 1.PP</t>
  </si>
  <si>
    <t>R741X8371200</t>
  </si>
  <si>
    <t>ukládání kabelových rozvodů do chrániček v podlahách s provizorním zakrytím</t>
  </si>
  <si>
    <t>R741X8371210</t>
  </si>
  <si>
    <t>Připojení el. osoušečů rukou</t>
  </si>
  <si>
    <t>R741X8371220</t>
  </si>
  <si>
    <t>Pipojení a uvedení do provozu automatické baterie umyvadel a splachovačů pisoárů</t>
  </si>
  <si>
    <t>R741X8371230</t>
  </si>
  <si>
    <t>Připojení a uvedení do provozu signalizační zařízení pro WC invalidi</t>
  </si>
  <si>
    <t>R741X8371240</t>
  </si>
  <si>
    <t>Připojení a uvedení do provozu systému pro ovládání dveří WC 1.PP.</t>
  </si>
  <si>
    <t>R741X8371250</t>
  </si>
  <si>
    <t>Připojení a uvedení do provozu mincovního automatu 230V pro WC</t>
  </si>
  <si>
    <t>R741X8371260</t>
  </si>
  <si>
    <t>Propojení mincovního automatu 230V se systémem ovládání dveří WC</t>
  </si>
  <si>
    <t>R741X8371270</t>
  </si>
  <si>
    <t>Připojení elektrických ohřívačů vody</t>
  </si>
  <si>
    <t>R741X8371280</t>
  </si>
  <si>
    <t>Připojení nového výtahu na elektrickou energii.</t>
  </si>
  <si>
    <t>R741X8371290</t>
  </si>
  <si>
    <t>Přípojení kiosku - rozvaděč kiosku RP-K na elektrickou energii - z rozvaděče RS1</t>
  </si>
  <si>
    <t>Poznámka k položce: Montážní činnost - rozvaděč kiosku je součásti dodávky kiosku včetně osvětlení, pospojení a např. zásuvkových rozvodů</t>
  </si>
  <si>
    <t>R741X8371300</t>
  </si>
  <si>
    <t>obezdít sádrokartonem kabelové vývody pod a nad rozvaděčem - kompletní dodávka a montáž</t>
  </si>
  <si>
    <t>Poznámka k položce: montážní práce spojené se stavbou</t>
  </si>
  <si>
    <t>R741X8371310</t>
  </si>
  <si>
    <t>obložení kabelových vývodů z rozvaděče RS1 sádrokartonem</t>
  </si>
  <si>
    <t>R741X8371320</t>
  </si>
  <si>
    <t>Nastavení ovládání VZT ventilátorů</t>
  </si>
  <si>
    <t>R741X8371330</t>
  </si>
  <si>
    <t>Nastavení ovládání osvětlení nástupišť na systém ŽST</t>
  </si>
  <si>
    <t>R741X8371340</t>
  </si>
  <si>
    <t>Nastavení spínání osvětlení haly přes systém DALI - řízení , certifikované měřeníumělého a nouzového osvětlení</t>
  </si>
  <si>
    <t>R741X8371350</t>
  </si>
  <si>
    <t>Nastavení regulace podtápění okapových žlabů</t>
  </si>
  <si>
    <t>R741X8371360</t>
  </si>
  <si>
    <t>Ukončení komunikačních kabelů r rozvaděče "RMaR" v rozvaděčích podlahového vytápění</t>
  </si>
  <si>
    <t>R741X8371370</t>
  </si>
  <si>
    <t>Uložení kabelové trasy v podlaze vstupní haly</t>
  </si>
  <si>
    <t>Poznámka k položce: kabelová trasy vedená v chráničkách s tepelnou izolací v místech vedené pod podlahovým vytápěním</t>
  </si>
  <si>
    <t>R741X8371380</t>
  </si>
  <si>
    <t>Uložit kabelových rozvodů ve zdvojené podlaze mč. 1.05a , 1.05 a 1.04</t>
  </si>
  <si>
    <t>R741X8371390</t>
  </si>
  <si>
    <t>Montážne - provedení napojení zařízení na hlavní pospojení včetně připojení na EP svorkovnice</t>
  </si>
  <si>
    <t>R741X8371400</t>
  </si>
  <si>
    <t>R741X8371410</t>
  </si>
  <si>
    <t>Uložení kabelů včetně uchycení do stoupaček</t>
  </si>
  <si>
    <t>R741X8371420</t>
  </si>
  <si>
    <t>Uložení kabelů včetně uchycení do žlabů v chráničkách pod podlahou, pod omítku, pod obklady a stropech</t>
  </si>
  <si>
    <t>R741X8371430</t>
  </si>
  <si>
    <t>Pro montáže - ostatní spojovací a upevňovací materiál vč. instalece - kryty, apod.</t>
  </si>
  <si>
    <t>R741X8371440</t>
  </si>
  <si>
    <t>Osazení bezpečnostních a popisných tabulek v rozvodně NN včetně vylepení schémat v razvaděčích</t>
  </si>
  <si>
    <t>Poznámka k položce: montážní práce včetně dodávek daných tabulek</t>
  </si>
  <si>
    <t>R741X8371442</t>
  </si>
  <si>
    <t>Osazení na venkovní stěnu u hl. vstupu vývod pro nabíjení elektrokol zakončený v podomítkové krabici</t>
  </si>
  <si>
    <t>montážní práce daného zařízení</t>
  </si>
  <si>
    <t>D72</t>
  </si>
  <si>
    <t>Osvětlení</t>
  </si>
  <si>
    <t>R741X8372010</t>
  </si>
  <si>
    <t>Dodávka a montáž přisazené LED svítidla 5W/230V AC s invertorem 1 hod.</t>
  </si>
  <si>
    <t>Poznámka k položce: Viz kniha svítidel</t>
  </si>
  <si>
    <t>R741X8372020</t>
  </si>
  <si>
    <t>Dodávka a montáž přisazené LED svítidla 2W/230V AC s invertorem 1 hod. a piktogramem</t>
  </si>
  <si>
    <t>R741X8372030</t>
  </si>
  <si>
    <t>Dodávka a montáž závěsného LED svítidla 150W/3000 K/14400 lm, IP20 s elektrickým předřasníkem DALI</t>
  </si>
  <si>
    <t>R741X8372040</t>
  </si>
  <si>
    <t>Dodávka a montáž závěsného LED svítidla 150W/3000 K/14400 lm, IP20 s elektrickým předřasníkem DALI a vlasním invertorem 1 hodina (UPS).</t>
  </si>
  <si>
    <t>R741X8372050</t>
  </si>
  <si>
    <t>Dodávka a montáž závěsného LED svítidla 31,2W/4000 K, IP30</t>
  </si>
  <si>
    <t>R741X8372060</t>
  </si>
  <si>
    <t>Dodávka a montáž závěsného LED svítidla 47W/4000 K, IP20 s elektrickým předřasníkem</t>
  </si>
  <si>
    <t>R741X8372070</t>
  </si>
  <si>
    <t>Dodávka a montáž přisazeného LED svítidla 18,9W/4000 K, IP44 s elektrickým předřasníkem</t>
  </si>
  <si>
    <t>R741X8372080</t>
  </si>
  <si>
    <t>Dodávka a montáž závěsného LED svítidla 41W/4000 K, IP20</t>
  </si>
  <si>
    <t>R741X8372090</t>
  </si>
  <si>
    <t>Dodávka a montáž závěsného LED svítidla 41W/4000 K, IP20, s el. předřadníkem; invertorem 1 hod.</t>
  </si>
  <si>
    <t>R741X8372100</t>
  </si>
  <si>
    <t>Dodávka a montáž závěsného/přisazeného LED svítidla 48W/4000 K, IP66</t>
  </si>
  <si>
    <t>R741X8372110</t>
  </si>
  <si>
    <t>Dodávka a montáž přisazeného žárovkového svítidla 60W, IP44, KDE žárovka</t>
  </si>
  <si>
    <t>R741X8372120</t>
  </si>
  <si>
    <t>Dodávka a montáž - vestavný do podhledu SDK LED svítidla 6,8W/4000K, IP20, elektronický předřadník</t>
  </si>
  <si>
    <t>R741X8372130</t>
  </si>
  <si>
    <t>Dodávka a montáž přisazeného žárovkového svítidla 60W, IP44, LED žárovka 6W</t>
  </si>
  <si>
    <t>R741X8372140</t>
  </si>
  <si>
    <t>Dodávka a montáž nástěnného LED svítidla 40W/3000 K, IP65, elektronický předřadník</t>
  </si>
  <si>
    <t>R741X8372150</t>
  </si>
  <si>
    <t>Dodávka a montáž závěsného LED svítidla 40W/3000 K, IP65, elektronický předřadník</t>
  </si>
  <si>
    <t>R741X8372160</t>
  </si>
  <si>
    <t>Kompletní DALI řízení osvětlení</t>
  </si>
  <si>
    <t>Poznámka k položce: dodávka a montáž kompletního DALI řízení osvětlení včetně naproramování a nastavení</t>
  </si>
  <si>
    <t>R741X8372170</t>
  </si>
  <si>
    <t>Dodávka a ostatní nespecifikované montáže spojované s osvětlením včetně upevňovacího materiálu vč. instalece - kryty, apod.</t>
  </si>
  <si>
    <t>Poznámka k položce: dodávka a montáž nespecifikovaného drobného materiálu</t>
  </si>
  <si>
    <t>D73</t>
  </si>
  <si>
    <t>Kabely a vodiče celkem včetně připojení</t>
  </si>
  <si>
    <t>R741X8373010</t>
  </si>
  <si>
    <t>Dodávka a montáž vodiče 1-CYKY-J 3x120+70 mm2</t>
  </si>
  <si>
    <t>Poznámka k položce: hlavní přívod z RH do RE a RHB - viz výkres zařízení silnoproudé elektrotechniky - celkové schéma el. Rozvodů D.2.2.01 - 2 _005  Výpočet byl proveden pomocí software AutoCAD - ElProCAD a Sichr</t>
  </si>
  <si>
    <t>R741X8373020</t>
  </si>
  <si>
    <t>Dodávka a montáž vodiče CYKY-J 3x35+25 mm2</t>
  </si>
  <si>
    <t>Poznámka k položce: napojení stávajícího rozvaděče ŽST 'Rha' z rozvaděče 'RH' - viz výkres zařízení silnoproudé elektrotechniky - celkové schéma el. Rozvodů D.2.2.01 - 2 _005  Výpočet byl proveden pomocí software AutoCAD - ElProCAD a Sichr</t>
  </si>
  <si>
    <t>R741X8373030</t>
  </si>
  <si>
    <t>Dodávka a montáž vodiče CYKY-J 4x25 mm2</t>
  </si>
  <si>
    <t>Poznámka k položce: napojení z rozvaděče 'RHb' rozvaděč 'RS0' a 'RMaR' - viz výkres zařízení silnoproudé elektrotechniky - celkové schéma el. Rozvodů D.2.2.01 - 2 _005  Výpočet byl proveden pomocí software AutoCAD - ElProCAD a Sichr</t>
  </si>
  <si>
    <t>R741X8373040</t>
  </si>
  <si>
    <t>Dodávka a montáž vodiče CYKY-J 4x16 mm2</t>
  </si>
  <si>
    <t>Poznámka k položce: Napojení podružných rozvaděčů z 'RHb' 'RP1', RP2', 'RP3', 'RP4  - viz výkres zařízení silnoproudé elektrotechniky - celkové schéma el. Rozvodů D.2.2.01 - 2 _005  Výpočet byl proveden pomocí software AutoCAD - ElProCAD a Sichr</t>
  </si>
  <si>
    <t>R741X8373050</t>
  </si>
  <si>
    <t>Dodávka a montáž vodiče CYKY-J 5x10 mm2</t>
  </si>
  <si>
    <t>Poznámka k položce: El. rozvody ke spotřebočím  - viz výkres zařízení silnoproudé elektrotechniky - celkové schéma el. Rozvodů D.2.2.01 - 2 _005   Výpočet byl proveden pomocí software AutoCAD - ElProCAD a Sichr</t>
  </si>
  <si>
    <t>R741X8373060</t>
  </si>
  <si>
    <t>Dodávka a montáž vodiče H07V-K 50 mm2 - zž</t>
  </si>
  <si>
    <t>R741X8373070</t>
  </si>
  <si>
    <t>Dodávka a montáž vodiče H07V-K 25 mm2 - zž</t>
  </si>
  <si>
    <t>R741X8373080</t>
  </si>
  <si>
    <t>Dodávka a montáž vodiče H07V-K 16 mm2 - zž.</t>
  </si>
  <si>
    <t>R741X8373090</t>
  </si>
  <si>
    <t>Dodávka a montáž vodiče H07V-K 10 mm2 - zž.</t>
  </si>
  <si>
    <t>R741X8373100</t>
  </si>
  <si>
    <t>Dodávka a montáž vodiče H07V-K 6 mm2 - zž.</t>
  </si>
  <si>
    <t>R741X8373110</t>
  </si>
  <si>
    <t>Dodávka a montáž vodiče H07V-K 4 mm2 - zž.</t>
  </si>
  <si>
    <t>R741X8373120</t>
  </si>
  <si>
    <t>Dodávka a montáž vodiče CYKY-J 5x2,5 mm2</t>
  </si>
  <si>
    <t>R741X8373130</t>
  </si>
  <si>
    <t>Dodávka a montáž vodiče CYKY-J 3x2,5 mm2</t>
  </si>
  <si>
    <t>R741X8373140</t>
  </si>
  <si>
    <t>Dodávka a montáž vodiče CYKY-J 3x1,5 mm2</t>
  </si>
  <si>
    <t>R741X8373150</t>
  </si>
  <si>
    <t>Dodávka a montáž vodiče CYKY-J 5x1,5 mm2</t>
  </si>
  <si>
    <t>R741X8373160</t>
  </si>
  <si>
    <t>Dodávka a montáž vodiče JYTY-O 7x1 mm2</t>
  </si>
  <si>
    <t>R741X8373170</t>
  </si>
  <si>
    <t>Dodávka a montáž vodiče JYTY-O 3x1 mm2</t>
  </si>
  <si>
    <t>R741X8373180</t>
  </si>
  <si>
    <t>Dodávka a montáž vodiče JYTY-O 2x1 mm2</t>
  </si>
  <si>
    <t>R741X8373190</t>
  </si>
  <si>
    <t>Dodávka a montáž vodiče JE-Y (St) 4x2x0,6 mm2</t>
  </si>
  <si>
    <t>R741X8373200</t>
  </si>
  <si>
    <t>Dodávka a montáž vodiče JE-Y (St) 2x2x0,6 mm2</t>
  </si>
  <si>
    <t>R741X8373202</t>
  </si>
  <si>
    <t>Dodávka a montáž vodiče CYSY 2X x 0,75 mm2 (H05VV-F 2x0,75 mm2)</t>
  </si>
  <si>
    <t>El. rozvody ke spotřebočím  - viz výkres zařízení silnoproudé elektrotechniky - celkové schéma el. Rozvodů D.2.2.01 - 2 _005 (připojení mincovních automatů).  Výpočet byl proveden pomocí software AutoCAD - ElProCAD a Sichr</t>
  </si>
  <si>
    <t>R741X8373204</t>
  </si>
  <si>
    <t>Dodávka a montáž vodiče H03VH-H 2x0,35 mm2</t>
  </si>
  <si>
    <t>El. rozvody ke spotřebočím  - viz výkres zařízení silnoproudé elektrotechniky - celkové schéma el. Rozvodů D.2.2.01 - 2 _005 (připojení mincovních automatů - zámky).  Výpočet byl proveden pomocí software AutoCAD - ElProCAD a Sichr</t>
  </si>
  <si>
    <t>R741X8373206</t>
  </si>
  <si>
    <t>Dodávka a montáž vodiče TRONIC LiYY 14x0,25 mm2</t>
  </si>
  <si>
    <t>El. rozvody ke spotřebočím  - viz výkres zařízení silnoproudé elektrotechniky - celkové schéma el. Rozvodů D.2.2.01 - 2 _005 (připojení mincovních automatů - čtečky).  Výpočet byl proveden pomocí software AutoCAD - ElProCAD a Sichr</t>
  </si>
  <si>
    <t>D74</t>
  </si>
  <si>
    <t>Ostatní elektroinstalační materiál</t>
  </si>
  <si>
    <t>R741X8374010</t>
  </si>
  <si>
    <t>Dodávka a montáž zásuvky nástěnná s vířkem 400V, AC; 16A (TN-S), IP 44</t>
  </si>
  <si>
    <t>Poznámka k položce: Kompletní dodávka a montáž přístrojů - viz výktery zařízení silnoproudé elektrotechniky půdorysy 1.PP, 1.NP, půdy  Výpočet byl proveden pomocí software AutoCAD – ElProCAD</t>
  </si>
  <si>
    <t>R741X8374020</t>
  </si>
  <si>
    <t>Zásuvka jednonásobná s ochranným kolíkem a krytem s víčkem, průmyslová nástěnná 16A/250V, IP44, dodávka včetně montáže</t>
  </si>
  <si>
    <t>R741X8374030</t>
  </si>
  <si>
    <t>Zásuvka jednonásobná s ochranným kolíkem zapuštěná včetně přístrojové krabice a jednoduchého rámečku 16A/250V, IP20, dodávka včetně montáže</t>
  </si>
  <si>
    <t>R741X8374040</t>
  </si>
  <si>
    <t>Zásuvka jednonásobná s ochranným kolíkem víčkem zapuštěná včetně přístrojové krabice a jednoduchého rámečku 16A/250V, IP20, dodávka včetně montáže</t>
  </si>
  <si>
    <t>R741X8374050</t>
  </si>
  <si>
    <t>Kompletní spínač jednopólový nástěnný - řazení 1, 10A/250V, IP 44, dodávka včetně montáže</t>
  </si>
  <si>
    <t>R741X8374060</t>
  </si>
  <si>
    <t>Kompletní spínač jednopólový zapuštěný včetně přístrojové krabice - řazení 1, 10A/250V, IP 20, dodávka včetně montáže</t>
  </si>
  <si>
    <t>R741X8374070</t>
  </si>
  <si>
    <t>Přepínač sériový nástěnný kompletní - řazení 5, 10A/250V, IP 44, dodávka včetně montáže</t>
  </si>
  <si>
    <t>R741X8374080</t>
  </si>
  <si>
    <t>Kompletní přepínač sériový zapuštěný kompletní včetně přístrojové krabice - řazení 5, 10A/250V, IP 20.</t>
  </si>
  <si>
    <t>R741X8374090</t>
  </si>
  <si>
    <t>Přepínač střídaný zapuštěný kompletní včetně přístrojové krabice - řazení 6, 10A/250V, IP 20, dodávka včetně montáže</t>
  </si>
  <si>
    <t>R741X8374100</t>
  </si>
  <si>
    <t>Přepínač střídaný nástěnný kompletní - řazení 6, 10A/250V, IP 44, dodávka včetně montáže</t>
  </si>
  <si>
    <t>R741X8374110</t>
  </si>
  <si>
    <t>Přepínač střídaný dvojitý zapuštěný kompletní včetně přístrojové krabice - řazení 6+6, 10A/250V, IP 20, dodávka včetně montáže</t>
  </si>
  <si>
    <t>R741X8374120</t>
  </si>
  <si>
    <t>Kompletní spínač dvoupólový zapuštěný včetně přístrojové krabice - řazení 2, 10A/250V, IP 20, dodávka včetně montáže</t>
  </si>
  <si>
    <t>R741X8374130</t>
  </si>
  <si>
    <t>Snímač pohybu nástěnný - úhel 180, kompletní (chodby) - dodávka a montáž</t>
  </si>
  <si>
    <t>R741X8374140</t>
  </si>
  <si>
    <t>Snímač pohybu stropní, kompletní - dodávka včetně montáže</t>
  </si>
  <si>
    <t>R741X8374150</t>
  </si>
  <si>
    <t>Kompletní dodávka - SIGNALIZAČNÍ ZAŘÍZENÍ PRO WC POSTIŽENÉ SLOŽENÉ Z PRVKŮ - TRANSFORMÁTOR, KONTROLNÍ MODUL S ALARMEM, PROSVĚTLENÉ TLAČÍTKO A SIGNALIZAČNÍ TLAČÍ</t>
  </si>
  <si>
    <t>Kompletní dodávka - SIGNALIZAČNÍ ZAŘÍZENÍ PRO WC POSTIŽENÉ SLOŽENÉ Z PRVKŮ - TRANSFORMÁTOR, KONTROLNÍ MODUL S ALARMEM, PROSVĚTLENÉ TLAČÍTKO A SIGNALIZAČNÍ TLAČÍTKO SE ŠŇŮROU a DOPLŇUJÍCÍ DVĚ SIGNALIZAČNÍ NÁSTĚNNÝ ALARM (pro signalizaci v m.č. 1.05 a 0.18)</t>
  </si>
  <si>
    <t>Poznámka k položce: Kompletní dodávka a montáž typové sestavy viz výktery zařízení silnoproudé elektrotechniky půdorysy 1.PP, 1.NP  Výpočet byl proveden pomocí software AutoCAD – ElProCAD</t>
  </si>
  <si>
    <t>R741X8374160</t>
  </si>
  <si>
    <t>Nástěnné tlačítko požární 42-201 12x12x 5cm červené se sklem pro TOTAL a CENTRAL STOP s kontakty 230V AC - dodávka včetně montáže</t>
  </si>
  <si>
    <t>Poznámka k položce: dodávka a montáž - viz výktery zařízení silnoproudé elektrotechniky půdorysy 1.PP, 1.NP  Výpočet byl proveden pomocí software AutoCAD – ElProCAD</t>
  </si>
  <si>
    <t>R741X8374170</t>
  </si>
  <si>
    <t>Dodávka a montáž DALI 4sw tlačítkového modulu</t>
  </si>
  <si>
    <t>Poznámka k položce: k ovládání osvětlení z mč. 1.05   Výpočet byl proveden pomocí software AutoCAD – ElProCAD</t>
  </si>
  <si>
    <t>R741X8374180</t>
  </si>
  <si>
    <t>Dodávka a montáž požárně odolné žlaby 50 š 125 mm, tl. 0,7 mm, zavěšené na strop při použití závitových tyčí ZT8 a montážních profilů 41x21 pro zavěšení dvou žl</t>
  </si>
  <si>
    <t>Dodávka a montáž požárně odolné žlaby 50 š 125 mm, tl. 0,7 mm, zavěšené na strop při použití závitových tyčí ZT8 a montážních profilů 41x21 pro zavěšení dvou žlabů o celkové šířce 375 mm (400 mm). Rozteč závěsů max. 1200 mm.</t>
  </si>
  <si>
    <t>Poznámka k položce: Dodávka a montáž kabelových rozvodů včetně tyčí a montážních profilů dle výkresů silnoproudé elektrotechniky 1.PP  a 1.NP.  Výpočet byl proveden pomocí software AutoCAD – ElProCAD</t>
  </si>
  <si>
    <t>R741X8374190</t>
  </si>
  <si>
    <t>Dodávka a montáž požárně odolné žlaby 50 š 250 mm, tl. 0,7 mm, zavěšené na strop při použití závitových tyčí ZT8 a montážních profilů 41x21 pro zavěšení dvou žl</t>
  </si>
  <si>
    <t>Dodávka a montáž požárně odolné žlaby 50 š 250 mm, tl. 0,7 mm, zavěšené na strop při použití závitových tyčí ZT8 a montážních profilů 41x21 pro zavěšení dvou žlabů o celkové šířce 375 mm (400 mm). Rozteč závěsů max. 1200 mm.</t>
  </si>
  <si>
    <t>R741X8374200</t>
  </si>
  <si>
    <t>Drátěné žlaby 60X150_BF s integrovanou spojkou - výška bočnice 60 sestava na strop při použití závitových tyčí a montážních profilů 41X21.</t>
  </si>
  <si>
    <t>Poznámka k položce: Dodávka a montáž kabelových rozvodů včetně tyčí a montážních profilů - dle výkresů silnoproudé elektrotechniky 1.PP  a 1.NP.  Výpočet byl proveden pomocí software AutoCAD – ElProCAD</t>
  </si>
  <si>
    <t>R741X8374210</t>
  </si>
  <si>
    <t>Trubky s vysokou mechanickou odolností EN 8040 FA 40/34,4.</t>
  </si>
  <si>
    <t>Poznámka k položce: Dodávka a montáž trubek do prostor s možností mechanického poškození - dle výkresů silnoproudé elektrotechniky 1.PP, 1.NP a půdy  Výpočet byl proveden pomocí software AutoCAD – ElProCAD</t>
  </si>
  <si>
    <t>R741X8374220</t>
  </si>
  <si>
    <t>Poznámka k položce: Dodávka a montáž trubek do prostor bez  mechanického poškození - dle výkresů silnoproudé elektrotechniky 1.PP  a 1.NP.  Výpočet byl proveden pomocí software AutoCAD – ElProCAD</t>
  </si>
  <si>
    <t>R741X8374230</t>
  </si>
  <si>
    <t>Elektroinstalační trubka ohebná 2325/LPE-1 , vč.uložení, komplet</t>
  </si>
  <si>
    <t>R741X8374240</t>
  </si>
  <si>
    <t>D+M Pancéřové chráničky, 1516EHF_KA TRUBKA TUHÁ 320 N HF SV.ŠEDÁ/RAL 7035, elektroinstalační PVC trubky včetně příslušenství a přístrojových krabic upevňovací s</t>
  </si>
  <si>
    <t>D+M Pancéřové chráničky, 1516EHF_KA TRUBKA TUHÁ 320 N HF SV.ŠEDÁ/RAL 7035, elektroinstalační PVC trubky včetně příslušenství a přístrojových krabic upevňovací spojovací materiál apod.</t>
  </si>
  <si>
    <t>R741X8374250</t>
  </si>
  <si>
    <t>D+M Příchytky pro el. trubky</t>
  </si>
  <si>
    <t>R741X8374260</t>
  </si>
  <si>
    <t>Krabicová rozvodka, IP 55, dodávka včetně montáže OBO A11, IP55, 85x85x40 mm, jasně bílá, 2000180.</t>
  </si>
  <si>
    <t>Poznámka k položce: Dodávka a montáž krabic - dle výkresů silnoproudé elektrotechniky 1.PP  a 1.NP.  Výpočet byl proveden pomocí software AutoCAD – ElProCAD</t>
  </si>
  <si>
    <t>R741X8374270</t>
  </si>
  <si>
    <t>Zemnící svorka s Cu páskem</t>
  </si>
  <si>
    <t>Poznámka k položce: Dodávka a montáž svorek s Cu pásky - dle výkresů silnoproudé elektrotechniky 1.PP  a 1.NP.  Výpočet byl proveden pomocí software AutoCAD – ElProCAD</t>
  </si>
  <si>
    <t>R741X8374280</t>
  </si>
  <si>
    <t>D+M Krabice elektroinstalační na montáž pod omítku</t>
  </si>
  <si>
    <t>R741X8374290</t>
  </si>
  <si>
    <t>D+M Lišta vkládací 30x25 včetně odboček a rohů</t>
  </si>
  <si>
    <t>Poznámka k položce: Dodávka a montáž lišty vkládací - dle výkresů silnoproudé elektrotechniky 1.PP  a 1.NP.  Výpočet byl proveden pomocí software AutoCAD – ElProCAD</t>
  </si>
  <si>
    <t>R741X8374300</t>
  </si>
  <si>
    <t>D+M Lišta vkládací 40x40 včetně odboček a rohů</t>
  </si>
  <si>
    <t>R741X8374310</t>
  </si>
  <si>
    <t>D+M Ostatní spojovací materiál , držáky, vývodky a příchytky a kompletace</t>
  </si>
  <si>
    <t>Poznámka k položce: dodávka a montáž nespecifikovaného drobného materiálu - dle výkresů silnoproudé elektrotechniky 1.PP  a 1.NP.  Výpočet byl proveden pomocí software AutoCAD – ElProCAD</t>
  </si>
  <si>
    <t>R741X8374320</t>
  </si>
  <si>
    <t>D+M Požárně odolné průchodky mezi PO úseky - průchod mezi PO úseky</t>
  </si>
  <si>
    <t>Poznámka k položce: Montáž a dodávka požárních typových průchodek pro kabelové rozvody - dle výkresů silnoproudé elektrotechniky 1.PP  a 1.NP.  Výpočet byl proveden pomocí software AutoCAD – ElProCAD</t>
  </si>
  <si>
    <t>R741X8374330</t>
  </si>
  <si>
    <t>Ochranné pospojení PE veškrého zeřízení</t>
  </si>
  <si>
    <t>Poznámka k položce: Provedení ochranného pospojení veškerého k tomu určeného zařízení přes k tomu vyznačené místo - dle výkresů silnoproudé elektrotechniky 1.PP  a 1.NP.  Výpočet byl proveden pomocí software AutoCAD – ElProCAD</t>
  </si>
  <si>
    <t>R741X8374340</t>
  </si>
  <si>
    <t>DT 3 nastavitelný doběhový spínač vřetně instalační krabice - dodávka a montáž</t>
  </si>
  <si>
    <t>Poznámka k položce: Dodávka a montáž doběhového spínače - dle výkresů silnoproudé elektrotechniky 1.PP  a 1.NP.  Výpočet byl proveden pomocí software AutoCAD – ElProCAD</t>
  </si>
  <si>
    <t>R741X8374342</t>
  </si>
  <si>
    <t>Montáž a dodávka mincovního automatu s instalací pod omítku s platebním terminálem, čtečkou karet včetně napájecího zdroje 240V/12V AC</t>
  </si>
  <si>
    <t>Dodávka a montáž mincovního automatu - dle výkresů silnoproudé elektrotechniky 1.PP.  Výpočet byl proveden pomocí software AutoCAD – ElProCAD</t>
  </si>
  <si>
    <t>R741X8374344</t>
  </si>
  <si>
    <t>Montáž a dodávka kompletního dveřního standadrního zámku 12V AC</t>
  </si>
  <si>
    <t>K otevření (odjištění) zámku stačí krátký (mžikový) el. impulz,  
kterým se s momentovým kolíkem odjistí, a tím je v poloze OTEVŘENO.  
Po průchodu dveřmi je zámek v klidové poloze ZAVŘENO.Dodávka a montáž doběhového spínače - dle výkresů silnoproudé elektrotechniky 1.PP.  Výpočet byl proveden pomocí software AutoCAD – ElProCAD</t>
  </si>
  <si>
    <t>D75</t>
  </si>
  <si>
    <t>Hlavní rozvaděč RH</t>
  </si>
  <si>
    <t>R741X8375010</t>
  </si>
  <si>
    <t>Rozvaděčová skříň oceloplechová komplertní včetně bočnic, krycích desek, lišt PE a N svoreka, uzemňovací sada pod. 600x2000x400 mm</t>
  </si>
  <si>
    <t>Poznámka k položce: Dodávka a montáž zařízení samotné rozvaděčové skříně hlavního rozvaděče 'RH' - viz výkres zařízení silnoproudé elektrotechniky - celkové schéma el. Rozvodů D.2.2.01 - 2 _005 - dle softvaru pro specifikaci rozvaděčů  Návrh a specifikace rozvaděčů byl proveden pomocí software E-CONFIG 3.9.6</t>
  </si>
  <si>
    <t>R741X8375020</t>
  </si>
  <si>
    <t>Montáž rozvaděče v rozvodně včetně kabelového ppřipojení</t>
  </si>
  <si>
    <t>Poznámka k položce: Montáž rozvaděče 'RH' v rozvodně včetně kabelového připojení  Návrh a specifikace rozvaděčů byl proveden pomocí software E-CONFIG 3.9.6</t>
  </si>
  <si>
    <t>R741X8375030</t>
  </si>
  <si>
    <t>Řadový pojistkový odpínač velokosti 00-3A/F do 160A</t>
  </si>
  <si>
    <t>Poznámka k položce: Dodávka odpínače - součást rozvaděče 'RH'  Návrh a specifikace rozvaděčů byl proveden pomocí software E-CONFIG 3.9.6</t>
  </si>
  <si>
    <t>R741X8375040</t>
  </si>
  <si>
    <t>Nožévé pojistkové vložky PNA 00 Gg160A</t>
  </si>
  <si>
    <t>Poznámka k položce: Dodávka a montáž pojistkových vložek - součást rozvaděče 'RH'  Návrh a specifikace rozvaděčů byl proveden pomocí software E-CONFIG 3.9.6</t>
  </si>
  <si>
    <t>R741X8375050</t>
  </si>
  <si>
    <t>Svodič přepětí třídy T1+T2 (B+C), komplet, síť TN-C, pom.kontakt, Un=350V AC</t>
  </si>
  <si>
    <t>Poznámka k položce: Dodávka a montáž kompletního svodiče přepětí - součást rozvaděče 'RH'  Návrh a specifikace rozvaděčů byl proveden pomocí software E-CONFIG 3.9.6</t>
  </si>
  <si>
    <t>R741X8375060</t>
  </si>
  <si>
    <t>Jistič BD250N-DTV3, In250A (Ir144A)</t>
  </si>
  <si>
    <t>Poznámka k položce: Dodávka a montáž kompletního jističe - součást rozvaděče 'RH'  Návrh a specifikace rozvaděčů byl proveden pomocí software E-CONFIG 3.9.6</t>
  </si>
  <si>
    <t>R741X8375070</t>
  </si>
  <si>
    <t>Jistič BD160N-80D, In100A (Ir100A)</t>
  </si>
  <si>
    <t>R741X8375080</t>
  </si>
  <si>
    <t>Ostatní spojovací drobný materiál rozvaděče včetně krytek, tabulek a popisů vývodů, kabelového propojení a instalace</t>
  </si>
  <si>
    <t>Poznámka k položce: dodávka a montáž nespecifikovaného drobného materiálu -pouze pro hlavní rozvaděč 'RH'.  Návrh a specifikace rozvaděčů byl proveden pomocí software E-CONFIG 3.9.6. Materiál pro zapojení celkem 7 prvků v rozvaděči.</t>
  </si>
  <si>
    <t>D76</t>
  </si>
  <si>
    <t>Hlavní rozvaděč nové části objektu RHb</t>
  </si>
  <si>
    <t>R741X8376010</t>
  </si>
  <si>
    <t>Rozvaděčová skříň oceloplechová komplertní včetně bočnic, krycích desek, lišt, PE a N svorek, uzemňovací sada a pod. 600x2000x400 mm</t>
  </si>
  <si>
    <t>Poznámka k položce: Dodávka a montáž zařízení samotné rozvaděčové skříně hlavního rozvaděče nové části objektu 'RHb' - viz výkres zařízení silnoproudé elektrotechniky - celkové schéma el. Rozvodů D.2.2.01 - 2 _005 - dle softvaru pro specifikaci rozvaděčů  Návrh a specifikace rozvaděčů byl proveden pomocí software E-CONFIG 3.9.6</t>
  </si>
  <si>
    <t>Poznámka k položce: Montáž rozvaděče 'RHb' v rozvodně včetně kabelového připojení  Návrh a specifikace rozvaděčů byl proveden pomocí software E-CONFIG 3.9.6</t>
  </si>
  <si>
    <t>R741X8376030</t>
  </si>
  <si>
    <t>Jistič BD250N-DTV3, In250A (Ir138A)</t>
  </si>
  <si>
    <t>Poznámka k položce: Dodávka a montáž kompletního jističe - součást rozvaděče 'RHb'  Návrh a specifikace rozvaděčů byl proveden pomocí software E-CONFIG 3.9.6</t>
  </si>
  <si>
    <t>R741X8376040</t>
  </si>
  <si>
    <t>Elektroměrová vana, pro 2 elektroměry + elektroměrové desky</t>
  </si>
  <si>
    <t>Poznámka k položce: Dodávka a montáž van pro informační měření  - součást rozvaděče 'RHb'  Návrh a specifikace rozvaděčů byl proveden pomocí software E-CONFIG 3.9.6</t>
  </si>
  <si>
    <t>R741X8376050</t>
  </si>
  <si>
    <t>Jistič char B, 3-pólový, Icn=10kA, In=40A, B40/3</t>
  </si>
  <si>
    <t>R741X8376060</t>
  </si>
  <si>
    <t>Jistič char B, 3-pólový, Icn=10kA, In=25A, B25/3</t>
  </si>
  <si>
    <t>R741X8376070</t>
  </si>
  <si>
    <t>Jistič char B, 3-pólový, Icn=10kA, In=20A, 20/3</t>
  </si>
  <si>
    <t>R741X8376080</t>
  </si>
  <si>
    <t>Jistič char B, 3-pólový, Icn=10kA, In=16A, 16/3</t>
  </si>
  <si>
    <t>R741X8376090</t>
  </si>
  <si>
    <t>Poznámka k položce: dodávka a montáž nespecifikovaného drobného materiálu -pouze pro hlavní rozvaděč 'RHb'.  Návrh a specifikace rozvaděčů byl proveden pomocí software E-CONFIG 3.9.6. Materiál pro zapojení celkem 12 prvků v rozvaděči.</t>
  </si>
  <si>
    <t>D77</t>
  </si>
  <si>
    <t>Rozvaděč prostor 1.PP - RS0</t>
  </si>
  <si>
    <t>Poznámka k položce: Dodávka a montáž zařízení samotné rozvaděčové skříně rozvaděče nové části objektu 'RS0' pro 1.PP nové části - viz výkres zařízení silnoproudé elektrotechniky - celkové schéma el. Rozvodů D.2.2.01 - 2 _005 - dle softvaru pro specifikaci rozvaděčů  Návrh a specifikace rozvaděčů byl proveden pomocí software E-CONFIG 3.9.6</t>
  </si>
  <si>
    <t>R741X8377020</t>
  </si>
  <si>
    <t>Montáž rozvaděče v rozvodně včetně kabelovéhoppřipojení</t>
  </si>
  <si>
    <t>Poznámka k položce: Montáž rozvaděče 'RS0' v rozvodně včetně kabelového připojení  Návrh a specifikace rozvaděčů byl proveden pomocí software E-CONFIG 3.9.6</t>
  </si>
  <si>
    <t>R741X8377030</t>
  </si>
  <si>
    <t>Vypínač 3-pólový, 40A, 40/3</t>
  </si>
  <si>
    <t>Poznámka k položce: Dodávka a montáž kompletního hlavního vypínače - součást rozvaděče 'RS0'  Návrh a specifikace rozvaděčů byl proveden pomocí software E-CONFIG 3.9.6</t>
  </si>
  <si>
    <t>R741X8377040</t>
  </si>
  <si>
    <t>Chránič s nadproudovou ochranou, Ir=250A, AC, 3+N, 10kA, char.B, Idn=0.03A, In=3x16A</t>
  </si>
  <si>
    <t>Poznámka k položce: Dodávka a montáž kompletního proudového chrániče s nadproudovou ochranou 3x16A - součást rozvaděče 'RS0'  Návrh a specifikace rozvaděčů byl proveden pomocí software E-CONFIG 3.9.6</t>
  </si>
  <si>
    <t>R741X8377050</t>
  </si>
  <si>
    <t>Chránič s nadproudovou ochranou, Ir=250A, AC, 1+N, 10kA, char.B, Idn=0.03A, In=1x16A</t>
  </si>
  <si>
    <t>Poznámka k položce: Dodávka a montáž kompletního proudového chrániče s nadproudovou ochranou 1x16A - součást rozvaděče 'RS0'  Návrh a specifikace rozvaděčů byl proveden pomocí software E-CONFIG 3.9.6</t>
  </si>
  <si>
    <t>R741X8377060</t>
  </si>
  <si>
    <t>Chránič s nadproudovou ochranou, Ir=250A, AC, 1+N, 10kA, char.B, Idn=0.03A, In=1x10A</t>
  </si>
  <si>
    <t>Poznámka k položce: Dodávka a montáž kompletního proudového chrániče s nadproudovou ochranou 1x10A - součást rozvaděče 'RS0'  Návrh a specifikace rozvaděčů byl proveden pomocí software E-CONFIG 3.9.6</t>
  </si>
  <si>
    <t>R741X8377070</t>
  </si>
  <si>
    <t>Svorkovnice PE + N včetně připojení</t>
  </si>
  <si>
    <t>Poznámka k položce: Dodávka a montáž kompletní svorkovnice - součást rozvaděče 'RS0'  Návrh a specifikace rozvaděčů byl proveden pomocí software E-CONFIG 3.9.6</t>
  </si>
  <si>
    <t>R741X8377080</t>
  </si>
  <si>
    <t>Upevňovací úchytka s vodivým propojení (zelená)</t>
  </si>
  <si>
    <t>Poznámka k položce: Dodávka a montáž  - součást rozvaděče 'RS0'  Návrh a specifikace rozvaděčů byl proveden pomocí software E-CONFIG 3.9.6</t>
  </si>
  <si>
    <t>R741X8377090</t>
  </si>
  <si>
    <t>Jistič, char B, 1-pólový, Icn=10kA, In=10A, B10/1</t>
  </si>
  <si>
    <t>Poznámka k položce: Dodávka a montáž kompletního jističe - součást rozvaděče 'RS0'  Návrh a specifikace rozvaděčů byl proveden pomocí software E-CONFIG 3.9.6</t>
  </si>
  <si>
    <t>R741X8377100</t>
  </si>
  <si>
    <t>Instalační relé R230/4S</t>
  </si>
  <si>
    <t>Poznámka k položce: Dodávka a montáž kompletního přístroje - součást rozvaděče 'RS0'  Návrh a specifikace rozvaděčů byl proveden pomocí software E-CONFIG 3.9.6</t>
  </si>
  <si>
    <t>R741X8377110</t>
  </si>
  <si>
    <t>Poznámka k položce: dodávka a montáž nespecifikovaného drobného materiálu -pouze pro hlavní rozvaděč 'RS0'.  Návrh a specifikace rozvaděčů byl proveden pomocí software E-CONFIG 3.9.6. Materiál pro zapojení celkem 39 prvků v rozvaděči.</t>
  </si>
  <si>
    <t>D78</t>
  </si>
  <si>
    <t>Rozvaděč prostor 1.NP - RS1</t>
  </si>
  <si>
    <t>R741X8378010</t>
  </si>
  <si>
    <t>Oceloplechový rozvaděč na omítku komplertní včetně zámku, krycích desek, lišt, PE a N svorek, uzemňovací sada a pod. 435x760x240 mm, IP30</t>
  </si>
  <si>
    <t>Poznámka k položce: Dodávka a montáž zařízení samotné rozvaděčové skříně rozvaděče nové části objektu 'RS1' pro 1.NP nové části - viz výkres zařízení silnoproudé elektrotechniky - celkové schéma el. Rozvodů D.2.2.01 - 2 _005 - dle softvaru pro specifikaci rozvaděčů  Návrh a specifikace rozvaděčů byl proveden pomocí software E-CONFIG 3.9.6</t>
  </si>
  <si>
    <t>R741X8378020</t>
  </si>
  <si>
    <t>Montáž nástěnného rozvaděče na omítku včetně kabelového připojení</t>
  </si>
  <si>
    <t>Poznámka k položce: Montáž rozvaděče 'RS1' v rozvodně včetně kabelového připojení  Návrh a specifikace rozvaděčů byl proveden pomocí software E-CONFIG 3.9.6</t>
  </si>
  <si>
    <t>Poznámka k položce: Dodávka a montáž kompletního hlavního vypínače - součást rozvaděče 'RS1'  Návrh a specifikace rozvaděčů byl proveden pomocí software E-CONFIG 3.9.6</t>
  </si>
  <si>
    <t>Poznámka k položce: Dodávka a montáž kompletního proudového chrániče s nadproudovou ochranou 1x16A - součást rozvaděče 'RS1'  Návrh a specifikace rozvaděčů byl proveden pomocí software E-CONFIG 3.9.6</t>
  </si>
  <si>
    <t>Poznámka k položce: Dodávka a montáž kompletního proudového chrániče s nadproudovou ochranou 1x10A - součást rozvaděče 'RS1'  Návrh a specifikace rozvaděčů byl proveden pomocí software E-CONFIG 3.9.6</t>
  </si>
  <si>
    <t>R741X8378060</t>
  </si>
  <si>
    <t>Jistič, char B, 1-pólový, Icn=10kA, In=6A, B6/1</t>
  </si>
  <si>
    <t>Poznámka k položce: Dodávka a montáž kompletního jističe - součást rozvaděče 'RS1'  Návrh a specifikace rozvaděčů byl proveden pomocí software E-CONFIG 3.9.6</t>
  </si>
  <si>
    <t>R741X8378080</t>
  </si>
  <si>
    <t>Jistič, char B, 1-pólový, Icn=10kA, In=16A, B16/1</t>
  </si>
  <si>
    <t>Poznámka k položce: Dodávka a montáž kompletní svorkovnice - součást rozvaděče 'RS1'  Návrh a specifikace rozvaděčů byl proveden pomocí software E-CONFIG 3.9.6</t>
  </si>
  <si>
    <t>Poznámka k položce: Dodávka a montáž  - součást rozvaděče 'RS1'  Návrh a specifikace rozvaděčů byl proveden pomocí software E-CONFIG 3.9.6</t>
  </si>
  <si>
    <t>R741X8378110</t>
  </si>
  <si>
    <t>Digitální spínací hodiny týdenní - 2 přepínací kontakty</t>
  </si>
  <si>
    <t>Poznámka k položce: Dodávka a montáž kompletního přístroje - součást rozvaděče 'RS1'  Návrh a specifikace rozvaděčů byl proveden pomocí software E-CONFIG 3.9.6</t>
  </si>
  <si>
    <t>R741X8378120</t>
  </si>
  <si>
    <t>Poznámka k položce: dodávka a montáž nespecifikovaného drobného materiálu -pouze pro hlavní rozvaděč 'RS1'.  Návrh a specifikace rozvaděčů byl proveden pomocí software E-CONFIG 3.9.6. Materiál pro zapojení celkem 32 prvků v rozvaděči.</t>
  </si>
  <si>
    <t>D79</t>
  </si>
  <si>
    <t>Rozvaděč půdy - RS2</t>
  </si>
  <si>
    <t>R741X8379010</t>
  </si>
  <si>
    <t>Oceloplechový rozvaděč pod omítku komplertní včetně zámku, krycích desek, lišt, PE a N svorek, uzemňovací sada a pod. 435x760x240 mm, IP30</t>
  </si>
  <si>
    <t>Poznámka k položce: Dodávka a montáž zařízení samotné rozvaděčové skříně rozvaděče nové části objektu 'RS2' pro půdu nové části - viz výkres zařízení silnoproudé elektrotechniky - celkové schéma el. Rozvodů D.2.2.01 - 2 _005 - dle softvaru pro specifikaci rozvaděčů  Návrh a specifikace rozvaděčů byl proveden pomocí software E-CONFIG 3.9.6</t>
  </si>
  <si>
    <t>R741X8379020</t>
  </si>
  <si>
    <t>Montáž rozvaděče pod omítku včetně kabelového připojení</t>
  </si>
  <si>
    <t>Poznámka k položce: Montáž rozvaděče 'RS2' v rozvodně včetně kabelového připojení  Návrh a specifikace rozvaděčů byl proveden pomocí software E-CONFIG 3.9.6</t>
  </si>
  <si>
    <t>R741X8379030</t>
  </si>
  <si>
    <t>Vypínač 3-pólový, 25A,25/3</t>
  </si>
  <si>
    <t>Poznámka k položce: Dodávka a montáž kompletního hlavního vypínače - součást rozvaděče 'RS2'  Návrh a specifikace rozvaděčů byl proveden pomocí software E-CONFIG 3.9.6</t>
  </si>
  <si>
    <t>Poznámka k položce: Dodávka a montáž kompletního proudového chrániče s nadproudovou ochranou 1x16A - součást rozvaděče 'RS2'  Návrh a specifikace rozvaděčů byl proveden pomocí software E-CONFIG 3.9.6</t>
  </si>
  <si>
    <t>Poznámka k položce: Dodávka a montáž kompletního jističe - součást rozvaděče 'RS2'  Návrh a specifikace rozvaděčů byl proveden pomocí software E-CONFIG 3.9.6</t>
  </si>
  <si>
    <t>R741X8379070</t>
  </si>
  <si>
    <t>Instalační stykač 3x25A/4z/230V</t>
  </si>
  <si>
    <t>Poznámka k položce: Dodávka a montáž kompletního přístroje - součást rozvaděče 'RS2'  Návrh a specifikace rozvaděčů byl proveden pomocí software E-CONFIG 3.9.6</t>
  </si>
  <si>
    <t>R741X8379080</t>
  </si>
  <si>
    <t>Instalační vypínač na DIN lištu 32A/S</t>
  </si>
  <si>
    <t>R741X8379090</t>
  </si>
  <si>
    <t>Relé DEVIreg 316</t>
  </si>
  <si>
    <t>R741X8379100</t>
  </si>
  <si>
    <t>Releová jednotka pro 4 spínané okruhy</t>
  </si>
  <si>
    <t>R741X8379110</t>
  </si>
  <si>
    <t>Napájecí zdroj DALI pwr</t>
  </si>
  <si>
    <t>R741X8379120</t>
  </si>
  <si>
    <t>A-LIGHT STMÍVAČ DALI 230V 200W DALI-DIM-230V-200W-001 DALI stmívač pro žárovky 230V 200W</t>
  </si>
  <si>
    <t>Poznámka k položce: Dodávka a montáž kompletní svorkovnice - součást rozvaděče 'RS2'  Návrh a specifikace rozvaděčů byl proveden pomocí software E-CONFIG 3.9.6</t>
  </si>
  <si>
    <t>Poznámka k položce: Dodávka a montáž  - součást rozvaděče 'RS2'  Návrh a specifikace rozvaděčů byl proveden pomocí software E-CONFIG 3.9.6</t>
  </si>
  <si>
    <t>R741X8379150</t>
  </si>
  <si>
    <t>Poznámka k položce: dodávka a montáž nespecifikovaného drobného materiálu -pouze pro hlavní rozvaděč 'RS2'.  Návrh a specifikace rozvaděčů byl proveden pomocí software E-CONFIG 3.9.6. Materiál pro zapojení celkem 24 prvků v rozvaděči.</t>
  </si>
  <si>
    <t>D80</t>
  </si>
  <si>
    <t>Rozvaděč RP1 - nájemní prostor č.1 - 1.PP</t>
  </si>
  <si>
    <t>R741X8380010</t>
  </si>
  <si>
    <t>Oceloplechový rozvaděč pod omítku komplertní včetně zámku, krycích desek, lišt, PE a N svorek, uzemňovací sada a pod. 435x460x240 mm, IP30</t>
  </si>
  <si>
    <t>Poznámka k položce: Dodávka a montáž zařízení samotné rozvaděčové skříně rozvaděče nové části objektu 'RP1' pro nájemní prostor č.1 - viz výkres zařízení silnoproudé elektrotechniky - celkové schéma el. Rozvodů D.2.2.01 - 2 _005 - dle softvaru pro specifikaci rozvaděčů  Návrh a specifikace rozvaděčů byl proveden pomocí software E-CONFIG 3.9.6</t>
  </si>
  <si>
    <t>Poznámka k položce: Montáž rozvaděče 'RP1' v rozvodně včetně kabelového připojení  Návrh a specifikace rozvaděčů byl proveden pomocí software E-CONFIG 3.9.6</t>
  </si>
  <si>
    <t>Poznámka k položce: Dodávka a montáž kompletního hlavního vypínače - součást rozvaděče 'RP1'  Návrh a specifikace rozvaděčů byl proveden pomocí software E-CONFIG 3.9.6</t>
  </si>
  <si>
    <t>Poznámka k položce: Dodávka a montáž kompletního proudového chrániče s nadproudovou ochranou 1x16A - součást rozvaděče 'RP1'  Návrh a specifikace rozvaděčů byl proveden pomocí software E-CONFIG 3.9.6</t>
  </si>
  <si>
    <t>Poznámka k položce: Dodávka a montáž kompletního jističe - součást rozvaděče 'RP1'  Návrh a specifikace rozvaděčů byl proveden pomocí software E-CONFIG 3.9.6</t>
  </si>
  <si>
    <t>Poznámka k položce: Dodávka a montáž kompletní svorkovnice - součást rozvaděče 'RP1'  Návrh a specifikace rozvaděčů byl proveden pomocí software E-CONFIG 3.9.6</t>
  </si>
  <si>
    <t>Poznámka k položce: Dodávka a montáž  - součást rozvaděče 'RP1'  Návrh a specifikace rozvaděčů byl proveden pomocí software E-CONFIG 3.9.6</t>
  </si>
  <si>
    <t>R741X8380090</t>
  </si>
  <si>
    <t>Poznámka k položce: dodávka a montáž nespecifikovaného drobného materiálu -pouze pro hlavní rozvaděč 'RP1'.  Návrh a specifikace rozvaděčů byl proveden pomocí software E-CONFIG 3.9.6. Materiál pro zapojení celkem 11 prvků v rozvaděči.</t>
  </si>
  <si>
    <t>D81</t>
  </si>
  <si>
    <t>Rozvaděč RP2 - nájemní prostor č.2 - 1.PP</t>
  </si>
  <si>
    <t>Poznámka k položce: Dodávka a montáž zařízení samotné rozvaděčové skříně rozvaděče nové části objektu 'RP2' pro nájemní prostor č.2 - viz výkres zařízení silnoproudé elektrotechniky - celkové schéma el. Rozvodů D.2.2.01 - 2 _005 - dle softvaru pro specifikaci rozvaděčů  Návrh a specifikace rozvaděčů byl proveden pomocí software E-CONFIG 3.9.6</t>
  </si>
  <si>
    <t>Poznámka k položce: Montáž rozvaděče 'RP2' v rozvodně včetně kabelového připojení  Návrh a specifikace rozvaděčů byl proveden pomocí software E-CONFIG 3.9.6</t>
  </si>
  <si>
    <t>R741X8381030</t>
  </si>
  <si>
    <t>Vypínač 3-pólový, 20A,20/3</t>
  </si>
  <si>
    <t>Poznámka k položce: Dodávka a montáž kompletního hlavního vypínače - součást rozvaděče 'RP2'  Návrh a specifikace rozvaděčů byl proveden pomocí software E-CONFIG 3.9.6</t>
  </si>
  <si>
    <t>Poznámka k položce: Dodávka a montáž kompletního proudového chrániče s nadproudovou ochranou 1x16A - součást rozvaděče 'RP2'  Návrh a specifikace rozvaděčů byl proveden pomocí software E-CONFIG 3.9.6</t>
  </si>
  <si>
    <t>Poznámka k položce: Dodávka a montáž kompletního jističe - součást rozvaděče 'RP2'  Návrh a specifikace rozvaděčů byl proveden pomocí software E-CONFIG 3.9.6</t>
  </si>
  <si>
    <t>Poznámka k položce: Dodávka a montáž kompletní svorkovnice - součást rozvaděče 'RP2'  Návrh a specifikace rozvaděčů byl proveden pomocí software E-CONFIG 3.9.6</t>
  </si>
  <si>
    <t>Poznámka k položce: Dodávka a montáž  - součást rozvaděče 'RP2'  Návrh a specifikace rozvaděčů byl proveden pomocí software E-CONFIG 3.9.6</t>
  </si>
  <si>
    <t>R741X8381090</t>
  </si>
  <si>
    <t>Poznámka k položce: dodávka a montáž nespecifikovaného drobného materiálu -pouze pro hlavní rozvaděč 'RP2'.  Návrh a specifikace rozvaděčů byl proveden pomocí software E-CONFIG 3.9.6. Materiál pro zapojení celkem 12prvků v rozvaděči.</t>
  </si>
  <si>
    <t>D82</t>
  </si>
  <si>
    <t>Rozvaděč RP3  - nájemní prostor č.3 - 1.NP</t>
  </si>
  <si>
    <t>Poznámka k položce: Dodávka a montáž zařízení samotné rozvaděčové skříně rozvaděče nové části objektu 'RP3' pro nájemní prostor č.3 - viz výkres zařízení silnoproudé elektrotechniky - celkové schéma el. Rozvodů D.2.2.01 - 2 _005 - dle softvaru pro specifikaci rozvaděčů  Návrh a specifikace rozvaděčů byl proveden pomocí software E-CONFIG 3.9.6</t>
  </si>
  <si>
    <t>Poznámka k položce: Montáž rozvaděče 'RP3' v rozvodně včetně kabelového připojení  Návrh a specifikace rozvaděčů byl proveden pomocí software E-CONFIG 3.9.6</t>
  </si>
  <si>
    <t>Poznámka k položce: Dodávka a montáž kompletního hlavního vypínače - součást rozvaděče 'RP3'  Návrh a specifikace rozvaděčů byl proveden pomocí software E-CONFIG 3.9.6</t>
  </si>
  <si>
    <t>Poznámka k položce: Dodávka a montáž kompletního proudového chrániče s nadproudovou ochranou 1x16A - součást rozvaděče 'RP3'  Návrh a specifikace rozvaděčů byl proveden pomocí software E-CONFIG 3.9.6</t>
  </si>
  <si>
    <t>Poznámka k položce: Dodávka a montáž kompletního jističe - součást rozvaděče 'RP3'  Návrh a specifikace rozvaděčů byl proveden pomocí software E-CONFIG 3.9.6</t>
  </si>
  <si>
    <t>Poznámka k položce: Dodávka a montáž kompletní svorkovnice - součást rozvaděče 'RP3'  Návrh a specifikace rozvaděčů byl proveden pomocí software E-CONFIG 3.9.6</t>
  </si>
  <si>
    <t>Poznámka k položce: Dodávka a montáž  - součást rozvaděče 'RP3'  Návrh a specifikace rozvaděčů byl proveden pomocí software E-CONFIG 3.9.6</t>
  </si>
  <si>
    <t>R741X8382090</t>
  </si>
  <si>
    <t>Poznámka k položce: dodávka a montáž nespecifikovaného drobného materiálu -pouze pro hlavní rozvaděč 'RP3'.  Návrh a specifikace rozvaděčů byl proveden pomocí software E-CONFIG 3.9.6. Materiál pro zapojení celkem 12 prvků v rozvaděči.</t>
  </si>
  <si>
    <t>D83</t>
  </si>
  <si>
    <t>Rozvaděč RMaR - prostoru vytápění 1.PP</t>
  </si>
  <si>
    <t>R741X8383010</t>
  </si>
  <si>
    <t>Oceloplechový rozvaděč na omítku komplertní včetně zámku, krycích desek, lišt, PE a N svorek, uzemňovací sada a pod. 400x460x262,5 mm, IP30</t>
  </si>
  <si>
    <t>Poznámka k položce: Dodávka a montáž zařízení samotné rozvaděčové skříně rozvaděče nové části objektu zdroje vytápění 'RMaR' - viz výkres zařízení silnoproudé elektrotechniky - celkové schéma el. Rozvodů D.2.2.01 - 2 _005 - dle softvaru pro specifikaci rozvaděčů  Návrh a specifikace rozvaděčů byl proveden pomocí software E-CONFIG 3.9.6</t>
  </si>
  <si>
    <t>Poznámka k položce: Montáž rozvaděče 'RMaR' v rozvodně včetně kabelového připojení  Návrh a specifikace rozvaděčů byl proveden pomocí software E-CONFIG 3.9.6</t>
  </si>
  <si>
    <t>R741X8383030</t>
  </si>
  <si>
    <t>Vypínač 3-pólový, 16A,16/3</t>
  </si>
  <si>
    <t>Poznámka k položce: Dodávka a montáž kompletního hlavního vypínače - součást rozvaděče 'RMaR'  Návrh a specifikace rozvaděčů byl proveden pomocí software E-CONFIG 3.9.6</t>
  </si>
  <si>
    <t>Poznámka k položce: Dodávka a montáž kompletní svorkovnice - součást rozvaděče 'RMaR'  Návrh a specifikace rozvaděčů byl proveden pomocí software E-CONFIG 3.9.6</t>
  </si>
  <si>
    <t>R741X8383050</t>
  </si>
  <si>
    <t>DIN lišta hliníková, šířka skříně = 400, šířka lišty = 288</t>
  </si>
  <si>
    <t>Poznámka k položce: Dodávka a montáž  - součást rozvaděče 'RMaR'  Návrh a specifikace rozvaděčů byl proveden pomocí software E-CONFIG 3.9.6</t>
  </si>
  <si>
    <t>Poznámka k položce: Dodávka a montáž kompletního proudového chrániče s nadproudovou ochranou 1x16A - součást rozvaděče 'RMaR'  Návrh a specifikace rozvaděčů byl proveden pomocí software E-CONFIG 3.9.6</t>
  </si>
  <si>
    <t>Poznámka k položce: Dodávka a montáž kompletního jističe - součást rozvaděče 'RMaR'  Návrh a specifikace rozvaděčů byl proveden pomocí software E-CONFIG 3.9.6</t>
  </si>
  <si>
    <t>R741X8383090</t>
  </si>
  <si>
    <t>Poznámka k položce: dodávka a montáž nespecifikovaného drobného materiálu -pouze pro hlavní rozvaděč 'RMaR'.  Návrh a specifikace rozvaděčů byl proveden pomocí software E-CONFIG 3.9.6. Materiál pro zapojení celkem 9 prvků v rozvaděči.</t>
  </si>
  <si>
    <t>D84</t>
  </si>
  <si>
    <t>Stávající rozšířený rozvaděč ŽST - R2 - "R2.2"</t>
  </si>
  <si>
    <t>Poznámka k položce: Dodávka a montáž zařízení samotné rozvaděčové skříně rozvaděče pro rozšíření stávajícího rozvaděče 'R2' prostru ŽST 'R2.2' - viz výkres zařízení silnoproudé elektrotechniky - celkové schéma el. Rozvodů D.2.2.01 - 2 _005 - dle softvaru pro specifikaci rozvaděčů  Návrh a specifikace rozvaděčů byl proveden pomocí software E-CONFIG 3.9.6</t>
  </si>
  <si>
    <t>Poznámka k položce: Montáž rozvaděče 'R2.2' v rozvodně včetně kabelového připojení - propojení se stávajícím rozvaděče 'R2' nově označeným 'R2.1'  Návrh a specifikace rozvaděčů byl proveden pomocí software E-CONFIG 3.9.6</t>
  </si>
  <si>
    <t>Poznámka k položce: Dodávka a montáž kompletní svorkovnice - součást rozvaděče 'R2.2'  Návrh a specifikace rozvaděčů byl proveden pomocí software E-CONFIG 3.9.6</t>
  </si>
  <si>
    <t>Poznámka k položce: Dodávka a montáž  - součást rozvaděče 'R2.2'  Návrh a specifikace rozvaděčů byl proveden pomocí software E-CONFIG 3.9.6</t>
  </si>
  <si>
    <t>Poznámka k položce: Dodávka a montáž kompletního proudového chrániče s nadproudovou ochranou 1x16A - součást rozvaděče 'R2.2'  Návrh a specifikace rozvaděčů byl proveden pomocí software E-CONFIG 3.9.6</t>
  </si>
  <si>
    <t>R741X8384070</t>
  </si>
  <si>
    <t>Poznámka k položce: dodávka a montáž nespecifikovaného drobného materiálu -pouze pro hlavní rozvaděč 'R2.2'.  Návrh a specifikace rozvaděčů byl proveden pomocí software E-CONFIG 3.9.6. Materiál pro zapojení celkem 9 prvků v rozvaděči.</t>
  </si>
  <si>
    <t>D85</t>
  </si>
  <si>
    <t>rozvaděč požárních rozvodů - "RPO"</t>
  </si>
  <si>
    <t>R741X8385010</t>
  </si>
  <si>
    <t>Rozvodnice nástěnná neprůhledné dveře RNG-3N42, pro nástěnnou montáž, neprůhledné dveře, počet řad 3, počet modulů v řadě 14, krytí IP40, PE+N, barva bílá, mate</t>
  </si>
  <si>
    <t>Rozvodnice nástěnná neprůhledné dveře RNG-3N42, pro nástěnnou montáž, neprůhledné dveře, počet řad 3, počet modulů v řadě 14, krytí IP40, PE+N, barva bílá, materiál : plast, Šířka: 362 mm; Výška: 543 mm; houbka/výška: 117 mm; Montážní hloubka: 117 mm; Barva RAL: 9003; Šířka v počtech modulů: 14</t>
  </si>
  <si>
    <t>Poznámka k položce: Dodávka a montáž zařízení samotné rozvaděčové skříně rozvaděče pro požární rozvody 'RPO' - viz výkres zařízení silnoproudé elektrotechniky - celkové schéma el. Rozvodů D.2.2.01 - 2 _005 - dle softvaru pro specifikaci rozvaděčů  Návrh a specifikace rozvaděčů byl proveden pomocí software E-CONFIG 3.9.6</t>
  </si>
  <si>
    <t>R741X8385020</t>
  </si>
  <si>
    <t>Poznámka k položce: Dodávka a montáž certifikované skříně s PO odolností rozvaděče 'RPO'   Návrh a specifikace rozvaděčů byl proveden pomocí software E-CONFIG 3.9.6</t>
  </si>
  <si>
    <t>R741X8385030</t>
  </si>
  <si>
    <t>Dodávka a montáž hlavního vypínače 20/3 A</t>
  </si>
  <si>
    <t>Poznámka k položce: Dodávka a montáž kompletního hlavního vypínače - součást rozvaděče 'RPO'  Návrh a specifikace rozvaděčů byl proveden pomocí software E-CONFIG 3.9.6</t>
  </si>
  <si>
    <t>R741X8385040</t>
  </si>
  <si>
    <t>Dodávka a montáž hlavního vypínače 20/3 A s vypínací cívkou</t>
  </si>
  <si>
    <t>R741X8385050</t>
  </si>
  <si>
    <t>Dodávka a montáž jističe C10/1 A</t>
  </si>
  <si>
    <t>Poznámka k položce: Dodávka a montáž kompletního jističe - součást rozvaděče 'RPO'  Návrh a specifikace rozvaděčů byl proveden pomocí software E-CONFIG 3.9.6</t>
  </si>
  <si>
    <t>R741X8385060</t>
  </si>
  <si>
    <t>Dodávka a montáž jističe B10/1 A</t>
  </si>
  <si>
    <t>Poznámka k položce: Dodávka a montáž kompletní svorkovnice - součást rozvaděče 'RPO'  Návrh a specifikace rozvaděčů byl proveden pomocí software E-CONFIG 3.9.6</t>
  </si>
  <si>
    <t>R741X8385100</t>
  </si>
  <si>
    <t>Upevňovací úchytka celoplastová (bílá)</t>
  </si>
  <si>
    <t>R741X8385110</t>
  </si>
  <si>
    <t>Montáž kompletního rozvaděče</t>
  </si>
  <si>
    <t>Poznámka k položce: Montáž a kompletace včetně doložení certifikace rozvaděče 'RPO' s PO odolností.  Návrh a specifikace rozvaděčů byl proveden pomocí software E-CONFIG 3.9.6</t>
  </si>
  <si>
    <t>R741X8385120</t>
  </si>
  <si>
    <t>Poznámka k položce: dodávka a montáž nespecifikovaného drobného materiálu -pouze pro hlavní rozvaděč 'RPO'.  Návrh a specifikace rozvaděčů byl proveden pomocí software E-CONFIG 3.9.6. Materiál pro zapojení celkem 10 prvků v rozvaděči.</t>
  </si>
  <si>
    <t>D86</t>
  </si>
  <si>
    <t>Hlavní rozvaděč ŽST -  RHa</t>
  </si>
  <si>
    <t>R741X8386010</t>
  </si>
  <si>
    <t>Doplnění stávajícího rozvaděče o jištění na přívodu - včetně osazení jističe BD160N-80D, In80A, IR 80 Aa připojení</t>
  </si>
  <si>
    <t>Poznámka k položce: Dodávka a montáže doplnění stávajícího rozvadče 'RHa' - viz výkres zařízení silnoproudé elektrotechniky - celkové schéma el. Rozvodů D.2.2.01 - 2 _005 - dle softvaru pro specifikaci rozvaděčů  Návrh a specifikace rozvaděčů byl proveden pomocí software E-CONFIG 3.9.6</t>
  </si>
  <si>
    <t>Poznámka k položce: Montážní práce na samotném hlavním rozvaděči ŽST - 'RHa'  Návrh a specifikace rozvaděčů byl proveden pomocí software E-CONFIG 3.9.6</t>
  </si>
  <si>
    <t>R741X8386030</t>
  </si>
  <si>
    <t>Poznámka k položce: dodávka a montáž nespecifikovaného drobného materiálu -pouze pro hlavní rozvaděč 'RHa'.  Návrh a specifikace rozvaděčů byl proveden pomocí software E-CONFIG 3.9.6. Materiál pro zapojení celkem 1 prvku v rozvaděči.</t>
  </si>
  <si>
    <t>D87</t>
  </si>
  <si>
    <t>Podtápění žlabů a svodů - ochrana proti zamrznutí</t>
  </si>
  <si>
    <t>R741X8387010</t>
  </si>
  <si>
    <t>Vyvedení přívodních rozvodů z rozvaděče "RS2"půdy</t>
  </si>
  <si>
    <t>Poznámka k položce: montážní činnost pro 6 okruhů - viz výkres zařízení silnoproudé elektrotechniky - půdorys střecha D.2.2.01 - 2 _004  a 2_005</t>
  </si>
  <si>
    <t>R741X8387020</t>
  </si>
  <si>
    <t>Připojovací elektroinstalační krabice se svorkovnicí, IP65</t>
  </si>
  <si>
    <t>Poznámka k položce: Dodávka a montáž krabic - dle výkresů silnoproudé elektrotechniky - střecha</t>
  </si>
  <si>
    <t>R741X8387030</t>
  </si>
  <si>
    <t>Topný kabel 18W/m - celkem</t>
  </si>
  <si>
    <t>Poznámka k položce: El. rozvody topného kabelu - viz výkres zařízení silnoproudé elektrotechniky - celkové schéma el. Rozvodů D.2.2.01 - 2 _004</t>
  </si>
  <si>
    <t>R741X8387040</t>
  </si>
  <si>
    <t>Snímač teploty podlahový, kabelový - NTC 3m 15kOhm/25°</t>
  </si>
  <si>
    <t>Poznámka k položce: Dodávka a montáž kompletního snímače teploty - viz výkres zařízení silnoproudé elektrotechniky - výkres D.2.2.01 - 2 _004</t>
  </si>
  <si>
    <t>R741X8387050</t>
  </si>
  <si>
    <t>Doplňkový fixsační materiál - okapové úchyty do svodu, okapové úchyty do žlabu Cu, Distanční úchyty, distanční lišty, pomocný plastový řetěz, fixační pás Cu a p</t>
  </si>
  <si>
    <t>Doplňkový fixsační materiál - okapové úchyty do svodu, okapové úchyty do žlabu Cu, Distanční úchyty, distanční lišty, pomocný plastový řetěz, fixační pás Cu a pod.</t>
  </si>
  <si>
    <t>Poznámka k položce: dodávka a montáž doplňkového souvisejícího materiálu se upevněním kabelů pro podtápění zlabů a svodů.</t>
  </si>
  <si>
    <t>R741X8387060</t>
  </si>
  <si>
    <t>D+M Ostatní spojovací materiál , držáky, vývodky, příchytky a kompletace</t>
  </si>
  <si>
    <t>Poznámka k položce: dodávka a montáž nespecifikovaného drobného materiálu spojené s podtápěním žabů a svodů</t>
  </si>
  <si>
    <t>R005X0388020</t>
  </si>
  <si>
    <t>R005X0388040</t>
  </si>
  <si>
    <t>R005X0388060</t>
  </si>
  <si>
    <t>Poznámka k položce: Vystavení písemných protokolů o funkčních zkouškách zařízení</t>
  </si>
  <si>
    <t>R005X0388070</t>
  </si>
  <si>
    <t>R005X0388080</t>
  </si>
  <si>
    <t>Poznámka k položce: např. přizpůsobování nových rozvodů a zařízení ostatním zařízením a stavební části, provádění funkčních zkoušek a montáže s vazbou na zkoušky a montáž ostatních částí stavby, atd., tedy veškeré ostatní práce potřebné pro řádné dokončení díla + rezerva (mimo jiné ohled na nutnost přizpůsobování, práce a koordinace se stavební částí a stávajícího stavu) - čáska bude podrobně zúčtována a dodavatelem využita pouze do objektivně doložené výše.</t>
  </si>
  <si>
    <t>R005X0388090</t>
  </si>
  <si>
    <t>R005X0388120</t>
  </si>
  <si>
    <t>R005X0388240</t>
  </si>
  <si>
    <t>Závěrečný úklid spojený s elektro částí</t>
  </si>
  <si>
    <t>R005X0388250</t>
  </si>
  <si>
    <t>Koordinační činnost spojená s elektro částí</t>
  </si>
  <si>
    <t xml:space="preserve">  D.2.2.1.04</t>
  </si>
  <si>
    <t>Hromosvody</t>
  </si>
  <si>
    <t>D.2.2.1.04</t>
  </si>
  <si>
    <t>R940X0497010</t>
  </si>
  <si>
    <t>D21</t>
  </si>
  <si>
    <t>Ochrana proti blesku - LPS včetně montáží</t>
  </si>
  <si>
    <t>R741X0421010</t>
  </si>
  <si>
    <t>Provedení odkrytí a zpřístupnění všech a přeměření zemního odporu všech zemnících vývodů z důvodu dalšíćh případných změn a doplnění.</t>
  </si>
  <si>
    <t>Poznámka k položce: provedení předběžné revize - přeměření stávající zemnísí soustavy pro případné další možné náklady pro opravu nevyhovujících zemnících vedení - musí být prokázané samostatně a nesouvosí s touto projektovou dokumentací.</t>
  </si>
  <si>
    <t>R741X0421020</t>
  </si>
  <si>
    <t>Demontáž stávajícího jímacího vedení</t>
  </si>
  <si>
    <t>Poznámka k položce: kompletní demontážní činnost za využití lešení stavby prováděné při rekonstrukci střechy.</t>
  </si>
  <si>
    <t>R741X0421030</t>
  </si>
  <si>
    <t>Demontáž stávajícího svodového vedení</t>
  </si>
  <si>
    <t>R741X0421040</t>
  </si>
  <si>
    <t>Dodávka a montáž jímacího vedení vodič (polotvrdý drát T/2 0, 45 kg/m) Cu 8 mm na podpěrách</t>
  </si>
  <si>
    <t>Poznámka k položce: Dodávka a montáž na připravené podpěry samotného jímacího vedení</t>
  </si>
  <si>
    <t>R741X0421050</t>
  </si>
  <si>
    <t>Povrchové svodové vedení vodič (polotvrdý drát T/2 0, 45 kg/m) Cu 8 mm na podpěrách</t>
  </si>
  <si>
    <t>Poznámka k položce: Dodávka a montáž na připravené podpěry samotného svodového vedení</t>
  </si>
  <si>
    <t>R741X0421060</t>
  </si>
  <si>
    <t>Svorka připojovací SP 1 Cu</t>
  </si>
  <si>
    <t>Poznámka k položce: Dodávka a montáž svorky pro připojení na LPS vedení</t>
  </si>
  <si>
    <t>R741X0421070</t>
  </si>
  <si>
    <t>Svorka okapová SO Cu</t>
  </si>
  <si>
    <t>R741X0421080</t>
  </si>
  <si>
    <t>Svorka zkušební SZ Cu</t>
  </si>
  <si>
    <t>R741X0421090</t>
  </si>
  <si>
    <t>Svorka universální SU a Cu</t>
  </si>
  <si>
    <t>R741X0421100</t>
  </si>
  <si>
    <t>Svorka křížová SK Cu</t>
  </si>
  <si>
    <t>R741X0421110</t>
  </si>
  <si>
    <t>Svorka spojovací SS Cu</t>
  </si>
  <si>
    <t>R741X0421120</t>
  </si>
  <si>
    <t>Podpěra vedení PV15a Cu</t>
  </si>
  <si>
    <t>Poznámka k položce: Dodávka a montáž typové podpěry pro LPS vedení</t>
  </si>
  <si>
    <t>R741X0421130</t>
  </si>
  <si>
    <t>Podpěra PV 22b Cu</t>
  </si>
  <si>
    <t>R741X0421140</t>
  </si>
  <si>
    <t>Podpěra PV 17/120</t>
  </si>
  <si>
    <t>R741X0421150</t>
  </si>
  <si>
    <t>podložky Cu + příložky</t>
  </si>
  <si>
    <t>Poznámka k položce: Dodávka a montáž typové podložky pro propojení s LPS vedením</t>
  </si>
  <si>
    <t>R741X0421160</t>
  </si>
  <si>
    <t>Označení svodů</t>
  </si>
  <si>
    <t>Poznámka k položce: dodávka a montáž typový štítků pro číselné označení svodů LPS</t>
  </si>
  <si>
    <t>R741X0421170</t>
  </si>
  <si>
    <t>Ochranná trubka OT Cu</t>
  </si>
  <si>
    <t>Poznámka k položce: dodávka a montáž ochranné trubky pro napojení stávajícího zemnícího vedení FeZn za propojením se svodovým vedením přes zkušební svorku</t>
  </si>
  <si>
    <t>R741X0421180</t>
  </si>
  <si>
    <t>Držáky ochranné trubky Cu DOT Cu 22</t>
  </si>
  <si>
    <t>Poznámka k položce: dodávka a montáž držáku ochranné trubky</t>
  </si>
  <si>
    <t>R741X0421190</t>
  </si>
  <si>
    <t>Jímací tyč JT20 Cu</t>
  </si>
  <si>
    <t>Poznámka k položce: Dodávka a montáž samotné jímací tyče LPS do střechy za použití držáku  - viz samostatná položka</t>
  </si>
  <si>
    <t>R741X0421200</t>
  </si>
  <si>
    <t>Ochranná stříška k JT Oshd Cu</t>
  </si>
  <si>
    <t>Poznámka k položce: Dodávka a montáž stříšky na jímací tyč LPS</t>
  </si>
  <si>
    <t>R741X0421210</t>
  </si>
  <si>
    <t>Držák jimací tyče DJ Cu</t>
  </si>
  <si>
    <t>Poznámka k položce: Dodávka a montáž držáku jímací tyče LPS</t>
  </si>
  <si>
    <t>R741X0421220</t>
  </si>
  <si>
    <t>Propojení zemnící soustavy se soustavou elektro přes "EP" svorky v rozvodně "RH"</t>
  </si>
  <si>
    <t>Poznámka k položce: Dodávka a montář kompletního propojovacího vedení propojené s PE svorkovnicí rozvaděče 'RH'</t>
  </si>
  <si>
    <t>R741X0421230</t>
  </si>
  <si>
    <t>Propojení jímacího vedení s oplechováním a zařízením na střeše</t>
  </si>
  <si>
    <t>Poznámka k položce: dodávka a montáž včetně materiálu pro propojení oplechování a další nespecifikované zařízení umístěné na střeše nutné připojit na LPS</t>
  </si>
  <si>
    <t>R741X0421240</t>
  </si>
  <si>
    <t>Ostatní nespecifikovaný materiál</t>
  </si>
  <si>
    <t>Poznámka k položce: dodávka a montáž nespecifikovaného drobného materiálu spojené s LPS zařízením</t>
  </si>
  <si>
    <t>R741X0421250</t>
  </si>
  <si>
    <t>Vyvedení pomocných jímačů</t>
  </si>
  <si>
    <t>Poznámka k položce: dodávka a montáž včetně materiálu pro vyvedení pomocných jímačů LPS</t>
  </si>
  <si>
    <t>R005X0497050</t>
  </si>
  <si>
    <t>R005X0497100</t>
  </si>
  <si>
    <t>R005X0497130</t>
  </si>
  <si>
    <t>Poznámka k položce: Popisy a označení především rozvodů systému LPS, tak aby byla umožněna snadná orientace v zařízení LPS pro obsluhu, údržbu a servis.</t>
  </si>
  <si>
    <t>R005X0497240</t>
  </si>
  <si>
    <t>Závěrečný úklid související s LPS</t>
  </si>
  <si>
    <t>R005X0497250</t>
  </si>
  <si>
    <t>Koordinační činnost související s LPS</t>
  </si>
  <si>
    <t xml:space="preserve">  D.2.2.4</t>
  </si>
  <si>
    <t>Orientační systém</t>
  </si>
  <si>
    <t>D.2.2.4</t>
  </si>
  <si>
    <t>113106021</t>
  </si>
  <si>
    <t>Rozebrání dlažeb a dílců při překopech inženýrských sítí s přemístěním hmot na skládku na vzdálenost do 3 m nebo s naložením na dopravní prostředek ručně komuni</t>
  </si>
  <si>
    <t>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 desek nebo tvarovek</t>
  </si>
  <si>
    <t>0.6*0.6*11=3.960 [A] 
Celkem: 3.96=3.960 [B]</t>
  </si>
  <si>
    <t>Poznámka k souboru cen: 1. Ceny jsou určeny pouze pro rozebrání dlažeb včetně odstranění lože po překopech inženýrských sítí z důvodu oprav havárií a přeložek. 2. Ceny nelze použít pro rozebrání dlažeb při zřízení nových inženýrských sítí. 3. Ceny nelze použít pro rozebrání dlažeb uložených do betonového lože nebo do cementové malty, které se oceňují cenami 113 10-7030 až -7034, -7430 až -7434 a -7530 až -7534 Odstranění podkladů nebo krytů po překopech z betonu prostého. 4. V cenách nejsou započteny náklady na popř. nutné očištění: a) dlažebních nebo mozaikových kostek, které se oceňuje cenami souboru cen 979 07-11 Očištění vybouraných dlažebních kostek části C 01 tohoto katalogu, b) betonových, kameninových nebo kamenných desek nebo dlaždic, které se oceňuje cenami souboru cen 979 0 . - . . Očištění vybouraných obrubníků, krajníků, desek nebo dílců části C 01 tohoto katalogu. 5. Přemístění vybourané dlažby včetně materiálu z lože a spár na vzdálenost přes 3 m se oceňuje cenami souborů cen 997 22-1 Vodorovná doprava suti a vybouraných hmot.</t>
  </si>
  <si>
    <t>131113132</t>
  </si>
  <si>
    <t>Hloubení jam a zářezů při překopech inženýrských sítí ručně zapažených i nezapažených s urovnáním dna do předepsaného profilu a spádu objemu do 10 m3 v hornině</t>
  </si>
  <si>
    <t>Hloubení jam a zářezů při překopech inženýrských sítí ručně zapažených i nezapažených s urovnáním dna do předepsaného profilu a spádu objemu do 10 m3 v hornině třídy těžitelnosti I skupiny 1 a 2 nesoudržných</t>
  </si>
  <si>
    <t>0.5*0.5*0.8*11=2.200 [A] 
Celkem: 2.2=2.200 [B]</t>
  </si>
  <si>
    <t>Poznámka k souboru cen: 1. V cenách jsou započteny i náklady na přehození výkopku na přilehlém terénu na vzdálenost do 3 m od okraje jámy nebo naložení na dopravní prostředek. 2. Ceny jsou určeny pouze pro případy havárií, přeložek nebo běžných oprav inženýrských sítí. 3. Ceny nelze použít v rámci výstavby nových inženýrských sítí.</t>
  </si>
  <si>
    <t>275313811</t>
  </si>
  <si>
    <t>Základy z betonu prostého patky a bloky z betonu kamenem neprokládaného tř. C 25/30</t>
  </si>
  <si>
    <t>Poznámka k souboru cen: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</si>
  <si>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22-M</t>
  </si>
  <si>
    <t>Montáže technologických zařízení pro dopravní stavby</t>
  </si>
  <si>
    <t>220860063</t>
  </si>
  <si>
    <t>Montáž dálkově ovládané zvukové signalizace PZS pro nevidomé včetně montáže akustické signalizace pro 2 výstražníky, montáže přijímače s připojením, přezkoušení</t>
  </si>
  <si>
    <t>Montáž dálkově ovládané zvukové signalizace PZS pro nevidomé včetně montáže akustické signalizace pro 2 výstražníky, montáže přijímače s připojením, přezkoušení zařízení na 1 ks</t>
  </si>
  <si>
    <t>22R01</t>
  </si>
  <si>
    <t>INFORMAČNÍ PRVEK, HLASOVÝ MODUL PRO NEVIDOMÉ</t>
  </si>
  <si>
    <t>220870R04</t>
  </si>
  <si>
    <t>Montáž označovacího štítku včetně rozměření a vyznačení místa montáže, vyvrtání a začištění otvoru, montáže štítku na dveře</t>
  </si>
  <si>
    <t>Poznámka k souboru cen: 1. V ceně 220 87-0166 není započten náklad na dodávku štítku.</t>
  </si>
  <si>
    <t>22R02</t>
  </si>
  <si>
    <t>Hmatný štítek - Tabulka s braillovým a prizmatickým písmem</t>
  </si>
  <si>
    <t>Komunikace pozemní</t>
  </si>
  <si>
    <t>596211110</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</si>
  <si>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</si>
  <si>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</si>
  <si>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Poznámka k souboru cen: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Poznámka k položce: Obnovení původní dlažby</t>
  </si>
  <si>
    <t>767995116</t>
  </si>
  <si>
    <t>Montáž ostatních atypických zámečnických konstrukcí hmotnosti přes 100 do 250 kg</t>
  </si>
  <si>
    <t>225*2=450.000 [A] 
Celkem: 450=450.000 [B]</t>
  </si>
  <si>
    <t>Poznámka k souboru cen: 1. Určení cen se řídí hmotností jednotlivě montovaného dílu konstrukce.</t>
  </si>
  <si>
    <t>7R01</t>
  </si>
  <si>
    <t>Orientační a cílový prostorový rozcesník T10 a T11</t>
  </si>
  <si>
    <t>7871008R</t>
  </si>
  <si>
    <t>Odstranění nálepkek orientačního systému, plochy do 1 m2</t>
  </si>
  <si>
    <t>0.3*3*1=0.900 [A] 
Celkem: 0.9=0.900 [B]</t>
  </si>
  <si>
    <t>787911115</t>
  </si>
  <si>
    <t>Zasklívání – ostatní práce montáž fólie na sklo neprůhledné</t>
  </si>
  <si>
    <t>N1 
0.1*0.1*1=0.010 [A] 
'N2 
0.1*0.1*1=0.010 [B] 
'N3 
0.21*0.1485*4=0.125 [C] 
'N4 
0.1*0.1*3=0.030 [D] 
'N5 
0.1*0.1*2=0.020 [E] 
'N6 
0.24*0.64*6=0.922 [F] 
'N7 
0.24*1.3*3=0.936 [G] 
'N8 
1.2*0.24*2=0.576 [H] 
'N9 
0.44*0.24*2+0.64*0.24=0.365 [I] 
Celkem: 0.01+0.01+0.125+0.03+0.02+0.922+0.936+0.576+0.365=2.994 [J]</t>
  </si>
  <si>
    <t>Poznámka k položce: Nálepky orientačního systému N1-9</t>
  </si>
  <si>
    <t>634790R03</t>
  </si>
  <si>
    <t>Nálepka na sklo - orientační</t>
  </si>
  <si>
    <t>2.994*1.03 Přepočtené koeficientem množství=3.084 [A] 
Celkem: 3.084=3.084 [B]</t>
  </si>
  <si>
    <t>914511111</t>
  </si>
  <si>
    <t>Montáž sloupku dopravních značek délky do 3,5 m do betonového základu</t>
  </si>
  <si>
    <t>Poznámka k souboru cen: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t>
  </si>
  <si>
    <t>40445230</t>
  </si>
  <si>
    <t>sloupek pro dopravní značku Zn D 70mm v 3,5m</t>
  </si>
  <si>
    <t>926931311</t>
  </si>
  <si>
    <t>Osazení staniční tabule na sloupku jednoduchém</t>
  </si>
  <si>
    <t>Poznámka k souboru cen: 1. V cenách jsou započteny i náklady u cen -1311, -321 a -1322 na rozebrání dlažby a obetonování paty sloupku, u ceny -1312 na vysekání kapes ve zdivu pro osazení tabule a na zazdění držáků tabule s vyspravením omítky kolem držáků. 2. V cenách nejsou započteny náklady na dodání staniční tabule a sloupku; tyto výrobky se oceňují ve specifikaci.</t>
  </si>
  <si>
    <t>9R05</t>
  </si>
  <si>
    <t>T5 - OZNAČENÍ SEKTORŮ NA NÁSTUPIŠTÍCH</t>
  </si>
  <si>
    <t>Poznámka k položce: T5.11-T5.19, T5.21-T5.22</t>
  </si>
  <si>
    <t>926931312</t>
  </si>
  <si>
    <t>Osazení staniční tabule na zdi</t>
  </si>
  <si>
    <t>9R01</t>
  </si>
  <si>
    <t>T1 - NÁZEV ŽEL. STANIC</t>
  </si>
  <si>
    <t>9R011</t>
  </si>
  <si>
    <t>T1a - NÁZEV ŽEL. STANIC</t>
  </si>
  <si>
    <t>1=1.000 [A] 
Celkem: 1=1.000 [B]</t>
  </si>
  <si>
    <t>Poznámka k položce: Tabule nebyla stchválna Odborem pamatkové peče města Plzeň</t>
  </si>
  <si>
    <t>9R03</t>
  </si>
  <si>
    <t>T3 - SMĚROVÁ TABULE</t>
  </si>
  <si>
    <t>1*6 Přepočtené koeficientem množství=6.000 [A] 
Celkem: 6=6.000 [B]</t>
  </si>
  <si>
    <t>9R04</t>
  </si>
  <si>
    <t>T4 - "ZÁKAZ KOUŘENÍ"</t>
  </si>
  <si>
    <t>1*2 Přepočtené koeficientem množství=2.000 [A] 
Celkem: 2=2.000 [B]</t>
  </si>
  <si>
    <t>9R06.2</t>
  </si>
  <si>
    <t>T6.3 - ORIENTAČNÍ TABULE</t>
  </si>
  <si>
    <t>9R07</t>
  </si>
  <si>
    <t>T7 - CÍLOVÁ TABULE</t>
  </si>
  <si>
    <t>9R08</t>
  </si>
  <si>
    <t>T8 - CÍLOVÁ TABULE</t>
  </si>
  <si>
    <t>9R09</t>
  </si>
  <si>
    <t>T9 - CÍLOVÁ TABULE</t>
  </si>
  <si>
    <t>9R12.3</t>
  </si>
  <si>
    <t>T12.5-T12.6 - ORIENTAČNÍ TABULE</t>
  </si>
  <si>
    <t>9R13</t>
  </si>
  <si>
    <t>T13 - CÍLOVÁ TABULE</t>
  </si>
  <si>
    <t>9R15</t>
  </si>
  <si>
    <t>T15 - TABULE SE SMĚREM JÍZD VLAKŮ</t>
  </si>
  <si>
    <t>926931313</t>
  </si>
  <si>
    <t>Osazení staniční tabule na sloupku veřejného osvětlení nebo trolejového vedení</t>
  </si>
  <si>
    <t>9R02</t>
  </si>
  <si>
    <t>T2 - ORIENTAČNÍ TABULE</t>
  </si>
  <si>
    <t>9R12.1</t>
  </si>
  <si>
    <t>T12.1-T12.2 - ORIENTAČNÍ TABULE</t>
  </si>
  <si>
    <t>9R12.2</t>
  </si>
  <si>
    <t>T12.3-T12.4 - ORIENTAČNÍ TABULE</t>
  </si>
  <si>
    <t>9R14</t>
  </si>
  <si>
    <t>T14 - "PRŮCHOD PRO PĚŠÍ ZAKÁZÁN"</t>
  </si>
  <si>
    <t>926931321.R</t>
  </si>
  <si>
    <t>Osazení staniční tabule na sloupku dvojitém</t>
  </si>
  <si>
    <t>9R06.1</t>
  </si>
  <si>
    <t>T6.1-T6.2 - ORIENTAČNÍ TABULE</t>
  </si>
  <si>
    <t>926931362</t>
  </si>
  <si>
    <t>Odstranění staniční tabule osazené na zdi</t>
  </si>
  <si>
    <t>2+3+2+1+6+2+2=18.000 [A] 
Celkem: 18=18.000 [B]</t>
  </si>
  <si>
    <t>926931363</t>
  </si>
  <si>
    <t>Odstranění staniční tabule osazené na sloupu veřejného osvětlení nebo trolejového vedení</t>
  </si>
  <si>
    <t>7+2+7+4+1+1+2=24.000 [A] 
Celkem: 24=24.000 [B]</t>
  </si>
  <si>
    <t>9R10</t>
  </si>
  <si>
    <t>Instalace laminovanéjo orientačního plánku budovy a nástupišť</t>
  </si>
  <si>
    <t>998011001</t>
  </si>
  <si>
    <t>Přesun hmot pro budovy občanské výstavby, bydlení, výrobu a služby s nosnou svislou konstrukcí zděnou z cihel, tvárnic nebo kamene vodorovná dopravní vzdálenost do 100 m pro budovy výšky do 6 m</t>
  </si>
  <si>
    <t>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t>
  </si>
  <si>
    <t>032803000</t>
  </si>
  <si>
    <t>Ostatní vybavení staveniště</t>
  </si>
  <si>
    <t>Poznámka k souboru cen: 1. Více informací o volbě, obsahu a způsobu ocenění jednotlivých titulů viz Příloha 03 Zařízení staveniště. 
Poznámka k položce: Vybavení staveniště přechodným orientačním systémem dle technické zprávy</t>
  </si>
  <si>
    <t xml:space="preserve">  D.2.4.1</t>
  </si>
  <si>
    <t>Ostatní vegetační úprava</t>
  </si>
  <si>
    <t>D.2.4.1</t>
  </si>
  <si>
    <t>111151121</t>
  </si>
  <si>
    <t>Pokosení trávníku při souvislé ploše do 1000 m2 parkového v rovině nebo svahu do 1:5</t>
  </si>
  <si>
    <t>1. V cenách jsou započteny i náklady na shrabání a naložení shrabu na dopravní prostředek, odvozem do 20 km a se složením.  
2. V cenách nejsou započteny náklady na uložení shrabu na skládku.  
3. Z celkové pokosené plochy se neodečítají plochy bez trávního porostu, pokud je jejich plocha menší než 3 m2 jednotlivě.  
4. Vcenách o sklonu svahu přes 1:1 jsou uvažovány podmínky pro svahy běžně schůdné; bez použití lezeckých technik. Vpřípadě použití lezeckých technik se tyto náklady oceňují individuálně.</t>
  </si>
  <si>
    <t>111212215</t>
  </si>
  <si>
    <t>Odstranění nevhodných dřevin průměru kmene do 100 mm výšky do 1 m s odstraněním pařezu přes 100 do 500 m2 v rovině nebo na svahu do 1:5</t>
  </si>
  <si>
    <t>1. V cenách jsou započteny i náklady na odklizení vytěžené dřevní hmoty na vzdálenost do 50 m, se složením na hromady nebo s naložením na dopravní prostředek a případnou úpravu terénu se zhutněním po odstranění dřevin.  
2. V cenách nejsou započteny náklady na uložení shrabu na skládku.  
3. Ceny jsou určeny pouze pro pěstební zásahy a rekonstrukce v sadovnických a krajinářských úpravách.  
4. Ceny nelze použít:  
a) pro úplnou likvidaci porostu při přípravě staveniště apod.; tyto práce se oceňují cenami katalogu 800-1 Zemní práce,  
b) pro odstranění kořenových výmladků; tyto práce se oceňují individuálně,  
c) -2211 až -2224 pro jednoleté semenáče dřevin, náletů v bylinném stavu; tyto práce se oceňují cenami souborů cen 185 80-42 Vypletí nebo 183 41-13 Odplevelení výsadeb.  
5. Průměr kmene stromů nebo keřů se měří 0,15 m nad terénem.  
6. Množství jednotek se stanoví samostatně za keřovou skupinu v m2 souvislé plochy rovné součtu půdorysných ploch omezených obalovými křivkami korun jednotlivých stromů a keřů, jejichž koruny se půdorysně překrývají. Jestliže by byl zmíněný součet ploch větší než půdorysná plocha staveniště (upravované plochy), uvažuje se pouze tato plocha.  
7. V cenách o sklonu svahu přes 1:1 jsou uvažovány podmínky pro svahy běžně schůdné; bez použití lezeckých technik. V případě použití lezeckých technik se tyto náklady oceňují individuálně.</t>
  </si>
  <si>
    <t>113202111</t>
  </si>
  <si>
    <t>Vytrhání obrub s vybouráním lože, s přemístěním hmot na skládku na vzdálenost do 3 m nebo s naložením na dopravní prostředek z krajníků nebo obrubníků stojatých</t>
  </si>
  <si>
    <t>1. Ceny jsou určeny:  
a) pro vytrhání obrub, obrubníků nebo krajníků jakéhokoliv druhu a velikosti uložených v jakémkoliv loži popř. i s opěrami a vyspárovaných jakýmkoliv materiálem,  
b) pro obruby zdlažebních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zjedné řady kostek.  
4. Přemístění vybouraných obrub, krajníků nebo dlažebních kostek včetně materiálu z lože a spár na vzdálenost přes 3 m se oceňuje cenami souborů cen 997 22-1 Vodorovná doprava suti a vybouraných hmot.</t>
  </si>
  <si>
    <t>121103111</t>
  </si>
  <si>
    <t>Skrývka zemin schopných zúrodnění v rovině a ve sklonu do 1:5</t>
  </si>
  <si>
    <t>0.150*687.0 - ornice=103.050 [A]</t>
  </si>
  <si>
    <t>1. V ceně jsou započteny i náklady spojené s naložením na dopravní prostředek nebo spřehozením do 3,0 m.  
2. Ceny lze použít i pro těžení zemin schopných zúrodnění ve výkopišti, zemníku, i ulehlých zdeponie.</t>
  </si>
  <si>
    <t>162351103</t>
  </si>
  <si>
    <t>Vodorovné přemístění výkopku nebo sypaniny po suchu na obvyklém dopravním prostředku, bez naložení výkopku, avšak se složením bez rozhrnutí z horniny třídy těžitelnosti I skupiny 1 až 3 na vzdálenost přes 50 do 500 m</t>
  </si>
  <si>
    <t>Dovoz materiálu na mezideponii pro další použití 
0.150*687.0 - ornice=103.050 [A] 
'Dovoz materiálu z mezideponie na místo použití 
0.150*687.0 - ornice=103.050 [B] 
Celkem: 103.05+103.05=206.100 [C]</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</si>
  <si>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</si>
  <si>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167151111</t>
  </si>
  <si>
    <t>Nakládání, skládání a překládání neulehlého výkopku nebo sypaniny strojně nakládání, množství přes 100 m3, z hornin třídy těžitelnosti I, skupiny 1 až 3</t>
  </si>
  <si>
    <t>Nakládání na mezideponii pro násypy, zásypy a zpětné použití ornice: 
0.150*687.0 - ornice=103.050 [A]</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</si>
  <si>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</si>
  <si>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181006112</t>
  </si>
  <si>
    <t>Rozprostření zemin schopných zúrodnění v rovině a ve sklonu do 1:5, tloušťka vrstvy přes 0,10 do 0,15 m</t>
  </si>
  <si>
    <t>181111121</t>
  </si>
  <si>
    <t>Plošná úprava terénu v zemině skupiny 1 až 4 s urovnáním povrchu bez doplnění ornice souvislé plochy do 500 m2 při nerovnostech terénu přes 100 do 150 mm v rovi</t>
  </si>
  <si>
    <t>Plošná úprava terénu v zemině skupiny 1 až 4 s urovnáním povrchu bez doplnění ornice souvislé plochy do 500 m2 při nerovnostech terénu přes 100 do 150 mm v rovině nebo na svahu do 1:5</t>
  </si>
  <si>
    <t>1. Ceny jsou určeny pro vyrovnání nerovností neupraveného rostlého nebo ulehlého terénu.  
2. Ceny lze použít pro vyrovnání terénu při zakládání trávníku.  
3. V cenách nejsou započteny náklady na hutnění, tyto náklady se oceňují cenami souboru cen 171 15 ... Zhutnění podloží pod násypy z rostlé horniny tř. 1 až 4 katalogu 800-1 Zemní práce.  
4. Vcenách o sklonu svahu přes 1:1 jsou uvažovány podmínky pro svahy běžně schůdné; bez použití lezeckých technik. Vpřípadě použití lezeckých technik se tyto náklady oceňují individuálně.</t>
  </si>
  <si>
    <t>181411131</t>
  </si>
  <si>
    <t>Založení trávníku na půdě předem připravené plochy do 1000 m2 výsevem včetně utažení parkového v rovině nebo na svahu do 1:5</t>
  </si>
  <si>
    <t>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Vcenách o sklonu svahu přes 1:1 jsou uvažovány podmínky pro svahy běžně schůdné; bez použití lezeckých technik. Vpřípadě použití lezeckých technik se tyto náklady oceňují individuálně.</t>
  </si>
  <si>
    <t>00572470</t>
  </si>
  <si>
    <t>osivo směs travní univerzál</t>
  </si>
  <si>
    <t>183402121</t>
  </si>
  <si>
    <t>Rozrušení půdy na hloubku přes 50 do 150 mm souvislé plochy do 500 m2 v rovině nebo na svahu do 1:5</t>
  </si>
  <si>
    <t>1. V cenách nejsou započteny náklady na odstranění překážek na povrchu ploch, které mají být rozrušeny. Odstranění překážek se oceňuje:  
a) vegetační kryt cenami části A02 souboru cen 111 1 Odstranění travin a rákosu nebo 111 1 Odstranění stařiny,  
b) kořeny cenami části A02 souboru cen 111 2 Odstranění křovin a stromů s odstraněním kořenů,  
c) balvany velikosti přes 0,10 m3 cenami souboru cen 122 86 Těžení a rozpojení jednotlivých balvanů, části A01 katalogu 800-1 Zemní práce,  
d) ostatní překážky příslušnými cenami podle jejich druhu.  
2. V cenách o sklonu svahu přes 1:1 jsou uvažovány podmínky pro svahy běžně schůdné; bez použití lezeckých technik. V případě použití lezeckých technik se tyto náklady oceňují individuálně.</t>
  </si>
  <si>
    <t>184802111</t>
  </si>
  <si>
    <t>Chemické odplevelení půdy před založením kultury, trávníku nebo zpevněných ploch o výměře jednotlivě přes 20 m2 v rovině nebo na svahu do 1:5 postřikem na širok</t>
  </si>
  <si>
    <t>Chemické odplevelení půdy před založením kultury, trávníku nebo zpevněných ploch o výměře jednotlivě přes 20 m2 v rovině nebo na svahu do 1:5 postřikem na široko</t>
  </si>
  <si>
    <t>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Vcenách o sklonu svahu přes 1:1 jsou uvažovány podmínky pro svahy běžně schůdné; bez použití lezeckých technik. Vpřípadě použití lezeckých technik se tyto náklady oceňují individuálně.</t>
  </si>
  <si>
    <t>185802113</t>
  </si>
  <si>
    <t>Hnojení půdy nebo trávníku v rovině nebo na svahu do 1:5 umělým hnojivem na široko</t>
  </si>
  <si>
    <t>0.00005*687.0=0.034 [A]</t>
  </si>
  <si>
    <t>1. V cenách jsou započteny i náklady na rozprostření nebo rozdělení hnojiva.  
2. Vcenách o sklonu svahu přes 1:1 jsou uvažovány podmínky pro svahy běžně schůdné; bez použití lezeckých technik. Vpřípadě použití lezeckých technik se tyto náklady oceňují individuálně.</t>
  </si>
  <si>
    <t>25191155</t>
  </si>
  <si>
    <t>hnojivo průmyslové</t>
  </si>
  <si>
    <t>185811211</t>
  </si>
  <si>
    <t>Vyhrabání trávníku souvislé plochy do 1000 m2 v rovině nebo na svahu do 1:5</t>
  </si>
  <si>
    <t>1. V cenách jsou započteny i náklady spojené s uložením shrabu na hromady, naložením na dopravní prostředek, odvozem do 20 km.  
2. V cenách nejsou započteny náklady na uložení shrabu na skládku.  
3. Ceny jsou určeny pouze pro jarní vyhrabání.  
4. Vcenách o sklonu svahu přes 1:1 jsou uvažovány podmínky pro svahy běžně schůdné; bez použití lezeckých technik. Vpřípadě použití lezeckých technik se tyto náklady oceňují individuálně.</t>
  </si>
  <si>
    <t>916131213</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</si>
  <si>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</si>
  <si>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</si>
  <si>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1. V cenách silničních obrubníků ležatých i stojatých jsou započteny:  
a) pro osazení do lože zkameniva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zdlažebních kostek.  
3. V cenách nejsou započteny náklady na dodání obrubníků, tyto se oceňují ve specifikaci.</t>
  </si>
  <si>
    <t>59217031</t>
  </si>
  <si>
    <t>obrubník betonový silniční 1000x150x250mm</t>
  </si>
  <si>
    <t>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t>
  </si>
  <si>
    <t>998223011</t>
  </si>
  <si>
    <t>Přesun hmot pro pozemní komunikace s krytem dlážděným dopravní vzdálenost do 200 m jakékoliv délky objektu</t>
  </si>
  <si>
    <t xml:space="preserve">  VON</t>
  </si>
  <si>
    <t>Vedlejší a ostatní rozpočtové náklady</t>
  </si>
  <si>
    <t>VON</t>
  </si>
  <si>
    <t>012103000</t>
  </si>
  <si>
    <t>Geodetické práce před výstavbou</t>
  </si>
  <si>
    <t>012203000</t>
  </si>
  <si>
    <t>Geodetické práce při provádění stavby</t>
  </si>
  <si>
    <t>013294000</t>
  </si>
  <si>
    <t>Ostatní dokumentace - dílenská dokumentace</t>
  </si>
  <si>
    <t>032103000</t>
  </si>
  <si>
    <t>Náklady na stavební buňky</t>
  </si>
  <si>
    <t>032503000</t>
  </si>
  <si>
    <t>Skládky na staveništi</t>
  </si>
  <si>
    <t>033103000</t>
  </si>
  <si>
    <t>Připojení energií</t>
  </si>
  <si>
    <t>033203000</t>
  </si>
  <si>
    <t>Energie pro zařízení staveniště</t>
  </si>
  <si>
    <t>034103000</t>
  </si>
  <si>
    <t>Oplocení staveniště</t>
  </si>
  <si>
    <t>034303000</t>
  </si>
  <si>
    <t>Dopravní značení na staveništi</t>
  </si>
  <si>
    <t>034503000</t>
  </si>
  <si>
    <t>Informační tabule na staveništi</t>
  </si>
  <si>
    <t>039103000</t>
  </si>
  <si>
    <t>Rozebrání, bourání a odvoz zařízení staveniště</t>
  </si>
  <si>
    <t>039203000</t>
  </si>
  <si>
    <t>Úprava terénu po zrušení zařízení staveniště</t>
  </si>
  <si>
    <t>VRN4</t>
  </si>
  <si>
    <t>Inženýrská činnost</t>
  </si>
  <si>
    <t>045303000</t>
  </si>
  <si>
    <t>VRN7</t>
  </si>
  <si>
    <t>Provozní vlivy</t>
  </si>
  <si>
    <t>071203000</t>
  </si>
  <si>
    <t>Provoz dalšího subjektu - náklady na provoz ordinací</t>
  </si>
  <si>
    <t>Položka obsahuje náklady na práce zabezpečující bezproblémový provoz ordinací při provádění stavebního díla (například o zabezpečení dodávky médií při přeložkách sítí...). Jedná se o pokrytí nákladů na práce vyvolaných nutností zabezpečení provozu třetí osoby. Protiprašná opatření jsou vykázána v části ASŘ, položce číslo 364 'Protiprašná opatření - oddělení pracovního místa svislou PVC fólií, vč. dodávky, montáže a odstranění po dokončení prací Protiprašná opatření - oddělení pracovního místa svislou PVC fólií, vč. dodávky, montáže a odstranění po dokončení prací  
'</t>
  </si>
  <si>
    <t>VRN8</t>
  </si>
  <si>
    <t>Přesun stavebních kapacit</t>
  </si>
  <si>
    <t>08110300R</t>
  </si>
  <si>
    <t>Přesun stavebních kapacit a hmot, doprava pracovníků aj. v souvislosti s POV</t>
  </si>
  <si>
    <t>1. Více informací o volbě, obsahu a způsobu ocenění jednotlivých titulů viz Příloha 08 Další náklady na pracovníky.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</si>
</sst>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styles" Target="styles.xml" /><Relationship Id="rId19" Type="http://schemas.openxmlformats.org/officeDocument/2006/relationships/sharedStrings" Target="sharedStrings.xml" /><Relationship Id="rId20"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2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0+C10+C13</f>
      </c>
    </row>
    <row r="7" spans="2:3" ht="12.75" customHeight="1">
      <c r="B7" s="8" t="s">
        <v>7</v>
      </c>
      <c s="10">
        <f>0+E10+E13</f>
      </c>
    </row>
    <row r="9" spans="1:6" ht="12.75" customHeight="1">
      <c r="A9" s="9" t="s">
        <v>8</v>
      </c>
      <c s="9" t="s">
        <v>9</v>
      </c>
      <c s="9" t="s">
        <v>10</v>
      </c>
      <c s="9" t="s">
        <v>11</v>
      </c>
      <c s="9" t="s">
        <v>12</v>
      </c>
      <c s="9" t="s">
        <v>13</v>
      </c>
    </row>
    <row r="10" spans="1:6" ht="12.75">
      <c r="A10" s="11" t="s">
        <v>14</v>
      </c>
      <c s="12" t="s">
        <v>15</v>
      </c>
      <c s="14">
        <f>0+C11+C12</f>
      </c>
      <c s="14">
        <f>C10*0.21</f>
      </c>
      <c s="14">
        <f>0+E11+E12</f>
      </c>
      <c s="13">
        <f>0+F11+F12</f>
      </c>
    </row>
    <row r="11" spans="1:6" ht="12.75">
      <c r="A11" s="11" t="s">
        <v>16</v>
      </c>
      <c s="12" t="s">
        <v>17</v>
      </c>
      <c s="14">
        <f>'SO 90-90'!K8+'SO 90-90'!M8</f>
      </c>
      <c s="14">
        <f>C11*0.21</f>
      </c>
      <c s="14">
        <f>C11+D11</f>
      </c>
      <c s="13">
        <f>'SO 90-90'!T7</f>
      </c>
    </row>
    <row r="12" spans="1:6" ht="12.75">
      <c r="A12" s="11" t="s">
        <v>120</v>
      </c>
      <c s="12" t="s">
        <v>121</v>
      </c>
      <c s="14">
        <f>'SO 98-98'!K8+'SO 98-98'!M8</f>
      </c>
      <c s="14">
        <f>C12*0.21</f>
      </c>
      <c s="14">
        <f>C12+D12</f>
      </c>
      <c s="13">
        <f>'SO 98-98'!T7</f>
      </c>
    </row>
    <row r="13" spans="1:6" ht="12.75">
      <c r="A13" s="11" t="s">
        <v>157</v>
      </c>
      <c s="12" t="s">
        <v>158</v>
      </c>
      <c s="14">
        <f>0+C14+C15+C16+C17+C18+C19+C20+C21+C22+C23+C24+C25+C26+C27</f>
      </c>
      <c s="14">
        <f>C13*0.21</f>
      </c>
      <c s="14">
        <f>0+E14+E15+E16+E17+E18+E19+E20+E21+E22+E23+E24+E25+E26+E27</f>
      </c>
      <c s="13">
        <f>0+F14+F15+F16+F17+F18+F19+F20+F21+F22+F23+F24+F25+F26+F27</f>
      </c>
    </row>
    <row r="14" spans="1:6" ht="12.75">
      <c r="A14" s="11" t="s">
        <v>159</v>
      </c>
      <c s="12" t="s">
        <v>160</v>
      </c>
      <c s="14">
        <f>D.1.2.02!K8+D.1.2.02!M8</f>
      </c>
      <c s="14">
        <f>C14*0.21</f>
      </c>
      <c s="14">
        <f>C14+D14</f>
      </c>
      <c s="13">
        <f>D.1.2.02!T7</f>
      </c>
    </row>
    <row r="15" spans="1:6" ht="12.75">
      <c r="A15" s="11" t="s">
        <v>214</v>
      </c>
      <c s="12" t="s">
        <v>215</v>
      </c>
      <c s="14">
        <f>D.1.2.4.01!K8+D.1.2.4.01!M8</f>
      </c>
      <c s="14">
        <f>C15*0.21</f>
      </c>
      <c s="14">
        <f>C15+D15</f>
      </c>
      <c s="13">
        <f>D.1.2.4.01!T7</f>
      </c>
    </row>
    <row r="16" spans="1:6" ht="12.75">
      <c r="A16" s="11" t="s">
        <v>433</v>
      </c>
      <c s="12" t="s">
        <v>434</v>
      </c>
      <c s="14">
        <f>D.1.2.4.02!K8+D.1.2.4.02!M8</f>
      </c>
      <c s="14">
        <f>C16*0.21</f>
      </c>
      <c s="14">
        <f>C16+D16</f>
      </c>
      <c s="13">
        <f>D.1.2.4.02!T7</f>
      </c>
    </row>
    <row r="17" spans="1:6" ht="12.75">
      <c r="A17" s="11" t="s">
        <v>613</v>
      </c>
      <c s="12" t="s">
        <v>614</v>
      </c>
      <c s="14">
        <f>D.1.2.7!K8+D.1.2.7!M8</f>
      </c>
      <c s="14">
        <f>C17*0.21</f>
      </c>
      <c s="14">
        <f>C17+D17</f>
      </c>
      <c s="13">
        <f>D.1.2.7!T7</f>
      </c>
    </row>
    <row r="18" spans="1:6" ht="25.5">
      <c r="A18" s="11" t="s">
        <v>689</v>
      </c>
      <c s="12" t="s">
        <v>690</v>
      </c>
      <c s="14">
        <f>D.1.2.9!K8+D.1.2.9!M8</f>
      </c>
      <c s="14">
        <f>C18*0.21</f>
      </c>
      <c s="14">
        <f>C18+D18</f>
      </c>
      <c s="13">
        <f>D.1.2.9!T7</f>
      </c>
    </row>
    <row r="19" spans="1:6" ht="12.75">
      <c r="A19" s="11" t="s">
        <v>1185</v>
      </c>
      <c s="12" t="s">
        <v>1186</v>
      </c>
      <c s="14">
        <f>D.2.2.1.01!K8+D.2.2.1.01!M8</f>
      </c>
      <c s="14">
        <f>C19*0.21</f>
      </c>
      <c s="14">
        <f>C19+D19</f>
      </c>
      <c s="13">
        <f>D.2.2.1.01!T7</f>
      </c>
    </row>
    <row r="20" spans="1:6" ht="12.75">
      <c r="A20" s="11" t="s">
        <v>3450</v>
      </c>
      <c s="12" t="s">
        <v>3451</v>
      </c>
      <c s="14">
        <f>D.2.2.1.03.01!K8+D.2.2.1.03.01!M8</f>
      </c>
      <c s="14">
        <f>C20*0.21</f>
      </c>
      <c s="14">
        <f>C20+D20</f>
      </c>
      <c s="13">
        <f>D.2.2.1.03.01!T7</f>
      </c>
    </row>
    <row r="21" spans="1:6" ht="12.75">
      <c r="A21" s="11" t="s">
        <v>3794</v>
      </c>
      <c s="12" t="s">
        <v>3795</v>
      </c>
      <c s="14">
        <f>D.2.2.1.03.02!K8+D.2.2.1.03.02!M8</f>
      </c>
      <c s="14">
        <f>C21*0.21</f>
      </c>
      <c s="14">
        <f>C21+D21</f>
      </c>
      <c s="13">
        <f>D.2.2.1.03.02!T7</f>
      </c>
    </row>
    <row r="22" spans="1:6" ht="12.75">
      <c r="A22" s="11" t="s">
        <v>3976</v>
      </c>
      <c s="12" t="s">
        <v>3977</v>
      </c>
      <c s="14">
        <f>D.2.2.1.03.03!K8+D.2.2.1.03.03!M8</f>
      </c>
      <c s="14">
        <f>C22*0.21</f>
      </c>
      <c s="14">
        <f>C22+D22</f>
      </c>
      <c s="13">
        <f>D.2.2.1.03.03!T7</f>
      </c>
    </row>
    <row r="23" spans="1:6" ht="12.75">
      <c r="A23" s="11" t="s">
        <v>4490</v>
      </c>
      <c s="12" t="s">
        <v>4491</v>
      </c>
      <c s="14">
        <f>D.2.2.1.03.05!K8+D.2.2.1.03.05!M8</f>
      </c>
      <c s="14">
        <f>C23*0.21</f>
      </c>
      <c s="14">
        <f>C23+D23</f>
      </c>
      <c s="13">
        <f>D.2.2.1.03.05!T7</f>
      </c>
    </row>
    <row r="24" spans="1:6" ht="12.75">
      <c r="A24" s="11" t="s">
        <v>5056</v>
      </c>
      <c s="12" t="s">
        <v>5057</v>
      </c>
      <c s="14">
        <f>D.2.2.1.04!K8+D.2.2.1.04!M8</f>
      </c>
      <c s="14">
        <f>C24*0.21</f>
      </c>
      <c s="14">
        <f>C24+D24</f>
      </c>
      <c s="13">
        <f>D.2.2.1.04!T7</f>
      </c>
    </row>
    <row r="25" spans="1:6" ht="12.75">
      <c r="A25" s="11" t="s">
        <v>5137</v>
      </c>
      <c s="12" t="s">
        <v>5138</v>
      </c>
      <c s="14">
        <f>D.2.2.4!K8+D.2.2.4!M8</f>
      </c>
      <c s="14">
        <f>C25*0.21</f>
      </c>
      <c s="14">
        <f>C25+D25</f>
      </c>
      <c s="13">
        <f>D.2.2.4!T7</f>
      </c>
    </row>
    <row r="26" spans="1:6" ht="12.75">
      <c r="A26" s="11" t="s">
        <v>5253</v>
      </c>
      <c s="12" t="s">
        <v>5254</v>
      </c>
      <c s="14">
        <f>D.2.4.1!K8+D.2.4.1!M8</f>
      </c>
      <c s="14">
        <f>C26*0.21</f>
      </c>
      <c s="14">
        <f>C26+D26</f>
      </c>
      <c s="13">
        <f>D.2.4.1!T7</f>
      </c>
    </row>
    <row r="27" spans="1:6" ht="12.75">
      <c r="A27" s="11" t="s">
        <v>5313</v>
      </c>
      <c s="12" t="s">
        <v>5314</v>
      </c>
      <c s="14">
        <f>VON!K8+VON!M8</f>
      </c>
      <c s="14">
        <f>C27*0.21</f>
      </c>
      <c s="14">
        <f>C27+D27</f>
      </c>
      <c s="13">
        <f>VON!T7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COUNTIFS(L8:L542,"=0",A8:A542,"P")+COUNTIFS(L8:L542,"",A8:A542,"P")+SUM(Q8:Q542)</f>
      </c>
    </row>
    <row r="8" spans="1:13" ht="12.75">
      <c r="A8" t="s">
        <v>45</v>
      </c>
      <c r="C8" s="28" t="s">
        <v>3452</v>
      </c>
      <c r="E8" s="30" t="s">
        <v>3451</v>
      </c>
      <c r="J8" s="29">
        <f>0+J9+J66+J87+J100+J169+J250+J415+J428+J469</f>
      </c>
      <c s="29">
        <f>0+K9+K66+K87+K100+K169+K250+K415+K428+K469</f>
      </c>
      <c s="29">
        <f>0+L9+L66+L87+L100+L169+L250+L415+L428+L469</f>
      </c>
      <c s="29">
        <f>0+M9+M66+M87+M100+M169+M250+M415+M428+M469</f>
      </c>
    </row>
    <row r="9" spans="1:13" ht="12.75">
      <c r="A9" t="s">
        <v>47</v>
      </c>
      <c r="C9" s="31" t="s">
        <v>1514</v>
      </c>
      <c r="E9" s="33" t="s">
        <v>1515</v>
      </c>
      <c r="J9" s="32">
        <f>0</f>
      </c>
      <c s="32">
        <f>0</f>
      </c>
      <c s="32">
        <f>0+L10+L14+L18+L22+L26+L30+L34+L38+L42+L46+L50+L54+L58+L62</f>
      </c>
      <c s="32">
        <f>0+M10+M14+M18+M22+M26+M30+M34+M38+M42+M46+M50+M54+M58+M62</f>
      </c>
    </row>
    <row r="10" spans="1:16" ht="25.5">
      <c r="A10" t="s">
        <v>50</v>
      </c>
      <c s="34" t="s">
        <v>199</v>
      </c>
      <c s="34" t="s">
        <v>3453</v>
      </c>
      <c s="35" t="s">
        <v>5</v>
      </c>
      <c s="6" t="s">
        <v>3454</v>
      </c>
      <c s="36" t="s">
        <v>188</v>
      </c>
      <c s="37">
        <v>55</v>
      </c>
      <c s="36">
        <v>0</v>
      </c>
      <c s="36">
        <f>ROUND(G10*H10,6)</f>
      </c>
      <c r="L10" s="38">
        <v>0</v>
      </c>
      <c s="32">
        <f>ROUND(ROUND(L10,2)*ROUND(G10,3),2)</f>
      </c>
      <c s="36" t="s">
        <v>1192</v>
      </c>
      <c>
        <f>(M10*21)/100</f>
      </c>
      <c t="s">
        <v>28</v>
      </c>
    </row>
    <row r="11" spans="1:5" ht="38.25">
      <c r="A11" s="35" t="s">
        <v>57</v>
      </c>
      <c r="E11" s="39" t="s">
        <v>3455</v>
      </c>
    </row>
    <row r="12" spans="1:5" ht="25.5">
      <c r="A12" s="35" t="s">
        <v>58</v>
      </c>
      <c r="E12" s="40" t="s">
        <v>3456</v>
      </c>
    </row>
    <row r="13" spans="1:5" ht="12.75">
      <c r="A13" t="s">
        <v>60</v>
      </c>
      <c r="E13" s="39" t="s">
        <v>5</v>
      </c>
    </row>
    <row r="14" spans="1:16" ht="25.5">
      <c r="A14" t="s">
        <v>50</v>
      </c>
      <c s="34" t="s">
        <v>162</v>
      </c>
      <c s="34" t="s">
        <v>3457</v>
      </c>
      <c s="35" t="s">
        <v>5</v>
      </c>
      <c s="6" t="s">
        <v>3454</v>
      </c>
      <c s="36" t="s">
        <v>188</v>
      </c>
      <c s="37">
        <v>147</v>
      </c>
      <c s="36">
        <v>0</v>
      </c>
      <c s="36">
        <f>ROUND(G14*H14,6)</f>
      </c>
      <c r="L14" s="38">
        <v>0</v>
      </c>
      <c s="32">
        <f>ROUND(ROUND(L14,2)*ROUND(G14,3),2)</f>
      </c>
      <c s="36" t="s">
        <v>1192</v>
      </c>
      <c>
        <f>(M14*21)/100</f>
      </c>
      <c t="s">
        <v>28</v>
      </c>
    </row>
    <row r="15" spans="1:5" ht="38.25">
      <c r="A15" s="35" t="s">
        <v>57</v>
      </c>
      <c r="E15" s="39" t="s">
        <v>3458</v>
      </c>
    </row>
    <row r="16" spans="1:5" ht="25.5">
      <c r="A16" s="35" t="s">
        <v>58</v>
      </c>
      <c r="E16" s="40" t="s">
        <v>3459</v>
      </c>
    </row>
    <row r="17" spans="1:5" ht="12.75">
      <c r="A17" t="s">
        <v>60</v>
      </c>
      <c r="E17" s="39" t="s">
        <v>5</v>
      </c>
    </row>
    <row r="18" spans="1:16" ht="25.5">
      <c r="A18" t="s">
        <v>50</v>
      </c>
      <c s="34" t="s">
        <v>204</v>
      </c>
      <c s="34" t="s">
        <v>3460</v>
      </c>
      <c s="35" t="s">
        <v>5</v>
      </c>
      <c s="6" t="s">
        <v>3461</v>
      </c>
      <c s="36" t="s">
        <v>188</v>
      </c>
      <c s="37">
        <v>618</v>
      </c>
      <c s="36">
        <v>0</v>
      </c>
      <c s="36">
        <f>ROUND(G18*H18,6)</f>
      </c>
      <c r="L18" s="38">
        <v>0</v>
      </c>
      <c s="32">
        <f>ROUND(ROUND(L18,2)*ROUND(G18,3),2)</f>
      </c>
      <c s="36" t="s">
        <v>1192</v>
      </c>
      <c>
        <f>(M18*21)/100</f>
      </c>
      <c t="s">
        <v>28</v>
      </c>
    </row>
    <row r="19" spans="1:5" ht="51">
      <c r="A19" s="35" t="s">
        <v>57</v>
      </c>
      <c r="E19" s="39" t="s">
        <v>3462</v>
      </c>
    </row>
    <row r="20" spans="1:5" ht="127.5">
      <c r="A20" s="35" t="s">
        <v>58</v>
      </c>
      <c r="E20" s="40" t="s">
        <v>3463</v>
      </c>
    </row>
    <row r="21" spans="1:5" ht="12.75">
      <c r="A21" t="s">
        <v>60</v>
      </c>
      <c r="E21" s="39" t="s">
        <v>5</v>
      </c>
    </row>
    <row r="22" spans="1:16" ht="25.5">
      <c r="A22" t="s">
        <v>50</v>
      </c>
      <c s="34" t="s">
        <v>207</v>
      </c>
      <c s="34" t="s">
        <v>3464</v>
      </c>
      <c s="35" t="s">
        <v>5</v>
      </c>
      <c s="6" t="s">
        <v>3461</v>
      </c>
      <c s="36" t="s">
        <v>188</v>
      </c>
      <c s="37">
        <v>47.5</v>
      </c>
      <c s="36">
        <v>0</v>
      </c>
      <c s="36">
        <f>ROUND(G22*H22,6)</f>
      </c>
      <c r="L22" s="38">
        <v>0</v>
      </c>
      <c s="32">
        <f>ROUND(ROUND(L22,2)*ROUND(G22,3),2)</f>
      </c>
      <c s="36" t="s">
        <v>1192</v>
      </c>
      <c>
        <f>(M22*21)/100</f>
      </c>
      <c t="s">
        <v>28</v>
      </c>
    </row>
    <row r="23" spans="1:5" ht="51">
      <c r="A23" s="35" t="s">
        <v>57</v>
      </c>
      <c r="E23" s="39" t="s">
        <v>3465</v>
      </c>
    </row>
    <row r="24" spans="1:5" ht="51">
      <c r="A24" s="35" t="s">
        <v>58</v>
      </c>
      <c r="E24" s="40" t="s">
        <v>3466</v>
      </c>
    </row>
    <row r="25" spans="1:5" ht="12.75">
      <c r="A25" t="s">
        <v>60</v>
      </c>
      <c r="E25" s="39" t="s">
        <v>5</v>
      </c>
    </row>
    <row r="26" spans="1:16" ht="12.75">
      <c r="A26" t="s">
        <v>50</v>
      </c>
      <c s="34" t="s">
        <v>211</v>
      </c>
      <c s="34" t="s">
        <v>3467</v>
      </c>
      <c s="35" t="s">
        <v>5</v>
      </c>
      <c s="6" t="s">
        <v>3468</v>
      </c>
      <c s="36" t="s">
        <v>188</v>
      </c>
      <c s="37">
        <v>10</v>
      </c>
      <c s="36">
        <v>0</v>
      </c>
      <c s="36">
        <f>ROUND(G26*H26,6)</f>
      </c>
      <c r="L26" s="38">
        <v>0</v>
      </c>
      <c s="32">
        <f>ROUND(ROUND(L26,2)*ROUND(G26,3),2)</f>
      </c>
      <c s="36" t="s">
        <v>56</v>
      </c>
      <c>
        <f>(M26*21)/100</f>
      </c>
      <c t="s">
        <v>28</v>
      </c>
    </row>
    <row r="27" spans="1:5" ht="12.75">
      <c r="A27" s="35" t="s">
        <v>57</v>
      </c>
      <c r="E27" s="39" t="s">
        <v>3468</v>
      </c>
    </row>
    <row r="28" spans="1:5" ht="25.5">
      <c r="A28" s="35" t="s">
        <v>58</v>
      </c>
      <c r="E28" s="40" t="s">
        <v>3469</v>
      </c>
    </row>
    <row r="29" spans="1:5" ht="38.25">
      <c r="A29" t="s">
        <v>60</v>
      </c>
      <c r="E29" s="39" t="s">
        <v>3470</v>
      </c>
    </row>
    <row r="30" spans="1:16" ht="12.75">
      <c r="A30" t="s">
        <v>50</v>
      </c>
      <c s="34" t="s">
        <v>346</v>
      </c>
      <c s="34" t="s">
        <v>3471</v>
      </c>
      <c s="35" t="s">
        <v>5</v>
      </c>
      <c s="6" t="s">
        <v>3472</v>
      </c>
      <c s="36" t="s">
        <v>188</v>
      </c>
      <c s="37">
        <v>55</v>
      </c>
      <c s="36">
        <v>0</v>
      </c>
      <c s="36">
        <f>ROUND(G30*H30,6)</f>
      </c>
      <c r="L30" s="38">
        <v>0</v>
      </c>
      <c s="32">
        <f>ROUND(ROUND(L30,2)*ROUND(G30,3),2)</f>
      </c>
      <c s="36" t="s">
        <v>1192</v>
      </c>
      <c>
        <f>(M30*21)/100</f>
      </c>
      <c t="s">
        <v>28</v>
      </c>
    </row>
    <row r="31" spans="1:5" ht="12.75">
      <c r="A31" s="35" t="s">
        <v>57</v>
      </c>
      <c r="E31" s="39" t="s">
        <v>3472</v>
      </c>
    </row>
    <row r="32" spans="1:5" ht="25.5">
      <c r="A32" s="35" t="s">
        <v>58</v>
      </c>
      <c r="E32" s="40" t="s">
        <v>3456</v>
      </c>
    </row>
    <row r="33" spans="1:5" ht="38.25">
      <c r="A33" t="s">
        <v>60</v>
      </c>
      <c r="E33" s="39" t="s">
        <v>3473</v>
      </c>
    </row>
    <row r="34" spans="1:16" ht="12.75">
      <c r="A34" t="s">
        <v>50</v>
      </c>
      <c s="34" t="s">
        <v>348</v>
      </c>
      <c s="34" t="s">
        <v>3474</v>
      </c>
      <c s="35" t="s">
        <v>5</v>
      </c>
      <c s="6" t="s">
        <v>3475</v>
      </c>
      <c s="36" t="s">
        <v>188</v>
      </c>
      <c s="37">
        <v>147</v>
      </c>
      <c s="36">
        <v>0</v>
      </c>
      <c s="36">
        <f>ROUND(G34*H34,6)</f>
      </c>
      <c r="L34" s="38">
        <v>0</v>
      </c>
      <c s="32">
        <f>ROUND(ROUND(L34,2)*ROUND(G34,3),2)</f>
      </c>
      <c s="36" t="s">
        <v>56</v>
      </c>
      <c>
        <f>(M34*21)/100</f>
      </c>
      <c t="s">
        <v>28</v>
      </c>
    </row>
    <row r="35" spans="1:5" ht="12.75">
      <c r="A35" s="35" t="s">
        <v>57</v>
      </c>
      <c r="E35" s="39" t="s">
        <v>3475</v>
      </c>
    </row>
    <row r="36" spans="1:5" ht="25.5">
      <c r="A36" s="35" t="s">
        <v>58</v>
      </c>
      <c r="E36" s="40" t="s">
        <v>3459</v>
      </c>
    </row>
    <row r="37" spans="1:5" ht="51">
      <c r="A37" t="s">
        <v>60</v>
      </c>
      <c r="E37" s="39" t="s">
        <v>3476</v>
      </c>
    </row>
    <row r="38" spans="1:16" ht="12.75">
      <c r="A38" t="s">
        <v>50</v>
      </c>
      <c s="34" t="s">
        <v>350</v>
      </c>
      <c s="34" t="s">
        <v>3477</v>
      </c>
      <c s="35" t="s">
        <v>5</v>
      </c>
      <c s="6" t="s">
        <v>3478</v>
      </c>
      <c s="36" t="s">
        <v>188</v>
      </c>
      <c s="37">
        <v>310</v>
      </c>
      <c s="36">
        <v>0</v>
      </c>
      <c s="36">
        <f>ROUND(G38*H38,6)</f>
      </c>
      <c r="L38" s="38">
        <v>0</v>
      </c>
      <c s="32">
        <f>ROUND(ROUND(L38,2)*ROUND(G38,3),2)</f>
      </c>
      <c s="36" t="s">
        <v>1192</v>
      </c>
      <c>
        <f>(M38*21)/100</f>
      </c>
      <c t="s">
        <v>28</v>
      </c>
    </row>
    <row r="39" spans="1:5" ht="12.75">
      <c r="A39" s="35" t="s">
        <v>57</v>
      </c>
      <c r="E39" s="39" t="s">
        <v>3478</v>
      </c>
    </row>
    <row r="40" spans="1:5" ht="51">
      <c r="A40" s="35" t="s">
        <v>58</v>
      </c>
      <c r="E40" s="40" t="s">
        <v>3479</v>
      </c>
    </row>
    <row r="41" spans="1:5" ht="38.25">
      <c r="A41" t="s">
        <v>60</v>
      </c>
      <c r="E41" s="39" t="s">
        <v>3480</v>
      </c>
    </row>
    <row r="42" spans="1:16" ht="12.75">
      <c r="A42" t="s">
        <v>50</v>
      </c>
      <c s="34" t="s">
        <v>352</v>
      </c>
      <c s="34" t="s">
        <v>3481</v>
      </c>
      <c s="35" t="s">
        <v>5</v>
      </c>
      <c s="6" t="s">
        <v>3482</v>
      </c>
      <c s="36" t="s">
        <v>188</v>
      </c>
      <c s="37">
        <v>65</v>
      </c>
      <c s="36">
        <v>0</v>
      </c>
      <c s="36">
        <f>ROUND(G42*H42,6)</f>
      </c>
      <c r="L42" s="38">
        <v>0</v>
      </c>
      <c s="32">
        <f>ROUND(ROUND(L42,2)*ROUND(G42,3),2)</f>
      </c>
      <c s="36" t="s">
        <v>1192</v>
      </c>
      <c>
        <f>(M42*21)/100</f>
      </c>
      <c t="s">
        <v>28</v>
      </c>
    </row>
    <row r="43" spans="1:5" ht="12.75">
      <c r="A43" s="35" t="s">
        <v>57</v>
      </c>
      <c r="E43" s="39" t="s">
        <v>3482</v>
      </c>
    </row>
    <row r="44" spans="1:5" ht="38.25">
      <c r="A44" s="35" t="s">
        <v>58</v>
      </c>
      <c r="E44" s="40" t="s">
        <v>3483</v>
      </c>
    </row>
    <row r="45" spans="1:5" ht="38.25">
      <c r="A45" t="s">
        <v>60</v>
      </c>
      <c r="E45" s="39" t="s">
        <v>3480</v>
      </c>
    </row>
    <row r="46" spans="1:16" ht="12.75">
      <c r="A46" t="s">
        <v>50</v>
      </c>
      <c s="34" t="s">
        <v>357</v>
      </c>
      <c s="34" t="s">
        <v>3484</v>
      </c>
      <c s="35" t="s">
        <v>5</v>
      </c>
      <c s="6" t="s">
        <v>3485</v>
      </c>
      <c s="36" t="s">
        <v>188</v>
      </c>
      <c s="37">
        <v>106</v>
      </c>
      <c s="36">
        <v>0</v>
      </c>
      <c s="36">
        <f>ROUND(G46*H46,6)</f>
      </c>
      <c r="L46" s="38">
        <v>0</v>
      </c>
      <c s="32">
        <f>ROUND(ROUND(L46,2)*ROUND(G46,3),2)</f>
      </c>
      <c s="36" t="s">
        <v>1192</v>
      </c>
      <c>
        <f>(M46*21)/100</f>
      </c>
      <c t="s">
        <v>28</v>
      </c>
    </row>
    <row r="47" spans="1:5" ht="12.75">
      <c r="A47" s="35" t="s">
        <v>57</v>
      </c>
      <c r="E47" s="39" t="s">
        <v>3485</v>
      </c>
    </row>
    <row r="48" spans="1:5" ht="38.25">
      <c r="A48" s="35" t="s">
        <v>58</v>
      </c>
      <c r="E48" s="40" t="s">
        <v>3486</v>
      </c>
    </row>
    <row r="49" spans="1:5" ht="38.25">
      <c r="A49" t="s">
        <v>60</v>
      </c>
      <c r="E49" s="39" t="s">
        <v>3487</v>
      </c>
    </row>
    <row r="50" spans="1:16" ht="12.75">
      <c r="A50" t="s">
        <v>50</v>
      </c>
      <c s="34" t="s">
        <v>361</v>
      </c>
      <c s="34" t="s">
        <v>3488</v>
      </c>
      <c s="35" t="s">
        <v>5</v>
      </c>
      <c s="6" t="s">
        <v>3489</v>
      </c>
      <c s="36" t="s">
        <v>188</v>
      </c>
      <c s="37">
        <v>80</v>
      </c>
      <c s="36">
        <v>0</v>
      </c>
      <c s="36">
        <f>ROUND(G50*H50,6)</f>
      </c>
      <c r="L50" s="38">
        <v>0</v>
      </c>
      <c s="32">
        <f>ROUND(ROUND(L50,2)*ROUND(G50,3),2)</f>
      </c>
      <c s="36" t="s">
        <v>1192</v>
      </c>
      <c>
        <f>(M50*21)/100</f>
      </c>
      <c t="s">
        <v>28</v>
      </c>
    </row>
    <row r="51" spans="1:5" ht="12.75">
      <c r="A51" s="35" t="s">
        <v>57</v>
      </c>
      <c r="E51" s="39" t="s">
        <v>3489</v>
      </c>
    </row>
    <row r="52" spans="1:5" ht="25.5">
      <c r="A52" s="35" t="s">
        <v>58</v>
      </c>
      <c r="E52" s="40" t="s">
        <v>3490</v>
      </c>
    </row>
    <row r="53" spans="1:5" ht="38.25">
      <c r="A53" t="s">
        <v>60</v>
      </c>
      <c r="E53" s="39" t="s">
        <v>3487</v>
      </c>
    </row>
    <row r="54" spans="1:16" ht="12.75">
      <c r="A54" t="s">
        <v>50</v>
      </c>
      <c s="34" t="s">
        <v>363</v>
      </c>
      <c s="34" t="s">
        <v>3491</v>
      </c>
      <c s="35" t="s">
        <v>5</v>
      </c>
      <c s="6" t="s">
        <v>3492</v>
      </c>
      <c s="36" t="s">
        <v>188</v>
      </c>
      <c s="37">
        <v>57</v>
      </c>
      <c s="36">
        <v>0</v>
      </c>
      <c s="36">
        <f>ROUND(G54*H54,6)</f>
      </c>
      <c r="L54" s="38">
        <v>0</v>
      </c>
      <c s="32">
        <f>ROUND(ROUND(L54,2)*ROUND(G54,3),2)</f>
      </c>
      <c s="36" t="s">
        <v>1192</v>
      </c>
      <c>
        <f>(M54*21)/100</f>
      </c>
      <c t="s">
        <v>28</v>
      </c>
    </row>
    <row r="55" spans="1:5" ht="12.75">
      <c r="A55" s="35" t="s">
        <v>57</v>
      </c>
      <c r="E55" s="39" t="s">
        <v>3492</v>
      </c>
    </row>
    <row r="56" spans="1:5" ht="25.5">
      <c r="A56" s="35" t="s">
        <v>58</v>
      </c>
      <c r="E56" s="40" t="s">
        <v>3493</v>
      </c>
    </row>
    <row r="57" spans="1:5" ht="38.25">
      <c r="A57" t="s">
        <v>60</v>
      </c>
      <c r="E57" s="39" t="s">
        <v>3494</v>
      </c>
    </row>
    <row r="58" spans="1:16" ht="12.75">
      <c r="A58" t="s">
        <v>50</v>
      </c>
      <c s="34" t="s">
        <v>367</v>
      </c>
      <c s="34" t="s">
        <v>3495</v>
      </c>
      <c s="35" t="s">
        <v>5</v>
      </c>
      <c s="6" t="s">
        <v>3496</v>
      </c>
      <c s="36" t="s">
        <v>188</v>
      </c>
      <c s="37">
        <v>17</v>
      </c>
      <c s="36">
        <v>0</v>
      </c>
      <c s="36">
        <f>ROUND(G58*H58,6)</f>
      </c>
      <c r="L58" s="38">
        <v>0</v>
      </c>
      <c s="32">
        <f>ROUND(ROUND(L58,2)*ROUND(G58,3),2)</f>
      </c>
      <c s="36" t="s">
        <v>1192</v>
      </c>
      <c>
        <f>(M58*21)/100</f>
      </c>
      <c t="s">
        <v>28</v>
      </c>
    </row>
    <row r="59" spans="1:5" ht="12.75">
      <c r="A59" s="35" t="s">
        <v>57</v>
      </c>
      <c r="E59" s="39" t="s">
        <v>3496</v>
      </c>
    </row>
    <row r="60" spans="1:5" ht="25.5">
      <c r="A60" s="35" t="s">
        <v>58</v>
      </c>
      <c r="E60" s="40" t="s">
        <v>3497</v>
      </c>
    </row>
    <row r="61" spans="1:5" ht="38.25">
      <c r="A61" t="s">
        <v>60</v>
      </c>
      <c r="E61" s="39" t="s">
        <v>3498</v>
      </c>
    </row>
    <row r="62" spans="1:16" ht="12.75">
      <c r="A62" t="s">
        <v>50</v>
      </c>
      <c s="34" t="s">
        <v>370</v>
      </c>
      <c s="34" t="s">
        <v>3499</v>
      </c>
      <c s="35" t="s">
        <v>5</v>
      </c>
      <c s="6" t="s">
        <v>3500</v>
      </c>
      <c s="36" t="s">
        <v>188</v>
      </c>
      <c s="37">
        <v>29</v>
      </c>
      <c s="36">
        <v>0</v>
      </c>
      <c s="36">
        <f>ROUND(G62*H62,6)</f>
      </c>
      <c r="L62" s="38">
        <v>0</v>
      </c>
      <c s="32">
        <f>ROUND(ROUND(L62,2)*ROUND(G62,3),2)</f>
      </c>
      <c s="36" t="s">
        <v>1192</v>
      </c>
      <c>
        <f>(M62*21)/100</f>
      </c>
      <c t="s">
        <v>28</v>
      </c>
    </row>
    <row r="63" spans="1:5" ht="12.75">
      <c r="A63" s="35" t="s">
        <v>57</v>
      </c>
      <c r="E63" s="39" t="s">
        <v>3500</v>
      </c>
    </row>
    <row r="64" spans="1:5" ht="25.5">
      <c r="A64" s="35" t="s">
        <v>58</v>
      </c>
      <c r="E64" s="40" t="s">
        <v>3501</v>
      </c>
    </row>
    <row r="65" spans="1:5" ht="38.25">
      <c r="A65" t="s">
        <v>60</v>
      </c>
      <c r="E65" s="39" t="s">
        <v>3502</v>
      </c>
    </row>
    <row r="66" spans="1:13" ht="12.75">
      <c r="A66" t="s">
        <v>47</v>
      </c>
      <c r="C66" s="31" t="s">
        <v>3503</v>
      </c>
      <c r="E66" s="33" t="s">
        <v>3504</v>
      </c>
      <c r="J66" s="32">
        <f>0</f>
      </c>
      <c s="32">
        <f>0</f>
      </c>
      <c s="32">
        <f>0+L67+L71+L75+L79+L83</f>
      </c>
      <c s="32">
        <f>0+M67+M71+M75+M79+M83</f>
      </c>
    </row>
    <row r="67" spans="1:16" ht="12.75">
      <c r="A67" t="s">
        <v>50</v>
      </c>
      <c s="34" t="s">
        <v>372</v>
      </c>
      <c s="34" t="s">
        <v>3505</v>
      </c>
      <c s="35" t="s">
        <v>5</v>
      </c>
      <c s="6" t="s">
        <v>3506</v>
      </c>
      <c s="36" t="s">
        <v>620</v>
      </c>
      <c s="37">
        <v>1</v>
      </c>
      <c s="36">
        <v>0</v>
      </c>
      <c s="36">
        <f>ROUND(G67*H67,6)</f>
      </c>
      <c r="L67" s="38">
        <v>0</v>
      </c>
      <c s="32">
        <f>ROUND(ROUND(L67,2)*ROUND(G67,3),2)</f>
      </c>
      <c s="36" t="s">
        <v>56</v>
      </c>
      <c>
        <f>(M67*21)/100</f>
      </c>
      <c t="s">
        <v>28</v>
      </c>
    </row>
    <row r="68" spans="1:5" ht="12.75">
      <c r="A68" s="35" t="s">
        <v>57</v>
      </c>
      <c r="E68" s="39" t="s">
        <v>3506</v>
      </c>
    </row>
    <row r="69" spans="1:5" ht="12.75">
      <c r="A69" s="35" t="s">
        <v>58</v>
      </c>
      <c r="E69" s="40" t="s">
        <v>5</v>
      </c>
    </row>
    <row r="70" spans="1:5" ht="165.75">
      <c r="A70" t="s">
        <v>60</v>
      </c>
      <c r="E70" s="39" t="s">
        <v>3507</v>
      </c>
    </row>
    <row r="71" spans="1:16" ht="25.5">
      <c r="A71" t="s">
        <v>50</v>
      </c>
      <c s="34" t="s">
        <v>377</v>
      </c>
      <c s="34" t="s">
        <v>3508</v>
      </c>
      <c s="35" t="s">
        <v>5</v>
      </c>
      <c s="6" t="s">
        <v>3509</v>
      </c>
      <c s="36" t="s">
        <v>620</v>
      </c>
      <c s="37">
        <v>1</v>
      </c>
      <c s="36">
        <v>0</v>
      </c>
      <c s="36">
        <f>ROUND(G71*H71,6)</f>
      </c>
      <c r="L71" s="38">
        <v>0</v>
      </c>
      <c s="32">
        <f>ROUND(ROUND(L71,2)*ROUND(G71,3),2)</f>
      </c>
      <c s="36" t="s">
        <v>56</v>
      </c>
      <c>
        <f>(M71*21)/100</f>
      </c>
      <c t="s">
        <v>28</v>
      </c>
    </row>
    <row r="72" spans="1:5" ht="25.5">
      <c r="A72" s="35" t="s">
        <v>57</v>
      </c>
      <c r="E72" s="39" t="s">
        <v>3509</v>
      </c>
    </row>
    <row r="73" spans="1:5" ht="12.75">
      <c r="A73" s="35" t="s">
        <v>58</v>
      </c>
      <c r="E73" s="40" t="s">
        <v>5</v>
      </c>
    </row>
    <row r="74" spans="1:5" ht="38.25">
      <c r="A74" t="s">
        <v>60</v>
      </c>
      <c r="E74" s="39" t="s">
        <v>3510</v>
      </c>
    </row>
    <row r="75" spans="1:16" ht="25.5">
      <c r="A75" t="s">
        <v>50</v>
      </c>
      <c s="34" t="s">
        <v>379</v>
      </c>
      <c s="34" t="s">
        <v>3511</v>
      </c>
      <c s="35" t="s">
        <v>5</v>
      </c>
      <c s="6" t="s">
        <v>3512</v>
      </c>
      <c s="36" t="s">
        <v>620</v>
      </c>
      <c s="37">
        <v>1</v>
      </c>
      <c s="36">
        <v>0</v>
      </c>
      <c s="36">
        <f>ROUND(G75*H75,6)</f>
      </c>
      <c r="L75" s="38">
        <v>0</v>
      </c>
      <c s="32">
        <f>ROUND(ROUND(L75,2)*ROUND(G75,3),2)</f>
      </c>
      <c s="36" t="s">
        <v>56</v>
      </c>
      <c>
        <f>(M75*21)/100</f>
      </c>
      <c t="s">
        <v>28</v>
      </c>
    </row>
    <row r="76" spans="1:5" ht="25.5">
      <c r="A76" s="35" t="s">
        <v>57</v>
      </c>
      <c r="E76" s="39" t="s">
        <v>3512</v>
      </c>
    </row>
    <row r="77" spans="1:5" ht="12.75">
      <c r="A77" s="35" t="s">
        <v>58</v>
      </c>
      <c r="E77" s="40" t="s">
        <v>5</v>
      </c>
    </row>
    <row r="78" spans="1:5" ht="51">
      <c r="A78" t="s">
        <v>60</v>
      </c>
      <c r="E78" s="39" t="s">
        <v>3513</v>
      </c>
    </row>
    <row r="79" spans="1:16" ht="12.75">
      <c r="A79" t="s">
        <v>50</v>
      </c>
      <c s="34" t="s">
        <v>381</v>
      </c>
      <c s="34" t="s">
        <v>3514</v>
      </c>
      <c s="35" t="s">
        <v>5</v>
      </c>
      <c s="6" t="s">
        <v>3515</v>
      </c>
      <c s="36" t="s">
        <v>620</v>
      </c>
      <c s="37">
        <v>4</v>
      </c>
      <c s="36">
        <v>0</v>
      </c>
      <c s="36">
        <f>ROUND(G79*H79,6)</f>
      </c>
      <c r="L79" s="38">
        <v>0</v>
      </c>
      <c s="32">
        <f>ROUND(ROUND(L79,2)*ROUND(G79,3),2)</f>
      </c>
      <c s="36" t="s">
        <v>56</v>
      </c>
      <c>
        <f>(M79*21)/100</f>
      </c>
      <c t="s">
        <v>28</v>
      </c>
    </row>
    <row r="80" spans="1:5" ht="12.75">
      <c r="A80" s="35" t="s">
        <v>57</v>
      </c>
      <c r="E80" s="39" t="s">
        <v>3515</v>
      </c>
    </row>
    <row r="81" spans="1:5" ht="12.75">
      <c r="A81" s="35" t="s">
        <v>58</v>
      </c>
      <c r="E81" s="40" t="s">
        <v>5</v>
      </c>
    </row>
    <row r="82" spans="1:5" ht="38.25">
      <c r="A82" t="s">
        <v>60</v>
      </c>
      <c r="E82" s="39" t="s">
        <v>3516</v>
      </c>
    </row>
    <row r="83" spans="1:16" ht="12.75">
      <c r="A83" t="s">
        <v>50</v>
      </c>
      <c s="34" t="s">
        <v>225</v>
      </c>
      <c s="34" t="s">
        <v>3517</v>
      </c>
      <c s="35" t="s">
        <v>5</v>
      </c>
      <c s="6" t="s">
        <v>3518</v>
      </c>
      <c s="36" t="s">
        <v>620</v>
      </c>
      <c s="37">
        <v>1</v>
      </c>
      <c s="36">
        <v>0</v>
      </c>
      <c s="36">
        <f>ROUND(G83*H83,6)</f>
      </c>
      <c r="L83" s="38">
        <v>0</v>
      </c>
      <c s="32">
        <f>ROUND(ROUND(L83,2)*ROUND(G83,3),2)</f>
      </c>
      <c s="36" t="s">
        <v>56</v>
      </c>
      <c>
        <f>(M83*21)/100</f>
      </c>
      <c t="s">
        <v>28</v>
      </c>
    </row>
    <row r="84" spans="1:5" ht="12.75">
      <c r="A84" s="35" t="s">
        <v>57</v>
      </c>
      <c r="E84" s="39" t="s">
        <v>3518</v>
      </c>
    </row>
    <row r="85" spans="1:5" ht="12.75">
      <c r="A85" s="35" t="s">
        <v>58</v>
      </c>
      <c r="E85" s="40" t="s">
        <v>5</v>
      </c>
    </row>
    <row r="86" spans="1:5" ht="38.25">
      <c r="A86" t="s">
        <v>60</v>
      </c>
      <c r="E86" s="39" t="s">
        <v>3519</v>
      </c>
    </row>
    <row r="87" spans="1:13" ht="12.75">
      <c r="A87" t="s">
        <v>47</v>
      </c>
      <c r="C87" s="31" t="s">
        <v>3520</v>
      </c>
      <c r="E87" s="33" t="s">
        <v>3521</v>
      </c>
      <c r="J87" s="32">
        <f>0</f>
      </c>
      <c s="32">
        <f>0</f>
      </c>
      <c s="32">
        <f>0+L88+L92+L96</f>
      </c>
      <c s="32">
        <f>0+M88+M92+M96</f>
      </c>
    </row>
    <row r="88" spans="1:16" ht="25.5">
      <c r="A88" t="s">
        <v>50</v>
      </c>
      <c s="34" t="s">
        <v>228</v>
      </c>
      <c s="34" t="s">
        <v>3522</v>
      </c>
      <c s="35" t="s">
        <v>5</v>
      </c>
      <c s="6" t="s">
        <v>3523</v>
      </c>
      <c s="36" t="s">
        <v>620</v>
      </c>
      <c s="37">
        <v>1</v>
      </c>
      <c s="36">
        <v>0</v>
      </c>
      <c s="36">
        <f>ROUND(G88*H88,6)</f>
      </c>
      <c r="L88" s="38">
        <v>0</v>
      </c>
      <c s="32">
        <f>ROUND(ROUND(L88,2)*ROUND(G88,3),2)</f>
      </c>
      <c s="36" t="s">
        <v>56</v>
      </c>
      <c>
        <f>(M88*21)/100</f>
      </c>
      <c t="s">
        <v>28</v>
      </c>
    </row>
    <row r="89" spans="1:5" ht="25.5">
      <c r="A89" s="35" t="s">
        <v>57</v>
      </c>
      <c r="E89" s="39" t="s">
        <v>3523</v>
      </c>
    </row>
    <row r="90" spans="1:5" ht="12.75">
      <c r="A90" s="35" t="s">
        <v>58</v>
      </c>
      <c r="E90" s="40" t="s">
        <v>5</v>
      </c>
    </row>
    <row r="91" spans="1:5" ht="153">
      <c r="A91" t="s">
        <v>60</v>
      </c>
      <c r="E91" s="39" t="s">
        <v>3524</v>
      </c>
    </row>
    <row r="92" spans="1:16" ht="12.75">
      <c r="A92" t="s">
        <v>50</v>
      </c>
      <c s="34" t="s">
        <v>231</v>
      </c>
      <c s="34" t="s">
        <v>3525</v>
      </c>
      <c s="35" t="s">
        <v>5</v>
      </c>
      <c s="6" t="s">
        <v>3526</v>
      </c>
      <c s="36" t="s">
        <v>620</v>
      </c>
      <c s="37">
        <v>1</v>
      </c>
      <c s="36">
        <v>0</v>
      </c>
      <c s="36">
        <f>ROUND(G92*H92,6)</f>
      </c>
      <c r="L92" s="38">
        <v>0</v>
      </c>
      <c s="32">
        <f>ROUND(ROUND(L92,2)*ROUND(G92,3),2)</f>
      </c>
      <c s="36" t="s">
        <v>56</v>
      </c>
      <c>
        <f>(M92*21)/100</f>
      </c>
      <c t="s">
        <v>28</v>
      </c>
    </row>
    <row r="93" spans="1:5" ht="12.75">
      <c r="A93" s="35" t="s">
        <v>57</v>
      </c>
      <c r="E93" s="39" t="s">
        <v>3526</v>
      </c>
    </row>
    <row r="94" spans="1:5" ht="12.75">
      <c r="A94" s="35" t="s">
        <v>58</v>
      </c>
      <c r="E94" s="40" t="s">
        <v>5</v>
      </c>
    </row>
    <row r="95" spans="1:5" ht="25.5">
      <c r="A95" t="s">
        <v>60</v>
      </c>
      <c r="E95" s="39" t="s">
        <v>3527</v>
      </c>
    </row>
    <row r="96" spans="1:16" ht="25.5">
      <c r="A96" t="s">
        <v>50</v>
      </c>
      <c s="34" t="s">
        <v>234</v>
      </c>
      <c s="34" t="s">
        <v>3528</v>
      </c>
      <c s="35" t="s">
        <v>5</v>
      </c>
      <c s="6" t="s">
        <v>3529</v>
      </c>
      <c s="36" t="s">
        <v>620</v>
      </c>
      <c s="37">
        <v>1</v>
      </c>
      <c s="36">
        <v>0</v>
      </c>
      <c s="36">
        <f>ROUND(G96*H96,6)</f>
      </c>
      <c r="L96" s="38">
        <v>0</v>
      </c>
      <c s="32">
        <f>ROUND(ROUND(L96,2)*ROUND(G96,3),2)</f>
      </c>
      <c s="36" t="s">
        <v>56</v>
      </c>
      <c>
        <f>(M96*21)/100</f>
      </c>
      <c t="s">
        <v>28</v>
      </c>
    </row>
    <row r="97" spans="1:5" ht="38.25">
      <c r="A97" s="35" t="s">
        <v>57</v>
      </c>
      <c r="E97" s="39" t="s">
        <v>3530</v>
      </c>
    </row>
    <row r="98" spans="1:5" ht="12.75">
      <c r="A98" s="35" t="s">
        <v>58</v>
      </c>
      <c r="E98" s="40" t="s">
        <v>5</v>
      </c>
    </row>
    <row r="99" spans="1:5" ht="12.75">
      <c r="A99" t="s">
        <v>60</v>
      </c>
      <c r="E99" s="39" t="s">
        <v>3531</v>
      </c>
    </row>
    <row r="100" spans="1:13" ht="12.75">
      <c r="A100" t="s">
        <v>47</v>
      </c>
      <c r="C100" s="31" t="s">
        <v>3532</v>
      </c>
      <c r="E100" s="33" t="s">
        <v>3533</v>
      </c>
      <c r="J100" s="32">
        <f>0</f>
      </c>
      <c s="32">
        <f>0</f>
      </c>
      <c s="32">
        <f>0+L101+L105+L109+L113+L117+L121+L125+L129+L133+L137+L141+L145+L149+L153+L157+L161+L165</f>
      </c>
      <c s="32">
        <f>0+M101+M105+M109+M113+M117+M121+M125+M129+M133+M137+M141+M145+M149+M153+M157+M161+M165</f>
      </c>
    </row>
    <row r="101" spans="1:16" ht="25.5">
      <c r="A101" t="s">
        <v>50</v>
      </c>
      <c s="34" t="s">
        <v>237</v>
      </c>
      <c s="34" t="s">
        <v>3534</v>
      </c>
      <c s="35" t="s">
        <v>5</v>
      </c>
      <c s="6" t="s">
        <v>3535</v>
      </c>
      <c s="36" t="s">
        <v>188</v>
      </c>
      <c s="37">
        <v>324</v>
      </c>
      <c s="36">
        <v>0</v>
      </c>
      <c s="36">
        <f>ROUND(G101*H101,6)</f>
      </c>
      <c r="L101" s="38">
        <v>0</v>
      </c>
      <c s="32">
        <f>ROUND(ROUND(L101,2)*ROUND(G101,3),2)</f>
      </c>
      <c s="36" t="s">
        <v>56</v>
      </c>
      <c>
        <f>(M101*21)/100</f>
      </c>
      <c t="s">
        <v>28</v>
      </c>
    </row>
    <row r="102" spans="1:5" ht="25.5">
      <c r="A102" s="35" t="s">
        <v>57</v>
      </c>
      <c r="E102" s="39" t="s">
        <v>3535</v>
      </c>
    </row>
    <row r="103" spans="1:5" ht="12.75">
      <c r="A103" s="35" t="s">
        <v>58</v>
      </c>
      <c r="E103" s="40" t="s">
        <v>5</v>
      </c>
    </row>
    <row r="104" spans="1:5" ht="12.75">
      <c r="A104" t="s">
        <v>60</v>
      </c>
      <c r="E104" s="39" t="s">
        <v>5</v>
      </c>
    </row>
    <row r="105" spans="1:16" ht="25.5">
      <c r="A105" t="s">
        <v>50</v>
      </c>
      <c s="34" t="s">
        <v>240</v>
      </c>
      <c s="34" t="s">
        <v>3536</v>
      </c>
      <c s="35" t="s">
        <v>5</v>
      </c>
      <c s="6" t="s">
        <v>3537</v>
      </c>
      <c s="36" t="s">
        <v>188</v>
      </c>
      <c s="37">
        <v>10</v>
      </c>
      <c s="36">
        <v>0</v>
      </c>
      <c s="36">
        <f>ROUND(G105*H105,6)</f>
      </c>
      <c r="L105" s="38">
        <v>0</v>
      </c>
      <c s="32">
        <f>ROUND(ROUND(L105,2)*ROUND(G105,3),2)</f>
      </c>
      <c s="36" t="s">
        <v>56</v>
      </c>
      <c>
        <f>(M105*21)/100</f>
      </c>
      <c t="s">
        <v>28</v>
      </c>
    </row>
    <row r="106" spans="1:5" ht="38.25">
      <c r="A106" s="35" t="s">
        <v>57</v>
      </c>
      <c r="E106" s="39" t="s">
        <v>3538</v>
      </c>
    </row>
    <row r="107" spans="1:5" ht="25.5">
      <c r="A107" s="35" t="s">
        <v>58</v>
      </c>
      <c r="E107" s="40" t="s">
        <v>3539</v>
      </c>
    </row>
    <row r="108" spans="1:5" ht="38.25">
      <c r="A108" t="s">
        <v>60</v>
      </c>
      <c r="E108" s="39" t="s">
        <v>3540</v>
      </c>
    </row>
    <row r="109" spans="1:16" ht="25.5">
      <c r="A109" t="s">
        <v>50</v>
      </c>
      <c s="34" t="s">
        <v>245</v>
      </c>
      <c s="34" t="s">
        <v>3541</v>
      </c>
      <c s="35" t="s">
        <v>5</v>
      </c>
      <c s="6" t="s">
        <v>3542</v>
      </c>
      <c s="36" t="s">
        <v>188</v>
      </c>
      <c s="37">
        <v>45</v>
      </c>
      <c s="36">
        <v>0</v>
      </c>
      <c s="36">
        <f>ROUND(G109*H109,6)</f>
      </c>
      <c r="L109" s="38">
        <v>0</v>
      </c>
      <c s="32">
        <f>ROUND(ROUND(L109,2)*ROUND(G109,3),2)</f>
      </c>
      <c s="36" t="s">
        <v>56</v>
      </c>
      <c>
        <f>(M109*21)/100</f>
      </c>
      <c t="s">
        <v>28</v>
      </c>
    </row>
    <row r="110" spans="1:5" ht="25.5">
      <c r="A110" s="35" t="s">
        <v>57</v>
      </c>
      <c r="E110" s="39" t="s">
        <v>3542</v>
      </c>
    </row>
    <row r="111" spans="1:5" ht="25.5">
      <c r="A111" s="35" t="s">
        <v>58</v>
      </c>
      <c r="E111" s="40" t="s">
        <v>3543</v>
      </c>
    </row>
    <row r="112" spans="1:5" ht="25.5">
      <c r="A112" t="s">
        <v>60</v>
      </c>
      <c r="E112" s="39" t="s">
        <v>3544</v>
      </c>
    </row>
    <row r="113" spans="1:16" ht="25.5">
      <c r="A113" t="s">
        <v>50</v>
      </c>
      <c s="34" t="s">
        <v>248</v>
      </c>
      <c s="34" t="s">
        <v>3545</v>
      </c>
      <c s="35" t="s">
        <v>5</v>
      </c>
      <c s="6" t="s">
        <v>3546</v>
      </c>
      <c s="36" t="s">
        <v>188</v>
      </c>
      <c s="37">
        <v>35</v>
      </c>
      <c s="36">
        <v>0</v>
      </c>
      <c s="36">
        <f>ROUND(G113*H113,6)</f>
      </c>
      <c r="L113" s="38">
        <v>0</v>
      </c>
      <c s="32">
        <f>ROUND(ROUND(L113,2)*ROUND(G113,3),2)</f>
      </c>
      <c s="36" t="s">
        <v>56</v>
      </c>
      <c>
        <f>(M113*21)/100</f>
      </c>
      <c t="s">
        <v>28</v>
      </c>
    </row>
    <row r="114" spans="1:5" ht="25.5">
      <c r="A114" s="35" t="s">
        <v>57</v>
      </c>
      <c r="E114" s="39" t="s">
        <v>3546</v>
      </c>
    </row>
    <row r="115" spans="1:5" ht="25.5">
      <c r="A115" s="35" t="s">
        <v>58</v>
      </c>
      <c r="E115" s="40" t="s">
        <v>3547</v>
      </c>
    </row>
    <row r="116" spans="1:5" ht="25.5">
      <c r="A116" t="s">
        <v>60</v>
      </c>
      <c r="E116" s="39" t="s">
        <v>3548</v>
      </c>
    </row>
    <row r="117" spans="1:16" ht="25.5">
      <c r="A117" t="s">
        <v>50</v>
      </c>
      <c s="34" t="s">
        <v>251</v>
      </c>
      <c s="34" t="s">
        <v>3549</v>
      </c>
      <c s="35" t="s">
        <v>5</v>
      </c>
      <c s="6" t="s">
        <v>3550</v>
      </c>
      <c s="36" t="s">
        <v>188</v>
      </c>
      <c s="37">
        <v>44</v>
      </c>
      <c s="36">
        <v>0</v>
      </c>
      <c s="36">
        <f>ROUND(G117*H117,6)</f>
      </c>
      <c r="L117" s="38">
        <v>0</v>
      </c>
      <c s="32">
        <f>ROUND(ROUND(L117,2)*ROUND(G117,3),2)</f>
      </c>
      <c s="36" t="s">
        <v>56</v>
      </c>
      <c>
        <f>(M117*21)/100</f>
      </c>
      <c t="s">
        <v>28</v>
      </c>
    </row>
    <row r="118" spans="1:5" ht="25.5">
      <c r="A118" s="35" t="s">
        <v>57</v>
      </c>
      <c r="E118" s="39" t="s">
        <v>3550</v>
      </c>
    </row>
    <row r="119" spans="1:5" ht="25.5">
      <c r="A119" s="35" t="s">
        <v>58</v>
      </c>
      <c r="E119" s="40" t="s">
        <v>3551</v>
      </c>
    </row>
    <row r="120" spans="1:5" ht="25.5">
      <c r="A120" t="s">
        <v>60</v>
      </c>
      <c r="E120" s="39" t="s">
        <v>3548</v>
      </c>
    </row>
    <row r="121" spans="1:16" ht="25.5">
      <c r="A121" t="s">
        <v>50</v>
      </c>
      <c s="34" t="s">
        <v>254</v>
      </c>
      <c s="34" t="s">
        <v>3552</v>
      </c>
      <c s="35" t="s">
        <v>5</v>
      </c>
      <c s="6" t="s">
        <v>3553</v>
      </c>
      <c s="36" t="s">
        <v>188</v>
      </c>
      <c s="37">
        <v>29</v>
      </c>
      <c s="36">
        <v>0</v>
      </c>
      <c s="36">
        <f>ROUND(G121*H121,6)</f>
      </c>
      <c r="L121" s="38">
        <v>0</v>
      </c>
      <c s="32">
        <f>ROUND(ROUND(L121,2)*ROUND(G121,3),2)</f>
      </c>
      <c s="36" t="s">
        <v>56</v>
      </c>
      <c>
        <f>(M121*21)/100</f>
      </c>
      <c t="s">
        <v>28</v>
      </c>
    </row>
    <row r="122" spans="1:5" ht="25.5">
      <c r="A122" s="35" t="s">
        <v>57</v>
      </c>
      <c r="E122" s="39" t="s">
        <v>3553</v>
      </c>
    </row>
    <row r="123" spans="1:5" ht="25.5">
      <c r="A123" s="35" t="s">
        <v>58</v>
      </c>
      <c r="E123" s="40" t="s">
        <v>3501</v>
      </c>
    </row>
    <row r="124" spans="1:5" ht="25.5">
      <c r="A124" t="s">
        <v>60</v>
      </c>
      <c r="E124" s="39" t="s">
        <v>3544</v>
      </c>
    </row>
    <row r="125" spans="1:16" ht="25.5">
      <c r="A125" t="s">
        <v>50</v>
      </c>
      <c s="34" t="s">
        <v>257</v>
      </c>
      <c s="34" t="s">
        <v>3554</v>
      </c>
      <c s="35" t="s">
        <v>5</v>
      </c>
      <c s="6" t="s">
        <v>3555</v>
      </c>
      <c s="36" t="s">
        <v>188</v>
      </c>
      <c s="37">
        <v>234</v>
      </c>
      <c s="36">
        <v>0</v>
      </c>
      <c s="36">
        <f>ROUND(G125*H125,6)</f>
      </c>
      <c r="L125" s="38">
        <v>0</v>
      </c>
      <c s="32">
        <f>ROUND(ROUND(L125,2)*ROUND(G125,3),2)</f>
      </c>
      <c s="36" t="s">
        <v>56</v>
      </c>
      <c>
        <f>(M125*21)/100</f>
      </c>
      <c t="s">
        <v>28</v>
      </c>
    </row>
    <row r="126" spans="1:5" ht="25.5">
      <c r="A126" s="35" t="s">
        <v>57</v>
      </c>
      <c r="E126" s="39" t="s">
        <v>3555</v>
      </c>
    </row>
    <row r="127" spans="1:5" ht="25.5">
      <c r="A127" s="35" t="s">
        <v>58</v>
      </c>
      <c r="E127" s="40" t="s">
        <v>3556</v>
      </c>
    </row>
    <row r="128" spans="1:5" ht="51">
      <c r="A128" t="s">
        <v>60</v>
      </c>
      <c r="E128" s="39" t="s">
        <v>3557</v>
      </c>
    </row>
    <row r="129" spans="1:16" ht="25.5">
      <c r="A129" t="s">
        <v>50</v>
      </c>
      <c s="34" t="s">
        <v>262</v>
      </c>
      <c s="34" t="s">
        <v>3558</v>
      </c>
      <c s="35" t="s">
        <v>5</v>
      </c>
      <c s="6" t="s">
        <v>3559</v>
      </c>
      <c s="36" t="s">
        <v>188</v>
      </c>
      <c s="37">
        <v>31</v>
      </c>
      <c s="36">
        <v>0</v>
      </c>
      <c s="36">
        <f>ROUND(G129*H129,6)</f>
      </c>
      <c r="L129" s="38">
        <v>0</v>
      </c>
      <c s="32">
        <f>ROUND(ROUND(L129,2)*ROUND(G129,3),2)</f>
      </c>
      <c s="36" t="s">
        <v>56</v>
      </c>
      <c>
        <f>(M129*21)/100</f>
      </c>
      <c t="s">
        <v>28</v>
      </c>
    </row>
    <row r="130" spans="1:5" ht="25.5">
      <c r="A130" s="35" t="s">
        <v>57</v>
      </c>
      <c r="E130" s="39" t="s">
        <v>3559</v>
      </c>
    </row>
    <row r="131" spans="1:5" ht="25.5">
      <c r="A131" s="35" t="s">
        <v>58</v>
      </c>
      <c r="E131" s="40" t="s">
        <v>3560</v>
      </c>
    </row>
    <row r="132" spans="1:5" ht="51">
      <c r="A132" t="s">
        <v>60</v>
      </c>
      <c r="E132" s="39" t="s">
        <v>3561</v>
      </c>
    </row>
    <row r="133" spans="1:16" ht="25.5">
      <c r="A133" t="s">
        <v>50</v>
      </c>
      <c s="34" t="s">
        <v>267</v>
      </c>
      <c s="34" t="s">
        <v>3562</v>
      </c>
      <c s="35" t="s">
        <v>5</v>
      </c>
      <c s="6" t="s">
        <v>3563</v>
      </c>
      <c s="36" t="s">
        <v>188</v>
      </c>
      <c s="37">
        <v>30</v>
      </c>
      <c s="36">
        <v>0</v>
      </c>
      <c s="36">
        <f>ROUND(G133*H133,6)</f>
      </c>
      <c r="L133" s="38">
        <v>0</v>
      </c>
      <c s="32">
        <f>ROUND(ROUND(L133,2)*ROUND(G133,3),2)</f>
      </c>
      <c s="36" t="s">
        <v>56</v>
      </c>
      <c>
        <f>(M133*21)/100</f>
      </c>
      <c t="s">
        <v>28</v>
      </c>
    </row>
    <row r="134" spans="1:5" ht="25.5">
      <c r="A134" s="35" t="s">
        <v>57</v>
      </c>
      <c r="E134" s="39" t="s">
        <v>3563</v>
      </c>
    </row>
    <row r="135" spans="1:5" ht="25.5">
      <c r="A135" s="35" t="s">
        <v>58</v>
      </c>
      <c r="E135" s="40" t="s">
        <v>3564</v>
      </c>
    </row>
    <row r="136" spans="1:5" ht="51">
      <c r="A136" t="s">
        <v>60</v>
      </c>
      <c r="E136" s="39" t="s">
        <v>3557</v>
      </c>
    </row>
    <row r="137" spans="1:16" ht="25.5">
      <c r="A137" t="s">
        <v>50</v>
      </c>
      <c s="34" t="s">
        <v>270</v>
      </c>
      <c s="34" t="s">
        <v>3565</v>
      </c>
      <c s="35" t="s">
        <v>5</v>
      </c>
      <c s="6" t="s">
        <v>3566</v>
      </c>
      <c s="36" t="s">
        <v>188</v>
      </c>
      <c s="37">
        <v>62</v>
      </c>
      <c s="36">
        <v>0</v>
      </c>
      <c s="36">
        <f>ROUND(G137*H137,6)</f>
      </c>
      <c r="L137" s="38">
        <v>0</v>
      </c>
      <c s="32">
        <f>ROUND(ROUND(L137,2)*ROUND(G137,3),2)</f>
      </c>
      <c s="36" t="s">
        <v>56</v>
      </c>
      <c>
        <f>(M137*21)/100</f>
      </c>
      <c t="s">
        <v>28</v>
      </c>
    </row>
    <row r="138" spans="1:5" ht="25.5">
      <c r="A138" s="35" t="s">
        <v>57</v>
      </c>
      <c r="E138" s="39" t="s">
        <v>3566</v>
      </c>
    </row>
    <row r="139" spans="1:5" ht="25.5">
      <c r="A139" s="35" t="s">
        <v>58</v>
      </c>
      <c r="E139" s="40" t="s">
        <v>3567</v>
      </c>
    </row>
    <row r="140" spans="1:5" ht="51">
      <c r="A140" t="s">
        <v>60</v>
      </c>
      <c r="E140" s="39" t="s">
        <v>3568</v>
      </c>
    </row>
    <row r="141" spans="1:16" ht="25.5">
      <c r="A141" t="s">
        <v>50</v>
      </c>
      <c s="34" t="s">
        <v>275</v>
      </c>
      <c s="34" t="s">
        <v>3569</v>
      </c>
      <c s="35" t="s">
        <v>5</v>
      </c>
      <c s="6" t="s">
        <v>3570</v>
      </c>
      <c s="36" t="s">
        <v>188</v>
      </c>
      <c s="37">
        <v>80</v>
      </c>
      <c s="36">
        <v>0</v>
      </c>
      <c s="36">
        <f>ROUND(G141*H141,6)</f>
      </c>
      <c r="L141" s="38">
        <v>0</v>
      </c>
      <c s="32">
        <f>ROUND(ROUND(L141,2)*ROUND(G141,3),2)</f>
      </c>
      <c s="36" t="s">
        <v>56</v>
      </c>
      <c>
        <f>(M141*21)/100</f>
      </c>
      <c t="s">
        <v>28</v>
      </c>
    </row>
    <row r="142" spans="1:5" ht="25.5">
      <c r="A142" s="35" t="s">
        <v>57</v>
      </c>
      <c r="E142" s="39" t="s">
        <v>3570</v>
      </c>
    </row>
    <row r="143" spans="1:5" ht="25.5">
      <c r="A143" s="35" t="s">
        <v>58</v>
      </c>
      <c r="E143" s="40" t="s">
        <v>3490</v>
      </c>
    </row>
    <row r="144" spans="1:5" ht="51">
      <c r="A144" t="s">
        <v>60</v>
      </c>
      <c r="E144" s="39" t="s">
        <v>3568</v>
      </c>
    </row>
    <row r="145" spans="1:16" ht="25.5">
      <c r="A145" t="s">
        <v>50</v>
      </c>
      <c s="34" t="s">
        <v>278</v>
      </c>
      <c s="34" t="s">
        <v>3571</v>
      </c>
      <c s="35" t="s">
        <v>5</v>
      </c>
      <c s="6" t="s">
        <v>3572</v>
      </c>
      <c s="36" t="s">
        <v>188</v>
      </c>
      <c s="37">
        <v>57</v>
      </c>
      <c s="36">
        <v>0</v>
      </c>
      <c s="36">
        <f>ROUND(G145*H145,6)</f>
      </c>
      <c r="L145" s="38">
        <v>0</v>
      </c>
      <c s="32">
        <f>ROUND(ROUND(L145,2)*ROUND(G145,3),2)</f>
      </c>
      <c s="36" t="s">
        <v>56</v>
      </c>
      <c>
        <f>(M145*21)/100</f>
      </c>
      <c t="s">
        <v>28</v>
      </c>
    </row>
    <row r="146" spans="1:5" ht="25.5">
      <c r="A146" s="35" t="s">
        <v>57</v>
      </c>
      <c r="E146" s="39" t="s">
        <v>3572</v>
      </c>
    </row>
    <row r="147" spans="1:5" ht="25.5">
      <c r="A147" s="35" t="s">
        <v>58</v>
      </c>
      <c r="E147" s="40" t="s">
        <v>3493</v>
      </c>
    </row>
    <row r="148" spans="1:5" ht="51">
      <c r="A148" t="s">
        <v>60</v>
      </c>
      <c r="E148" s="39" t="s">
        <v>3573</v>
      </c>
    </row>
    <row r="149" spans="1:16" ht="25.5">
      <c r="A149" t="s">
        <v>50</v>
      </c>
      <c s="34" t="s">
        <v>282</v>
      </c>
      <c s="34" t="s">
        <v>3574</v>
      </c>
      <c s="35" t="s">
        <v>5</v>
      </c>
      <c s="6" t="s">
        <v>3575</v>
      </c>
      <c s="36" t="s">
        <v>188</v>
      </c>
      <c s="37">
        <v>17</v>
      </c>
      <c s="36">
        <v>0</v>
      </c>
      <c s="36">
        <f>ROUND(G149*H149,6)</f>
      </c>
      <c r="L149" s="38">
        <v>0</v>
      </c>
      <c s="32">
        <f>ROUND(ROUND(L149,2)*ROUND(G149,3),2)</f>
      </c>
      <c s="36" t="s">
        <v>56</v>
      </c>
      <c>
        <f>(M149*21)/100</f>
      </c>
      <c t="s">
        <v>28</v>
      </c>
    </row>
    <row r="150" spans="1:5" ht="25.5">
      <c r="A150" s="35" t="s">
        <v>57</v>
      </c>
      <c r="E150" s="39" t="s">
        <v>3575</v>
      </c>
    </row>
    <row r="151" spans="1:5" ht="25.5">
      <c r="A151" s="35" t="s">
        <v>58</v>
      </c>
      <c r="E151" s="40" t="s">
        <v>3497</v>
      </c>
    </row>
    <row r="152" spans="1:5" ht="51">
      <c r="A152" t="s">
        <v>60</v>
      </c>
      <c r="E152" s="39" t="s">
        <v>3576</v>
      </c>
    </row>
    <row r="153" spans="1:16" ht="25.5">
      <c r="A153" t="s">
        <v>50</v>
      </c>
      <c s="34" t="s">
        <v>285</v>
      </c>
      <c s="34" t="s">
        <v>3577</v>
      </c>
      <c s="35" t="s">
        <v>5</v>
      </c>
      <c s="6" t="s">
        <v>3578</v>
      </c>
      <c s="36" t="s">
        <v>188</v>
      </c>
      <c s="37">
        <v>147</v>
      </c>
      <c s="36">
        <v>0</v>
      </c>
      <c s="36">
        <f>ROUND(G153*H153,6)</f>
      </c>
      <c r="L153" s="38">
        <v>0</v>
      </c>
      <c s="32">
        <f>ROUND(ROUND(L153,2)*ROUND(G153,3),2)</f>
      </c>
      <c s="36" t="s">
        <v>56</v>
      </c>
      <c>
        <f>(M153*21)/100</f>
      </c>
      <c t="s">
        <v>28</v>
      </c>
    </row>
    <row r="154" spans="1:5" ht="25.5">
      <c r="A154" s="35" t="s">
        <v>57</v>
      </c>
      <c r="E154" s="39" t="s">
        <v>3578</v>
      </c>
    </row>
    <row r="155" spans="1:5" ht="25.5">
      <c r="A155" s="35" t="s">
        <v>58</v>
      </c>
      <c r="E155" s="40" t="s">
        <v>3459</v>
      </c>
    </row>
    <row r="156" spans="1:5" ht="63.75">
      <c r="A156" t="s">
        <v>60</v>
      </c>
      <c r="E156" s="39" t="s">
        <v>3579</v>
      </c>
    </row>
    <row r="157" spans="1:16" ht="12.75">
      <c r="A157" t="s">
        <v>50</v>
      </c>
      <c s="34" t="s">
        <v>288</v>
      </c>
      <c s="34" t="s">
        <v>3580</v>
      </c>
      <c s="35" t="s">
        <v>5</v>
      </c>
      <c s="6" t="s">
        <v>3581</v>
      </c>
      <c s="36" t="s">
        <v>620</v>
      </c>
      <c s="37">
        <v>2</v>
      </c>
      <c s="36">
        <v>0</v>
      </c>
      <c s="36">
        <f>ROUND(G157*H157,6)</f>
      </c>
      <c r="L157" s="38">
        <v>0</v>
      </c>
      <c s="32">
        <f>ROUND(ROUND(L157,2)*ROUND(G157,3),2)</f>
      </c>
      <c s="36" t="s">
        <v>56</v>
      </c>
      <c>
        <f>(M157*21)/100</f>
      </c>
      <c t="s">
        <v>28</v>
      </c>
    </row>
    <row r="158" spans="1:5" ht="12.75">
      <c r="A158" s="35" t="s">
        <v>57</v>
      </c>
      <c r="E158" s="39" t="s">
        <v>3581</v>
      </c>
    </row>
    <row r="159" spans="1:5" ht="12.75">
      <c r="A159" s="35" t="s">
        <v>58</v>
      </c>
      <c r="E159" s="40" t="s">
        <v>5</v>
      </c>
    </row>
    <row r="160" spans="1:5" ht="12.75">
      <c r="A160" t="s">
        <v>60</v>
      </c>
      <c r="E160" s="39" t="s">
        <v>3582</v>
      </c>
    </row>
    <row r="161" spans="1:16" ht="12.75">
      <c r="A161" t="s">
        <v>50</v>
      </c>
      <c s="34" t="s">
        <v>291</v>
      </c>
      <c s="34" t="s">
        <v>3583</v>
      </c>
      <c s="35" t="s">
        <v>5</v>
      </c>
      <c s="6" t="s">
        <v>3584</v>
      </c>
      <c s="36" t="s">
        <v>620</v>
      </c>
      <c s="37">
        <v>2</v>
      </c>
      <c s="36">
        <v>0</v>
      </c>
      <c s="36">
        <f>ROUND(G161*H161,6)</f>
      </c>
      <c r="L161" s="38">
        <v>0</v>
      </c>
      <c s="32">
        <f>ROUND(ROUND(L161,2)*ROUND(G161,3),2)</f>
      </c>
      <c s="36" t="s">
        <v>56</v>
      </c>
      <c>
        <f>(M161*21)/100</f>
      </c>
      <c t="s">
        <v>28</v>
      </c>
    </row>
    <row r="162" spans="1:5" ht="12.75">
      <c r="A162" s="35" t="s">
        <v>57</v>
      </c>
      <c r="E162" s="39" t="s">
        <v>3584</v>
      </c>
    </row>
    <row r="163" spans="1:5" ht="12.75">
      <c r="A163" s="35" t="s">
        <v>58</v>
      </c>
      <c r="E163" s="40" t="s">
        <v>5</v>
      </c>
    </row>
    <row r="164" spans="1:5" ht="12.75">
      <c r="A164" t="s">
        <v>60</v>
      </c>
      <c r="E164" s="39" t="s">
        <v>3585</v>
      </c>
    </row>
    <row r="165" spans="1:16" ht="25.5">
      <c r="A165" t="s">
        <v>50</v>
      </c>
      <c s="34" t="s">
        <v>297</v>
      </c>
      <c s="34" t="s">
        <v>3586</v>
      </c>
      <c s="35" t="s">
        <v>5</v>
      </c>
      <c s="6" t="s">
        <v>3587</v>
      </c>
      <c s="36" t="s">
        <v>188</v>
      </c>
      <c s="37">
        <v>10</v>
      </c>
      <c s="36">
        <v>0</v>
      </c>
      <c s="36">
        <f>ROUND(G165*H165,6)</f>
      </c>
      <c r="L165" s="38">
        <v>0</v>
      </c>
      <c s="32">
        <f>ROUND(ROUND(L165,2)*ROUND(G165,3),2)</f>
      </c>
      <c s="36" t="s">
        <v>56</v>
      </c>
      <c>
        <f>(M165*21)/100</f>
      </c>
      <c t="s">
        <v>28</v>
      </c>
    </row>
    <row r="166" spans="1:5" ht="25.5">
      <c r="A166" s="35" t="s">
        <v>57</v>
      </c>
      <c r="E166" s="39" t="s">
        <v>3587</v>
      </c>
    </row>
    <row r="167" spans="1:5" ht="12.75">
      <c r="A167" s="35" t="s">
        <v>58</v>
      </c>
      <c r="E167" s="40" t="s">
        <v>5</v>
      </c>
    </row>
    <row r="168" spans="1:5" ht="12.75">
      <c r="A168" t="s">
        <v>60</v>
      </c>
      <c r="E168" s="39" t="s">
        <v>5</v>
      </c>
    </row>
    <row r="169" spans="1:13" ht="12.75">
      <c r="A169" t="s">
        <v>47</v>
      </c>
      <c r="C169" s="31" t="s">
        <v>3588</v>
      </c>
      <c r="E169" s="33" t="s">
        <v>3589</v>
      </c>
      <c r="J169" s="32">
        <f>0</f>
      </c>
      <c s="32">
        <f>0</f>
      </c>
      <c s="32">
        <f>0+L170+L174+L178+L182+L186+L190+L194+L198+L202+L206+L210+L214+L218+L222+L226+L230+L234+L238+L242+L246</f>
      </c>
      <c s="32">
        <f>0+M170+M174+M178+M182+M186+M190+M194+M198+M202+M206+M210+M214+M218+M222+M226+M230+M234+M238+M242+M246</f>
      </c>
    </row>
    <row r="170" spans="1:16" ht="12.75">
      <c r="A170" t="s">
        <v>50</v>
      </c>
      <c s="34" t="s">
        <v>302</v>
      </c>
      <c s="34" t="s">
        <v>3590</v>
      </c>
      <c s="35" t="s">
        <v>5</v>
      </c>
      <c s="6" t="s">
        <v>3591</v>
      </c>
      <c s="36" t="s">
        <v>620</v>
      </c>
      <c s="37">
        <v>1</v>
      </c>
      <c s="36">
        <v>0</v>
      </c>
      <c s="36">
        <f>ROUND(G170*H170,6)</f>
      </c>
      <c r="L170" s="38">
        <v>0</v>
      </c>
      <c s="32">
        <f>ROUND(ROUND(L170,2)*ROUND(G170,3),2)</f>
      </c>
      <c s="36" t="s">
        <v>56</v>
      </c>
      <c>
        <f>(M170*21)/100</f>
      </c>
      <c t="s">
        <v>28</v>
      </c>
    </row>
    <row r="171" spans="1:5" ht="12.75">
      <c r="A171" s="35" t="s">
        <v>57</v>
      </c>
      <c r="E171" s="39" t="s">
        <v>3591</v>
      </c>
    </row>
    <row r="172" spans="1:5" ht="12.75">
      <c r="A172" s="35" t="s">
        <v>58</v>
      </c>
      <c r="E172" s="40" t="s">
        <v>5</v>
      </c>
    </row>
    <row r="173" spans="1:5" ht="63.75">
      <c r="A173" t="s">
        <v>60</v>
      </c>
      <c r="E173" s="39" t="s">
        <v>3592</v>
      </c>
    </row>
    <row r="174" spans="1:16" ht="12.75">
      <c r="A174" t="s">
        <v>50</v>
      </c>
      <c s="34" t="s">
        <v>306</v>
      </c>
      <c s="34" t="s">
        <v>3593</v>
      </c>
      <c s="35" t="s">
        <v>5</v>
      </c>
      <c s="6" t="s">
        <v>3594</v>
      </c>
      <c s="36" t="s">
        <v>620</v>
      </c>
      <c s="37">
        <v>40</v>
      </c>
      <c s="36">
        <v>0</v>
      </c>
      <c s="36">
        <f>ROUND(G174*H174,6)</f>
      </c>
      <c r="L174" s="38">
        <v>0</v>
      </c>
      <c s="32">
        <f>ROUND(ROUND(L174,2)*ROUND(G174,3),2)</f>
      </c>
      <c s="36" t="s">
        <v>1192</v>
      </c>
      <c>
        <f>(M174*21)/100</f>
      </c>
      <c t="s">
        <v>28</v>
      </c>
    </row>
    <row r="175" spans="1:5" ht="12.75">
      <c r="A175" s="35" t="s">
        <v>57</v>
      </c>
      <c r="E175" s="39" t="s">
        <v>3594</v>
      </c>
    </row>
    <row r="176" spans="1:5" ht="25.5">
      <c r="A176" s="35" t="s">
        <v>58</v>
      </c>
      <c r="E176" s="40" t="s">
        <v>3595</v>
      </c>
    </row>
    <row r="177" spans="1:5" ht="12.75">
      <c r="A177" t="s">
        <v>60</v>
      </c>
      <c r="E177" s="39" t="s">
        <v>5</v>
      </c>
    </row>
    <row r="178" spans="1:16" ht="12.75">
      <c r="A178" t="s">
        <v>50</v>
      </c>
      <c s="34" t="s">
        <v>309</v>
      </c>
      <c s="34" t="s">
        <v>3596</v>
      </c>
      <c s="35" t="s">
        <v>5</v>
      </c>
      <c s="6" t="s">
        <v>3597</v>
      </c>
      <c s="36" t="s">
        <v>620</v>
      </c>
      <c s="37">
        <v>87</v>
      </c>
      <c s="36">
        <v>0</v>
      </c>
      <c s="36">
        <f>ROUND(G178*H178,6)</f>
      </c>
      <c r="L178" s="38">
        <v>0</v>
      </c>
      <c s="32">
        <f>ROUND(ROUND(L178,2)*ROUND(G178,3),2)</f>
      </c>
      <c s="36" t="s">
        <v>1192</v>
      </c>
      <c>
        <f>(M178*21)/100</f>
      </c>
      <c t="s">
        <v>28</v>
      </c>
    </row>
    <row r="179" spans="1:5" ht="12.75">
      <c r="A179" s="35" t="s">
        <v>57</v>
      </c>
      <c r="E179" s="39" t="s">
        <v>3597</v>
      </c>
    </row>
    <row r="180" spans="1:5" ht="25.5">
      <c r="A180" s="35" t="s">
        <v>58</v>
      </c>
      <c r="E180" s="40" t="s">
        <v>3598</v>
      </c>
    </row>
    <row r="181" spans="1:5" ht="12.75">
      <c r="A181" t="s">
        <v>60</v>
      </c>
      <c r="E181" s="39" t="s">
        <v>5</v>
      </c>
    </row>
    <row r="182" spans="1:16" ht="12.75">
      <c r="A182" t="s">
        <v>50</v>
      </c>
      <c s="34" t="s">
        <v>315</v>
      </c>
      <c s="34" t="s">
        <v>3599</v>
      </c>
      <c s="35" t="s">
        <v>5</v>
      </c>
      <c s="6" t="s">
        <v>3600</v>
      </c>
      <c s="36" t="s">
        <v>620</v>
      </c>
      <c s="37">
        <v>8</v>
      </c>
      <c s="36">
        <v>0</v>
      </c>
      <c s="36">
        <f>ROUND(G182*H182,6)</f>
      </c>
      <c r="L182" s="38">
        <v>0</v>
      </c>
      <c s="32">
        <f>ROUND(ROUND(L182,2)*ROUND(G182,3),2)</f>
      </c>
      <c s="36" t="s">
        <v>1192</v>
      </c>
      <c>
        <f>(M182*21)/100</f>
      </c>
      <c t="s">
        <v>28</v>
      </c>
    </row>
    <row r="183" spans="1:5" ht="12.75">
      <c r="A183" s="35" t="s">
        <v>57</v>
      </c>
      <c r="E183" s="39" t="s">
        <v>3600</v>
      </c>
    </row>
    <row r="184" spans="1:5" ht="25.5">
      <c r="A184" s="35" t="s">
        <v>58</v>
      </c>
      <c r="E184" s="40" t="s">
        <v>3601</v>
      </c>
    </row>
    <row r="185" spans="1:5" ht="12.75">
      <c r="A185" t="s">
        <v>60</v>
      </c>
      <c r="E185" s="39" t="s">
        <v>5</v>
      </c>
    </row>
    <row r="186" spans="1:16" ht="12.75">
      <c r="A186" t="s">
        <v>50</v>
      </c>
      <c s="34" t="s">
        <v>318</v>
      </c>
      <c s="34" t="s">
        <v>3602</v>
      </c>
      <c s="35" t="s">
        <v>5</v>
      </c>
      <c s="6" t="s">
        <v>3603</v>
      </c>
      <c s="36" t="s">
        <v>620</v>
      </c>
      <c s="37">
        <v>4</v>
      </c>
      <c s="36">
        <v>0</v>
      </c>
      <c s="36">
        <f>ROUND(G186*H186,6)</f>
      </c>
      <c r="L186" s="38">
        <v>0</v>
      </c>
      <c s="32">
        <f>ROUND(ROUND(L186,2)*ROUND(G186,3),2)</f>
      </c>
      <c s="36" t="s">
        <v>1192</v>
      </c>
      <c>
        <f>(M186*21)/100</f>
      </c>
      <c t="s">
        <v>28</v>
      </c>
    </row>
    <row r="187" spans="1:5" ht="12.75">
      <c r="A187" s="35" t="s">
        <v>57</v>
      </c>
      <c r="E187" s="39" t="s">
        <v>3603</v>
      </c>
    </row>
    <row r="188" spans="1:5" ht="25.5">
      <c r="A188" s="35" t="s">
        <v>58</v>
      </c>
      <c r="E188" s="40" t="s">
        <v>3604</v>
      </c>
    </row>
    <row r="189" spans="1:5" ht="12.75">
      <c r="A189" t="s">
        <v>60</v>
      </c>
      <c r="E189" s="39" t="s">
        <v>5</v>
      </c>
    </row>
    <row r="190" spans="1:16" ht="12.75">
      <c r="A190" t="s">
        <v>50</v>
      </c>
      <c s="34" t="s">
        <v>383</v>
      </c>
      <c s="34" t="s">
        <v>3605</v>
      </c>
      <c s="35" t="s">
        <v>5</v>
      </c>
      <c s="6" t="s">
        <v>3606</v>
      </c>
      <c s="36" t="s">
        <v>620</v>
      </c>
      <c s="37">
        <v>4</v>
      </c>
      <c s="36">
        <v>0</v>
      </c>
      <c s="36">
        <f>ROUND(G190*H190,6)</f>
      </c>
      <c r="L190" s="38">
        <v>0</v>
      </c>
      <c s="32">
        <f>ROUND(ROUND(L190,2)*ROUND(G190,3),2)</f>
      </c>
      <c s="36" t="s">
        <v>1192</v>
      </c>
      <c>
        <f>(M190*21)/100</f>
      </c>
      <c t="s">
        <v>28</v>
      </c>
    </row>
    <row r="191" spans="1:5" ht="12.75">
      <c r="A191" s="35" t="s">
        <v>57</v>
      </c>
      <c r="E191" s="39" t="s">
        <v>3606</v>
      </c>
    </row>
    <row r="192" spans="1:5" ht="25.5">
      <c r="A192" s="35" t="s">
        <v>58</v>
      </c>
      <c r="E192" s="40" t="s">
        <v>3607</v>
      </c>
    </row>
    <row r="193" spans="1:5" ht="12.75">
      <c r="A193" t="s">
        <v>60</v>
      </c>
      <c r="E193" s="39" t="s">
        <v>5</v>
      </c>
    </row>
    <row r="194" spans="1:16" ht="12.75">
      <c r="A194" t="s">
        <v>50</v>
      </c>
      <c s="34" t="s">
        <v>386</v>
      </c>
      <c s="34" t="s">
        <v>3608</v>
      </c>
      <c s="35" t="s">
        <v>5</v>
      </c>
      <c s="6" t="s">
        <v>3609</v>
      </c>
      <c s="36" t="s">
        <v>620</v>
      </c>
      <c s="37">
        <v>2</v>
      </c>
      <c s="36">
        <v>0</v>
      </c>
      <c s="36">
        <f>ROUND(G194*H194,6)</f>
      </c>
      <c r="L194" s="38">
        <v>0</v>
      </c>
      <c s="32">
        <f>ROUND(ROUND(L194,2)*ROUND(G194,3),2)</f>
      </c>
      <c s="36" t="s">
        <v>1192</v>
      </c>
      <c>
        <f>(M194*21)/100</f>
      </c>
      <c t="s">
        <v>28</v>
      </c>
    </row>
    <row r="195" spans="1:5" ht="12.75">
      <c r="A195" s="35" t="s">
        <v>57</v>
      </c>
      <c r="E195" s="39" t="s">
        <v>3609</v>
      </c>
    </row>
    <row r="196" spans="1:5" ht="12.75">
      <c r="A196" s="35" t="s">
        <v>58</v>
      </c>
      <c r="E196" s="40" t="s">
        <v>5</v>
      </c>
    </row>
    <row r="197" spans="1:5" ht="12.75">
      <c r="A197" t="s">
        <v>60</v>
      </c>
      <c r="E197" s="39" t="s">
        <v>3610</v>
      </c>
    </row>
    <row r="198" spans="1:16" ht="25.5">
      <c r="A198" t="s">
        <v>50</v>
      </c>
      <c s="34" t="s">
        <v>389</v>
      </c>
      <c s="34" t="s">
        <v>3611</v>
      </c>
      <c s="35" t="s">
        <v>5</v>
      </c>
      <c s="6" t="s">
        <v>3612</v>
      </c>
      <c s="36" t="s">
        <v>620</v>
      </c>
      <c s="37">
        <v>2</v>
      </c>
      <c s="36">
        <v>0</v>
      </c>
      <c s="36">
        <f>ROUND(G198*H198,6)</f>
      </c>
      <c r="L198" s="38">
        <v>0</v>
      </c>
      <c s="32">
        <f>ROUND(ROUND(L198,2)*ROUND(G198,3),2)</f>
      </c>
      <c s="36" t="s">
        <v>56</v>
      </c>
      <c>
        <f>(M198*21)/100</f>
      </c>
      <c t="s">
        <v>28</v>
      </c>
    </row>
    <row r="199" spans="1:5" ht="38.25">
      <c r="A199" s="35" t="s">
        <v>57</v>
      </c>
      <c r="E199" s="39" t="s">
        <v>3613</v>
      </c>
    </row>
    <row r="200" spans="1:5" ht="12.75">
      <c r="A200" s="35" t="s">
        <v>58</v>
      </c>
      <c r="E200" s="40" t="s">
        <v>5</v>
      </c>
    </row>
    <row r="201" spans="1:5" ht="25.5">
      <c r="A201" t="s">
        <v>60</v>
      </c>
      <c r="E201" s="39" t="s">
        <v>3614</v>
      </c>
    </row>
    <row r="202" spans="1:16" ht="25.5">
      <c r="A202" t="s">
        <v>50</v>
      </c>
      <c s="34" t="s">
        <v>392</v>
      </c>
      <c s="34" t="s">
        <v>3615</v>
      </c>
      <c s="35" t="s">
        <v>5</v>
      </c>
      <c s="6" t="s">
        <v>3616</v>
      </c>
      <c s="36" t="s">
        <v>620</v>
      </c>
      <c s="37">
        <v>43</v>
      </c>
      <c s="36">
        <v>0</v>
      </c>
      <c s="36">
        <f>ROUND(G202*H202,6)</f>
      </c>
      <c r="L202" s="38">
        <v>0</v>
      </c>
      <c s="32">
        <f>ROUND(ROUND(L202,2)*ROUND(G202,3),2)</f>
      </c>
      <c s="36" t="s">
        <v>56</v>
      </c>
      <c>
        <f>(M202*21)/100</f>
      </c>
      <c t="s">
        <v>28</v>
      </c>
    </row>
    <row r="203" spans="1:5" ht="25.5">
      <c r="A203" s="35" t="s">
        <v>57</v>
      </c>
      <c r="E203" s="39" t="s">
        <v>3616</v>
      </c>
    </row>
    <row r="204" spans="1:5" ht="12.75">
      <c r="A204" s="35" t="s">
        <v>58</v>
      </c>
      <c r="E204" s="40" t="s">
        <v>5</v>
      </c>
    </row>
    <row r="205" spans="1:5" ht="25.5">
      <c r="A205" t="s">
        <v>60</v>
      </c>
      <c r="E205" s="39" t="s">
        <v>3617</v>
      </c>
    </row>
    <row r="206" spans="1:16" ht="12.75">
      <c r="A206" t="s">
        <v>50</v>
      </c>
      <c s="34" t="s">
        <v>395</v>
      </c>
      <c s="34" t="s">
        <v>3618</v>
      </c>
      <c s="35" t="s">
        <v>5</v>
      </c>
      <c s="6" t="s">
        <v>3619</v>
      </c>
      <c s="36" t="s">
        <v>620</v>
      </c>
      <c s="37">
        <v>43</v>
      </c>
      <c s="36">
        <v>0</v>
      </c>
      <c s="36">
        <f>ROUND(G206*H206,6)</f>
      </c>
      <c r="L206" s="38">
        <v>0</v>
      </c>
      <c s="32">
        <f>ROUND(ROUND(L206,2)*ROUND(G206,3),2)</f>
      </c>
      <c s="36" t="s">
        <v>1192</v>
      </c>
      <c>
        <f>(M206*21)/100</f>
      </c>
      <c t="s">
        <v>28</v>
      </c>
    </row>
    <row r="207" spans="1:5" ht="12.75">
      <c r="A207" s="35" t="s">
        <v>57</v>
      </c>
      <c r="E207" s="39" t="s">
        <v>3619</v>
      </c>
    </row>
    <row r="208" spans="1:5" ht="12.75">
      <c r="A208" s="35" t="s">
        <v>58</v>
      </c>
      <c r="E208" s="40" t="s">
        <v>5</v>
      </c>
    </row>
    <row r="209" spans="1:5" ht="25.5">
      <c r="A209" t="s">
        <v>60</v>
      </c>
      <c r="E209" s="39" t="s">
        <v>3620</v>
      </c>
    </row>
    <row r="210" spans="1:16" ht="38.25">
      <c r="A210" t="s">
        <v>50</v>
      </c>
      <c s="34" t="s">
        <v>398</v>
      </c>
      <c s="34" t="s">
        <v>3621</v>
      </c>
      <c s="35" t="s">
        <v>5</v>
      </c>
      <c s="6" t="s">
        <v>3622</v>
      </c>
      <c s="36" t="s">
        <v>620</v>
      </c>
      <c s="37">
        <v>24</v>
      </c>
      <c s="36">
        <v>0</v>
      </c>
      <c s="36">
        <f>ROUND(G210*H210,6)</f>
      </c>
      <c r="L210" s="38">
        <v>0</v>
      </c>
      <c s="32">
        <f>ROUND(ROUND(L210,2)*ROUND(G210,3),2)</f>
      </c>
      <c s="36" t="s">
        <v>56</v>
      </c>
      <c>
        <f>(M210*21)/100</f>
      </c>
      <c t="s">
        <v>28</v>
      </c>
    </row>
    <row r="211" spans="1:5" ht="89.25">
      <c r="A211" s="35" t="s">
        <v>57</v>
      </c>
      <c r="E211" s="39" t="s">
        <v>3623</v>
      </c>
    </row>
    <row r="212" spans="1:5" ht="12.75">
      <c r="A212" s="35" t="s">
        <v>58</v>
      </c>
      <c r="E212" s="40" t="s">
        <v>5</v>
      </c>
    </row>
    <row r="213" spans="1:5" ht="38.25">
      <c r="A213" t="s">
        <v>60</v>
      </c>
      <c r="E213" s="39" t="s">
        <v>3624</v>
      </c>
    </row>
    <row r="214" spans="1:16" ht="38.25">
      <c r="A214" t="s">
        <v>50</v>
      </c>
      <c s="34" t="s">
        <v>402</v>
      </c>
      <c s="34" t="s">
        <v>3625</v>
      </c>
      <c s="35" t="s">
        <v>5</v>
      </c>
      <c s="6" t="s">
        <v>3626</v>
      </c>
      <c s="36" t="s">
        <v>620</v>
      </c>
      <c s="37">
        <v>18</v>
      </c>
      <c s="36">
        <v>0</v>
      </c>
      <c s="36">
        <f>ROUND(G214*H214,6)</f>
      </c>
      <c r="L214" s="38">
        <v>0</v>
      </c>
      <c s="32">
        <f>ROUND(ROUND(L214,2)*ROUND(G214,3),2)</f>
      </c>
      <c s="36" t="s">
        <v>56</v>
      </c>
      <c>
        <f>(M214*21)/100</f>
      </c>
      <c t="s">
        <v>28</v>
      </c>
    </row>
    <row r="215" spans="1:5" ht="38.25">
      <c r="A215" s="35" t="s">
        <v>57</v>
      </c>
      <c r="E215" s="39" t="s">
        <v>3627</v>
      </c>
    </row>
    <row r="216" spans="1:5" ht="12.75">
      <c r="A216" s="35" t="s">
        <v>58</v>
      </c>
      <c r="E216" s="40" t="s">
        <v>5</v>
      </c>
    </row>
    <row r="217" spans="1:5" ht="38.25">
      <c r="A217" t="s">
        <v>60</v>
      </c>
      <c r="E217" s="39" t="s">
        <v>3628</v>
      </c>
    </row>
    <row r="218" spans="1:16" ht="38.25">
      <c r="A218" t="s">
        <v>50</v>
      </c>
      <c s="34" t="s">
        <v>406</v>
      </c>
      <c s="34" t="s">
        <v>3629</v>
      </c>
      <c s="35" t="s">
        <v>5</v>
      </c>
      <c s="6" t="s">
        <v>3630</v>
      </c>
      <c s="36" t="s">
        <v>620</v>
      </c>
      <c s="37">
        <v>3</v>
      </c>
      <c s="36">
        <v>0</v>
      </c>
      <c s="36">
        <f>ROUND(G218*H218,6)</f>
      </c>
      <c r="L218" s="38">
        <v>0</v>
      </c>
      <c s="32">
        <f>ROUND(ROUND(L218,2)*ROUND(G218,3),2)</f>
      </c>
      <c s="36" t="s">
        <v>56</v>
      </c>
      <c>
        <f>(M218*21)/100</f>
      </c>
      <c t="s">
        <v>28</v>
      </c>
    </row>
    <row r="219" spans="1:5" ht="63.75">
      <c r="A219" s="35" t="s">
        <v>57</v>
      </c>
      <c r="E219" s="39" t="s">
        <v>3631</v>
      </c>
    </row>
    <row r="220" spans="1:5" ht="12.75">
      <c r="A220" s="35" t="s">
        <v>58</v>
      </c>
      <c r="E220" s="40" t="s">
        <v>5</v>
      </c>
    </row>
    <row r="221" spans="1:5" ht="38.25">
      <c r="A221" t="s">
        <v>60</v>
      </c>
      <c r="E221" s="39" t="s">
        <v>3632</v>
      </c>
    </row>
    <row r="222" spans="1:16" ht="12.75">
      <c r="A222" t="s">
        <v>50</v>
      </c>
      <c s="34" t="s">
        <v>410</v>
      </c>
      <c s="34" t="s">
        <v>3633</v>
      </c>
      <c s="35" t="s">
        <v>5</v>
      </c>
      <c s="6" t="s">
        <v>3634</v>
      </c>
      <c s="36" t="s">
        <v>620</v>
      </c>
      <c s="37">
        <v>4</v>
      </c>
      <c s="36">
        <v>0</v>
      </c>
      <c s="36">
        <f>ROUND(G222*H222,6)</f>
      </c>
      <c r="L222" s="38">
        <v>0</v>
      </c>
      <c s="32">
        <f>ROUND(ROUND(L222,2)*ROUND(G222,3),2)</f>
      </c>
      <c s="36" t="s">
        <v>1192</v>
      </c>
      <c>
        <f>(M222*21)/100</f>
      </c>
      <c t="s">
        <v>28</v>
      </c>
    </row>
    <row r="223" spans="1:5" ht="12.75">
      <c r="A223" s="35" t="s">
        <v>57</v>
      </c>
      <c r="E223" s="39" t="s">
        <v>3634</v>
      </c>
    </row>
    <row r="224" spans="1:5" ht="12.75">
      <c r="A224" s="35" t="s">
        <v>58</v>
      </c>
      <c r="E224" s="40" t="s">
        <v>5</v>
      </c>
    </row>
    <row r="225" spans="1:5" ht="12.75">
      <c r="A225" t="s">
        <v>60</v>
      </c>
      <c r="E225" s="39" t="s">
        <v>5</v>
      </c>
    </row>
    <row r="226" spans="1:16" ht="12.75">
      <c r="A226" t="s">
        <v>50</v>
      </c>
      <c s="34" t="s">
        <v>413</v>
      </c>
      <c s="34" t="s">
        <v>3635</v>
      </c>
      <c s="35" t="s">
        <v>5</v>
      </c>
      <c s="6" t="s">
        <v>3636</v>
      </c>
      <c s="36" t="s">
        <v>620</v>
      </c>
      <c s="37">
        <v>16</v>
      </c>
      <c s="36">
        <v>0</v>
      </c>
      <c s="36">
        <f>ROUND(G226*H226,6)</f>
      </c>
      <c r="L226" s="38">
        <v>0</v>
      </c>
      <c s="32">
        <f>ROUND(ROUND(L226,2)*ROUND(G226,3),2)</f>
      </c>
      <c s="36" t="s">
        <v>1192</v>
      </c>
      <c>
        <f>(M226*21)/100</f>
      </c>
      <c t="s">
        <v>28</v>
      </c>
    </row>
    <row r="227" spans="1:5" ht="12.75">
      <c r="A227" s="35" t="s">
        <v>57</v>
      </c>
      <c r="E227" s="39" t="s">
        <v>3636</v>
      </c>
    </row>
    <row r="228" spans="1:5" ht="12.75">
      <c r="A228" s="35" t="s">
        <v>58</v>
      </c>
      <c r="E228" s="40" t="s">
        <v>5</v>
      </c>
    </row>
    <row r="229" spans="1:5" ht="12.75">
      <c r="A229" t="s">
        <v>60</v>
      </c>
      <c r="E229" s="39" t="s">
        <v>5</v>
      </c>
    </row>
    <row r="230" spans="1:16" ht="12.75">
      <c r="A230" t="s">
        <v>50</v>
      </c>
      <c s="34" t="s">
        <v>417</v>
      </c>
      <c s="34" t="s">
        <v>3637</v>
      </c>
      <c s="35" t="s">
        <v>5</v>
      </c>
      <c s="6" t="s">
        <v>3638</v>
      </c>
      <c s="36" t="s">
        <v>620</v>
      </c>
      <c s="37">
        <v>4</v>
      </c>
      <c s="36">
        <v>0</v>
      </c>
      <c s="36">
        <f>ROUND(G230*H230,6)</f>
      </c>
      <c r="L230" s="38">
        <v>0</v>
      </c>
      <c s="32">
        <f>ROUND(ROUND(L230,2)*ROUND(G230,3),2)</f>
      </c>
      <c s="36" t="s">
        <v>1192</v>
      </c>
      <c>
        <f>(M230*21)/100</f>
      </c>
      <c t="s">
        <v>28</v>
      </c>
    </row>
    <row r="231" spans="1:5" ht="12.75">
      <c r="A231" s="35" t="s">
        <v>57</v>
      </c>
      <c r="E231" s="39" t="s">
        <v>3638</v>
      </c>
    </row>
    <row r="232" spans="1:5" ht="12.75">
      <c r="A232" s="35" t="s">
        <v>58</v>
      </c>
      <c r="E232" s="40" t="s">
        <v>5</v>
      </c>
    </row>
    <row r="233" spans="1:5" ht="51">
      <c r="A233" t="s">
        <v>60</v>
      </c>
      <c r="E233" s="39" t="s">
        <v>3639</v>
      </c>
    </row>
    <row r="234" spans="1:16" ht="25.5">
      <c r="A234" t="s">
        <v>50</v>
      </c>
      <c s="34" t="s">
        <v>421</v>
      </c>
      <c s="34" t="s">
        <v>3640</v>
      </c>
      <c s="35" t="s">
        <v>5</v>
      </c>
      <c s="6" t="s">
        <v>3641</v>
      </c>
      <c s="36" t="s">
        <v>620</v>
      </c>
      <c s="37">
        <v>4</v>
      </c>
      <c s="36">
        <v>0</v>
      </c>
      <c s="36">
        <f>ROUND(G234*H234,6)</f>
      </c>
      <c r="L234" s="38">
        <v>0</v>
      </c>
      <c s="32">
        <f>ROUND(ROUND(L234,2)*ROUND(G234,3),2)</f>
      </c>
      <c s="36" t="s">
        <v>1192</v>
      </c>
      <c>
        <f>(M234*21)/100</f>
      </c>
      <c t="s">
        <v>28</v>
      </c>
    </row>
    <row r="235" spans="1:5" ht="25.5">
      <c r="A235" s="35" t="s">
        <v>57</v>
      </c>
      <c r="E235" s="39" t="s">
        <v>3641</v>
      </c>
    </row>
    <row r="236" spans="1:5" ht="12.75">
      <c r="A236" s="35" t="s">
        <v>58</v>
      </c>
      <c r="E236" s="40" t="s">
        <v>5</v>
      </c>
    </row>
    <row r="237" spans="1:5" ht="12.75">
      <c r="A237" t="s">
        <v>60</v>
      </c>
      <c r="E237" s="39" t="s">
        <v>5</v>
      </c>
    </row>
    <row r="238" spans="1:16" ht="12.75">
      <c r="A238" t="s">
        <v>50</v>
      </c>
      <c s="34" t="s">
        <v>425</v>
      </c>
      <c s="34" t="s">
        <v>3642</v>
      </c>
      <c s="35" t="s">
        <v>5</v>
      </c>
      <c s="6" t="s">
        <v>3643</v>
      </c>
      <c s="36" t="s">
        <v>620</v>
      </c>
      <c s="37">
        <v>24</v>
      </c>
      <c s="36">
        <v>0</v>
      </c>
      <c s="36">
        <f>ROUND(G238*H238,6)</f>
      </c>
      <c r="L238" s="38">
        <v>0</v>
      </c>
      <c s="32">
        <f>ROUND(ROUND(L238,2)*ROUND(G238,3),2)</f>
      </c>
      <c s="36" t="s">
        <v>1192</v>
      </c>
      <c>
        <f>(M238*21)/100</f>
      </c>
      <c t="s">
        <v>28</v>
      </c>
    </row>
    <row r="239" spans="1:5" ht="12.75">
      <c r="A239" s="35" t="s">
        <v>57</v>
      </c>
      <c r="E239" s="39" t="s">
        <v>3643</v>
      </c>
    </row>
    <row r="240" spans="1:5" ht="12.75">
      <c r="A240" s="35" t="s">
        <v>58</v>
      </c>
      <c r="E240" s="40" t="s">
        <v>5</v>
      </c>
    </row>
    <row r="241" spans="1:5" ht="63.75">
      <c r="A241" t="s">
        <v>60</v>
      </c>
      <c r="E241" s="39" t="s">
        <v>3644</v>
      </c>
    </row>
    <row r="242" spans="1:16" ht="25.5">
      <c r="A242" t="s">
        <v>50</v>
      </c>
      <c s="34" t="s">
        <v>429</v>
      </c>
      <c s="34" t="s">
        <v>3645</v>
      </c>
      <c s="35" t="s">
        <v>5</v>
      </c>
      <c s="6" t="s">
        <v>3646</v>
      </c>
      <c s="36" t="s">
        <v>620</v>
      </c>
      <c s="37">
        <v>1</v>
      </c>
      <c s="36">
        <v>0</v>
      </c>
      <c s="36">
        <f>ROUND(G242*H242,6)</f>
      </c>
      <c r="L242" s="38">
        <v>0</v>
      </c>
      <c s="32">
        <f>ROUND(ROUND(L242,2)*ROUND(G242,3),2)</f>
      </c>
      <c s="36" t="s">
        <v>56</v>
      </c>
      <c>
        <f>(M242*21)/100</f>
      </c>
      <c t="s">
        <v>28</v>
      </c>
    </row>
    <row r="243" spans="1:5" ht="51">
      <c r="A243" s="35" t="s">
        <v>57</v>
      </c>
      <c r="E243" s="39" t="s">
        <v>3647</v>
      </c>
    </row>
    <row r="244" spans="1:5" ht="12.75">
      <c r="A244" s="35" t="s">
        <v>58</v>
      </c>
      <c r="E244" s="40" t="s">
        <v>5</v>
      </c>
    </row>
    <row r="245" spans="1:5" ht="25.5">
      <c r="A245" t="s">
        <v>60</v>
      </c>
      <c r="E245" s="39" t="s">
        <v>3648</v>
      </c>
    </row>
    <row r="246" spans="1:16" ht="25.5">
      <c r="A246" t="s">
        <v>50</v>
      </c>
      <c s="34" t="s">
        <v>863</v>
      </c>
      <c s="34" t="s">
        <v>3649</v>
      </c>
      <c s="35" t="s">
        <v>5</v>
      </c>
      <c s="6" t="s">
        <v>3646</v>
      </c>
      <c s="36" t="s">
        <v>620</v>
      </c>
      <c s="37">
        <v>4</v>
      </c>
      <c s="36">
        <v>0</v>
      </c>
      <c s="36">
        <f>ROUND(G246*H246,6)</f>
      </c>
      <c r="L246" s="38">
        <v>0</v>
      </c>
      <c s="32">
        <f>ROUND(ROUND(L246,2)*ROUND(G246,3),2)</f>
      </c>
      <c s="36" t="s">
        <v>56</v>
      </c>
      <c>
        <f>(M246*21)/100</f>
      </c>
      <c t="s">
        <v>28</v>
      </c>
    </row>
    <row r="247" spans="1:5" ht="51">
      <c r="A247" s="35" t="s">
        <v>57</v>
      </c>
      <c r="E247" s="39" t="s">
        <v>3650</v>
      </c>
    </row>
    <row r="248" spans="1:5" ht="12.75">
      <c r="A248" s="35" t="s">
        <v>58</v>
      </c>
      <c r="E248" s="40" t="s">
        <v>5</v>
      </c>
    </row>
    <row r="249" spans="1:5" ht="25.5">
      <c r="A249" t="s">
        <v>60</v>
      </c>
      <c r="E249" s="39" t="s">
        <v>3651</v>
      </c>
    </row>
    <row r="250" spans="1:13" ht="12.75">
      <c r="A250" t="s">
        <v>47</v>
      </c>
      <c r="C250" s="31" t="s">
        <v>1607</v>
      </c>
      <c r="E250" s="33" t="s">
        <v>1608</v>
      </c>
      <c r="J250" s="32">
        <f>0</f>
      </c>
      <c s="32">
        <f>0</f>
      </c>
      <c s="32">
        <f>0+L251+L255+L259+L263+L267+L271+L275+L279+L283+L287+L291+L295+L299+L303+L307+L311+L315+L319+L323+L327+L331+L335+L339+L343+L347+L351+L355+L359+L363+L367+L371+L375+L379+L383+L387+L391+L395+L399+L403+L407+L411</f>
      </c>
      <c s="32">
        <f>0+M251+M255+M259+M263+M267+M271+M275+M279+M283+M287+M291+M295+M299+M303+M307+M311+M315+M319+M323+M327+M331+M335+M339+M343+M347+M351+M355+M359+M363+M367+M371+M375+M379+M383+M387+M391+M395+M399+M403+M407+M411</f>
      </c>
    </row>
    <row r="251" spans="1:16" ht="25.5">
      <c r="A251" t="s">
        <v>50</v>
      </c>
      <c s="34" t="s">
        <v>867</v>
      </c>
      <c s="34" t="s">
        <v>3652</v>
      </c>
      <c s="35" t="s">
        <v>5</v>
      </c>
      <c s="6" t="s">
        <v>3653</v>
      </c>
      <c s="36" t="s">
        <v>620</v>
      </c>
      <c s="37">
        <v>47</v>
      </c>
      <c s="36">
        <v>0</v>
      </c>
      <c s="36">
        <f>ROUND(G251*H251,6)</f>
      </c>
      <c r="L251" s="38">
        <v>0</v>
      </c>
      <c s="32">
        <f>ROUND(ROUND(L251,2)*ROUND(G251,3),2)</f>
      </c>
      <c s="36" t="s">
        <v>56</v>
      </c>
      <c>
        <f>(M251*21)/100</f>
      </c>
      <c t="s">
        <v>28</v>
      </c>
    </row>
    <row r="252" spans="1:5" ht="25.5">
      <c r="A252" s="35" t="s">
        <v>57</v>
      </c>
      <c r="E252" s="39" t="s">
        <v>3653</v>
      </c>
    </row>
    <row r="253" spans="1:5" ht="12.75">
      <c r="A253" s="35" t="s">
        <v>58</v>
      </c>
      <c r="E253" s="40" t="s">
        <v>5</v>
      </c>
    </row>
    <row r="254" spans="1:5" ht="12.75">
      <c r="A254" t="s">
        <v>60</v>
      </c>
      <c r="E254" s="39" t="s">
        <v>5</v>
      </c>
    </row>
    <row r="255" spans="1:16" ht="12.75">
      <c r="A255" t="s">
        <v>50</v>
      </c>
      <c s="34" t="s">
        <v>871</v>
      </c>
      <c s="34" t="s">
        <v>3654</v>
      </c>
      <c s="35" t="s">
        <v>5</v>
      </c>
      <c s="6" t="s">
        <v>3655</v>
      </c>
      <c s="36" t="s">
        <v>620</v>
      </c>
      <c s="37">
        <v>5</v>
      </c>
      <c s="36">
        <v>0</v>
      </c>
      <c s="36">
        <f>ROUND(G255*H255,6)</f>
      </c>
      <c r="L255" s="38">
        <v>0</v>
      </c>
      <c s="32">
        <f>ROUND(ROUND(L255,2)*ROUND(G255,3),2)</f>
      </c>
      <c s="36" t="s">
        <v>1192</v>
      </c>
      <c>
        <f>(M255*21)/100</f>
      </c>
      <c t="s">
        <v>28</v>
      </c>
    </row>
    <row r="256" spans="1:5" ht="12.75">
      <c r="A256" s="35" t="s">
        <v>57</v>
      </c>
      <c r="E256" s="39" t="s">
        <v>3655</v>
      </c>
    </row>
    <row r="257" spans="1:5" ht="25.5">
      <c r="A257" s="35" t="s">
        <v>58</v>
      </c>
      <c r="E257" s="40" t="s">
        <v>3656</v>
      </c>
    </row>
    <row r="258" spans="1:5" ht="12.75">
      <c r="A258" t="s">
        <v>60</v>
      </c>
      <c r="E258" s="39" t="s">
        <v>5</v>
      </c>
    </row>
    <row r="259" spans="1:16" ht="12.75">
      <c r="A259" t="s">
        <v>50</v>
      </c>
      <c s="34" t="s">
        <v>877</v>
      </c>
      <c s="34" t="s">
        <v>3657</v>
      </c>
      <c s="35" t="s">
        <v>5</v>
      </c>
      <c s="6" t="s">
        <v>3658</v>
      </c>
      <c s="36" t="s">
        <v>620</v>
      </c>
      <c s="37">
        <v>5</v>
      </c>
      <c s="36">
        <v>0</v>
      </c>
      <c s="36">
        <f>ROUND(G259*H259,6)</f>
      </c>
      <c r="L259" s="38">
        <v>0</v>
      </c>
      <c s="32">
        <f>ROUND(ROUND(L259,2)*ROUND(G259,3),2)</f>
      </c>
      <c s="36" t="s">
        <v>1192</v>
      </c>
      <c>
        <f>(M259*21)/100</f>
      </c>
      <c t="s">
        <v>28</v>
      </c>
    </row>
    <row r="260" spans="1:5" ht="12.75">
      <c r="A260" s="35" t="s">
        <v>57</v>
      </c>
      <c r="E260" s="39" t="s">
        <v>3658</v>
      </c>
    </row>
    <row r="261" spans="1:5" ht="25.5">
      <c r="A261" s="35" t="s">
        <v>58</v>
      </c>
      <c r="E261" s="40" t="s">
        <v>3659</v>
      </c>
    </row>
    <row r="262" spans="1:5" ht="12.75">
      <c r="A262" t="s">
        <v>60</v>
      </c>
      <c r="E262" s="39" t="s">
        <v>5</v>
      </c>
    </row>
    <row r="263" spans="1:16" ht="25.5">
      <c r="A263" t="s">
        <v>50</v>
      </c>
      <c s="34" t="s">
        <v>881</v>
      </c>
      <c s="34" t="s">
        <v>3660</v>
      </c>
      <c s="35" t="s">
        <v>5</v>
      </c>
      <c s="6" t="s">
        <v>3661</v>
      </c>
      <c s="36" t="s">
        <v>620</v>
      </c>
      <c s="37">
        <v>8</v>
      </c>
      <c s="36">
        <v>0</v>
      </c>
      <c s="36">
        <f>ROUND(G263*H263,6)</f>
      </c>
      <c r="L263" s="38">
        <v>0</v>
      </c>
      <c s="32">
        <f>ROUND(ROUND(L263,2)*ROUND(G263,3),2)</f>
      </c>
      <c s="36" t="s">
        <v>1192</v>
      </c>
      <c>
        <f>(M263*21)/100</f>
      </c>
      <c t="s">
        <v>28</v>
      </c>
    </row>
    <row r="264" spans="1:5" ht="25.5">
      <c r="A264" s="35" t="s">
        <v>57</v>
      </c>
      <c r="E264" s="39" t="s">
        <v>3661</v>
      </c>
    </row>
    <row r="265" spans="1:5" ht="25.5">
      <c r="A265" s="35" t="s">
        <v>58</v>
      </c>
      <c r="E265" s="40" t="s">
        <v>3662</v>
      </c>
    </row>
    <row r="266" spans="1:5" ht="12.75">
      <c r="A266" t="s">
        <v>60</v>
      </c>
      <c r="E266" s="39" t="s">
        <v>5</v>
      </c>
    </row>
    <row r="267" spans="1:16" ht="25.5">
      <c r="A267" t="s">
        <v>50</v>
      </c>
      <c s="34" t="s">
        <v>883</v>
      </c>
      <c s="34" t="s">
        <v>3663</v>
      </c>
      <c s="35" t="s">
        <v>5</v>
      </c>
      <c s="6" t="s">
        <v>3664</v>
      </c>
      <c s="36" t="s">
        <v>620</v>
      </c>
      <c s="37">
        <v>5</v>
      </c>
      <c s="36">
        <v>0</v>
      </c>
      <c s="36">
        <f>ROUND(G267*H267,6)</f>
      </c>
      <c r="L267" s="38">
        <v>0</v>
      </c>
      <c s="32">
        <f>ROUND(ROUND(L267,2)*ROUND(G267,3),2)</f>
      </c>
      <c s="36" t="s">
        <v>1192</v>
      </c>
      <c>
        <f>(M267*21)/100</f>
      </c>
      <c t="s">
        <v>28</v>
      </c>
    </row>
    <row r="268" spans="1:5" ht="25.5">
      <c r="A268" s="35" t="s">
        <v>57</v>
      </c>
      <c r="E268" s="39" t="s">
        <v>3664</v>
      </c>
    </row>
    <row r="269" spans="1:5" ht="25.5">
      <c r="A269" s="35" t="s">
        <v>58</v>
      </c>
      <c r="E269" s="40" t="s">
        <v>3656</v>
      </c>
    </row>
    <row r="270" spans="1:5" ht="12.75">
      <c r="A270" t="s">
        <v>60</v>
      </c>
      <c r="E270" s="39" t="s">
        <v>5</v>
      </c>
    </row>
    <row r="271" spans="1:16" ht="12.75">
      <c r="A271" t="s">
        <v>50</v>
      </c>
      <c s="34" t="s">
        <v>884</v>
      </c>
      <c s="34" t="s">
        <v>3665</v>
      </c>
      <c s="35" t="s">
        <v>5</v>
      </c>
      <c s="6" t="s">
        <v>3666</v>
      </c>
      <c s="36" t="s">
        <v>620</v>
      </c>
      <c s="37">
        <v>7</v>
      </c>
      <c s="36">
        <v>0</v>
      </c>
      <c s="36">
        <f>ROUND(G271*H271,6)</f>
      </c>
      <c r="L271" s="38">
        <v>0</v>
      </c>
      <c s="32">
        <f>ROUND(ROUND(L271,2)*ROUND(G271,3),2)</f>
      </c>
      <c s="36" t="s">
        <v>1192</v>
      </c>
      <c>
        <f>(M271*21)/100</f>
      </c>
      <c t="s">
        <v>28</v>
      </c>
    </row>
    <row r="272" spans="1:5" ht="12.75">
      <c r="A272" s="35" t="s">
        <v>57</v>
      </c>
      <c r="E272" s="39" t="s">
        <v>3666</v>
      </c>
    </row>
    <row r="273" spans="1:5" ht="25.5">
      <c r="A273" s="35" t="s">
        <v>58</v>
      </c>
      <c r="E273" s="40" t="s">
        <v>3667</v>
      </c>
    </row>
    <row r="274" spans="1:5" ht="12.75">
      <c r="A274" t="s">
        <v>60</v>
      </c>
      <c r="E274" s="39" t="s">
        <v>5</v>
      </c>
    </row>
    <row r="275" spans="1:16" ht="12.75">
      <c r="A275" t="s">
        <v>50</v>
      </c>
      <c s="34" t="s">
        <v>885</v>
      </c>
      <c s="34" t="s">
        <v>3668</v>
      </c>
      <c s="35" t="s">
        <v>5</v>
      </c>
      <c s="6" t="s">
        <v>3669</v>
      </c>
      <c s="36" t="s">
        <v>620</v>
      </c>
      <c s="37">
        <v>11</v>
      </c>
      <c s="36">
        <v>0</v>
      </c>
      <c s="36">
        <f>ROUND(G275*H275,6)</f>
      </c>
      <c r="L275" s="38">
        <v>0</v>
      </c>
      <c s="32">
        <f>ROUND(ROUND(L275,2)*ROUND(G275,3),2)</f>
      </c>
      <c s="36" t="s">
        <v>1192</v>
      </c>
      <c>
        <f>(M275*21)/100</f>
      </c>
      <c t="s">
        <v>28</v>
      </c>
    </row>
    <row r="276" spans="1:5" ht="12.75">
      <c r="A276" s="35" t="s">
        <v>57</v>
      </c>
      <c r="E276" s="39" t="s">
        <v>3669</v>
      </c>
    </row>
    <row r="277" spans="1:5" ht="25.5">
      <c r="A277" s="35" t="s">
        <v>58</v>
      </c>
      <c r="E277" s="40" t="s">
        <v>3670</v>
      </c>
    </row>
    <row r="278" spans="1:5" ht="12.75">
      <c r="A278" t="s">
        <v>60</v>
      </c>
      <c r="E278" s="39" t="s">
        <v>5</v>
      </c>
    </row>
    <row r="279" spans="1:16" ht="25.5">
      <c r="A279" t="s">
        <v>50</v>
      </c>
      <c s="34" t="s">
        <v>886</v>
      </c>
      <c s="34" t="s">
        <v>3671</v>
      </c>
      <c s="35" t="s">
        <v>5</v>
      </c>
      <c s="6" t="s">
        <v>3672</v>
      </c>
      <c s="36" t="s">
        <v>620</v>
      </c>
      <c s="37">
        <v>3</v>
      </c>
      <c s="36">
        <v>0</v>
      </c>
      <c s="36">
        <f>ROUND(G279*H279,6)</f>
      </c>
      <c r="L279" s="38">
        <v>0</v>
      </c>
      <c s="32">
        <f>ROUND(ROUND(L279,2)*ROUND(G279,3),2)</f>
      </c>
      <c s="36" t="s">
        <v>1192</v>
      </c>
      <c>
        <f>(M279*21)/100</f>
      </c>
      <c t="s">
        <v>28</v>
      </c>
    </row>
    <row r="280" spans="1:5" ht="25.5">
      <c r="A280" s="35" t="s">
        <v>57</v>
      </c>
      <c r="E280" s="39" t="s">
        <v>3672</v>
      </c>
    </row>
    <row r="281" spans="1:5" ht="12.75">
      <c r="A281" s="35" t="s">
        <v>58</v>
      </c>
      <c r="E281" s="40" t="s">
        <v>5</v>
      </c>
    </row>
    <row r="282" spans="1:5" ht="51">
      <c r="A282" t="s">
        <v>60</v>
      </c>
      <c r="E282" s="39" t="s">
        <v>3673</v>
      </c>
    </row>
    <row r="283" spans="1:16" ht="25.5">
      <c r="A283" t="s">
        <v>50</v>
      </c>
      <c s="34" t="s">
        <v>887</v>
      </c>
      <c s="34" t="s">
        <v>3674</v>
      </c>
      <c s="35" t="s">
        <v>5</v>
      </c>
      <c s="6" t="s">
        <v>3675</v>
      </c>
      <c s="36" t="s">
        <v>620</v>
      </c>
      <c s="37">
        <v>2</v>
      </c>
      <c s="36">
        <v>0</v>
      </c>
      <c s="36">
        <f>ROUND(G283*H283,6)</f>
      </c>
      <c r="L283" s="38">
        <v>0</v>
      </c>
      <c s="32">
        <f>ROUND(ROUND(L283,2)*ROUND(G283,3),2)</f>
      </c>
      <c s="36" t="s">
        <v>1192</v>
      </c>
      <c>
        <f>(M283*21)/100</f>
      </c>
      <c t="s">
        <v>28</v>
      </c>
    </row>
    <row r="284" spans="1:5" ht="25.5">
      <c r="A284" s="35" t="s">
        <v>57</v>
      </c>
      <c r="E284" s="39" t="s">
        <v>3675</v>
      </c>
    </row>
    <row r="285" spans="1:5" ht="12.75">
      <c r="A285" s="35" t="s">
        <v>58</v>
      </c>
      <c r="E285" s="40" t="s">
        <v>5</v>
      </c>
    </row>
    <row r="286" spans="1:5" ht="51">
      <c r="A286" t="s">
        <v>60</v>
      </c>
      <c r="E286" s="39" t="s">
        <v>3673</v>
      </c>
    </row>
    <row r="287" spans="1:16" ht="25.5">
      <c r="A287" t="s">
        <v>50</v>
      </c>
      <c s="34" t="s">
        <v>888</v>
      </c>
      <c s="34" t="s">
        <v>3676</v>
      </c>
      <c s="35" t="s">
        <v>5</v>
      </c>
      <c s="6" t="s">
        <v>3677</v>
      </c>
      <c s="36" t="s">
        <v>620</v>
      </c>
      <c s="37">
        <v>1</v>
      </c>
      <c s="36">
        <v>0</v>
      </c>
      <c s="36">
        <f>ROUND(G287*H287,6)</f>
      </c>
      <c r="L287" s="38">
        <v>0</v>
      </c>
      <c s="32">
        <f>ROUND(ROUND(L287,2)*ROUND(G287,3),2)</f>
      </c>
      <c s="36" t="s">
        <v>1192</v>
      </c>
      <c>
        <f>(M287*21)/100</f>
      </c>
      <c t="s">
        <v>28</v>
      </c>
    </row>
    <row r="288" spans="1:5" ht="25.5">
      <c r="A288" s="35" t="s">
        <v>57</v>
      </c>
      <c r="E288" s="39" t="s">
        <v>3677</v>
      </c>
    </row>
    <row r="289" spans="1:5" ht="12.75">
      <c r="A289" s="35" t="s">
        <v>58</v>
      </c>
      <c r="E289" s="40" t="s">
        <v>5</v>
      </c>
    </row>
    <row r="290" spans="1:5" ht="51">
      <c r="A290" t="s">
        <v>60</v>
      </c>
      <c r="E290" s="39" t="s">
        <v>3673</v>
      </c>
    </row>
    <row r="291" spans="1:16" ht="25.5">
      <c r="A291" t="s">
        <v>50</v>
      </c>
      <c s="34" t="s">
        <v>889</v>
      </c>
      <c s="34" t="s">
        <v>3678</v>
      </c>
      <c s="35" t="s">
        <v>5</v>
      </c>
      <c s="6" t="s">
        <v>3679</v>
      </c>
      <c s="36" t="s">
        <v>620</v>
      </c>
      <c s="37">
        <v>2</v>
      </c>
      <c s="36">
        <v>0</v>
      </c>
      <c s="36">
        <f>ROUND(G291*H291,6)</f>
      </c>
      <c r="L291" s="38">
        <v>0</v>
      </c>
      <c s="32">
        <f>ROUND(ROUND(L291,2)*ROUND(G291,3),2)</f>
      </c>
      <c s="36" t="s">
        <v>1192</v>
      </c>
      <c>
        <f>(M291*21)/100</f>
      </c>
      <c t="s">
        <v>28</v>
      </c>
    </row>
    <row r="292" spans="1:5" ht="25.5">
      <c r="A292" s="35" t="s">
        <v>57</v>
      </c>
      <c r="E292" s="39" t="s">
        <v>3679</v>
      </c>
    </row>
    <row r="293" spans="1:5" ht="12.75">
      <c r="A293" s="35" t="s">
        <v>58</v>
      </c>
      <c r="E293" s="40" t="s">
        <v>5</v>
      </c>
    </row>
    <row r="294" spans="1:5" ht="51">
      <c r="A294" t="s">
        <v>60</v>
      </c>
      <c r="E294" s="39" t="s">
        <v>3673</v>
      </c>
    </row>
    <row r="295" spans="1:16" ht="25.5">
      <c r="A295" t="s">
        <v>50</v>
      </c>
      <c s="34" t="s">
        <v>890</v>
      </c>
      <c s="34" t="s">
        <v>3680</v>
      </c>
      <c s="35" t="s">
        <v>5</v>
      </c>
      <c s="6" t="s">
        <v>3681</v>
      </c>
      <c s="36" t="s">
        <v>620</v>
      </c>
      <c s="37">
        <v>1</v>
      </c>
      <c s="36">
        <v>0</v>
      </c>
      <c s="36">
        <f>ROUND(G295*H295,6)</f>
      </c>
      <c r="L295" s="38">
        <v>0</v>
      </c>
      <c s="32">
        <f>ROUND(ROUND(L295,2)*ROUND(G295,3),2)</f>
      </c>
      <c s="36" t="s">
        <v>1192</v>
      </c>
      <c>
        <f>(M295*21)/100</f>
      </c>
      <c t="s">
        <v>28</v>
      </c>
    </row>
    <row r="296" spans="1:5" ht="25.5">
      <c r="A296" s="35" t="s">
        <v>57</v>
      </c>
      <c r="E296" s="39" t="s">
        <v>3681</v>
      </c>
    </row>
    <row r="297" spans="1:5" ht="12.75">
      <c r="A297" s="35" t="s">
        <v>58</v>
      </c>
      <c r="E297" s="40" t="s">
        <v>5</v>
      </c>
    </row>
    <row r="298" spans="1:5" ht="51">
      <c r="A298" t="s">
        <v>60</v>
      </c>
      <c r="E298" s="39" t="s">
        <v>3673</v>
      </c>
    </row>
    <row r="299" spans="1:16" ht="25.5">
      <c r="A299" t="s">
        <v>50</v>
      </c>
      <c s="34" t="s">
        <v>891</v>
      </c>
      <c s="34" t="s">
        <v>3682</v>
      </c>
      <c s="35" t="s">
        <v>5</v>
      </c>
      <c s="6" t="s">
        <v>3683</v>
      </c>
      <c s="36" t="s">
        <v>620</v>
      </c>
      <c s="37">
        <v>5</v>
      </c>
      <c s="36">
        <v>0</v>
      </c>
      <c s="36">
        <f>ROUND(G299*H299,6)</f>
      </c>
      <c r="L299" s="38">
        <v>0</v>
      </c>
      <c s="32">
        <f>ROUND(ROUND(L299,2)*ROUND(G299,3),2)</f>
      </c>
      <c s="36" t="s">
        <v>1192</v>
      </c>
      <c>
        <f>(M299*21)/100</f>
      </c>
      <c t="s">
        <v>28</v>
      </c>
    </row>
    <row r="300" spans="1:5" ht="25.5">
      <c r="A300" s="35" t="s">
        <v>57</v>
      </c>
      <c r="E300" s="39" t="s">
        <v>3683</v>
      </c>
    </row>
    <row r="301" spans="1:5" ht="12.75">
      <c r="A301" s="35" t="s">
        <v>58</v>
      </c>
      <c r="E301" s="40" t="s">
        <v>5</v>
      </c>
    </row>
    <row r="302" spans="1:5" ht="51">
      <c r="A302" t="s">
        <v>60</v>
      </c>
      <c r="E302" s="39" t="s">
        <v>3673</v>
      </c>
    </row>
    <row r="303" spans="1:16" ht="25.5">
      <c r="A303" t="s">
        <v>50</v>
      </c>
      <c s="34" t="s">
        <v>892</v>
      </c>
      <c s="34" t="s">
        <v>3684</v>
      </c>
      <c s="35" t="s">
        <v>5</v>
      </c>
      <c s="6" t="s">
        <v>3685</v>
      </c>
      <c s="36" t="s">
        <v>620</v>
      </c>
      <c s="37">
        <v>2</v>
      </c>
      <c s="36">
        <v>0</v>
      </c>
      <c s="36">
        <f>ROUND(G303*H303,6)</f>
      </c>
      <c r="L303" s="38">
        <v>0</v>
      </c>
      <c s="32">
        <f>ROUND(ROUND(L303,2)*ROUND(G303,3),2)</f>
      </c>
      <c s="36" t="s">
        <v>1192</v>
      </c>
      <c>
        <f>(M303*21)/100</f>
      </c>
      <c t="s">
        <v>28</v>
      </c>
    </row>
    <row r="304" spans="1:5" ht="25.5">
      <c r="A304" s="35" t="s">
        <v>57</v>
      </c>
      <c r="E304" s="39" t="s">
        <v>3685</v>
      </c>
    </row>
    <row r="305" spans="1:5" ht="12.75">
      <c r="A305" s="35" t="s">
        <v>58</v>
      </c>
      <c r="E305" s="40" t="s">
        <v>5</v>
      </c>
    </row>
    <row r="306" spans="1:5" ht="51">
      <c r="A306" t="s">
        <v>60</v>
      </c>
      <c r="E306" s="39" t="s">
        <v>3673</v>
      </c>
    </row>
    <row r="307" spans="1:16" ht="25.5">
      <c r="A307" t="s">
        <v>50</v>
      </c>
      <c s="34" t="s">
        <v>893</v>
      </c>
      <c s="34" t="s">
        <v>3686</v>
      </c>
      <c s="35" t="s">
        <v>5</v>
      </c>
      <c s="6" t="s">
        <v>3687</v>
      </c>
      <c s="36" t="s">
        <v>620</v>
      </c>
      <c s="37">
        <v>3</v>
      </c>
      <c s="36">
        <v>0</v>
      </c>
      <c s="36">
        <f>ROUND(G307*H307,6)</f>
      </c>
      <c r="L307" s="38">
        <v>0</v>
      </c>
      <c s="32">
        <f>ROUND(ROUND(L307,2)*ROUND(G307,3),2)</f>
      </c>
      <c s="36" t="s">
        <v>1192</v>
      </c>
      <c>
        <f>(M307*21)/100</f>
      </c>
      <c t="s">
        <v>28</v>
      </c>
    </row>
    <row r="308" spans="1:5" ht="25.5">
      <c r="A308" s="35" t="s">
        <v>57</v>
      </c>
      <c r="E308" s="39" t="s">
        <v>3687</v>
      </c>
    </row>
    <row r="309" spans="1:5" ht="12.75">
      <c r="A309" s="35" t="s">
        <v>58</v>
      </c>
      <c r="E309" s="40" t="s">
        <v>5</v>
      </c>
    </row>
    <row r="310" spans="1:5" ht="51">
      <c r="A310" t="s">
        <v>60</v>
      </c>
      <c r="E310" s="39" t="s">
        <v>3673</v>
      </c>
    </row>
    <row r="311" spans="1:16" ht="25.5">
      <c r="A311" t="s">
        <v>50</v>
      </c>
      <c s="34" t="s">
        <v>894</v>
      </c>
      <c s="34" t="s">
        <v>3688</v>
      </c>
      <c s="35" t="s">
        <v>5</v>
      </c>
      <c s="6" t="s">
        <v>3689</v>
      </c>
      <c s="36" t="s">
        <v>620</v>
      </c>
      <c s="37">
        <v>2</v>
      </c>
      <c s="36">
        <v>0</v>
      </c>
      <c s="36">
        <f>ROUND(G311*H311,6)</f>
      </c>
      <c r="L311" s="38">
        <v>0</v>
      </c>
      <c s="32">
        <f>ROUND(ROUND(L311,2)*ROUND(G311,3),2)</f>
      </c>
      <c s="36" t="s">
        <v>1192</v>
      </c>
      <c>
        <f>(M311*21)/100</f>
      </c>
      <c t="s">
        <v>28</v>
      </c>
    </row>
    <row r="312" spans="1:5" ht="25.5">
      <c r="A312" s="35" t="s">
        <v>57</v>
      </c>
      <c r="E312" s="39" t="s">
        <v>3689</v>
      </c>
    </row>
    <row r="313" spans="1:5" ht="12.75">
      <c r="A313" s="35" t="s">
        <v>58</v>
      </c>
      <c r="E313" s="40" t="s">
        <v>5</v>
      </c>
    </row>
    <row r="314" spans="1:5" ht="51">
      <c r="A314" t="s">
        <v>60</v>
      </c>
      <c r="E314" s="39" t="s">
        <v>3673</v>
      </c>
    </row>
    <row r="315" spans="1:16" ht="25.5">
      <c r="A315" t="s">
        <v>50</v>
      </c>
      <c s="34" t="s">
        <v>895</v>
      </c>
      <c s="34" t="s">
        <v>3690</v>
      </c>
      <c s="35" t="s">
        <v>5</v>
      </c>
      <c s="6" t="s">
        <v>3691</v>
      </c>
      <c s="36" t="s">
        <v>620</v>
      </c>
      <c s="37">
        <v>1</v>
      </c>
      <c s="36">
        <v>0</v>
      </c>
      <c s="36">
        <f>ROUND(G315*H315,6)</f>
      </c>
      <c r="L315" s="38">
        <v>0</v>
      </c>
      <c s="32">
        <f>ROUND(ROUND(L315,2)*ROUND(G315,3),2)</f>
      </c>
      <c s="36" t="s">
        <v>1192</v>
      </c>
      <c>
        <f>(M315*21)/100</f>
      </c>
      <c t="s">
        <v>28</v>
      </c>
    </row>
    <row r="316" spans="1:5" ht="25.5">
      <c r="A316" s="35" t="s">
        <v>57</v>
      </c>
      <c r="E316" s="39" t="s">
        <v>3691</v>
      </c>
    </row>
    <row r="317" spans="1:5" ht="12.75">
      <c r="A317" s="35" t="s">
        <v>58</v>
      </c>
      <c r="E317" s="40" t="s">
        <v>5</v>
      </c>
    </row>
    <row r="318" spans="1:5" ht="51">
      <c r="A318" t="s">
        <v>60</v>
      </c>
      <c r="E318" s="39" t="s">
        <v>3673</v>
      </c>
    </row>
    <row r="319" spans="1:16" ht="25.5">
      <c r="A319" t="s">
        <v>50</v>
      </c>
      <c s="34" t="s">
        <v>896</v>
      </c>
      <c s="34" t="s">
        <v>3692</v>
      </c>
      <c s="35" t="s">
        <v>5</v>
      </c>
      <c s="6" t="s">
        <v>3693</v>
      </c>
      <c s="36" t="s">
        <v>620</v>
      </c>
      <c s="37">
        <v>1</v>
      </c>
      <c s="36">
        <v>0</v>
      </c>
      <c s="36">
        <f>ROUND(G319*H319,6)</f>
      </c>
      <c r="L319" s="38">
        <v>0</v>
      </c>
      <c s="32">
        <f>ROUND(ROUND(L319,2)*ROUND(G319,3),2)</f>
      </c>
      <c s="36" t="s">
        <v>1192</v>
      </c>
      <c>
        <f>(M319*21)/100</f>
      </c>
      <c t="s">
        <v>28</v>
      </c>
    </row>
    <row r="320" spans="1:5" ht="25.5">
      <c r="A320" s="35" t="s">
        <v>57</v>
      </c>
      <c r="E320" s="39" t="s">
        <v>3693</v>
      </c>
    </row>
    <row r="321" spans="1:5" ht="12.75">
      <c r="A321" s="35" t="s">
        <v>58</v>
      </c>
      <c r="E321" s="40" t="s">
        <v>5</v>
      </c>
    </row>
    <row r="322" spans="1:5" ht="51">
      <c r="A322" t="s">
        <v>60</v>
      </c>
      <c r="E322" s="39" t="s">
        <v>3673</v>
      </c>
    </row>
    <row r="323" spans="1:16" ht="25.5">
      <c r="A323" t="s">
        <v>50</v>
      </c>
      <c s="34" t="s">
        <v>897</v>
      </c>
      <c s="34" t="s">
        <v>3694</v>
      </c>
      <c s="35" t="s">
        <v>5</v>
      </c>
      <c s="6" t="s">
        <v>3695</v>
      </c>
      <c s="36" t="s">
        <v>620</v>
      </c>
      <c s="37">
        <v>2</v>
      </c>
      <c s="36">
        <v>0</v>
      </c>
      <c s="36">
        <f>ROUND(G323*H323,6)</f>
      </c>
      <c r="L323" s="38">
        <v>0</v>
      </c>
      <c s="32">
        <f>ROUND(ROUND(L323,2)*ROUND(G323,3),2)</f>
      </c>
      <c s="36" t="s">
        <v>1192</v>
      </c>
      <c>
        <f>(M323*21)/100</f>
      </c>
      <c t="s">
        <v>28</v>
      </c>
    </row>
    <row r="324" spans="1:5" ht="25.5">
      <c r="A324" s="35" t="s">
        <v>57</v>
      </c>
      <c r="E324" s="39" t="s">
        <v>3695</v>
      </c>
    </row>
    <row r="325" spans="1:5" ht="12.75">
      <c r="A325" s="35" t="s">
        <v>58</v>
      </c>
      <c r="E325" s="40" t="s">
        <v>5</v>
      </c>
    </row>
    <row r="326" spans="1:5" ht="51">
      <c r="A326" t="s">
        <v>60</v>
      </c>
      <c r="E326" s="39" t="s">
        <v>3673</v>
      </c>
    </row>
    <row r="327" spans="1:16" ht="25.5">
      <c r="A327" t="s">
        <v>50</v>
      </c>
      <c s="34" t="s">
        <v>898</v>
      </c>
      <c s="34" t="s">
        <v>3696</v>
      </c>
      <c s="35" t="s">
        <v>5</v>
      </c>
      <c s="6" t="s">
        <v>3697</v>
      </c>
      <c s="36" t="s">
        <v>620</v>
      </c>
      <c s="37">
        <v>1</v>
      </c>
      <c s="36">
        <v>0</v>
      </c>
      <c s="36">
        <f>ROUND(G327*H327,6)</f>
      </c>
      <c r="L327" s="38">
        <v>0</v>
      </c>
      <c s="32">
        <f>ROUND(ROUND(L327,2)*ROUND(G327,3),2)</f>
      </c>
      <c s="36" t="s">
        <v>1192</v>
      </c>
      <c>
        <f>(M327*21)/100</f>
      </c>
      <c t="s">
        <v>28</v>
      </c>
    </row>
    <row r="328" spans="1:5" ht="25.5">
      <c r="A328" s="35" t="s">
        <v>57</v>
      </c>
      <c r="E328" s="39" t="s">
        <v>3697</v>
      </c>
    </row>
    <row r="329" spans="1:5" ht="12.75">
      <c r="A329" s="35" t="s">
        <v>58</v>
      </c>
      <c r="E329" s="40" t="s">
        <v>5</v>
      </c>
    </row>
    <row r="330" spans="1:5" ht="51">
      <c r="A330" t="s">
        <v>60</v>
      </c>
      <c r="E330" s="39" t="s">
        <v>3673</v>
      </c>
    </row>
    <row r="331" spans="1:16" ht="25.5">
      <c r="A331" t="s">
        <v>50</v>
      </c>
      <c s="34" t="s">
        <v>899</v>
      </c>
      <c s="34" t="s">
        <v>3698</v>
      </c>
      <c s="35" t="s">
        <v>5</v>
      </c>
      <c s="6" t="s">
        <v>3699</v>
      </c>
      <c s="36" t="s">
        <v>620</v>
      </c>
      <c s="37">
        <v>3</v>
      </c>
      <c s="36">
        <v>0</v>
      </c>
      <c s="36">
        <f>ROUND(G331*H331,6)</f>
      </c>
      <c r="L331" s="38">
        <v>0</v>
      </c>
      <c s="32">
        <f>ROUND(ROUND(L331,2)*ROUND(G331,3),2)</f>
      </c>
      <c s="36" t="s">
        <v>1192</v>
      </c>
      <c>
        <f>(M331*21)/100</f>
      </c>
      <c t="s">
        <v>28</v>
      </c>
    </row>
    <row r="332" spans="1:5" ht="25.5">
      <c r="A332" s="35" t="s">
        <v>57</v>
      </c>
      <c r="E332" s="39" t="s">
        <v>3699</v>
      </c>
    </row>
    <row r="333" spans="1:5" ht="12.75">
      <c r="A333" s="35" t="s">
        <v>58</v>
      </c>
      <c r="E333" s="40" t="s">
        <v>5</v>
      </c>
    </row>
    <row r="334" spans="1:5" ht="51">
      <c r="A334" t="s">
        <v>60</v>
      </c>
      <c r="E334" s="39" t="s">
        <v>3673</v>
      </c>
    </row>
    <row r="335" spans="1:16" ht="25.5">
      <c r="A335" t="s">
        <v>50</v>
      </c>
      <c s="34" t="s">
        <v>900</v>
      </c>
      <c s="34" t="s">
        <v>3700</v>
      </c>
      <c s="35" t="s">
        <v>5</v>
      </c>
      <c s="6" t="s">
        <v>3701</v>
      </c>
      <c s="36" t="s">
        <v>620</v>
      </c>
      <c s="37">
        <v>1</v>
      </c>
      <c s="36">
        <v>0</v>
      </c>
      <c s="36">
        <f>ROUND(G335*H335,6)</f>
      </c>
      <c r="L335" s="38">
        <v>0</v>
      </c>
      <c s="32">
        <f>ROUND(ROUND(L335,2)*ROUND(G335,3),2)</f>
      </c>
      <c s="36" t="s">
        <v>1192</v>
      </c>
      <c>
        <f>(M335*21)/100</f>
      </c>
      <c t="s">
        <v>28</v>
      </c>
    </row>
    <row r="336" spans="1:5" ht="25.5">
      <c r="A336" s="35" t="s">
        <v>57</v>
      </c>
      <c r="E336" s="39" t="s">
        <v>3701</v>
      </c>
    </row>
    <row r="337" spans="1:5" ht="12.75">
      <c r="A337" s="35" t="s">
        <v>58</v>
      </c>
      <c r="E337" s="40" t="s">
        <v>5</v>
      </c>
    </row>
    <row r="338" spans="1:5" ht="51">
      <c r="A338" t="s">
        <v>60</v>
      </c>
      <c r="E338" s="39" t="s">
        <v>3673</v>
      </c>
    </row>
    <row r="339" spans="1:16" ht="25.5">
      <c r="A339" t="s">
        <v>50</v>
      </c>
      <c s="34" t="s">
        <v>902</v>
      </c>
      <c s="34" t="s">
        <v>3702</v>
      </c>
      <c s="35" t="s">
        <v>5</v>
      </c>
      <c s="6" t="s">
        <v>3703</v>
      </c>
      <c s="36" t="s">
        <v>620</v>
      </c>
      <c s="37">
        <v>3</v>
      </c>
      <c s="36">
        <v>0</v>
      </c>
      <c s="36">
        <f>ROUND(G339*H339,6)</f>
      </c>
      <c r="L339" s="38">
        <v>0</v>
      </c>
      <c s="32">
        <f>ROUND(ROUND(L339,2)*ROUND(G339,3),2)</f>
      </c>
      <c s="36" t="s">
        <v>1192</v>
      </c>
      <c>
        <f>(M339*21)/100</f>
      </c>
      <c t="s">
        <v>28</v>
      </c>
    </row>
    <row r="340" spans="1:5" ht="25.5">
      <c r="A340" s="35" t="s">
        <v>57</v>
      </c>
      <c r="E340" s="39" t="s">
        <v>3703</v>
      </c>
    </row>
    <row r="341" spans="1:5" ht="12.75">
      <c r="A341" s="35" t="s">
        <v>58</v>
      </c>
      <c r="E341" s="40" t="s">
        <v>5</v>
      </c>
    </row>
    <row r="342" spans="1:5" ht="51">
      <c r="A342" t="s">
        <v>60</v>
      </c>
      <c r="E342" s="39" t="s">
        <v>3673</v>
      </c>
    </row>
    <row r="343" spans="1:16" ht="25.5">
      <c r="A343" t="s">
        <v>50</v>
      </c>
      <c s="34" t="s">
        <v>903</v>
      </c>
      <c s="34" t="s">
        <v>3704</v>
      </c>
      <c s="35" t="s">
        <v>5</v>
      </c>
      <c s="6" t="s">
        <v>3705</v>
      </c>
      <c s="36" t="s">
        <v>620</v>
      </c>
      <c s="37">
        <v>1</v>
      </c>
      <c s="36">
        <v>0</v>
      </c>
      <c s="36">
        <f>ROUND(G343*H343,6)</f>
      </c>
      <c r="L343" s="38">
        <v>0</v>
      </c>
      <c s="32">
        <f>ROUND(ROUND(L343,2)*ROUND(G343,3),2)</f>
      </c>
      <c s="36" t="s">
        <v>1192</v>
      </c>
      <c>
        <f>(M343*21)/100</f>
      </c>
      <c t="s">
        <v>28</v>
      </c>
    </row>
    <row r="344" spans="1:5" ht="25.5">
      <c r="A344" s="35" t="s">
        <v>57</v>
      </c>
      <c r="E344" s="39" t="s">
        <v>3705</v>
      </c>
    </row>
    <row r="345" spans="1:5" ht="12.75">
      <c r="A345" s="35" t="s">
        <v>58</v>
      </c>
      <c r="E345" s="40" t="s">
        <v>5</v>
      </c>
    </row>
    <row r="346" spans="1:5" ht="51">
      <c r="A346" t="s">
        <v>60</v>
      </c>
      <c r="E346" s="39" t="s">
        <v>3673</v>
      </c>
    </row>
    <row r="347" spans="1:16" ht="25.5">
      <c r="A347" t="s">
        <v>50</v>
      </c>
      <c s="34" t="s">
        <v>905</v>
      </c>
      <c s="34" t="s">
        <v>3706</v>
      </c>
      <c s="35" t="s">
        <v>5</v>
      </c>
      <c s="6" t="s">
        <v>3707</v>
      </c>
      <c s="36" t="s">
        <v>620</v>
      </c>
      <c s="37">
        <v>5</v>
      </c>
      <c s="36">
        <v>0</v>
      </c>
      <c s="36">
        <f>ROUND(G347*H347,6)</f>
      </c>
      <c r="L347" s="38">
        <v>0</v>
      </c>
      <c s="32">
        <f>ROUND(ROUND(L347,2)*ROUND(G347,3),2)</f>
      </c>
      <c s="36" t="s">
        <v>1192</v>
      </c>
      <c>
        <f>(M347*21)/100</f>
      </c>
      <c t="s">
        <v>28</v>
      </c>
    </row>
    <row r="348" spans="1:5" ht="25.5">
      <c r="A348" s="35" t="s">
        <v>57</v>
      </c>
      <c r="E348" s="39" t="s">
        <v>3707</v>
      </c>
    </row>
    <row r="349" spans="1:5" ht="12.75">
      <c r="A349" s="35" t="s">
        <v>58</v>
      </c>
      <c r="E349" s="40" t="s">
        <v>5</v>
      </c>
    </row>
    <row r="350" spans="1:5" ht="51">
      <c r="A350" t="s">
        <v>60</v>
      </c>
      <c r="E350" s="39" t="s">
        <v>3673</v>
      </c>
    </row>
    <row r="351" spans="1:16" ht="25.5">
      <c r="A351" t="s">
        <v>50</v>
      </c>
      <c s="34" t="s">
        <v>907</v>
      </c>
      <c s="34" t="s">
        <v>3708</v>
      </c>
      <c s="35" t="s">
        <v>5</v>
      </c>
      <c s="6" t="s">
        <v>3709</v>
      </c>
      <c s="36" t="s">
        <v>620</v>
      </c>
      <c s="37">
        <v>2</v>
      </c>
      <c s="36">
        <v>0</v>
      </c>
      <c s="36">
        <f>ROUND(G351*H351,6)</f>
      </c>
      <c r="L351" s="38">
        <v>0</v>
      </c>
      <c s="32">
        <f>ROUND(ROUND(L351,2)*ROUND(G351,3),2)</f>
      </c>
      <c s="36" t="s">
        <v>1192</v>
      </c>
      <c>
        <f>(M351*21)/100</f>
      </c>
      <c t="s">
        <v>28</v>
      </c>
    </row>
    <row r="352" spans="1:5" ht="25.5">
      <c r="A352" s="35" t="s">
        <v>57</v>
      </c>
      <c r="E352" s="39" t="s">
        <v>3709</v>
      </c>
    </row>
    <row r="353" spans="1:5" ht="12.75">
      <c r="A353" s="35" t="s">
        <v>58</v>
      </c>
      <c r="E353" s="40" t="s">
        <v>5</v>
      </c>
    </row>
    <row r="354" spans="1:5" ht="51">
      <c r="A354" t="s">
        <v>60</v>
      </c>
      <c r="E354" s="39" t="s">
        <v>3673</v>
      </c>
    </row>
    <row r="355" spans="1:16" ht="12.75">
      <c r="A355" t="s">
        <v>50</v>
      </c>
      <c s="34" t="s">
        <v>909</v>
      </c>
      <c s="34" t="s">
        <v>3710</v>
      </c>
      <c s="35" t="s">
        <v>5</v>
      </c>
      <c s="6" t="s">
        <v>3711</v>
      </c>
      <c s="36" t="s">
        <v>620</v>
      </c>
      <c s="37">
        <v>1</v>
      </c>
      <c s="36">
        <v>0</v>
      </c>
      <c s="36">
        <f>ROUND(G355*H355,6)</f>
      </c>
      <c r="L355" s="38">
        <v>0</v>
      </c>
      <c s="32">
        <f>ROUND(ROUND(L355,2)*ROUND(G355,3),2)</f>
      </c>
      <c s="36" t="s">
        <v>1192</v>
      </c>
      <c>
        <f>(M355*21)/100</f>
      </c>
      <c t="s">
        <v>28</v>
      </c>
    </row>
    <row r="356" spans="1:5" ht="12.75">
      <c r="A356" s="35" t="s">
        <v>57</v>
      </c>
      <c r="E356" s="39" t="s">
        <v>3711</v>
      </c>
    </row>
    <row r="357" spans="1:5" ht="12.75">
      <c r="A357" s="35" t="s">
        <v>58</v>
      </c>
      <c r="E357" s="40" t="s">
        <v>5</v>
      </c>
    </row>
    <row r="358" spans="1:5" ht="12.75">
      <c r="A358" t="s">
        <v>60</v>
      </c>
      <c r="E358" s="39" t="s">
        <v>5</v>
      </c>
    </row>
    <row r="359" spans="1:16" ht="12.75">
      <c r="A359" t="s">
        <v>50</v>
      </c>
      <c s="34" t="s">
        <v>913</v>
      </c>
      <c s="34" t="s">
        <v>3712</v>
      </c>
      <c s="35" t="s">
        <v>5</v>
      </c>
      <c s="6" t="s">
        <v>3713</v>
      </c>
      <c s="36" t="s">
        <v>620</v>
      </c>
      <c s="37">
        <v>1</v>
      </c>
      <c s="36">
        <v>0</v>
      </c>
      <c s="36">
        <f>ROUND(G359*H359,6)</f>
      </c>
      <c r="L359" s="38">
        <v>0</v>
      </c>
      <c s="32">
        <f>ROUND(ROUND(L359,2)*ROUND(G359,3),2)</f>
      </c>
      <c s="36" t="s">
        <v>1192</v>
      </c>
      <c>
        <f>(M359*21)/100</f>
      </c>
      <c t="s">
        <v>28</v>
      </c>
    </row>
    <row r="360" spans="1:5" ht="12.75">
      <c r="A360" s="35" t="s">
        <v>57</v>
      </c>
      <c r="E360" s="39" t="s">
        <v>3713</v>
      </c>
    </row>
    <row r="361" spans="1:5" ht="12.75">
      <c r="A361" s="35" t="s">
        <v>58</v>
      </c>
      <c r="E361" s="40" t="s">
        <v>5</v>
      </c>
    </row>
    <row r="362" spans="1:5" ht="51">
      <c r="A362" t="s">
        <v>60</v>
      </c>
      <c r="E362" s="39" t="s">
        <v>3714</v>
      </c>
    </row>
    <row r="363" spans="1:16" ht="25.5">
      <c r="A363" t="s">
        <v>50</v>
      </c>
      <c s="34" t="s">
        <v>917</v>
      </c>
      <c s="34" t="s">
        <v>3715</v>
      </c>
      <c s="35" t="s">
        <v>5</v>
      </c>
      <c s="6" t="s">
        <v>3716</v>
      </c>
      <c s="36" t="s">
        <v>620</v>
      </c>
      <c s="37">
        <v>2</v>
      </c>
      <c s="36">
        <v>0</v>
      </c>
      <c s="36">
        <f>ROUND(G363*H363,6)</f>
      </c>
      <c r="L363" s="38">
        <v>0</v>
      </c>
      <c s="32">
        <f>ROUND(ROUND(L363,2)*ROUND(G363,3),2)</f>
      </c>
      <c s="36" t="s">
        <v>56</v>
      </c>
      <c>
        <f>(M363*21)/100</f>
      </c>
      <c t="s">
        <v>28</v>
      </c>
    </row>
    <row r="364" spans="1:5" ht="38.25">
      <c r="A364" s="35" t="s">
        <v>57</v>
      </c>
      <c r="E364" s="39" t="s">
        <v>3717</v>
      </c>
    </row>
    <row r="365" spans="1:5" ht="12.75">
      <c r="A365" s="35" t="s">
        <v>58</v>
      </c>
      <c r="E365" s="40" t="s">
        <v>5</v>
      </c>
    </row>
    <row r="366" spans="1:5" ht="12.75">
      <c r="A366" t="s">
        <v>60</v>
      </c>
      <c r="E366" s="39" t="s">
        <v>3718</v>
      </c>
    </row>
    <row r="367" spans="1:16" ht="25.5">
      <c r="A367" t="s">
        <v>50</v>
      </c>
      <c s="34" t="s">
        <v>921</v>
      </c>
      <c s="34" t="s">
        <v>3719</v>
      </c>
      <c s="35" t="s">
        <v>5</v>
      </c>
      <c s="6" t="s">
        <v>3720</v>
      </c>
      <c s="36" t="s">
        <v>620</v>
      </c>
      <c s="37">
        <v>2</v>
      </c>
      <c s="36">
        <v>0</v>
      </c>
      <c s="36">
        <f>ROUND(G367*H367,6)</f>
      </c>
      <c r="L367" s="38">
        <v>0</v>
      </c>
      <c s="32">
        <f>ROUND(ROUND(L367,2)*ROUND(G367,3),2)</f>
      </c>
      <c s="36" t="s">
        <v>56</v>
      </c>
      <c>
        <f>(M367*21)/100</f>
      </c>
      <c t="s">
        <v>28</v>
      </c>
    </row>
    <row r="368" spans="1:5" ht="38.25">
      <c r="A368" s="35" t="s">
        <v>57</v>
      </c>
      <c r="E368" s="39" t="s">
        <v>3721</v>
      </c>
    </row>
    <row r="369" spans="1:5" ht="12.75">
      <c r="A369" s="35" t="s">
        <v>58</v>
      </c>
      <c r="E369" s="40" t="s">
        <v>5</v>
      </c>
    </row>
    <row r="370" spans="1:5" ht="12.75">
      <c r="A370" t="s">
        <v>60</v>
      </c>
      <c r="E370" s="39" t="s">
        <v>3722</v>
      </c>
    </row>
    <row r="371" spans="1:16" ht="25.5">
      <c r="A371" t="s">
        <v>50</v>
      </c>
      <c s="34" t="s">
        <v>925</v>
      </c>
      <c s="34" t="s">
        <v>3723</v>
      </c>
      <c s="35" t="s">
        <v>5</v>
      </c>
      <c s="6" t="s">
        <v>3724</v>
      </c>
      <c s="36" t="s">
        <v>620</v>
      </c>
      <c s="37">
        <v>4</v>
      </c>
      <c s="36">
        <v>0</v>
      </c>
      <c s="36">
        <f>ROUND(G371*H371,6)</f>
      </c>
      <c r="L371" s="38">
        <v>0</v>
      </c>
      <c s="32">
        <f>ROUND(ROUND(L371,2)*ROUND(G371,3),2)</f>
      </c>
      <c s="36" t="s">
        <v>56</v>
      </c>
      <c>
        <f>(M371*21)/100</f>
      </c>
      <c t="s">
        <v>28</v>
      </c>
    </row>
    <row r="372" spans="1:5" ht="25.5">
      <c r="A372" s="35" t="s">
        <v>57</v>
      </c>
      <c r="E372" s="39" t="s">
        <v>3724</v>
      </c>
    </row>
    <row r="373" spans="1:5" ht="12.75">
      <c r="A373" s="35" t="s">
        <v>58</v>
      </c>
      <c r="E373" s="40" t="s">
        <v>5</v>
      </c>
    </row>
    <row r="374" spans="1:5" ht="38.25">
      <c r="A374" t="s">
        <v>60</v>
      </c>
      <c r="E374" s="39" t="s">
        <v>3725</v>
      </c>
    </row>
    <row r="375" spans="1:16" ht="38.25">
      <c r="A375" t="s">
        <v>50</v>
      </c>
      <c s="34" t="s">
        <v>929</v>
      </c>
      <c s="34" t="s">
        <v>3726</v>
      </c>
      <c s="35" t="s">
        <v>5</v>
      </c>
      <c s="6" t="s">
        <v>3727</v>
      </c>
      <c s="36" t="s">
        <v>620</v>
      </c>
      <c s="37">
        <v>2</v>
      </c>
      <c s="36">
        <v>0</v>
      </c>
      <c s="36">
        <f>ROUND(G375*H375,6)</f>
      </c>
      <c r="L375" s="38">
        <v>0</v>
      </c>
      <c s="32">
        <f>ROUND(ROUND(L375,2)*ROUND(G375,3),2)</f>
      </c>
      <c s="36" t="s">
        <v>56</v>
      </c>
      <c>
        <f>(M375*21)/100</f>
      </c>
      <c t="s">
        <v>28</v>
      </c>
    </row>
    <row r="376" spans="1:5" ht="63.75">
      <c r="A376" s="35" t="s">
        <v>57</v>
      </c>
      <c r="E376" s="39" t="s">
        <v>3728</v>
      </c>
    </row>
    <row r="377" spans="1:5" ht="12.75">
      <c r="A377" s="35" t="s">
        <v>58</v>
      </c>
      <c r="E377" s="40" t="s">
        <v>5</v>
      </c>
    </row>
    <row r="378" spans="1:5" ht="76.5">
      <c r="A378" t="s">
        <v>60</v>
      </c>
      <c r="E378" s="39" t="s">
        <v>3729</v>
      </c>
    </row>
    <row r="379" spans="1:16" ht="38.25">
      <c r="A379" t="s">
        <v>50</v>
      </c>
      <c s="34" t="s">
        <v>933</v>
      </c>
      <c s="34" t="s">
        <v>3730</v>
      </c>
      <c s="35" t="s">
        <v>5</v>
      </c>
      <c s="6" t="s">
        <v>3727</v>
      </c>
      <c s="36" t="s">
        <v>620</v>
      </c>
      <c s="37">
        <v>2</v>
      </c>
      <c s="36">
        <v>0</v>
      </c>
      <c s="36">
        <f>ROUND(G379*H379,6)</f>
      </c>
      <c r="L379" s="38">
        <v>0</v>
      </c>
      <c s="32">
        <f>ROUND(ROUND(L379,2)*ROUND(G379,3),2)</f>
      </c>
      <c s="36" t="s">
        <v>56</v>
      </c>
      <c>
        <f>(M379*21)/100</f>
      </c>
      <c t="s">
        <v>28</v>
      </c>
    </row>
    <row r="380" spans="1:5" ht="63.75">
      <c r="A380" s="35" t="s">
        <v>57</v>
      </c>
      <c r="E380" s="39" t="s">
        <v>3731</v>
      </c>
    </row>
    <row r="381" spans="1:5" ht="12.75">
      <c r="A381" s="35" t="s">
        <v>58</v>
      </c>
      <c r="E381" s="40" t="s">
        <v>5</v>
      </c>
    </row>
    <row r="382" spans="1:5" ht="89.25">
      <c r="A382" t="s">
        <v>60</v>
      </c>
      <c r="E382" s="39" t="s">
        <v>3732</v>
      </c>
    </row>
    <row r="383" spans="1:16" ht="25.5">
      <c r="A383" t="s">
        <v>50</v>
      </c>
      <c s="34" t="s">
        <v>937</v>
      </c>
      <c s="34" t="s">
        <v>1610</v>
      </c>
      <c s="35" t="s">
        <v>5</v>
      </c>
      <c s="6" t="s">
        <v>1611</v>
      </c>
      <c s="36" t="s">
        <v>220</v>
      </c>
      <c s="37">
        <v>160</v>
      </c>
      <c s="36">
        <v>0</v>
      </c>
      <c s="36">
        <f>ROUND(G383*H383,6)</f>
      </c>
      <c r="L383" s="38">
        <v>0</v>
      </c>
      <c s="32">
        <f>ROUND(ROUND(L383,2)*ROUND(G383,3),2)</f>
      </c>
      <c s="36" t="s">
        <v>1192</v>
      </c>
      <c>
        <f>(M383*21)/100</f>
      </c>
      <c t="s">
        <v>28</v>
      </c>
    </row>
    <row r="384" spans="1:5" ht="25.5">
      <c r="A384" s="35" t="s">
        <v>57</v>
      </c>
      <c r="E384" s="39" t="s">
        <v>1611</v>
      </c>
    </row>
    <row r="385" spans="1:5" ht="12.75">
      <c r="A385" s="35" t="s">
        <v>58</v>
      </c>
      <c r="E385" s="40" t="s">
        <v>5</v>
      </c>
    </row>
    <row r="386" spans="1:5" ht="51">
      <c r="A386" t="s">
        <v>60</v>
      </c>
      <c r="E386" s="39" t="s">
        <v>3733</v>
      </c>
    </row>
    <row r="387" spans="1:16" ht="25.5">
      <c r="A387" t="s">
        <v>50</v>
      </c>
      <c s="34" t="s">
        <v>939</v>
      </c>
      <c s="34" t="s">
        <v>3734</v>
      </c>
      <c s="35" t="s">
        <v>5</v>
      </c>
      <c s="6" t="s">
        <v>3735</v>
      </c>
      <c s="36" t="s">
        <v>188</v>
      </c>
      <c s="37">
        <v>770</v>
      </c>
      <c s="36">
        <v>0</v>
      </c>
      <c s="36">
        <f>ROUND(G387*H387,6)</f>
      </c>
      <c r="L387" s="38">
        <v>0</v>
      </c>
      <c s="32">
        <f>ROUND(ROUND(L387,2)*ROUND(G387,3),2)</f>
      </c>
      <c s="36" t="s">
        <v>1192</v>
      </c>
      <c>
        <f>(M387*21)/100</f>
      </c>
      <c t="s">
        <v>28</v>
      </c>
    </row>
    <row r="388" spans="1:5" ht="25.5">
      <c r="A388" s="35" t="s">
        <v>57</v>
      </c>
      <c r="E388" s="39" t="s">
        <v>3735</v>
      </c>
    </row>
    <row r="389" spans="1:5" ht="25.5">
      <c r="A389" s="35" t="s">
        <v>58</v>
      </c>
      <c r="E389" s="40" t="s">
        <v>3736</v>
      </c>
    </row>
    <row r="390" spans="1:5" ht="51">
      <c r="A390" t="s">
        <v>60</v>
      </c>
      <c r="E390" s="39" t="s">
        <v>3737</v>
      </c>
    </row>
    <row r="391" spans="1:16" ht="12.75">
      <c r="A391" t="s">
        <v>50</v>
      </c>
      <c s="34" t="s">
        <v>943</v>
      </c>
      <c s="34" t="s">
        <v>3738</v>
      </c>
      <c s="35" t="s">
        <v>5</v>
      </c>
      <c s="6" t="s">
        <v>3739</v>
      </c>
      <c s="36" t="s">
        <v>188</v>
      </c>
      <c s="37">
        <v>130</v>
      </c>
      <c s="36">
        <v>0</v>
      </c>
      <c s="36">
        <f>ROUND(G391*H391,6)</f>
      </c>
      <c r="L391" s="38">
        <v>0</v>
      </c>
      <c s="32">
        <f>ROUND(ROUND(L391,2)*ROUND(G391,3),2)</f>
      </c>
      <c s="36" t="s">
        <v>1192</v>
      </c>
      <c>
        <f>(M391*21)/100</f>
      </c>
      <c t="s">
        <v>28</v>
      </c>
    </row>
    <row r="392" spans="1:5" ht="12.75">
      <c r="A392" s="35" t="s">
        <v>57</v>
      </c>
      <c r="E392" s="39" t="s">
        <v>3739</v>
      </c>
    </row>
    <row r="393" spans="1:5" ht="12.75">
      <c r="A393" s="35" t="s">
        <v>58</v>
      </c>
      <c r="E393" s="40" t="s">
        <v>5</v>
      </c>
    </row>
    <row r="394" spans="1:5" ht="38.25">
      <c r="A394" t="s">
        <v>60</v>
      </c>
      <c r="E394" s="39" t="s">
        <v>3740</v>
      </c>
    </row>
    <row r="395" spans="1:16" ht="25.5">
      <c r="A395" t="s">
        <v>50</v>
      </c>
      <c s="34" t="s">
        <v>947</v>
      </c>
      <c s="34" t="s">
        <v>3741</v>
      </c>
      <c s="35" t="s">
        <v>5</v>
      </c>
      <c s="6" t="s">
        <v>3742</v>
      </c>
      <c s="36" t="s">
        <v>620</v>
      </c>
      <c s="37">
        <v>2</v>
      </c>
      <c s="36">
        <v>0</v>
      </c>
      <c s="36">
        <f>ROUND(G395*H395,6)</f>
      </c>
      <c r="L395" s="38">
        <v>0</v>
      </c>
      <c s="32">
        <f>ROUND(ROUND(L395,2)*ROUND(G395,3),2)</f>
      </c>
      <c s="36" t="s">
        <v>56</v>
      </c>
      <c>
        <f>(M395*21)/100</f>
      </c>
      <c t="s">
        <v>28</v>
      </c>
    </row>
    <row r="396" spans="1:5" ht="25.5">
      <c r="A396" s="35" t="s">
        <v>57</v>
      </c>
      <c r="E396" s="39" t="s">
        <v>3742</v>
      </c>
    </row>
    <row r="397" spans="1:5" ht="12.75">
      <c r="A397" s="35" t="s">
        <v>58</v>
      </c>
      <c r="E397" s="40" t="s">
        <v>5</v>
      </c>
    </row>
    <row r="398" spans="1:5" ht="114.75">
      <c r="A398" t="s">
        <v>60</v>
      </c>
      <c r="E398" s="39" t="s">
        <v>3743</v>
      </c>
    </row>
    <row r="399" spans="1:16" ht="12.75">
      <c r="A399" t="s">
        <v>50</v>
      </c>
      <c s="34" t="s">
        <v>951</v>
      </c>
      <c s="34" t="s">
        <v>3744</v>
      </c>
      <c s="35" t="s">
        <v>5</v>
      </c>
      <c s="6" t="s">
        <v>3745</v>
      </c>
      <c s="36" t="s">
        <v>294</v>
      </c>
      <c s="37">
        <v>33</v>
      </c>
      <c s="36">
        <v>0</v>
      </c>
      <c s="36">
        <f>ROUND(G399*H399,6)</f>
      </c>
      <c r="L399" s="38">
        <v>0</v>
      </c>
      <c s="32">
        <f>ROUND(ROUND(L399,2)*ROUND(G399,3),2)</f>
      </c>
      <c s="36" t="s">
        <v>56</v>
      </c>
      <c>
        <f>(M399*21)/100</f>
      </c>
      <c t="s">
        <v>28</v>
      </c>
    </row>
    <row r="400" spans="1:5" ht="12.75">
      <c r="A400" s="35" t="s">
        <v>57</v>
      </c>
      <c r="E400" s="39" t="s">
        <v>3745</v>
      </c>
    </row>
    <row r="401" spans="1:5" ht="12.75">
      <c r="A401" s="35" t="s">
        <v>58</v>
      </c>
      <c r="E401" s="40" t="s">
        <v>5</v>
      </c>
    </row>
    <row r="402" spans="1:5" ht="51">
      <c r="A402" t="s">
        <v>60</v>
      </c>
      <c r="E402" s="39" t="s">
        <v>3746</v>
      </c>
    </row>
    <row r="403" spans="1:16" ht="12.75">
      <c r="A403" t="s">
        <v>50</v>
      </c>
      <c s="34" t="s">
        <v>954</v>
      </c>
      <c s="34" t="s">
        <v>3747</v>
      </c>
      <c s="35" t="s">
        <v>5</v>
      </c>
      <c s="6" t="s">
        <v>3748</v>
      </c>
      <c s="36" t="s">
        <v>220</v>
      </c>
      <c s="37">
        <v>10</v>
      </c>
      <c s="36">
        <v>0</v>
      </c>
      <c s="36">
        <f>ROUND(G403*H403,6)</f>
      </c>
      <c r="L403" s="38">
        <v>0</v>
      </c>
      <c s="32">
        <f>ROUND(ROUND(L403,2)*ROUND(G403,3),2)</f>
      </c>
      <c s="36" t="s">
        <v>1192</v>
      </c>
      <c>
        <f>(M403*21)/100</f>
      </c>
      <c t="s">
        <v>28</v>
      </c>
    </row>
    <row r="404" spans="1:5" ht="12.75">
      <c r="A404" s="35" t="s">
        <v>57</v>
      </c>
      <c r="E404" s="39" t="s">
        <v>3748</v>
      </c>
    </row>
    <row r="405" spans="1:5" ht="12.75">
      <c r="A405" s="35" t="s">
        <v>58</v>
      </c>
      <c r="E405" s="40" t="s">
        <v>5</v>
      </c>
    </row>
    <row r="406" spans="1:5" ht="25.5">
      <c r="A406" t="s">
        <v>60</v>
      </c>
      <c r="E406" s="39" t="s">
        <v>3749</v>
      </c>
    </row>
    <row r="407" spans="1:16" ht="25.5">
      <c r="A407" t="s">
        <v>50</v>
      </c>
      <c s="34" t="s">
        <v>956</v>
      </c>
      <c s="34" t="s">
        <v>3750</v>
      </c>
      <c s="35" t="s">
        <v>5</v>
      </c>
      <c s="6" t="s">
        <v>3751</v>
      </c>
      <c s="36" t="s">
        <v>188</v>
      </c>
      <c s="37">
        <v>55</v>
      </c>
      <c s="36">
        <v>0</v>
      </c>
      <c s="36">
        <f>ROUND(G407*H407,6)</f>
      </c>
      <c r="L407" s="38">
        <v>0</v>
      </c>
      <c s="32">
        <f>ROUND(ROUND(L407,2)*ROUND(G407,3),2)</f>
      </c>
      <c s="36" t="s">
        <v>56</v>
      </c>
      <c>
        <f>(M407*21)/100</f>
      </c>
      <c t="s">
        <v>28</v>
      </c>
    </row>
    <row r="408" spans="1:5" ht="25.5">
      <c r="A408" s="35" t="s">
        <v>57</v>
      </c>
      <c r="E408" s="39" t="s">
        <v>3751</v>
      </c>
    </row>
    <row r="409" spans="1:5" ht="12.75">
      <c r="A409" s="35" t="s">
        <v>58</v>
      </c>
      <c r="E409" s="40" t="s">
        <v>5</v>
      </c>
    </row>
    <row r="410" spans="1:5" ht="25.5">
      <c r="A410" t="s">
        <v>60</v>
      </c>
      <c r="E410" s="39" t="s">
        <v>3752</v>
      </c>
    </row>
    <row r="411" spans="1:16" ht="25.5">
      <c r="A411" t="s">
        <v>50</v>
      </c>
      <c s="34" t="s">
        <v>960</v>
      </c>
      <c s="34" t="s">
        <v>3753</v>
      </c>
      <c s="35" t="s">
        <v>5</v>
      </c>
      <c s="6" t="s">
        <v>3754</v>
      </c>
      <c s="36" t="s">
        <v>55</v>
      </c>
      <c s="37">
        <v>2.653</v>
      </c>
      <c s="36">
        <v>0</v>
      </c>
      <c s="36">
        <f>ROUND(G411*H411,6)</f>
      </c>
      <c r="L411" s="38">
        <v>0</v>
      </c>
      <c s="32">
        <f>ROUND(ROUND(L411,2)*ROUND(G411,3),2)</f>
      </c>
      <c s="36" t="s">
        <v>1192</v>
      </c>
      <c>
        <f>(M411*21)/100</f>
      </c>
      <c t="s">
        <v>28</v>
      </c>
    </row>
    <row r="412" spans="1:5" ht="25.5">
      <c r="A412" s="35" t="s">
        <v>57</v>
      </c>
      <c r="E412" s="39" t="s">
        <v>3754</v>
      </c>
    </row>
    <row r="413" spans="1:5" ht="12.75">
      <c r="A413" s="35" t="s">
        <v>58</v>
      </c>
      <c r="E413" s="40" t="s">
        <v>5</v>
      </c>
    </row>
    <row r="414" spans="1:5" ht="12.75">
      <c r="A414" t="s">
        <v>60</v>
      </c>
      <c r="E414" s="39" t="s">
        <v>5</v>
      </c>
    </row>
    <row r="415" spans="1:13" ht="12.75">
      <c r="A415" t="s">
        <v>47</v>
      </c>
      <c r="C415" s="31" t="s">
        <v>94</v>
      </c>
      <c r="E415" s="33" t="s">
        <v>217</v>
      </c>
      <c r="J415" s="32">
        <f>0</f>
      </c>
      <c s="32">
        <f>0</f>
      </c>
      <c s="32">
        <f>0+L416+L420+L424</f>
      </c>
      <c s="32">
        <f>0+M416+M420+M424</f>
      </c>
    </row>
    <row r="416" spans="1:16" ht="25.5">
      <c r="A416" t="s">
        <v>50</v>
      </c>
      <c s="34" t="s">
        <v>51</v>
      </c>
      <c s="34" t="s">
        <v>3755</v>
      </c>
      <c s="35" t="s">
        <v>5</v>
      </c>
      <c s="6" t="s">
        <v>219</v>
      </c>
      <c s="36" t="s">
        <v>620</v>
      </c>
      <c s="37">
        <v>4</v>
      </c>
      <c s="36">
        <v>0</v>
      </c>
      <c s="36">
        <f>ROUND(G416*H416,6)</f>
      </c>
      <c r="L416" s="38">
        <v>0</v>
      </c>
      <c s="32">
        <f>ROUND(ROUND(L416,2)*ROUND(G416,3),2)</f>
      </c>
      <c s="36" t="s">
        <v>56</v>
      </c>
      <c>
        <f>(M416*21)/100</f>
      </c>
      <c t="s">
        <v>28</v>
      </c>
    </row>
    <row r="417" spans="1:5" ht="25.5">
      <c r="A417" s="35" t="s">
        <v>57</v>
      </c>
      <c r="E417" s="39" t="s">
        <v>219</v>
      </c>
    </row>
    <row r="418" spans="1:5" ht="12.75">
      <c r="A418" s="35" t="s">
        <v>58</v>
      </c>
      <c r="E418" s="40" t="s">
        <v>5</v>
      </c>
    </row>
    <row r="419" spans="1:5" ht="38.25">
      <c r="A419" t="s">
        <v>60</v>
      </c>
      <c r="E419" s="39" t="s">
        <v>221</v>
      </c>
    </row>
    <row r="420" spans="1:16" ht="25.5">
      <c r="A420" t="s">
        <v>50</v>
      </c>
      <c s="34" t="s">
        <v>28</v>
      </c>
      <c s="34" t="s">
        <v>3756</v>
      </c>
      <c s="35" t="s">
        <v>5</v>
      </c>
      <c s="6" t="s">
        <v>3757</v>
      </c>
      <c s="36" t="s">
        <v>1191</v>
      </c>
      <c s="37">
        <v>12.8</v>
      </c>
      <c s="36">
        <v>0</v>
      </c>
      <c s="36">
        <f>ROUND(G420*H420,6)</f>
      </c>
      <c r="L420" s="38">
        <v>0</v>
      </c>
      <c s="32">
        <f>ROUND(ROUND(L420,2)*ROUND(G420,3),2)</f>
      </c>
      <c s="36" t="s">
        <v>56</v>
      </c>
      <c>
        <f>(M420*21)/100</f>
      </c>
      <c t="s">
        <v>28</v>
      </c>
    </row>
    <row r="421" spans="1:5" ht="25.5">
      <c r="A421" s="35" t="s">
        <v>57</v>
      </c>
      <c r="E421" s="39" t="s">
        <v>3757</v>
      </c>
    </row>
    <row r="422" spans="1:5" ht="12.75">
      <c r="A422" s="35" t="s">
        <v>58</v>
      </c>
      <c r="E422" s="40" t="s">
        <v>5</v>
      </c>
    </row>
    <row r="423" spans="1:5" ht="12.75">
      <c r="A423" t="s">
        <v>60</v>
      </c>
      <c r="E423" s="39" t="s">
        <v>5</v>
      </c>
    </row>
    <row r="424" spans="1:16" ht="12.75">
      <c r="A424" t="s">
        <v>50</v>
      </c>
      <c s="34" t="s">
        <v>26</v>
      </c>
      <c s="34" t="s">
        <v>3758</v>
      </c>
      <c s="35" t="s">
        <v>5</v>
      </c>
      <c s="6" t="s">
        <v>3759</v>
      </c>
      <c s="36" t="s">
        <v>188</v>
      </c>
      <c s="37">
        <v>55</v>
      </c>
      <c s="36">
        <v>0</v>
      </c>
      <c s="36">
        <f>ROUND(G424*H424,6)</f>
      </c>
      <c r="L424" s="38">
        <v>0</v>
      </c>
      <c s="32">
        <f>ROUND(ROUND(L424,2)*ROUND(G424,3),2)</f>
      </c>
      <c s="36" t="s">
        <v>56</v>
      </c>
      <c>
        <f>(M424*21)/100</f>
      </c>
      <c t="s">
        <v>28</v>
      </c>
    </row>
    <row r="425" spans="1:5" ht="12.75">
      <c r="A425" s="35" t="s">
        <v>57</v>
      </c>
      <c r="E425" s="39" t="s">
        <v>3759</v>
      </c>
    </row>
    <row r="426" spans="1:5" ht="12.75">
      <c r="A426" s="35" t="s">
        <v>58</v>
      </c>
      <c r="E426" s="40" t="s">
        <v>5</v>
      </c>
    </row>
    <row r="427" spans="1:5" ht="38.25">
      <c r="A427" t="s">
        <v>60</v>
      </c>
      <c r="E427" s="39" t="s">
        <v>3760</v>
      </c>
    </row>
    <row r="428" spans="1:13" ht="12.75">
      <c r="A428" t="s">
        <v>47</v>
      </c>
      <c r="C428" s="31" t="s">
        <v>48</v>
      </c>
      <c r="E428" s="33" t="s">
        <v>49</v>
      </c>
      <c r="J428" s="32">
        <f>0</f>
      </c>
      <c s="32">
        <f>0</f>
      </c>
      <c s="32">
        <f>0+L429+L433+L437+L441+L445+L449+L453+L457+L461+L465</f>
      </c>
      <c s="32">
        <f>0+M429+M433+M437+M441+M445+M449+M453+M457+M461+M465</f>
      </c>
    </row>
    <row r="429" spans="1:16" ht="38.25">
      <c r="A429" t="s">
        <v>50</v>
      </c>
      <c s="34" t="s">
        <v>70</v>
      </c>
      <c s="34" t="s">
        <v>62</v>
      </c>
      <c s="35" t="s">
        <v>63</v>
      </c>
      <c s="6" t="s">
        <v>64</v>
      </c>
      <c s="36" t="s">
        <v>55</v>
      </c>
      <c s="37">
        <v>9.354</v>
      </c>
      <c s="36">
        <v>0</v>
      </c>
      <c s="36">
        <f>ROUND(G429*H429,6)</f>
      </c>
      <c r="L429" s="38">
        <v>0</v>
      </c>
      <c s="32">
        <f>ROUND(ROUND(L429,2)*ROUND(G429,3),2)</f>
      </c>
      <c s="36" t="s">
        <v>56</v>
      </c>
      <c>
        <f>(M429*21)/100</f>
      </c>
      <c t="s">
        <v>28</v>
      </c>
    </row>
    <row r="430" spans="1:5" ht="25.5">
      <c r="A430" s="35" t="s">
        <v>57</v>
      </c>
      <c r="E430" s="39" t="s">
        <v>222</v>
      </c>
    </row>
    <row r="431" spans="1:5" ht="12.75">
      <c r="A431" s="35" t="s">
        <v>58</v>
      </c>
      <c r="E431" s="40" t="s">
        <v>5</v>
      </c>
    </row>
    <row r="432" spans="1:5" ht="12.75">
      <c r="A432" t="s">
        <v>60</v>
      </c>
      <c r="E432" s="39" t="s">
        <v>5</v>
      </c>
    </row>
    <row r="433" spans="1:16" ht="25.5">
      <c r="A433" t="s">
        <v>50</v>
      </c>
      <c s="34" t="s">
        <v>75</v>
      </c>
      <c s="34" t="s">
        <v>52</v>
      </c>
      <c s="35" t="s">
        <v>53</v>
      </c>
      <c s="6" t="s">
        <v>54</v>
      </c>
      <c s="36" t="s">
        <v>55</v>
      </c>
      <c s="37">
        <v>16.55</v>
      </c>
      <c s="36">
        <v>0</v>
      </c>
      <c s="36">
        <f>ROUND(G433*H433,6)</f>
      </c>
      <c r="L433" s="38">
        <v>0</v>
      </c>
      <c s="32">
        <f>ROUND(ROUND(L433,2)*ROUND(G433,3),2)</f>
      </c>
      <c s="36" t="s">
        <v>56</v>
      </c>
      <c>
        <f>(M433*21)/100</f>
      </c>
      <c t="s">
        <v>28</v>
      </c>
    </row>
    <row r="434" spans="1:5" ht="25.5">
      <c r="A434" s="35" t="s">
        <v>57</v>
      </c>
      <c r="E434" s="39" t="s">
        <v>222</v>
      </c>
    </row>
    <row r="435" spans="1:5" ht="12.75">
      <c r="A435" s="35" t="s">
        <v>58</v>
      </c>
      <c r="E435" s="40" t="s">
        <v>5</v>
      </c>
    </row>
    <row r="436" spans="1:5" ht="12.75">
      <c r="A436" t="s">
        <v>60</v>
      </c>
      <c r="E436" s="39" t="s">
        <v>5</v>
      </c>
    </row>
    <row r="437" spans="1:16" ht="25.5">
      <c r="A437" t="s">
        <v>50</v>
      </c>
      <c s="34" t="s">
        <v>27</v>
      </c>
      <c s="34" t="s">
        <v>115</v>
      </c>
      <c s="35" t="s">
        <v>116</v>
      </c>
      <c s="6" t="s">
        <v>117</v>
      </c>
      <c s="36" t="s">
        <v>55</v>
      </c>
      <c s="37">
        <v>4.32</v>
      </c>
      <c s="36">
        <v>0</v>
      </c>
      <c s="36">
        <f>ROUND(G437*H437,6)</f>
      </c>
      <c r="L437" s="38">
        <v>0</v>
      </c>
      <c s="32">
        <f>ROUND(ROUND(L437,2)*ROUND(G437,3),2)</f>
      </c>
      <c s="36" t="s">
        <v>56</v>
      </c>
      <c>
        <f>(M437*21)/100</f>
      </c>
      <c t="s">
        <v>28</v>
      </c>
    </row>
    <row r="438" spans="1:5" ht="25.5">
      <c r="A438" s="35" t="s">
        <v>57</v>
      </c>
      <c r="E438" s="39" t="s">
        <v>222</v>
      </c>
    </row>
    <row r="439" spans="1:5" ht="12.75">
      <c r="A439" s="35" t="s">
        <v>58</v>
      </c>
      <c r="E439" s="40" t="s">
        <v>5</v>
      </c>
    </row>
    <row r="440" spans="1:5" ht="12.75">
      <c r="A440" t="s">
        <v>60</v>
      </c>
      <c r="E440" s="39" t="s">
        <v>5</v>
      </c>
    </row>
    <row r="441" spans="1:16" ht="25.5">
      <c r="A441" t="s">
        <v>50</v>
      </c>
      <c s="34" t="s">
        <v>84</v>
      </c>
      <c s="34" t="s">
        <v>66</v>
      </c>
      <c s="35" t="s">
        <v>67</v>
      </c>
      <c s="6" t="s">
        <v>68</v>
      </c>
      <c s="36" t="s">
        <v>55</v>
      </c>
      <c s="37">
        <v>0.557</v>
      </c>
      <c s="36">
        <v>0</v>
      </c>
      <c s="36">
        <f>ROUND(G441*H441,6)</f>
      </c>
      <c r="L441" s="38">
        <v>0</v>
      </c>
      <c s="32">
        <f>ROUND(ROUND(L441,2)*ROUND(G441,3),2)</f>
      </c>
      <c s="36" t="s">
        <v>56</v>
      </c>
      <c>
        <f>(M441*21)/100</f>
      </c>
      <c t="s">
        <v>28</v>
      </c>
    </row>
    <row r="442" spans="1:5" ht="25.5">
      <c r="A442" s="35" t="s">
        <v>57</v>
      </c>
      <c r="E442" s="39" t="s">
        <v>222</v>
      </c>
    </row>
    <row r="443" spans="1:5" ht="12.75">
      <c r="A443" s="35" t="s">
        <v>58</v>
      </c>
      <c r="E443" s="40" t="s">
        <v>5</v>
      </c>
    </row>
    <row r="444" spans="1:5" ht="12.75">
      <c r="A444" t="s">
        <v>60</v>
      </c>
      <c r="E444" s="39" t="s">
        <v>5</v>
      </c>
    </row>
    <row r="445" spans="1:16" ht="25.5">
      <c r="A445" t="s">
        <v>50</v>
      </c>
      <c s="34" t="s">
        <v>89</v>
      </c>
      <c s="34" t="s">
        <v>80</v>
      </c>
      <c s="35" t="s">
        <v>81</v>
      </c>
      <c s="6" t="s">
        <v>82</v>
      </c>
      <c s="36" t="s">
        <v>55</v>
      </c>
      <c s="37">
        <v>0.142</v>
      </c>
      <c s="36">
        <v>0</v>
      </c>
      <c s="36">
        <f>ROUND(G445*H445,6)</f>
      </c>
      <c r="L445" s="38">
        <v>0</v>
      </c>
      <c s="32">
        <f>ROUND(ROUND(L445,2)*ROUND(G445,3),2)</f>
      </c>
      <c s="36" t="s">
        <v>56</v>
      </c>
      <c>
        <f>(M445*21)/100</f>
      </c>
      <c t="s">
        <v>28</v>
      </c>
    </row>
    <row r="446" spans="1:5" ht="25.5">
      <c r="A446" s="35" t="s">
        <v>57</v>
      </c>
      <c r="E446" s="39" t="s">
        <v>222</v>
      </c>
    </row>
    <row r="447" spans="1:5" ht="12.75">
      <c r="A447" s="35" t="s">
        <v>58</v>
      </c>
      <c r="E447" s="40" t="s">
        <v>5</v>
      </c>
    </row>
    <row r="448" spans="1:5" ht="12.75">
      <c r="A448" t="s">
        <v>60</v>
      </c>
      <c r="E448" s="39" t="s">
        <v>5</v>
      </c>
    </row>
    <row r="449" spans="1:16" ht="25.5">
      <c r="A449" t="s">
        <v>50</v>
      </c>
      <c s="34" t="s">
        <v>94</v>
      </c>
      <c s="34" t="s">
        <v>85</v>
      </c>
      <c s="35" t="s">
        <v>86</v>
      </c>
      <c s="6" t="s">
        <v>87</v>
      </c>
      <c s="36" t="s">
        <v>55</v>
      </c>
      <c s="37">
        <v>0.333</v>
      </c>
      <c s="36">
        <v>0</v>
      </c>
      <c s="36">
        <f>ROUND(G449*H449,6)</f>
      </c>
      <c r="L449" s="38">
        <v>0</v>
      </c>
      <c s="32">
        <f>ROUND(ROUND(L449,2)*ROUND(G449,3),2)</f>
      </c>
      <c s="36" t="s">
        <v>56</v>
      </c>
      <c>
        <f>(M449*21)/100</f>
      </c>
      <c t="s">
        <v>28</v>
      </c>
    </row>
    <row r="450" spans="1:5" ht="25.5">
      <c r="A450" s="35" t="s">
        <v>57</v>
      </c>
      <c r="E450" s="39" t="s">
        <v>222</v>
      </c>
    </row>
    <row r="451" spans="1:5" ht="12.75">
      <c r="A451" s="35" t="s">
        <v>58</v>
      </c>
      <c r="E451" s="40" t="s">
        <v>5</v>
      </c>
    </row>
    <row r="452" spans="1:5" ht="12.75">
      <c r="A452" t="s">
        <v>60</v>
      </c>
      <c r="E452" s="39" t="s">
        <v>5</v>
      </c>
    </row>
    <row r="453" spans="1:16" ht="25.5">
      <c r="A453" t="s">
        <v>50</v>
      </c>
      <c s="34" t="s">
        <v>99</v>
      </c>
      <c s="34" t="s">
        <v>95</v>
      </c>
      <c s="35" t="s">
        <v>96</v>
      </c>
      <c s="6" t="s">
        <v>97</v>
      </c>
      <c s="36" t="s">
        <v>55</v>
      </c>
      <c s="37">
        <v>2.634</v>
      </c>
      <c s="36">
        <v>0</v>
      </c>
      <c s="36">
        <f>ROUND(G453*H453,6)</f>
      </c>
      <c r="L453" s="38">
        <v>0</v>
      </c>
      <c s="32">
        <f>ROUND(ROUND(L453,2)*ROUND(G453,3),2)</f>
      </c>
      <c s="36" t="s">
        <v>56</v>
      </c>
      <c>
        <f>(M453*21)/100</f>
      </c>
      <c t="s">
        <v>28</v>
      </c>
    </row>
    <row r="454" spans="1:5" ht="25.5">
      <c r="A454" s="35" t="s">
        <v>57</v>
      </c>
      <c r="E454" s="39" t="s">
        <v>222</v>
      </c>
    </row>
    <row r="455" spans="1:5" ht="12.75">
      <c r="A455" s="35" t="s">
        <v>58</v>
      </c>
      <c r="E455" s="40" t="s">
        <v>5</v>
      </c>
    </row>
    <row r="456" spans="1:5" ht="12.75">
      <c r="A456" t="s">
        <v>60</v>
      </c>
      <c r="E456" s="39" t="s">
        <v>5</v>
      </c>
    </row>
    <row r="457" spans="1:16" ht="25.5">
      <c r="A457" t="s">
        <v>50</v>
      </c>
      <c s="34" t="s">
        <v>104</v>
      </c>
      <c s="34" t="s">
        <v>100</v>
      </c>
      <c s="35" t="s">
        <v>101</v>
      </c>
      <c s="6" t="s">
        <v>102</v>
      </c>
      <c s="36" t="s">
        <v>55</v>
      </c>
      <c s="37">
        <v>0.336</v>
      </c>
      <c s="36">
        <v>0</v>
      </c>
      <c s="36">
        <f>ROUND(G457*H457,6)</f>
      </c>
      <c r="L457" s="38">
        <v>0</v>
      </c>
      <c s="32">
        <f>ROUND(ROUND(L457,2)*ROUND(G457,3),2)</f>
      </c>
      <c s="36" t="s">
        <v>56</v>
      </c>
      <c>
        <f>(M457*21)/100</f>
      </c>
      <c t="s">
        <v>28</v>
      </c>
    </row>
    <row r="458" spans="1:5" ht="25.5">
      <c r="A458" s="35" t="s">
        <v>57</v>
      </c>
      <c r="E458" s="39" t="s">
        <v>222</v>
      </c>
    </row>
    <row r="459" spans="1:5" ht="12.75">
      <c r="A459" s="35" t="s">
        <v>58</v>
      </c>
      <c r="E459" s="40" t="s">
        <v>5</v>
      </c>
    </row>
    <row r="460" spans="1:5" ht="12.75">
      <c r="A460" t="s">
        <v>60</v>
      </c>
      <c r="E460" s="39" t="s">
        <v>5</v>
      </c>
    </row>
    <row r="461" spans="1:16" ht="25.5">
      <c r="A461" t="s">
        <v>50</v>
      </c>
      <c s="34" t="s">
        <v>109</v>
      </c>
      <c s="34" t="s">
        <v>105</v>
      </c>
      <c s="35" t="s">
        <v>106</v>
      </c>
      <c s="6" t="s">
        <v>107</v>
      </c>
      <c s="36" t="s">
        <v>55</v>
      </c>
      <c s="37">
        <v>0.059</v>
      </c>
      <c s="36">
        <v>0</v>
      </c>
      <c s="36">
        <f>ROUND(G461*H461,6)</f>
      </c>
      <c r="L461" s="38">
        <v>0</v>
      </c>
      <c s="32">
        <f>ROUND(ROUND(L461,2)*ROUND(G461,3),2)</f>
      </c>
      <c s="36" t="s">
        <v>56</v>
      </c>
      <c>
        <f>(M461*21)/100</f>
      </c>
      <c t="s">
        <v>28</v>
      </c>
    </row>
    <row r="462" spans="1:5" ht="25.5">
      <c r="A462" s="35" t="s">
        <v>57</v>
      </c>
      <c r="E462" s="39" t="s">
        <v>222</v>
      </c>
    </row>
    <row r="463" spans="1:5" ht="12.75">
      <c r="A463" s="35" t="s">
        <v>58</v>
      </c>
      <c r="E463" s="40" t="s">
        <v>5</v>
      </c>
    </row>
    <row r="464" spans="1:5" ht="12.75">
      <c r="A464" t="s">
        <v>60</v>
      </c>
      <c r="E464" s="39" t="s">
        <v>5</v>
      </c>
    </row>
    <row r="465" spans="1:16" ht="25.5">
      <c r="A465" t="s">
        <v>50</v>
      </c>
      <c s="34" t="s">
        <v>114</v>
      </c>
      <c s="34" t="s">
        <v>110</v>
      </c>
      <c s="35" t="s">
        <v>111</v>
      </c>
      <c s="6" t="s">
        <v>112</v>
      </c>
      <c s="36" t="s">
        <v>55</v>
      </c>
      <c s="37">
        <v>0.047</v>
      </c>
      <c s="36">
        <v>0</v>
      </c>
      <c s="36">
        <f>ROUND(G465*H465,6)</f>
      </c>
      <c r="L465" s="38">
        <v>0</v>
      </c>
      <c s="32">
        <f>ROUND(ROUND(L465,2)*ROUND(G465,3),2)</f>
      </c>
      <c s="36" t="s">
        <v>56</v>
      </c>
      <c>
        <f>(M465*21)/100</f>
      </c>
      <c t="s">
        <v>28</v>
      </c>
    </row>
    <row r="466" spans="1:5" ht="25.5">
      <c r="A466" s="35" t="s">
        <v>57</v>
      </c>
      <c r="E466" s="39" t="s">
        <v>222</v>
      </c>
    </row>
    <row r="467" spans="1:5" ht="12.75">
      <c r="A467" s="35" t="s">
        <v>58</v>
      </c>
      <c r="E467" s="40" t="s">
        <v>5</v>
      </c>
    </row>
    <row r="468" spans="1:5" ht="12.75">
      <c r="A468" t="s">
        <v>60</v>
      </c>
      <c r="E468" s="39" t="s">
        <v>5</v>
      </c>
    </row>
    <row r="469" spans="1:13" ht="12.75">
      <c r="A469" t="s">
        <v>47</v>
      </c>
      <c r="C469" s="31" t="s">
        <v>148</v>
      </c>
      <c r="E469" s="33" t="s">
        <v>149</v>
      </c>
      <c r="J469" s="32">
        <f>0</f>
      </c>
      <c s="32">
        <f>0</f>
      </c>
      <c s="32">
        <f>0+L470+L474+L478+L482+L486+L490+L494+L498+L502+L506+L510+L514+L518+L522+L526+L530+L534+L538+L542</f>
      </c>
      <c s="32">
        <f>0+M470+M474+M478+M482+M486+M490+M494+M498+M502+M506+M510+M514+M518+M522+M526+M530+M534+M538+M542</f>
      </c>
    </row>
    <row r="470" spans="1:16" ht="12.75">
      <c r="A470" t="s">
        <v>50</v>
      </c>
      <c s="34" t="s">
        <v>965</v>
      </c>
      <c s="34" t="s">
        <v>3761</v>
      </c>
      <c s="35" t="s">
        <v>5</v>
      </c>
      <c s="6" t="s">
        <v>3762</v>
      </c>
      <c s="36" t="s">
        <v>590</v>
      </c>
      <c s="37">
        <v>6</v>
      </c>
      <c s="36">
        <v>0</v>
      </c>
      <c s="36">
        <f>ROUND(G470*H470,6)</f>
      </c>
      <c r="L470" s="38">
        <v>0</v>
      </c>
      <c s="32">
        <f>ROUND(ROUND(L470,2)*ROUND(G470,3),2)</f>
      </c>
      <c s="36" t="s">
        <v>56</v>
      </c>
      <c>
        <f>(M470*21)/100</f>
      </c>
      <c t="s">
        <v>28</v>
      </c>
    </row>
    <row r="471" spans="1:5" ht="12.75">
      <c r="A471" s="35" t="s">
        <v>57</v>
      </c>
      <c r="E471" s="39" t="s">
        <v>3762</v>
      </c>
    </row>
    <row r="472" spans="1:5" ht="12.75">
      <c r="A472" s="35" t="s">
        <v>58</v>
      </c>
      <c r="E472" s="40" t="s">
        <v>5</v>
      </c>
    </row>
    <row r="473" spans="1:5" ht="12.75">
      <c r="A473" t="s">
        <v>60</v>
      </c>
      <c r="E473" s="39" t="s">
        <v>5</v>
      </c>
    </row>
    <row r="474" spans="1:16" ht="12.75">
      <c r="A474" t="s">
        <v>50</v>
      </c>
      <c s="34" t="s">
        <v>970</v>
      </c>
      <c s="34" t="s">
        <v>3763</v>
      </c>
      <c s="35" t="s">
        <v>5</v>
      </c>
      <c s="6" t="s">
        <v>3764</v>
      </c>
      <c s="36" t="s">
        <v>620</v>
      </c>
      <c s="37">
        <v>1</v>
      </c>
      <c s="36">
        <v>0</v>
      </c>
      <c s="36">
        <f>ROUND(G474*H474,6)</f>
      </c>
      <c r="L474" s="38">
        <v>0</v>
      </c>
      <c s="32">
        <f>ROUND(ROUND(L474,2)*ROUND(G474,3),2)</f>
      </c>
      <c s="36" t="s">
        <v>56</v>
      </c>
      <c>
        <f>(M474*21)/100</f>
      </c>
      <c t="s">
        <v>28</v>
      </c>
    </row>
    <row r="475" spans="1:5" ht="12.75">
      <c r="A475" s="35" t="s">
        <v>57</v>
      </c>
      <c r="E475" s="39" t="s">
        <v>3764</v>
      </c>
    </row>
    <row r="476" spans="1:5" ht="12.75">
      <c r="A476" s="35" t="s">
        <v>58</v>
      </c>
      <c r="E476" s="40" t="s">
        <v>5</v>
      </c>
    </row>
    <row r="477" spans="1:5" ht="12.75">
      <c r="A477" t="s">
        <v>60</v>
      </c>
      <c r="E477" s="39" t="s">
        <v>5</v>
      </c>
    </row>
    <row r="478" spans="1:16" ht="25.5">
      <c r="A478" t="s">
        <v>50</v>
      </c>
      <c s="34" t="s">
        <v>974</v>
      </c>
      <c s="34" t="s">
        <v>3765</v>
      </c>
      <c s="35" t="s">
        <v>5</v>
      </c>
      <c s="6" t="s">
        <v>3766</v>
      </c>
      <c s="36" t="s">
        <v>620</v>
      </c>
      <c s="37">
        <v>1</v>
      </c>
      <c s="36">
        <v>0</v>
      </c>
      <c s="36">
        <f>ROUND(G478*H478,6)</f>
      </c>
      <c r="L478" s="38">
        <v>0</v>
      </c>
      <c s="32">
        <f>ROUND(ROUND(L478,2)*ROUND(G478,3),2)</f>
      </c>
      <c s="36" t="s">
        <v>56</v>
      </c>
      <c>
        <f>(M478*21)/100</f>
      </c>
      <c t="s">
        <v>28</v>
      </c>
    </row>
    <row r="479" spans="1:5" ht="25.5">
      <c r="A479" s="35" t="s">
        <v>57</v>
      </c>
      <c r="E479" s="39" t="s">
        <v>3766</v>
      </c>
    </row>
    <row r="480" spans="1:5" ht="12.75">
      <c r="A480" s="35" t="s">
        <v>58</v>
      </c>
      <c r="E480" s="40" t="s">
        <v>5</v>
      </c>
    </row>
    <row r="481" spans="1:5" ht="12.75">
      <c r="A481" t="s">
        <v>60</v>
      </c>
      <c r="E481" s="39" t="s">
        <v>5</v>
      </c>
    </row>
    <row r="482" spans="1:16" ht="12.75">
      <c r="A482" t="s">
        <v>50</v>
      </c>
      <c s="34" t="s">
        <v>977</v>
      </c>
      <c s="34" t="s">
        <v>3767</v>
      </c>
      <c s="35" t="s">
        <v>5</v>
      </c>
      <c s="6" t="s">
        <v>3768</v>
      </c>
      <c s="36" t="s">
        <v>620</v>
      </c>
      <c s="37">
        <v>1</v>
      </c>
      <c s="36">
        <v>0</v>
      </c>
      <c s="36">
        <f>ROUND(G482*H482,6)</f>
      </c>
      <c r="L482" s="38">
        <v>0</v>
      </c>
      <c s="32">
        <f>ROUND(ROUND(L482,2)*ROUND(G482,3),2)</f>
      </c>
      <c s="36" t="s">
        <v>56</v>
      </c>
      <c>
        <f>(M482*21)/100</f>
      </c>
      <c t="s">
        <v>28</v>
      </c>
    </row>
    <row r="483" spans="1:5" ht="12.75">
      <c r="A483" s="35" t="s">
        <v>57</v>
      </c>
      <c r="E483" s="39" t="s">
        <v>3768</v>
      </c>
    </row>
    <row r="484" spans="1:5" ht="12.75">
      <c r="A484" s="35" t="s">
        <v>58</v>
      </c>
      <c r="E484" s="40" t="s">
        <v>5</v>
      </c>
    </row>
    <row r="485" spans="1:5" ht="12.75">
      <c r="A485" t="s">
        <v>60</v>
      </c>
      <c r="E485" s="39" t="s">
        <v>5</v>
      </c>
    </row>
    <row r="486" spans="1:16" ht="12.75">
      <c r="A486" t="s">
        <v>50</v>
      </c>
      <c s="34" t="s">
        <v>981</v>
      </c>
      <c s="34" t="s">
        <v>3769</v>
      </c>
      <c s="35" t="s">
        <v>5</v>
      </c>
      <c s="6" t="s">
        <v>3770</v>
      </c>
      <c s="36" t="s">
        <v>620</v>
      </c>
      <c s="37">
        <v>3</v>
      </c>
      <c s="36">
        <v>0</v>
      </c>
      <c s="36">
        <f>ROUND(G486*H486,6)</f>
      </c>
      <c r="L486" s="38">
        <v>0</v>
      </c>
      <c s="32">
        <f>ROUND(ROUND(L486,2)*ROUND(G486,3),2)</f>
      </c>
      <c s="36" t="s">
        <v>56</v>
      </c>
      <c>
        <f>(M486*21)/100</f>
      </c>
      <c t="s">
        <v>28</v>
      </c>
    </row>
    <row r="487" spans="1:5" ht="12.75">
      <c r="A487" s="35" t="s">
        <v>57</v>
      </c>
      <c r="E487" s="39" t="s">
        <v>3770</v>
      </c>
    </row>
    <row r="488" spans="1:5" ht="12.75">
      <c r="A488" s="35" t="s">
        <v>58</v>
      </c>
      <c r="E488" s="40" t="s">
        <v>5</v>
      </c>
    </row>
    <row r="489" spans="1:5" ht="25.5">
      <c r="A489" t="s">
        <v>60</v>
      </c>
      <c r="E489" s="39" t="s">
        <v>3771</v>
      </c>
    </row>
    <row r="490" spans="1:16" ht="12.75">
      <c r="A490" t="s">
        <v>50</v>
      </c>
      <c s="34" t="s">
        <v>985</v>
      </c>
      <c s="34" t="s">
        <v>3772</v>
      </c>
      <c s="35" t="s">
        <v>5</v>
      </c>
      <c s="6" t="s">
        <v>3773</v>
      </c>
      <c s="36" t="s">
        <v>590</v>
      </c>
      <c s="37">
        <v>12</v>
      </c>
      <c s="36">
        <v>0</v>
      </c>
      <c s="36">
        <f>ROUND(G490*H490,6)</f>
      </c>
      <c r="L490" s="38">
        <v>0</v>
      </c>
      <c s="32">
        <f>ROUND(ROUND(L490,2)*ROUND(G490,3),2)</f>
      </c>
      <c s="36" t="s">
        <v>56</v>
      </c>
      <c>
        <f>(M490*21)/100</f>
      </c>
      <c t="s">
        <v>28</v>
      </c>
    </row>
    <row r="491" spans="1:5" ht="12.75">
      <c r="A491" s="35" t="s">
        <v>57</v>
      </c>
      <c r="E491" s="39" t="s">
        <v>3773</v>
      </c>
    </row>
    <row r="492" spans="1:5" ht="12.75">
      <c r="A492" s="35" t="s">
        <v>58</v>
      </c>
      <c r="E492" s="40" t="s">
        <v>5</v>
      </c>
    </row>
    <row r="493" spans="1:5" ht="38.25">
      <c r="A493" t="s">
        <v>60</v>
      </c>
      <c r="E493" s="39" t="s">
        <v>3774</v>
      </c>
    </row>
    <row r="494" spans="1:16" ht="12.75">
      <c r="A494" t="s">
        <v>50</v>
      </c>
      <c s="34" t="s">
        <v>990</v>
      </c>
      <c s="34" t="s">
        <v>3775</v>
      </c>
      <c s="35" t="s">
        <v>5</v>
      </c>
      <c s="6" t="s">
        <v>1159</v>
      </c>
      <c s="36" t="s">
        <v>590</v>
      </c>
      <c s="37">
        <v>8</v>
      </c>
      <c s="36">
        <v>0</v>
      </c>
      <c s="36">
        <f>ROUND(G494*H494,6)</f>
      </c>
      <c r="L494" s="38">
        <v>0</v>
      </c>
      <c s="32">
        <f>ROUND(ROUND(L494,2)*ROUND(G494,3),2)</f>
      </c>
      <c s="36" t="s">
        <v>56</v>
      </c>
      <c>
        <f>(M494*21)/100</f>
      </c>
      <c t="s">
        <v>28</v>
      </c>
    </row>
    <row r="495" spans="1:5" ht="12.75">
      <c r="A495" s="35" t="s">
        <v>57</v>
      </c>
      <c r="E495" s="39" t="s">
        <v>1159</v>
      </c>
    </row>
    <row r="496" spans="1:5" ht="12.75">
      <c r="A496" s="35" t="s">
        <v>58</v>
      </c>
      <c r="E496" s="40" t="s">
        <v>5</v>
      </c>
    </row>
    <row r="497" spans="1:5" ht="76.5">
      <c r="A497" t="s">
        <v>60</v>
      </c>
      <c r="E497" s="39" t="s">
        <v>3776</v>
      </c>
    </row>
    <row r="498" spans="1:16" ht="12.75">
      <c r="A498" t="s">
        <v>50</v>
      </c>
      <c s="34" t="s">
        <v>995</v>
      </c>
      <c s="34" t="s">
        <v>3777</v>
      </c>
      <c s="35" t="s">
        <v>5</v>
      </c>
      <c s="6" t="s">
        <v>3778</v>
      </c>
      <c s="36" t="s">
        <v>590</v>
      </c>
      <c s="37">
        <v>72</v>
      </c>
      <c s="36">
        <v>0</v>
      </c>
      <c s="36">
        <f>ROUND(G498*H498,6)</f>
      </c>
      <c r="L498" s="38">
        <v>0</v>
      </c>
      <c s="32">
        <f>ROUND(ROUND(L498,2)*ROUND(G498,3),2)</f>
      </c>
      <c s="36" t="s">
        <v>56</v>
      </c>
      <c>
        <f>(M498*21)/100</f>
      </c>
      <c t="s">
        <v>28</v>
      </c>
    </row>
    <row r="499" spans="1:5" ht="12.75">
      <c r="A499" s="35" t="s">
        <v>57</v>
      </c>
      <c r="E499" s="39" t="s">
        <v>3778</v>
      </c>
    </row>
    <row r="500" spans="1:5" ht="12.75">
      <c r="A500" s="35" t="s">
        <v>58</v>
      </c>
      <c r="E500" s="40" t="s">
        <v>5</v>
      </c>
    </row>
    <row r="501" spans="1:5" ht="12.75">
      <c r="A501" t="s">
        <v>60</v>
      </c>
      <c r="E501" s="39" t="s">
        <v>5</v>
      </c>
    </row>
    <row r="502" spans="1:16" ht="38.25">
      <c r="A502" t="s">
        <v>50</v>
      </c>
      <c s="34" t="s">
        <v>999</v>
      </c>
      <c s="34" t="s">
        <v>3779</v>
      </c>
      <c s="35" t="s">
        <v>5</v>
      </c>
      <c s="6" t="s">
        <v>3780</v>
      </c>
      <c s="36" t="s">
        <v>590</v>
      </c>
      <c s="37">
        <v>8</v>
      </c>
      <c s="36">
        <v>0</v>
      </c>
      <c s="36">
        <f>ROUND(G502*H502,6)</f>
      </c>
      <c r="L502" s="38">
        <v>0</v>
      </c>
      <c s="32">
        <f>ROUND(ROUND(L502,2)*ROUND(G502,3),2)</f>
      </c>
      <c s="36" t="s">
        <v>56</v>
      </c>
      <c>
        <f>(M502*21)/100</f>
      </c>
      <c t="s">
        <v>28</v>
      </c>
    </row>
    <row r="503" spans="1:5" ht="76.5">
      <c r="A503" s="35" t="s">
        <v>57</v>
      </c>
      <c r="E503" s="39" t="s">
        <v>3781</v>
      </c>
    </row>
    <row r="504" spans="1:5" ht="12.75">
      <c r="A504" s="35" t="s">
        <v>58</v>
      </c>
      <c r="E504" s="40" t="s">
        <v>5</v>
      </c>
    </row>
    <row r="505" spans="1:5" ht="25.5">
      <c r="A505" t="s">
        <v>60</v>
      </c>
      <c r="E505" s="39" t="s">
        <v>3782</v>
      </c>
    </row>
    <row r="506" spans="1:16" ht="12.75">
      <c r="A506" t="s">
        <v>50</v>
      </c>
      <c s="34" t="s">
        <v>1003</v>
      </c>
      <c s="34" t="s">
        <v>3783</v>
      </c>
      <c s="35" t="s">
        <v>5</v>
      </c>
      <c s="6" t="s">
        <v>3784</v>
      </c>
      <c s="36" t="s">
        <v>590</v>
      </c>
      <c s="37">
        <v>24</v>
      </c>
      <c s="36">
        <v>0</v>
      </c>
      <c s="36">
        <f>ROUND(G506*H506,6)</f>
      </c>
      <c r="L506" s="38">
        <v>0</v>
      </c>
      <c s="32">
        <f>ROUND(ROUND(L506,2)*ROUND(G506,3),2)</f>
      </c>
      <c s="36" t="s">
        <v>56</v>
      </c>
      <c>
        <f>(M506*21)/100</f>
      </c>
      <c t="s">
        <v>28</v>
      </c>
    </row>
    <row r="507" spans="1:5" ht="12.75">
      <c r="A507" s="35" t="s">
        <v>57</v>
      </c>
      <c r="E507" s="39" t="s">
        <v>3784</v>
      </c>
    </row>
    <row r="508" spans="1:5" ht="12.75">
      <c r="A508" s="35" t="s">
        <v>58</v>
      </c>
      <c r="E508" s="40" t="s">
        <v>5</v>
      </c>
    </row>
    <row r="509" spans="1:5" ht="38.25">
      <c r="A509" t="s">
        <v>60</v>
      </c>
      <c r="E509" s="39" t="s">
        <v>3785</v>
      </c>
    </row>
    <row r="510" spans="1:16" ht="12.75">
      <c r="A510" t="s">
        <v>50</v>
      </c>
      <c s="34" t="s">
        <v>1007</v>
      </c>
      <c s="34" t="s">
        <v>3786</v>
      </c>
      <c s="35" t="s">
        <v>5</v>
      </c>
      <c s="6" t="s">
        <v>606</v>
      </c>
      <c s="36" t="s">
        <v>620</v>
      </c>
      <c s="37">
        <v>1</v>
      </c>
      <c s="36">
        <v>0</v>
      </c>
      <c s="36">
        <f>ROUND(G510*H510,6)</f>
      </c>
      <c r="L510" s="38">
        <v>0</v>
      </c>
      <c s="32">
        <f>ROUND(ROUND(L510,2)*ROUND(G510,3),2)</f>
      </c>
      <c s="36" t="s">
        <v>56</v>
      </c>
      <c>
        <f>(M510*21)/100</f>
      </c>
      <c t="s">
        <v>28</v>
      </c>
    </row>
    <row r="511" spans="1:5" ht="12.75">
      <c r="A511" s="35" t="s">
        <v>57</v>
      </c>
      <c r="E511" s="39" t="s">
        <v>606</v>
      </c>
    </row>
    <row r="512" spans="1:5" ht="12.75">
      <c r="A512" s="35" t="s">
        <v>58</v>
      </c>
      <c r="E512" s="40" t="s">
        <v>5</v>
      </c>
    </row>
    <row r="513" spans="1:5" ht="51">
      <c r="A513" t="s">
        <v>60</v>
      </c>
      <c r="E513" s="39" t="s">
        <v>3787</v>
      </c>
    </row>
    <row r="514" spans="1:16" ht="12.75">
      <c r="A514" t="s">
        <v>50</v>
      </c>
      <c s="34" t="s">
        <v>1011</v>
      </c>
      <c s="34" t="s">
        <v>3788</v>
      </c>
      <c s="35" t="s">
        <v>5</v>
      </c>
      <c s="6" t="s">
        <v>3789</v>
      </c>
      <c s="36" t="s">
        <v>281</v>
      </c>
      <c s="37">
        <v>1</v>
      </c>
      <c s="36">
        <v>0</v>
      </c>
      <c s="36">
        <f>ROUND(G514*H514,6)</f>
      </c>
      <c r="L514" s="38">
        <v>0</v>
      </c>
      <c s="32">
        <f>ROUND(ROUND(L514,2)*ROUND(G514,3),2)</f>
      </c>
      <c s="36" t="s">
        <v>56</v>
      </c>
      <c>
        <f>(M514*21)/100</f>
      </c>
      <c t="s">
        <v>28</v>
      </c>
    </row>
    <row r="515" spans="1:5" ht="12.75">
      <c r="A515" s="35" t="s">
        <v>57</v>
      </c>
      <c r="E515" s="39" t="s">
        <v>3789</v>
      </c>
    </row>
    <row r="516" spans="1:5" ht="12.75">
      <c r="A516" s="35" t="s">
        <v>58</v>
      </c>
      <c r="E516" s="40" t="s">
        <v>5</v>
      </c>
    </row>
    <row r="517" spans="1:5" ht="89.25">
      <c r="A517" t="s">
        <v>60</v>
      </c>
      <c r="E517" s="39" t="s">
        <v>3790</v>
      </c>
    </row>
    <row r="518" spans="1:16" ht="25.5">
      <c r="A518" t="s">
        <v>50</v>
      </c>
      <c s="34" t="s">
        <v>1014</v>
      </c>
      <c s="34" t="s">
        <v>3791</v>
      </c>
      <c s="35" t="s">
        <v>5</v>
      </c>
      <c s="6" t="s">
        <v>3792</v>
      </c>
      <c s="36" t="s">
        <v>281</v>
      </c>
      <c s="37">
        <v>1</v>
      </c>
      <c s="36">
        <v>0</v>
      </c>
      <c s="36">
        <f>ROUND(G518*H518,6)</f>
      </c>
      <c r="L518" s="38">
        <v>0</v>
      </c>
      <c s="32">
        <f>ROUND(ROUND(L518,2)*ROUND(G518,3),2)</f>
      </c>
      <c s="36" t="s">
        <v>56</v>
      </c>
      <c>
        <f>(M518*21)/100</f>
      </c>
      <c t="s">
        <v>28</v>
      </c>
    </row>
    <row r="519" spans="1:5" ht="51">
      <c r="A519" s="35" t="s">
        <v>57</v>
      </c>
      <c r="E519" s="39" t="s">
        <v>3793</v>
      </c>
    </row>
    <row r="520" spans="1:5" ht="12.75">
      <c r="A520" s="35" t="s">
        <v>58</v>
      </c>
      <c r="E520" s="40" t="s">
        <v>5</v>
      </c>
    </row>
    <row r="521" spans="1:5" ht="12.75">
      <c r="A521" t="s">
        <v>60</v>
      </c>
      <c r="E521" s="39" t="s">
        <v>5</v>
      </c>
    </row>
    <row r="522" spans="1:16" ht="25.5">
      <c r="A522" t="s">
        <v>50</v>
      </c>
      <c s="34" t="s">
        <v>1018</v>
      </c>
      <c s="34" t="s">
        <v>407</v>
      </c>
      <c s="35" t="s">
        <v>5</v>
      </c>
      <c s="6" t="s">
        <v>408</v>
      </c>
      <c s="36" t="s">
        <v>620</v>
      </c>
      <c s="37">
        <v>1</v>
      </c>
      <c s="36">
        <v>0</v>
      </c>
      <c s="36">
        <f>ROUND(G522*H522,6)</f>
      </c>
      <c r="L522" s="38">
        <v>0</v>
      </c>
      <c s="32">
        <f>ROUND(ROUND(L522,2)*ROUND(G522,3),2)</f>
      </c>
      <c s="36" t="s">
        <v>56</v>
      </c>
      <c>
        <f>(M522*21)/100</f>
      </c>
      <c t="s">
        <v>28</v>
      </c>
    </row>
    <row r="523" spans="1:5" ht="25.5">
      <c r="A523" s="35" t="s">
        <v>57</v>
      </c>
      <c r="E523" s="39" t="s">
        <v>408</v>
      </c>
    </row>
    <row r="524" spans="1:5" ht="12.75">
      <c r="A524" s="35" t="s">
        <v>58</v>
      </c>
      <c r="E524" s="40" t="s">
        <v>5</v>
      </c>
    </row>
    <row r="525" spans="1:5" ht="153">
      <c r="A525" t="s">
        <v>60</v>
      </c>
      <c r="E525" s="39" t="s">
        <v>409</v>
      </c>
    </row>
    <row r="526" spans="1:16" ht="25.5">
      <c r="A526" t="s">
        <v>50</v>
      </c>
      <c s="34" t="s">
        <v>1020</v>
      </c>
      <c s="34" t="s">
        <v>411</v>
      </c>
      <c s="35" t="s">
        <v>5</v>
      </c>
      <c s="6" t="s">
        <v>213</v>
      </c>
      <c s="36" t="s">
        <v>620</v>
      </c>
      <c s="37">
        <v>1</v>
      </c>
      <c s="36">
        <v>0</v>
      </c>
      <c s="36">
        <f>ROUND(G526*H526,6)</f>
      </c>
      <c r="L526" s="38">
        <v>0</v>
      </c>
      <c s="32">
        <f>ROUND(ROUND(L526,2)*ROUND(G526,3),2)</f>
      </c>
      <c s="36" t="s">
        <v>56</v>
      </c>
      <c>
        <f>(M526*21)/100</f>
      </c>
      <c t="s">
        <v>28</v>
      </c>
    </row>
    <row r="527" spans="1:5" ht="25.5">
      <c r="A527" s="35" t="s">
        <v>57</v>
      </c>
      <c r="E527" s="39" t="s">
        <v>213</v>
      </c>
    </row>
    <row r="528" spans="1:5" ht="12.75">
      <c r="A528" s="35" t="s">
        <v>58</v>
      </c>
      <c r="E528" s="40" t="s">
        <v>5</v>
      </c>
    </row>
    <row r="529" spans="1:5" ht="12.75">
      <c r="A529" t="s">
        <v>60</v>
      </c>
      <c r="E529" s="39" t="s">
        <v>5</v>
      </c>
    </row>
    <row r="530" spans="1:16" ht="25.5">
      <c r="A530" t="s">
        <v>50</v>
      </c>
      <c s="34" t="s">
        <v>1022</v>
      </c>
      <c s="34" t="s">
        <v>418</v>
      </c>
      <c s="35" t="s">
        <v>5</v>
      </c>
      <c s="6" t="s">
        <v>419</v>
      </c>
      <c s="36" t="s">
        <v>620</v>
      </c>
      <c s="37">
        <v>1</v>
      </c>
      <c s="36">
        <v>0</v>
      </c>
      <c s="36">
        <f>ROUND(G530*H530,6)</f>
      </c>
      <c r="L530" s="38">
        <v>0</v>
      </c>
      <c s="32">
        <f>ROUND(ROUND(L530,2)*ROUND(G530,3),2)</f>
      </c>
      <c s="36" t="s">
        <v>56</v>
      </c>
      <c>
        <f>(M530*21)/100</f>
      </c>
      <c t="s">
        <v>28</v>
      </c>
    </row>
    <row r="531" spans="1:5" ht="25.5">
      <c r="A531" s="35" t="s">
        <v>57</v>
      </c>
      <c r="E531" s="39" t="s">
        <v>419</v>
      </c>
    </row>
    <row r="532" spans="1:5" ht="12.75">
      <c r="A532" s="35" t="s">
        <v>58</v>
      </c>
      <c r="E532" s="40" t="s">
        <v>5</v>
      </c>
    </row>
    <row r="533" spans="1:5" ht="204">
      <c r="A533" t="s">
        <v>60</v>
      </c>
      <c r="E533" s="39" t="s">
        <v>420</v>
      </c>
    </row>
    <row r="534" spans="1:16" ht="25.5">
      <c r="A534" t="s">
        <v>50</v>
      </c>
      <c s="34" t="s">
        <v>1023</v>
      </c>
      <c s="34" t="s">
        <v>422</v>
      </c>
      <c s="35" t="s">
        <v>5</v>
      </c>
      <c s="6" t="s">
        <v>423</v>
      </c>
      <c s="36" t="s">
        <v>620</v>
      </c>
      <c s="37">
        <v>1</v>
      </c>
      <c s="36">
        <v>0</v>
      </c>
      <c s="36">
        <f>ROUND(G534*H534,6)</f>
      </c>
      <c r="L534" s="38">
        <v>0</v>
      </c>
      <c s="32">
        <f>ROUND(ROUND(L534,2)*ROUND(G534,3),2)</f>
      </c>
      <c s="36" t="s">
        <v>56</v>
      </c>
      <c>
        <f>(M534*21)/100</f>
      </c>
      <c t="s">
        <v>28</v>
      </c>
    </row>
    <row r="535" spans="1:5" ht="25.5">
      <c r="A535" s="35" t="s">
        <v>57</v>
      </c>
      <c r="E535" s="39" t="s">
        <v>423</v>
      </c>
    </row>
    <row r="536" spans="1:5" ht="12.75">
      <c r="A536" s="35" t="s">
        <v>58</v>
      </c>
      <c r="E536" s="40" t="s">
        <v>5</v>
      </c>
    </row>
    <row r="537" spans="1:5" ht="229.5">
      <c r="A537" t="s">
        <v>60</v>
      </c>
      <c r="E537" s="39" t="s">
        <v>424</v>
      </c>
    </row>
    <row r="538" spans="1:16" ht="12.75">
      <c r="A538" t="s">
        <v>50</v>
      </c>
      <c s="34" t="s">
        <v>1027</v>
      </c>
      <c s="34" t="s">
        <v>426</v>
      </c>
      <c s="35" t="s">
        <v>5</v>
      </c>
      <c s="6" t="s">
        <v>427</v>
      </c>
      <c s="36" t="s">
        <v>620</v>
      </c>
      <c s="37">
        <v>1</v>
      </c>
      <c s="36">
        <v>0</v>
      </c>
      <c s="36">
        <f>ROUND(G538*H538,6)</f>
      </c>
      <c r="L538" s="38">
        <v>0</v>
      </c>
      <c s="32">
        <f>ROUND(ROUND(L538,2)*ROUND(G538,3),2)</f>
      </c>
      <c s="36" t="s">
        <v>56</v>
      </c>
      <c>
        <f>(M538*21)/100</f>
      </c>
      <c t="s">
        <v>28</v>
      </c>
    </row>
    <row r="539" spans="1:5" ht="12.75">
      <c r="A539" s="35" t="s">
        <v>57</v>
      </c>
      <c r="E539" s="39" t="s">
        <v>427</v>
      </c>
    </row>
    <row r="540" spans="1:5" ht="12.75">
      <c r="A540" s="35" t="s">
        <v>58</v>
      </c>
      <c r="E540" s="40" t="s">
        <v>5</v>
      </c>
    </row>
    <row r="541" spans="1:5" ht="153">
      <c r="A541" t="s">
        <v>60</v>
      </c>
      <c r="E541" s="39" t="s">
        <v>428</v>
      </c>
    </row>
    <row r="542" spans="1:16" ht="12.75">
      <c r="A542" t="s">
        <v>50</v>
      </c>
      <c s="34" t="s">
        <v>1030</v>
      </c>
      <c s="34" t="s">
        <v>430</v>
      </c>
      <c s="35" t="s">
        <v>5</v>
      </c>
      <c s="6" t="s">
        <v>431</v>
      </c>
      <c s="36" t="s">
        <v>620</v>
      </c>
      <c s="37">
        <v>1</v>
      </c>
      <c s="36">
        <v>0</v>
      </c>
      <c s="36">
        <f>ROUND(G542*H542,6)</f>
      </c>
      <c r="L542" s="38">
        <v>0</v>
      </c>
      <c s="32">
        <f>ROUND(ROUND(L542,2)*ROUND(G542,3),2)</f>
      </c>
      <c s="36" t="s">
        <v>56</v>
      </c>
      <c>
        <f>(M542*21)/100</f>
      </c>
      <c t="s">
        <v>28</v>
      </c>
    </row>
    <row r="543" spans="1:5" ht="12.75">
      <c r="A543" s="35" t="s">
        <v>57</v>
      </c>
      <c r="E543" s="39" t="s">
        <v>431</v>
      </c>
    </row>
    <row r="544" spans="1:5" ht="12.75">
      <c r="A544" s="35" t="s">
        <v>58</v>
      </c>
      <c r="E544" s="40" t="s">
        <v>5</v>
      </c>
    </row>
    <row r="545" spans="1:5" ht="12.75">
      <c r="A545" t="s">
        <v>60</v>
      </c>
      <c r="E545" s="39" t="s">
        <v>432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3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COUNTIFS(L8:L378,"=0",A8:A378,"P")+COUNTIFS(L8:L378,"",A8:A378,"P")+SUM(Q8:Q378)</f>
      </c>
    </row>
    <row r="8" spans="1:13" ht="12.75">
      <c r="A8" t="s">
        <v>45</v>
      </c>
      <c r="C8" s="28" t="s">
        <v>3796</v>
      </c>
      <c r="E8" s="30" t="s">
        <v>3795</v>
      </c>
      <c r="J8" s="29">
        <f>0+J9+J18+J55+J60+J97+J142+J175+J192+J237+J282+J319+J324+J337</f>
      </c>
      <c s="29">
        <f>0+K9+K18+K55+K60+K97+K142+K175+K192+K237+K282+K319+K324+K337</f>
      </c>
      <c s="29">
        <f>0+L9+L18+L55+L60+L97+L142+L175+L192+L237+L282+L319+L324+L337</f>
      </c>
      <c s="29">
        <f>0+M9+M18+M55+M60+M97+M142+M175+M192+M237+M282+M319+M324+M337</f>
      </c>
    </row>
    <row r="9" spans="1:13" ht="12.75">
      <c r="A9" t="s">
        <v>47</v>
      </c>
      <c r="C9" s="31" t="s">
        <v>94</v>
      </c>
      <c r="E9" s="33" t="s">
        <v>217</v>
      </c>
      <c r="J9" s="32">
        <f>0</f>
      </c>
      <c s="32">
        <f>0</f>
      </c>
      <c s="32">
        <f>0+L10+L14</f>
      </c>
      <c s="32">
        <f>0+M10+M14</f>
      </c>
    </row>
    <row r="10" spans="1:16" ht="25.5">
      <c r="A10" t="s">
        <v>50</v>
      </c>
      <c s="34" t="s">
        <v>51</v>
      </c>
      <c s="34" t="s">
        <v>3797</v>
      </c>
      <c s="35" t="s">
        <v>5</v>
      </c>
      <c s="6" t="s">
        <v>219</v>
      </c>
      <c s="36" t="s">
        <v>220</v>
      </c>
      <c s="37">
        <v>10</v>
      </c>
      <c s="36">
        <v>0</v>
      </c>
      <c s="36">
        <f>ROUND(G10*H10,6)</f>
      </c>
      <c r="L10" s="38">
        <v>0</v>
      </c>
      <c s="32">
        <f>ROUND(ROUND(L10,2)*ROUND(G10,3),2)</f>
      </c>
      <c s="36" t="s">
        <v>56</v>
      </c>
      <c>
        <f>(M10*21)/100</f>
      </c>
      <c t="s">
        <v>28</v>
      </c>
    </row>
    <row r="11" spans="1:5" ht="25.5">
      <c r="A11" s="35" t="s">
        <v>57</v>
      </c>
      <c r="E11" s="39" t="s">
        <v>219</v>
      </c>
    </row>
    <row r="12" spans="1:5" ht="12.75">
      <c r="A12" s="35" t="s">
        <v>58</v>
      </c>
      <c r="E12" s="40" t="s">
        <v>5</v>
      </c>
    </row>
    <row r="13" spans="1:5" ht="12.75">
      <c r="A13" t="s">
        <v>60</v>
      </c>
      <c r="E13" s="39" t="s">
        <v>5</v>
      </c>
    </row>
    <row r="14" spans="1:16" ht="25.5">
      <c r="A14" t="s">
        <v>50</v>
      </c>
      <c s="34" t="s">
        <v>28</v>
      </c>
      <c s="34" t="s">
        <v>3798</v>
      </c>
      <c s="35" t="s">
        <v>5</v>
      </c>
      <c s="6" t="s">
        <v>3799</v>
      </c>
      <c s="36" t="s">
        <v>1191</v>
      </c>
      <c s="37">
        <v>1.15</v>
      </c>
      <c s="36">
        <v>0</v>
      </c>
      <c s="36">
        <f>ROUND(G14*H14,6)</f>
      </c>
      <c r="L14" s="38">
        <v>0</v>
      </c>
      <c s="32">
        <f>ROUND(ROUND(L14,2)*ROUND(G14,3),2)</f>
      </c>
      <c s="36" t="s">
        <v>56</v>
      </c>
      <c>
        <f>(M14*21)/100</f>
      </c>
      <c t="s">
        <v>28</v>
      </c>
    </row>
    <row r="15" spans="1:5" ht="25.5">
      <c r="A15" s="35" t="s">
        <v>57</v>
      </c>
      <c r="E15" s="39" t="s">
        <v>3799</v>
      </c>
    </row>
    <row r="16" spans="1:5" ht="12.75">
      <c r="A16" s="35" t="s">
        <v>58</v>
      </c>
      <c r="E16" s="40" t="s">
        <v>5</v>
      </c>
    </row>
    <row r="17" spans="1:5" ht="12.75">
      <c r="A17" t="s">
        <v>60</v>
      </c>
      <c r="E17" s="39" t="s">
        <v>5</v>
      </c>
    </row>
    <row r="18" spans="1:13" ht="12.75">
      <c r="A18" t="s">
        <v>47</v>
      </c>
      <c r="C18" s="31" t="s">
        <v>48</v>
      </c>
      <c r="E18" s="33" t="s">
        <v>49</v>
      </c>
      <c r="J18" s="32">
        <f>0</f>
      </c>
      <c s="32">
        <f>0</f>
      </c>
      <c s="32">
        <f>0+L19+L23+L27+L31+L35+L39+L43+L47+L51</f>
      </c>
      <c s="32">
        <f>0+M19+M23+M27+M31+M35+M39+M43+M47+M51</f>
      </c>
    </row>
    <row r="19" spans="1:16" ht="38.25">
      <c r="A19" t="s">
        <v>50</v>
      </c>
      <c s="34" t="s">
        <v>26</v>
      </c>
      <c s="34" t="s">
        <v>62</v>
      </c>
      <c s="35" t="s">
        <v>63</v>
      </c>
      <c s="6" t="s">
        <v>64</v>
      </c>
      <c s="36" t="s">
        <v>55</v>
      </c>
      <c s="37">
        <v>0.62</v>
      </c>
      <c s="36">
        <v>0</v>
      </c>
      <c s="36">
        <f>ROUND(G19*H19,6)</f>
      </c>
      <c r="L19" s="38">
        <v>0</v>
      </c>
      <c s="32">
        <f>ROUND(ROUND(L19,2)*ROUND(G19,3),2)</f>
      </c>
      <c s="36" t="s">
        <v>56</v>
      </c>
      <c>
        <f>(M19*21)/100</f>
      </c>
      <c t="s">
        <v>28</v>
      </c>
    </row>
    <row r="20" spans="1:5" ht="25.5">
      <c r="A20" s="35" t="s">
        <v>57</v>
      </c>
      <c r="E20" s="39" t="s">
        <v>222</v>
      </c>
    </row>
    <row r="21" spans="1:5" ht="12.75">
      <c r="A21" s="35" t="s">
        <v>58</v>
      </c>
      <c r="E21" s="40" t="s">
        <v>5</v>
      </c>
    </row>
    <row r="22" spans="1:5" ht="12.75">
      <c r="A22" t="s">
        <v>60</v>
      </c>
      <c r="E22" s="39" t="s">
        <v>5</v>
      </c>
    </row>
    <row r="23" spans="1:16" ht="25.5">
      <c r="A23" t="s">
        <v>50</v>
      </c>
      <c s="34" t="s">
        <v>70</v>
      </c>
      <c s="34" t="s">
        <v>52</v>
      </c>
      <c s="35" t="s">
        <v>53</v>
      </c>
      <c s="6" t="s">
        <v>54</v>
      </c>
      <c s="36" t="s">
        <v>55</v>
      </c>
      <c s="37">
        <v>1.34</v>
      </c>
      <c s="36">
        <v>0</v>
      </c>
      <c s="36">
        <f>ROUND(G23*H23,6)</f>
      </c>
      <c r="L23" s="38">
        <v>0</v>
      </c>
      <c s="32">
        <f>ROUND(ROUND(L23,2)*ROUND(G23,3),2)</f>
      </c>
      <c s="36" t="s">
        <v>56</v>
      </c>
      <c>
        <f>(M23*21)/100</f>
      </c>
      <c t="s">
        <v>28</v>
      </c>
    </row>
    <row r="24" spans="1:5" ht="25.5">
      <c r="A24" s="35" t="s">
        <v>57</v>
      </c>
      <c r="E24" s="39" t="s">
        <v>222</v>
      </c>
    </row>
    <row r="25" spans="1:5" ht="12.75">
      <c r="A25" s="35" t="s">
        <v>58</v>
      </c>
      <c r="E25" s="40" t="s">
        <v>5</v>
      </c>
    </row>
    <row r="26" spans="1:5" ht="12.75">
      <c r="A26" t="s">
        <v>60</v>
      </c>
      <c r="E26" s="39" t="s">
        <v>5</v>
      </c>
    </row>
    <row r="27" spans="1:16" ht="25.5">
      <c r="A27" t="s">
        <v>50</v>
      </c>
      <c s="34" t="s">
        <v>75</v>
      </c>
      <c s="34" t="s">
        <v>66</v>
      </c>
      <c s="35" t="s">
        <v>67</v>
      </c>
      <c s="6" t="s">
        <v>68</v>
      </c>
      <c s="36" t="s">
        <v>55</v>
      </c>
      <c s="37">
        <v>0.184</v>
      </c>
      <c s="36">
        <v>0</v>
      </c>
      <c s="36">
        <f>ROUND(G27*H27,6)</f>
      </c>
      <c r="L27" s="38">
        <v>0</v>
      </c>
      <c s="32">
        <f>ROUND(ROUND(L27,2)*ROUND(G27,3),2)</f>
      </c>
      <c s="36" t="s">
        <v>56</v>
      </c>
      <c>
        <f>(M27*21)/100</f>
      </c>
      <c t="s">
        <v>28</v>
      </c>
    </row>
    <row r="28" spans="1:5" ht="25.5">
      <c r="A28" s="35" t="s">
        <v>57</v>
      </c>
      <c r="E28" s="39" t="s">
        <v>222</v>
      </c>
    </row>
    <row r="29" spans="1:5" ht="12.75">
      <c r="A29" s="35" t="s">
        <v>58</v>
      </c>
      <c r="E29" s="40" t="s">
        <v>5</v>
      </c>
    </row>
    <row r="30" spans="1:5" ht="12.75">
      <c r="A30" t="s">
        <v>60</v>
      </c>
      <c r="E30" s="39" t="s">
        <v>5</v>
      </c>
    </row>
    <row r="31" spans="1:16" ht="25.5">
      <c r="A31" t="s">
        <v>50</v>
      </c>
      <c s="34" t="s">
        <v>27</v>
      </c>
      <c s="34" t="s">
        <v>80</v>
      </c>
      <c s="35" t="s">
        <v>81</v>
      </c>
      <c s="6" t="s">
        <v>82</v>
      </c>
      <c s="36" t="s">
        <v>55</v>
      </c>
      <c s="37">
        <v>0.028</v>
      </c>
      <c s="36">
        <v>0</v>
      </c>
      <c s="36">
        <f>ROUND(G31*H31,6)</f>
      </c>
      <c r="L31" s="38">
        <v>0</v>
      </c>
      <c s="32">
        <f>ROUND(ROUND(L31,2)*ROUND(G31,3),2)</f>
      </c>
      <c s="36" t="s">
        <v>56</v>
      </c>
      <c>
        <f>(M31*21)/100</f>
      </c>
      <c t="s">
        <v>28</v>
      </c>
    </row>
    <row r="32" spans="1:5" ht="25.5">
      <c r="A32" s="35" t="s">
        <v>57</v>
      </c>
      <c r="E32" s="39" t="s">
        <v>222</v>
      </c>
    </row>
    <row r="33" spans="1:5" ht="12.75">
      <c r="A33" s="35" t="s">
        <v>58</v>
      </c>
      <c r="E33" s="40" t="s">
        <v>5</v>
      </c>
    </row>
    <row r="34" spans="1:5" ht="12.75">
      <c r="A34" t="s">
        <v>60</v>
      </c>
      <c r="E34" s="39" t="s">
        <v>5</v>
      </c>
    </row>
    <row r="35" spans="1:16" ht="25.5">
      <c r="A35" t="s">
        <v>50</v>
      </c>
      <c s="34" t="s">
        <v>84</v>
      </c>
      <c s="34" t="s">
        <v>85</v>
      </c>
      <c s="35" t="s">
        <v>86</v>
      </c>
      <c s="6" t="s">
        <v>87</v>
      </c>
      <c s="36" t="s">
        <v>55</v>
      </c>
      <c s="37">
        <v>0.014</v>
      </c>
      <c s="36">
        <v>0</v>
      </c>
      <c s="36">
        <f>ROUND(G35*H35,6)</f>
      </c>
      <c r="L35" s="38">
        <v>0</v>
      </c>
      <c s="32">
        <f>ROUND(ROUND(L35,2)*ROUND(G35,3),2)</f>
      </c>
      <c s="36" t="s">
        <v>56</v>
      </c>
      <c>
        <f>(M35*21)/100</f>
      </c>
      <c t="s">
        <v>28</v>
      </c>
    </row>
    <row r="36" spans="1:5" ht="25.5">
      <c r="A36" s="35" t="s">
        <v>57</v>
      </c>
      <c r="E36" s="39" t="s">
        <v>222</v>
      </c>
    </row>
    <row r="37" spans="1:5" ht="12.75">
      <c r="A37" s="35" t="s">
        <v>58</v>
      </c>
      <c r="E37" s="40" t="s">
        <v>5</v>
      </c>
    </row>
    <row r="38" spans="1:5" ht="12.75">
      <c r="A38" t="s">
        <v>60</v>
      </c>
      <c r="E38" s="39" t="s">
        <v>5</v>
      </c>
    </row>
    <row r="39" spans="1:16" ht="25.5">
      <c r="A39" t="s">
        <v>50</v>
      </c>
      <c s="34" t="s">
        <v>89</v>
      </c>
      <c s="34" t="s">
        <v>95</v>
      </c>
      <c s="35" t="s">
        <v>96</v>
      </c>
      <c s="6" t="s">
        <v>97</v>
      </c>
      <c s="36" t="s">
        <v>55</v>
      </c>
      <c s="37">
        <v>0.31</v>
      </c>
      <c s="36">
        <v>0</v>
      </c>
      <c s="36">
        <f>ROUND(G39*H39,6)</f>
      </c>
      <c r="L39" s="38">
        <v>0</v>
      </c>
      <c s="32">
        <f>ROUND(ROUND(L39,2)*ROUND(G39,3),2)</f>
      </c>
      <c s="36" t="s">
        <v>56</v>
      </c>
      <c>
        <f>(M39*21)/100</f>
      </c>
      <c t="s">
        <v>28</v>
      </c>
    </row>
    <row r="40" spans="1:5" ht="25.5">
      <c r="A40" s="35" t="s">
        <v>57</v>
      </c>
      <c r="E40" s="39" t="s">
        <v>222</v>
      </c>
    </row>
    <row r="41" spans="1:5" ht="12.75">
      <c r="A41" s="35" t="s">
        <v>58</v>
      </c>
      <c r="E41" s="40" t="s">
        <v>5</v>
      </c>
    </row>
    <row r="42" spans="1:5" ht="12.75">
      <c r="A42" t="s">
        <v>60</v>
      </c>
      <c r="E42" s="39" t="s">
        <v>5</v>
      </c>
    </row>
    <row r="43" spans="1:16" ht="25.5">
      <c r="A43" t="s">
        <v>50</v>
      </c>
      <c s="34" t="s">
        <v>94</v>
      </c>
      <c s="34" t="s">
        <v>100</v>
      </c>
      <c s="35" t="s">
        <v>101</v>
      </c>
      <c s="6" t="s">
        <v>102</v>
      </c>
      <c s="36" t="s">
        <v>55</v>
      </c>
      <c s="37">
        <v>0.12</v>
      </c>
      <c s="36">
        <v>0</v>
      </c>
      <c s="36">
        <f>ROUND(G43*H43,6)</f>
      </c>
      <c r="L43" s="38">
        <v>0</v>
      </c>
      <c s="32">
        <f>ROUND(ROUND(L43,2)*ROUND(G43,3),2)</f>
      </c>
      <c s="36" t="s">
        <v>56</v>
      </c>
      <c>
        <f>(M43*21)/100</f>
      </c>
      <c t="s">
        <v>28</v>
      </c>
    </row>
    <row r="44" spans="1:5" ht="25.5">
      <c r="A44" s="35" t="s">
        <v>57</v>
      </c>
      <c r="E44" s="39" t="s">
        <v>222</v>
      </c>
    </row>
    <row r="45" spans="1:5" ht="12.75">
      <c r="A45" s="35" t="s">
        <v>58</v>
      </c>
      <c r="E45" s="40" t="s">
        <v>5</v>
      </c>
    </row>
    <row r="46" spans="1:5" ht="12.75">
      <c r="A46" t="s">
        <v>60</v>
      </c>
      <c r="E46" s="39" t="s">
        <v>5</v>
      </c>
    </row>
    <row r="47" spans="1:16" ht="25.5">
      <c r="A47" t="s">
        <v>50</v>
      </c>
      <c s="34" t="s">
        <v>99</v>
      </c>
      <c s="34" t="s">
        <v>105</v>
      </c>
      <c s="35" t="s">
        <v>106</v>
      </c>
      <c s="6" t="s">
        <v>107</v>
      </c>
      <c s="36" t="s">
        <v>55</v>
      </c>
      <c s="37">
        <v>0.021</v>
      </c>
      <c s="36">
        <v>0</v>
      </c>
      <c s="36">
        <f>ROUND(G47*H47,6)</f>
      </c>
      <c r="L47" s="38">
        <v>0</v>
      </c>
      <c s="32">
        <f>ROUND(ROUND(L47,2)*ROUND(G47,3),2)</f>
      </c>
      <c s="36" t="s">
        <v>56</v>
      </c>
      <c>
        <f>(M47*21)/100</f>
      </c>
      <c t="s">
        <v>28</v>
      </c>
    </row>
    <row r="48" spans="1:5" ht="25.5">
      <c r="A48" s="35" t="s">
        <v>57</v>
      </c>
      <c r="E48" s="39" t="s">
        <v>222</v>
      </c>
    </row>
    <row r="49" spans="1:5" ht="12.75">
      <c r="A49" s="35" t="s">
        <v>58</v>
      </c>
      <c r="E49" s="40" t="s">
        <v>5</v>
      </c>
    </row>
    <row r="50" spans="1:5" ht="12.75">
      <c r="A50" t="s">
        <v>60</v>
      </c>
      <c r="E50" s="39" t="s">
        <v>5</v>
      </c>
    </row>
    <row r="51" spans="1:16" ht="25.5">
      <c r="A51" t="s">
        <v>50</v>
      </c>
      <c s="34" t="s">
        <v>104</v>
      </c>
      <c s="34" t="s">
        <v>110</v>
      </c>
      <c s="35" t="s">
        <v>111</v>
      </c>
      <c s="6" t="s">
        <v>112</v>
      </c>
      <c s="36" t="s">
        <v>55</v>
      </c>
      <c s="37">
        <v>0.026</v>
      </c>
      <c s="36">
        <v>0</v>
      </c>
      <c s="36">
        <f>ROUND(G51*H51,6)</f>
      </c>
      <c r="L51" s="38">
        <v>0</v>
      </c>
      <c s="32">
        <f>ROUND(ROUND(L51,2)*ROUND(G51,3),2)</f>
      </c>
      <c s="36" t="s">
        <v>56</v>
      </c>
      <c>
        <f>(M51*21)/100</f>
      </c>
      <c t="s">
        <v>28</v>
      </c>
    </row>
    <row r="52" spans="1:5" ht="25.5">
      <c r="A52" s="35" t="s">
        <v>57</v>
      </c>
      <c r="E52" s="39" t="s">
        <v>222</v>
      </c>
    </row>
    <row r="53" spans="1:5" ht="12.75">
      <c r="A53" s="35" t="s">
        <v>58</v>
      </c>
      <c r="E53" s="40" t="s">
        <v>5</v>
      </c>
    </row>
    <row r="54" spans="1:5" ht="12.75">
      <c r="A54" t="s">
        <v>60</v>
      </c>
      <c r="E54" s="39" t="s">
        <v>5</v>
      </c>
    </row>
    <row r="55" spans="1:13" ht="12.75">
      <c r="A55" t="s">
        <v>47</v>
      </c>
      <c r="C55" s="31" t="s">
        <v>3800</v>
      </c>
      <c r="E55" s="33" t="s">
        <v>3801</v>
      </c>
      <c r="J55" s="32">
        <f>0</f>
      </c>
      <c s="32">
        <f>0</f>
      </c>
      <c s="32">
        <f>0+L56</f>
      </c>
      <c s="32">
        <f>0+M56</f>
      </c>
    </row>
    <row r="56" spans="1:16" ht="25.5">
      <c r="A56" t="s">
        <v>50</v>
      </c>
      <c s="34" t="s">
        <v>109</v>
      </c>
      <c s="34" t="s">
        <v>3802</v>
      </c>
      <c s="35" t="s">
        <v>5</v>
      </c>
      <c s="6" t="s">
        <v>3803</v>
      </c>
      <c s="36" t="s">
        <v>188</v>
      </c>
      <c s="37">
        <v>46</v>
      </c>
      <c s="36">
        <v>0</v>
      </c>
      <c s="36">
        <f>ROUND(G56*H56,6)</f>
      </c>
      <c r="L56" s="38">
        <v>0</v>
      </c>
      <c s="32">
        <f>ROUND(ROUND(L56,2)*ROUND(G56,3),2)</f>
      </c>
      <c s="36" t="s">
        <v>56</v>
      </c>
      <c>
        <f>(M56*21)/100</f>
      </c>
      <c t="s">
        <v>28</v>
      </c>
    </row>
    <row r="57" spans="1:5" ht="51">
      <c r="A57" s="35" t="s">
        <v>57</v>
      </c>
      <c r="E57" s="39" t="s">
        <v>3804</v>
      </c>
    </row>
    <row r="58" spans="1:5" ht="12.75">
      <c r="A58" s="35" t="s">
        <v>58</v>
      </c>
      <c r="E58" s="40" t="s">
        <v>5</v>
      </c>
    </row>
    <row r="59" spans="1:5" ht="12.75">
      <c r="A59" t="s">
        <v>60</v>
      </c>
      <c r="E59" s="39" t="s">
        <v>5</v>
      </c>
    </row>
    <row r="60" spans="1:13" ht="12.75">
      <c r="A60" t="s">
        <v>47</v>
      </c>
      <c r="C60" s="31" t="s">
        <v>3805</v>
      </c>
      <c r="E60" s="33" t="s">
        <v>3806</v>
      </c>
      <c r="J60" s="32">
        <f>0</f>
      </c>
      <c s="32">
        <f>0</f>
      </c>
      <c s="32">
        <f>0+L61+L65+L69+L73+L77+L81+L85+L89+L93</f>
      </c>
      <c s="32">
        <f>0+M61+M65+M69+M73+M77+M81+M85+M89+M93</f>
      </c>
    </row>
    <row r="61" spans="1:16" ht="25.5">
      <c r="A61" t="s">
        <v>50</v>
      </c>
      <c s="34" t="s">
        <v>114</v>
      </c>
      <c s="34" t="s">
        <v>3807</v>
      </c>
      <c s="35" t="s">
        <v>5</v>
      </c>
      <c s="6" t="s">
        <v>3808</v>
      </c>
      <c s="36" t="s">
        <v>166</v>
      </c>
      <c s="37">
        <v>1</v>
      </c>
      <c s="36">
        <v>0</v>
      </c>
      <c s="36">
        <f>ROUND(G61*H61,6)</f>
      </c>
      <c r="L61" s="38">
        <v>0</v>
      </c>
      <c s="32">
        <f>ROUND(ROUND(L61,2)*ROUND(G61,3),2)</f>
      </c>
      <c s="36" t="s">
        <v>56</v>
      </c>
      <c>
        <f>(M61*21)/100</f>
      </c>
      <c t="s">
        <v>28</v>
      </c>
    </row>
    <row r="62" spans="1:5" ht="25.5">
      <c r="A62" s="35" t="s">
        <v>57</v>
      </c>
      <c r="E62" s="39" t="s">
        <v>3808</v>
      </c>
    </row>
    <row r="63" spans="1:5" ht="12.75">
      <c r="A63" s="35" t="s">
        <v>58</v>
      </c>
      <c r="E63" s="40" t="s">
        <v>5</v>
      </c>
    </row>
    <row r="64" spans="1:5" ht="12.75">
      <c r="A64" t="s">
        <v>60</v>
      </c>
      <c r="E64" s="39" t="s">
        <v>3809</v>
      </c>
    </row>
    <row r="65" spans="1:16" ht="12.75">
      <c r="A65" t="s">
        <v>50</v>
      </c>
      <c s="34" t="s">
        <v>199</v>
      </c>
      <c s="34" t="s">
        <v>3810</v>
      </c>
      <c s="35" t="s">
        <v>5</v>
      </c>
      <c s="6" t="s">
        <v>3811</v>
      </c>
      <c s="36" t="s">
        <v>166</v>
      </c>
      <c s="37">
        <v>2</v>
      </c>
      <c s="36">
        <v>0</v>
      </c>
      <c s="36">
        <f>ROUND(G65*H65,6)</f>
      </c>
      <c r="L65" s="38">
        <v>0</v>
      </c>
      <c s="32">
        <f>ROUND(ROUND(L65,2)*ROUND(G65,3),2)</f>
      </c>
      <c s="36" t="s">
        <v>56</v>
      </c>
      <c>
        <f>(M65*21)/100</f>
      </c>
      <c t="s">
        <v>28</v>
      </c>
    </row>
    <row r="66" spans="1:5" ht="12.75">
      <c r="A66" s="35" t="s">
        <v>57</v>
      </c>
      <c r="E66" s="39" t="s">
        <v>3811</v>
      </c>
    </row>
    <row r="67" spans="1:5" ht="12.75">
      <c r="A67" s="35" t="s">
        <v>58</v>
      </c>
      <c r="E67" s="40" t="s">
        <v>5</v>
      </c>
    </row>
    <row r="68" spans="1:5" ht="12.75">
      <c r="A68" t="s">
        <v>60</v>
      </c>
      <c r="E68" s="39" t="s">
        <v>3812</v>
      </c>
    </row>
    <row r="69" spans="1:16" ht="12.75">
      <c r="A69" t="s">
        <v>50</v>
      </c>
      <c s="34" t="s">
        <v>162</v>
      </c>
      <c s="34" t="s">
        <v>3813</v>
      </c>
      <c s="35" t="s">
        <v>5</v>
      </c>
      <c s="6" t="s">
        <v>3814</v>
      </c>
      <c s="36" t="s">
        <v>166</v>
      </c>
      <c s="37">
        <v>1</v>
      </c>
      <c s="36">
        <v>0</v>
      </c>
      <c s="36">
        <f>ROUND(G69*H69,6)</f>
      </c>
      <c r="L69" s="38">
        <v>0</v>
      </c>
      <c s="32">
        <f>ROUND(ROUND(L69,2)*ROUND(G69,3),2)</f>
      </c>
      <c s="36" t="s">
        <v>56</v>
      </c>
      <c>
        <f>(M69*21)/100</f>
      </c>
      <c t="s">
        <v>28</v>
      </c>
    </row>
    <row r="70" spans="1:5" ht="12.75">
      <c r="A70" s="35" t="s">
        <v>57</v>
      </c>
      <c r="E70" s="39" t="s">
        <v>3814</v>
      </c>
    </row>
    <row r="71" spans="1:5" ht="12.75">
      <c r="A71" s="35" t="s">
        <v>58</v>
      </c>
      <c r="E71" s="40" t="s">
        <v>5</v>
      </c>
    </row>
    <row r="72" spans="1:5" ht="12.75">
      <c r="A72" t="s">
        <v>60</v>
      </c>
      <c r="E72" s="39" t="s">
        <v>3815</v>
      </c>
    </row>
    <row r="73" spans="1:16" ht="25.5">
      <c r="A73" t="s">
        <v>50</v>
      </c>
      <c s="34" t="s">
        <v>204</v>
      </c>
      <c s="34" t="s">
        <v>3816</v>
      </c>
      <c s="35" t="s">
        <v>5</v>
      </c>
      <c s="6" t="s">
        <v>3817</v>
      </c>
      <c s="36" t="s">
        <v>166</v>
      </c>
      <c s="37">
        <v>7</v>
      </c>
      <c s="36">
        <v>0</v>
      </c>
      <c s="36">
        <f>ROUND(G73*H73,6)</f>
      </c>
      <c r="L73" s="38">
        <v>0</v>
      </c>
      <c s="32">
        <f>ROUND(ROUND(L73,2)*ROUND(G73,3),2)</f>
      </c>
      <c s="36" t="s">
        <v>56</v>
      </c>
      <c>
        <f>(M73*21)/100</f>
      </c>
      <c t="s">
        <v>28</v>
      </c>
    </row>
    <row r="74" spans="1:5" ht="25.5">
      <c r="A74" s="35" t="s">
        <v>57</v>
      </c>
      <c r="E74" s="39" t="s">
        <v>3817</v>
      </c>
    </row>
    <row r="75" spans="1:5" ht="12.75">
      <c r="A75" s="35" t="s">
        <v>58</v>
      </c>
      <c r="E75" s="40" t="s">
        <v>5</v>
      </c>
    </row>
    <row r="76" spans="1:5" ht="12.75">
      <c r="A76" t="s">
        <v>60</v>
      </c>
      <c r="E76" s="39" t="s">
        <v>3818</v>
      </c>
    </row>
    <row r="77" spans="1:16" ht="12.75">
      <c r="A77" t="s">
        <v>50</v>
      </c>
      <c s="34" t="s">
        <v>207</v>
      </c>
      <c s="34" t="s">
        <v>3819</v>
      </c>
      <c s="35" t="s">
        <v>5</v>
      </c>
      <c s="6" t="s">
        <v>3820</v>
      </c>
      <c s="36" t="s">
        <v>166</v>
      </c>
      <c s="37">
        <v>2</v>
      </c>
      <c s="36">
        <v>0</v>
      </c>
      <c s="36">
        <f>ROUND(G77*H77,6)</f>
      </c>
      <c r="L77" s="38">
        <v>0</v>
      </c>
      <c s="32">
        <f>ROUND(ROUND(L77,2)*ROUND(G77,3),2)</f>
      </c>
      <c s="36" t="s">
        <v>56</v>
      </c>
      <c>
        <f>(M77*21)/100</f>
      </c>
      <c t="s">
        <v>28</v>
      </c>
    </row>
    <row r="78" spans="1:5" ht="12.75">
      <c r="A78" s="35" t="s">
        <v>57</v>
      </c>
      <c r="E78" s="39" t="s">
        <v>3820</v>
      </c>
    </row>
    <row r="79" spans="1:5" ht="12.75">
      <c r="A79" s="35" t="s">
        <v>58</v>
      </c>
      <c r="E79" s="40" t="s">
        <v>5</v>
      </c>
    </row>
    <row r="80" spans="1:5" ht="12.75">
      <c r="A80" t="s">
        <v>60</v>
      </c>
      <c r="E80" s="39" t="s">
        <v>3821</v>
      </c>
    </row>
    <row r="81" spans="1:16" ht="25.5">
      <c r="A81" t="s">
        <v>50</v>
      </c>
      <c s="34" t="s">
        <v>211</v>
      </c>
      <c s="34" t="s">
        <v>3822</v>
      </c>
      <c s="35" t="s">
        <v>5</v>
      </c>
      <c s="6" t="s">
        <v>3823</v>
      </c>
      <c s="36" t="s">
        <v>3824</v>
      </c>
      <c s="37">
        <v>0.2</v>
      </c>
      <c s="36">
        <v>0</v>
      </c>
      <c s="36">
        <f>ROUND(G81*H81,6)</f>
      </c>
      <c r="L81" s="38">
        <v>0</v>
      </c>
      <c s="32">
        <f>ROUND(ROUND(L81,2)*ROUND(G81,3),2)</f>
      </c>
      <c s="36" t="s">
        <v>56</v>
      </c>
      <c>
        <f>(M81*21)/100</f>
      </c>
      <c t="s">
        <v>28</v>
      </c>
    </row>
    <row r="82" spans="1:5" ht="25.5">
      <c r="A82" s="35" t="s">
        <v>57</v>
      </c>
      <c r="E82" s="39" t="s">
        <v>3823</v>
      </c>
    </row>
    <row r="83" spans="1:5" ht="12.75">
      <c r="A83" s="35" t="s">
        <v>58</v>
      </c>
      <c r="E83" s="40" t="s">
        <v>5</v>
      </c>
    </row>
    <row r="84" spans="1:5" ht="12.75">
      <c r="A84" t="s">
        <v>60</v>
      </c>
      <c r="E84" s="39" t="s">
        <v>5</v>
      </c>
    </row>
    <row r="85" spans="1:16" ht="25.5">
      <c r="A85" t="s">
        <v>50</v>
      </c>
      <c s="34" t="s">
        <v>346</v>
      </c>
      <c s="34" t="s">
        <v>3825</v>
      </c>
      <c s="35" t="s">
        <v>5</v>
      </c>
      <c s="6" t="s">
        <v>3826</v>
      </c>
      <c s="36" t="s">
        <v>3824</v>
      </c>
      <c s="37">
        <v>10.8</v>
      </c>
      <c s="36">
        <v>0</v>
      </c>
      <c s="36">
        <f>ROUND(G85*H85,6)</f>
      </c>
      <c r="L85" s="38">
        <v>0</v>
      </c>
      <c s="32">
        <f>ROUND(ROUND(L85,2)*ROUND(G85,3),2)</f>
      </c>
      <c s="36" t="s">
        <v>56</v>
      </c>
      <c>
        <f>(M85*21)/100</f>
      </c>
      <c t="s">
        <v>28</v>
      </c>
    </row>
    <row r="86" spans="1:5" ht="25.5">
      <c r="A86" s="35" t="s">
        <v>57</v>
      </c>
      <c r="E86" s="39" t="s">
        <v>3826</v>
      </c>
    </row>
    <row r="87" spans="1:5" ht="12.75">
      <c r="A87" s="35" t="s">
        <v>58</v>
      </c>
      <c r="E87" s="40" t="s">
        <v>5</v>
      </c>
    </row>
    <row r="88" spans="1:5" ht="12.75">
      <c r="A88" t="s">
        <v>60</v>
      </c>
      <c r="E88" s="39" t="s">
        <v>5</v>
      </c>
    </row>
    <row r="89" spans="1:16" ht="12.75">
      <c r="A89" t="s">
        <v>50</v>
      </c>
      <c s="34" t="s">
        <v>348</v>
      </c>
      <c s="34" t="s">
        <v>3827</v>
      </c>
      <c s="35" t="s">
        <v>5</v>
      </c>
      <c s="6" t="s">
        <v>3828</v>
      </c>
      <c s="36" t="s">
        <v>166</v>
      </c>
      <c s="37">
        <v>2</v>
      </c>
      <c s="36">
        <v>0</v>
      </c>
      <c s="36">
        <f>ROUND(G89*H89,6)</f>
      </c>
      <c r="L89" s="38">
        <v>0</v>
      </c>
      <c s="32">
        <f>ROUND(ROUND(L89,2)*ROUND(G89,3),2)</f>
      </c>
      <c s="36" t="s">
        <v>56</v>
      </c>
      <c>
        <f>(M89*21)/100</f>
      </c>
      <c t="s">
        <v>28</v>
      </c>
    </row>
    <row r="90" spans="1:5" ht="12.75">
      <c r="A90" s="35" t="s">
        <v>57</v>
      </c>
      <c r="E90" s="39" t="s">
        <v>3828</v>
      </c>
    </row>
    <row r="91" spans="1:5" ht="12.75">
      <c r="A91" s="35" t="s">
        <v>58</v>
      </c>
      <c r="E91" s="40" t="s">
        <v>5</v>
      </c>
    </row>
    <row r="92" spans="1:5" ht="12.75">
      <c r="A92" t="s">
        <v>60</v>
      </c>
      <c r="E92" s="39" t="s">
        <v>5</v>
      </c>
    </row>
    <row r="93" spans="1:16" ht="25.5">
      <c r="A93" t="s">
        <v>50</v>
      </c>
      <c s="34" t="s">
        <v>350</v>
      </c>
      <c s="34" t="s">
        <v>3829</v>
      </c>
      <c s="35" t="s">
        <v>5</v>
      </c>
      <c s="6" t="s">
        <v>3830</v>
      </c>
      <c s="36" t="s">
        <v>166</v>
      </c>
      <c s="37">
        <v>1</v>
      </c>
      <c s="36">
        <v>0</v>
      </c>
      <c s="36">
        <f>ROUND(G93*H93,6)</f>
      </c>
      <c r="L93" s="38">
        <v>0</v>
      </c>
      <c s="32">
        <f>ROUND(ROUND(L93,2)*ROUND(G93,3),2)</f>
      </c>
      <c s="36" t="s">
        <v>56</v>
      </c>
      <c>
        <f>(M93*21)/100</f>
      </c>
      <c t="s">
        <v>28</v>
      </c>
    </row>
    <row r="94" spans="1:5" ht="25.5">
      <c r="A94" s="35" t="s">
        <v>57</v>
      </c>
      <c r="E94" s="39" t="s">
        <v>3830</v>
      </c>
    </row>
    <row r="95" spans="1:5" ht="12.75">
      <c r="A95" s="35" t="s">
        <v>58</v>
      </c>
      <c r="E95" s="40" t="s">
        <v>5</v>
      </c>
    </row>
    <row r="96" spans="1:5" ht="12.75">
      <c r="A96" t="s">
        <v>60</v>
      </c>
      <c r="E96" s="39" t="s">
        <v>5</v>
      </c>
    </row>
    <row r="97" spans="1:13" ht="12.75">
      <c r="A97" t="s">
        <v>47</v>
      </c>
      <c r="C97" s="31" t="s">
        <v>321</v>
      </c>
      <c r="E97" s="33" t="s">
        <v>3831</v>
      </c>
      <c r="J97" s="32">
        <f>0</f>
      </c>
      <c s="32">
        <f>0</f>
      </c>
      <c s="32">
        <f>0+L98+L102+L106+L110+L114+L118+L122+L126+L130+L134+L138</f>
      </c>
      <c s="32">
        <f>0+M98+M102+M106+M110+M114+M118+M122+M126+M130+M134+M138</f>
      </c>
    </row>
    <row r="98" spans="1:16" ht="25.5">
      <c r="A98" t="s">
        <v>50</v>
      </c>
      <c s="34" t="s">
        <v>352</v>
      </c>
      <c s="34" t="s">
        <v>3832</v>
      </c>
      <c s="35" t="s">
        <v>5</v>
      </c>
      <c s="6" t="s">
        <v>3833</v>
      </c>
      <c s="36" t="s">
        <v>166</v>
      </c>
      <c s="37">
        <v>1</v>
      </c>
      <c s="36">
        <v>0</v>
      </c>
      <c s="36">
        <f>ROUND(G98*H98,6)</f>
      </c>
      <c r="L98" s="38">
        <v>0</v>
      </c>
      <c s="32">
        <f>ROUND(ROUND(L98,2)*ROUND(G98,3),2)</f>
      </c>
      <c s="36" t="s">
        <v>56</v>
      </c>
      <c>
        <f>(M98*21)/100</f>
      </c>
      <c t="s">
        <v>28</v>
      </c>
    </row>
    <row r="99" spans="1:5" ht="25.5">
      <c r="A99" s="35" t="s">
        <v>57</v>
      </c>
      <c r="E99" s="39" t="s">
        <v>3833</v>
      </c>
    </row>
    <row r="100" spans="1:5" ht="12.75">
      <c r="A100" s="35" t="s">
        <v>58</v>
      </c>
      <c r="E100" s="40" t="s">
        <v>5</v>
      </c>
    </row>
    <row r="101" spans="1:5" ht="12.75">
      <c r="A101" t="s">
        <v>60</v>
      </c>
      <c r="E101" s="39" t="s">
        <v>3834</v>
      </c>
    </row>
    <row r="102" spans="1:16" ht="12.75">
      <c r="A102" t="s">
        <v>50</v>
      </c>
      <c s="34" t="s">
        <v>357</v>
      </c>
      <c s="34" t="s">
        <v>3835</v>
      </c>
      <c s="35" t="s">
        <v>5</v>
      </c>
      <c s="6" t="s">
        <v>3836</v>
      </c>
      <c s="36" t="s">
        <v>166</v>
      </c>
      <c s="37">
        <v>2</v>
      </c>
      <c s="36">
        <v>0</v>
      </c>
      <c s="36">
        <f>ROUND(G102*H102,6)</f>
      </c>
      <c r="L102" s="38">
        <v>0</v>
      </c>
      <c s="32">
        <f>ROUND(ROUND(L102,2)*ROUND(G102,3),2)</f>
      </c>
      <c s="36" t="s">
        <v>56</v>
      </c>
      <c>
        <f>(M102*21)/100</f>
      </c>
      <c t="s">
        <v>28</v>
      </c>
    </row>
    <row r="103" spans="1:5" ht="12.75">
      <c r="A103" s="35" t="s">
        <v>57</v>
      </c>
      <c r="E103" s="39" t="s">
        <v>3836</v>
      </c>
    </row>
    <row r="104" spans="1:5" ht="12.75">
      <c r="A104" s="35" t="s">
        <v>58</v>
      </c>
      <c r="E104" s="40" t="s">
        <v>5</v>
      </c>
    </row>
    <row r="105" spans="1:5" ht="12.75">
      <c r="A105" t="s">
        <v>60</v>
      </c>
      <c r="E105" s="39" t="s">
        <v>3837</v>
      </c>
    </row>
    <row r="106" spans="1:16" ht="12.75">
      <c r="A106" t="s">
        <v>50</v>
      </c>
      <c s="34" t="s">
        <v>361</v>
      </c>
      <c s="34" t="s">
        <v>3838</v>
      </c>
      <c s="35" t="s">
        <v>5</v>
      </c>
      <c s="6" t="s">
        <v>3814</v>
      </c>
      <c s="36" t="s">
        <v>166</v>
      </c>
      <c s="37">
        <v>1</v>
      </c>
      <c s="36">
        <v>0</v>
      </c>
      <c s="36">
        <f>ROUND(G106*H106,6)</f>
      </c>
      <c r="L106" s="38">
        <v>0</v>
      </c>
      <c s="32">
        <f>ROUND(ROUND(L106,2)*ROUND(G106,3),2)</f>
      </c>
      <c s="36" t="s">
        <v>56</v>
      </c>
      <c>
        <f>(M106*21)/100</f>
      </c>
      <c t="s">
        <v>28</v>
      </c>
    </row>
    <row r="107" spans="1:5" ht="12.75">
      <c r="A107" s="35" t="s">
        <v>57</v>
      </c>
      <c r="E107" s="39" t="s">
        <v>3814</v>
      </c>
    </row>
    <row r="108" spans="1:5" ht="12.75">
      <c r="A108" s="35" t="s">
        <v>58</v>
      </c>
      <c r="E108" s="40" t="s">
        <v>5</v>
      </c>
    </row>
    <row r="109" spans="1:5" ht="12.75">
      <c r="A109" t="s">
        <v>60</v>
      </c>
      <c r="E109" s="39" t="s">
        <v>3839</v>
      </c>
    </row>
    <row r="110" spans="1:16" ht="25.5">
      <c r="A110" t="s">
        <v>50</v>
      </c>
      <c s="34" t="s">
        <v>363</v>
      </c>
      <c s="34" t="s">
        <v>3840</v>
      </c>
      <c s="35" t="s">
        <v>5</v>
      </c>
      <c s="6" t="s">
        <v>3817</v>
      </c>
      <c s="36" t="s">
        <v>166</v>
      </c>
      <c s="37">
        <v>7</v>
      </c>
      <c s="36">
        <v>0</v>
      </c>
      <c s="36">
        <f>ROUND(G110*H110,6)</f>
      </c>
      <c r="L110" s="38">
        <v>0</v>
      </c>
      <c s="32">
        <f>ROUND(ROUND(L110,2)*ROUND(G110,3),2)</f>
      </c>
      <c s="36" t="s">
        <v>56</v>
      </c>
      <c>
        <f>(M110*21)/100</f>
      </c>
      <c t="s">
        <v>28</v>
      </c>
    </row>
    <row r="111" spans="1:5" ht="25.5">
      <c r="A111" s="35" t="s">
        <v>57</v>
      </c>
      <c r="E111" s="39" t="s">
        <v>3817</v>
      </c>
    </row>
    <row r="112" spans="1:5" ht="12.75">
      <c r="A112" s="35" t="s">
        <v>58</v>
      </c>
      <c r="E112" s="40" t="s">
        <v>5</v>
      </c>
    </row>
    <row r="113" spans="1:5" ht="12.75">
      <c r="A113" t="s">
        <v>60</v>
      </c>
      <c r="E113" s="39" t="s">
        <v>3841</v>
      </c>
    </row>
    <row r="114" spans="1:16" ht="12.75">
      <c r="A114" t="s">
        <v>50</v>
      </c>
      <c s="34" t="s">
        <v>367</v>
      </c>
      <c s="34" t="s">
        <v>3842</v>
      </c>
      <c s="35" t="s">
        <v>5</v>
      </c>
      <c s="6" t="s">
        <v>3843</v>
      </c>
      <c s="36" t="s">
        <v>166</v>
      </c>
      <c s="37">
        <v>3</v>
      </c>
      <c s="36">
        <v>0</v>
      </c>
      <c s="36">
        <f>ROUND(G114*H114,6)</f>
      </c>
      <c r="L114" s="38">
        <v>0</v>
      </c>
      <c s="32">
        <f>ROUND(ROUND(L114,2)*ROUND(G114,3),2)</f>
      </c>
      <c s="36" t="s">
        <v>56</v>
      </c>
      <c>
        <f>(M114*21)/100</f>
      </c>
      <c t="s">
        <v>28</v>
      </c>
    </row>
    <row r="115" spans="1:5" ht="12.75">
      <c r="A115" s="35" t="s">
        <v>57</v>
      </c>
      <c r="E115" s="39" t="s">
        <v>3843</v>
      </c>
    </row>
    <row r="116" spans="1:5" ht="12.75">
      <c r="A116" s="35" t="s">
        <v>58</v>
      </c>
      <c r="E116" s="40" t="s">
        <v>5</v>
      </c>
    </row>
    <row r="117" spans="1:5" ht="12.75">
      <c r="A117" t="s">
        <v>60</v>
      </c>
      <c r="E117" s="39" t="s">
        <v>3844</v>
      </c>
    </row>
    <row r="118" spans="1:16" ht="12.75">
      <c r="A118" t="s">
        <v>50</v>
      </c>
      <c s="34" t="s">
        <v>370</v>
      </c>
      <c s="34" t="s">
        <v>3845</v>
      </c>
      <c s="35" t="s">
        <v>5</v>
      </c>
      <c s="6" t="s">
        <v>3846</v>
      </c>
      <c s="36" t="s">
        <v>166</v>
      </c>
      <c s="37">
        <v>1</v>
      </c>
      <c s="36">
        <v>0</v>
      </c>
      <c s="36">
        <f>ROUND(G118*H118,6)</f>
      </c>
      <c r="L118" s="38">
        <v>0</v>
      </c>
      <c s="32">
        <f>ROUND(ROUND(L118,2)*ROUND(G118,3),2)</f>
      </c>
      <c s="36" t="s">
        <v>56</v>
      </c>
      <c>
        <f>(M118*21)/100</f>
      </c>
      <c t="s">
        <v>28</v>
      </c>
    </row>
    <row r="119" spans="1:5" ht="12.75">
      <c r="A119" s="35" t="s">
        <v>57</v>
      </c>
      <c r="E119" s="39" t="s">
        <v>3846</v>
      </c>
    </row>
    <row r="120" spans="1:5" ht="12.75">
      <c r="A120" s="35" t="s">
        <v>58</v>
      </c>
      <c r="E120" s="40" t="s">
        <v>5</v>
      </c>
    </row>
    <row r="121" spans="1:5" ht="12.75">
      <c r="A121" t="s">
        <v>60</v>
      </c>
      <c r="E121" s="39" t="s">
        <v>3847</v>
      </c>
    </row>
    <row r="122" spans="1:16" ht="25.5">
      <c r="A122" t="s">
        <v>50</v>
      </c>
      <c s="34" t="s">
        <v>372</v>
      </c>
      <c s="34" t="s">
        <v>3848</v>
      </c>
      <c s="35" t="s">
        <v>5</v>
      </c>
      <c s="6" t="s">
        <v>3823</v>
      </c>
      <c s="36" t="s">
        <v>3824</v>
      </c>
      <c s="37">
        <v>0.2</v>
      </c>
      <c s="36">
        <v>0</v>
      </c>
      <c s="36">
        <f>ROUND(G122*H122,6)</f>
      </c>
      <c r="L122" s="38">
        <v>0</v>
      </c>
      <c s="32">
        <f>ROUND(ROUND(L122,2)*ROUND(G122,3),2)</f>
      </c>
      <c s="36" t="s">
        <v>56</v>
      </c>
      <c>
        <f>(M122*21)/100</f>
      </c>
      <c t="s">
        <v>28</v>
      </c>
    </row>
    <row r="123" spans="1:5" ht="25.5">
      <c r="A123" s="35" t="s">
        <v>57</v>
      </c>
      <c r="E123" s="39" t="s">
        <v>3823</v>
      </c>
    </row>
    <row r="124" spans="1:5" ht="12.75">
      <c r="A124" s="35" t="s">
        <v>58</v>
      </c>
      <c r="E124" s="40" t="s">
        <v>5</v>
      </c>
    </row>
    <row r="125" spans="1:5" ht="12.75">
      <c r="A125" t="s">
        <v>60</v>
      </c>
      <c r="E125" s="39" t="s">
        <v>5</v>
      </c>
    </row>
    <row r="126" spans="1:16" ht="12.75">
      <c r="A126" t="s">
        <v>50</v>
      </c>
      <c s="34" t="s">
        <v>377</v>
      </c>
      <c s="34" t="s">
        <v>3849</v>
      </c>
      <c s="35" t="s">
        <v>5</v>
      </c>
      <c s="6" t="s">
        <v>3850</v>
      </c>
      <c s="36" t="s">
        <v>3824</v>
      </c>
      <c s="37">
        <v>2</v>
      </c>
      <c s="36">
        <v>0</v>
      </c>
      <c s="36">
        <f>ROUND(G126*H126,6)</f>
      </c>
      <c r="L126" s="38">
        <v>0</v>
      </c>
      <c s="32">
        <f>ROUND(ROUND(L126,2)*ROUND(G126,3),2)</f>
      </c>
      <c s="36" t="s">
        <v>56</v>
      </c>
      <c>
        <f>(M126*21)/100</f>
      </c>
      <c t="s">
        <v>28</v>
      </c>
    </row>
    <row r="127" spans="1:5" ht="12.75">
      <c r="A127" s="35" t="s">
        <v>57</v>
      </c>
      <c r="E127" s="39" t="s">
        <v>3850</v>
      </c>
    </row>
    <row r="128" spans="1:5" ht="12.75">
      <c r="A128" s="35" t="s">
        <v>58</v>
      </c>
      <c r="E128" s="40" t="s">
        <v>5</v>
      </c>
    </row>
    <row r="129" spans="1:5" ht="12.75">
      <c r="A129" t="s">
        <v>60</v>
      </c>
      <c r="E129" s="39" t="s">
        <v>5</v>
      </c>
    </row>
    <row r="130" spans="1:16" ht="25.5">
      <c r="A130" t="s">
        <v>50</v>
      </c>
      <c s="34" t="s">
        <v>379</v>
      </c>
      <c s="34" t="s">
        <v>3851</v>
      </c>
      <c s="35" t="s">
        <v>5</v>
      </c>
      <c s="6" t="s">
        <v>3852</v>
      </c>
      <c s="36" t="s">
        <v>3824</v>
      </c>
      <c s="37">
        <v>8.5</v>
      </c>
      <c s="36">
        <v>0</v>
      </c>
      <c s="36">
        <f>ROUND(G130*H130,6)</f>
      </c>
      <c r="L130" s="38">
        <v>0</v>
      </c>
      <c s="32">
        <f>ROUND(ROUND(L130,2)*ROUND(G130,3),2)</f>
      </c>
      <c s="36" t="s">
        <v>56</v>
      </c>
      <c>
        <f>(M130*21)/100</f>
      </c>
      <c t="s">
        <v>28</v>
      </c>
    </row>
    <row r="131" spans="1:5" ht="25.5">
      <c r="A131" s="35" t="s">
        <v>57</v>
      </c>
      <c r="E131" s="39" t="s">
        <v>3852</v>
      </c>
    </row>
    <row r="132" spans="1:5" ht="12.75">
      <c r="A132" s="35" t="s">
        <v>58</v>
      </c>
      <c r="E132" s="40" t="s">
        <v>5</v>
      </c>
    </row>
    <row r="133" spans="1:5" ht="12.75">
      <c r="A133" t="s">
        <v>60</v>
      </c>
      <c r="E133" s="39" t="s">
        <v>5</v>
      </c>
    </row>
    <row r="134" spans="1:16" ht="12.75">
      <c r="A134" t="s">
        <v>50</v>
      </c>
      <c s="34" t="s">
        <v>381</v>
      </c>
      <c s="34" t="s">
        <v>3853</v>
      </c>
      <c s="35" t="s">
        <v>5</v>
      </c>
      <c s="6" t="s">
        <v>3854</v>
      </c>
      <c s="36" t="s">
        <v>166</v>
      </c>
      <c s="37">
        <v>1</v>
      </c>
      <c s="36">
        <v>0</v>
      </c>
      <c s="36">
        <f>ROUND(G134*H134,6)</f>
      </c>
      <c r="L134" s="38">
        <v>0</v>
      </c>
      <c s="32">
        <f>ROUND(ROUND(L134,2)*ROUND(G134,3),2)</f>
      </c>
      <c s="36" t="s">
        <v>56</v>
      </c>
      <c>
        <f>(M134*21)/100</f>
      </c>
      <c t="s">
        <v>28</v>
      </c>
    </row>
    <row r="135" spans="1:5" ht="12.75">
      <c r="A135" s="35" t="s">
        <v>57</v>
      </c>
      <c r="E135" s="39" t="s">
        <v>3854</v>
      </c>
    </row>
    <row r="136" spans="1:5" ht="12.75">
      <c r="A136" s="35" t="s">
        <v>58</v>
      </c>
      <c r="E136" s="40" t="s">
        <v>5</v>
      </c>
    </row>
    <row r="137" spans="1:5" ht="12.75">
      <c r="A137" t="s">
        <v>60</v>
      </c>
      <c r="E137" s="39" t="s">
        <v>5</v>
      </c>
    </row>
    <row r="138" spans="1:16" ht="25.5">
      <c r="A138" t="s">
        <v>50</v>
      </c>
      <c s="34" t="s">
        <v>225</v>
      </c>
      <c s="34" t="s">
        <v>3855</v>
      </c>
      <c s="35" t="s">
        <v>5</v>
      </c>
      <c s="6" t="s">
        <v>3830</v>
      </c>
      <c s="36" t="s">
        <v>166</v>
      </c>
      <c s="37">
        <v>1</v>
      </c>
      <c s="36">
        <v>0</v>
      </c>
      <c s="36">
        <f>ROUND(G138*H138,6)</f>
      </c>
      <c r="L138" s="38">
        <v>0</v>
      </c>
      <c s="32">
        <f>ROUND(ROUND(L138,2)*ROUND(G138,3),2)</f>
      </c>
      <c s="36" t="s">
        <v>56</v>
      </c>
      <c>
        <f>(M138*21)/100</f>
      </c>
      <c t="s">
        <v>28</v>
      </c>
    </row>
    <row r="139" spans="1:5" ht="25.5">
      <c r="A139" s="35" t="s">
        <v>57</v>
      </c>
      <c r="E139" s="39" t="s">
        <v>3830</v>
      </c>
    </row>
    <row r="140" spans="1:5" ht="12.75">
      <c r="A140" s="35" t="s">
        <v>58</v>
      </c>
      <c r="E140" s="40" t="s">
        <v>5</v>
      </c>
    </row>
    <row r="141" spans="1:5" ht="12.75">
      <c r="A141" t="s">
        <v>60</v>
      </c>
      <c r="E141" s="39" t="s">
        <v>5</v>
      </c>
    </row>
    <row r="142" spans="1:13" ht="12.75">
      <c r="A142" t="s">
        <v>47</v>
      </c>
      <c r="C142" s="31" t="s">
        <v>335</v>
      </c>
      <c r="E142" s="33" t="s">
        <v>3856</v>
      </c>
      <c r="J142" s="32">
        <f>0</f>
      </c>
      <c s="32">
        <f>0</f>
      </c>
      <c s="32">
        <f>0+L143+L147+L151+L155+L159+L163+L167+L171</f>
      </c>
      <c s="32">
        <f>0+M143+M147+M151+M155+M159+M163+M167+M171</f>
      </c>
    </row>
    <row r="143" spans="1:16" ht="25.5">
      <c r="A143" t="s">
        <v>50</v>
      </c>
      <c s="34" t="s">
        <v>228</v>
      </c>
      <c s="34" t="s">
        <v>3857</v>
      </c>
      <c s="35" t="s">
        <v>5</v>
      </c>
      <c s="6" t="s">
        <v>3858</v>
      </c>
      <c s="36" t="s">
        <v>166</v>
      </c>
      <c s="37">
        <v>1</v>
      </c>
      <c s="36">
        <v>0</v>
      </c>
      <c s="36">
        <f>ROUND(G143*H143,6)</f>
      </c>
      <c r="L143" s="38">
        <v>0</v>
      </c>
      <c s="32">
        <f>ROUND(ROUND(L143,2)*ROUND(G143,3),2)</f>
      </c>
      <c s="36" t="s">
        <v>56</v>
      </c>
      <c>
        <f>(M143*21)/100</f>
      </c>
      <c t="s">
        <v>28</v>
      </c>
    </row>
    <row r="144" spans="1:5" ht="25.5">
      <c r="A144" s="35" t="s">
        <v>57</v>
      </c>
      <c r="E144" s="39" t="s">
        <v>3858</v>
      </c>
    </row>
    <row r="145" spans="1:5" ht="12.75">
      <c r="A145" s="35" t="s">
        <v>58</v>
      </c>
      <c r="E145" s="40" t="s">
        <v>5</v>
      </c>
    </row>
    <row r="146" spans="1:5" ht="12.75">
      <c r="A146" t="s">
        <v>60</v>
      </c>
      <c r="E146" s="39" t="s">
        <v>3859</v>
      </c>
    </row>
    <row r="147" spans="1:16" ht="12.75">
      <c r="A147" t="s">
        <v>50</v>
      </c>
      <c s="34" t="s">
        <v>231</v>
      </c>
      <c s="34" t="s">
        <v>3860</v>
      </c>
      <c s="35" t="s">
        <v>5</v>
      </c>
      <c s="6" t="s">
        <v>3861</v>
      </c>
      <c s="36" t="s">
        <v>166</v>
      </c>
      <c s="37">
        <v>2</v>
      </c>
      <c s="36">
        <v>0</v>
      </c>
      <c s="36">
        <f>ROUND(G147*H147,6)</f>
      </c>
      <c r="L147" s="38">
        <v>0</v>
      </c>
      <c s="32">
        <f>ROUND(ROUND(L147,2)*ROUND(G147,3),2)</f>
      </c>
      <c s="36" t="s">
        <v>56</v>
      </c>
      <c>
        <f>(M147*21)/100</f>
      </c>
      <c t="s">
        <v>28</v>
      </c>
    </row>
    <row r="148" spans="1:5" ht="12.75">
      <c r="A148" s="35" t="s">
        <v>57</v>
      </c>
      <c r="E148" s="39" t="s">
        <v>3861</v>
      </c>
    </row>
    <row r="149" spans="1:5" ht="12.75">
      <c r="A149" s="35" t="s">
        <v>58</v>
      </c>
      <c r="E149" s="40" t="s">
        <v>5</v>
      </c>
    </row>
    <row r="150" spans="1:5" ht="12.75">
      <c r="A150" t="s">
        <v>60</v>
      </c>
      <c r="E150" s="39" t="s">
        <v>3862</v>
      </c>
    </row>
    <row r="151" spans="1:16" ht="12.75">
      <c r="A151" t="s">
        <v>50</v>
      </c>
      <c s="34" t="s">
        <v>234</v>
      </c>
      <c s="34" t="s">
        <v>3863</v>
      </c>
      <c s="35" t="s">
        <v>5</v>
      </c>
      <c s="6" t="s">
        <v>3864</v>
      </c>
      <c s="36" t="s">
        <v>166</v>
      </c>
      <c s="37">
        <v>1</v>
      </c>
      <c s="36">
        <v>0</v>
      </c>
      <c s="36">
        <f>ROUND(G151*H151,6)</f>
      </c>
      <c r="L151" s="38">
        <v>0</v>
      </c>
      <c s="32">
        <f>ROUND(ROUND(L151,2)*ROUND(G151,3),2)</f>
      </c>
      <c s="36" t="s">
        <v>56</v>
      </c>
      <c>
        <f>(M151*21)/100</f>
      </c>
      <c t="s">
        <v>28</v>
      </c>
    </row>
    <row r="152" spans="1:5" ht="12.75">
      <c r="A152" s="35" t="s">
        <v>57</v>
      </c>
      <c r="E152" s="39" t="s">
        <v>3864</v>
      </c>
    </row>
    <row r="153" spans="1:5" ht="12.75">
      <c r="A153" s="35" t="s">
        <v>58</v>
      </c>
      <c r="E153" s="40" t="s">
        <v>5</v>
      </c>
    </row>
    <row r="154" spans="1:5" ht="12.75">
      <c r="A154" t="s">
        <v>60</v>
      </c>
      <c r="E154" s="39" t="s">
        <v>3865</v>
      </c>
    </row>
    <row r="155" spans="1:16" ht="12.75">
      <c r="A155" t="s">
        <v>50</v>
      </c>
      <c s="34" t="s">
        <v>237</v>
      </c>
      <c s="34" t="s">
        <v>3866</v>
      </c>
      <c s="35" t="s">
        <v>5</v>
      </c>
      <c s="6" t="s">
        <v>3867</v>
      </c>
      <c s="36" t="s">
        <v>166</v>
      </c>
      <c s="37">
        <v>3</v>
      </c>
      <c s="36">
        <v>0</v>
      </c>
      <c s="36">
        <f>ROUND(G155*H155,6)</f>
      </c>
      <c r="L155" s="38">
        <v>0</v>
      </c>
      <c s="32">
        <f>ROUND(ROUND(L155,2)*ROUND(G155,3),2)</f>
      </c>
      <c s="36" t="s">
        <v>56</v>
      </c>
      <c>
        <f>(M155*21)/100</f>
      </c>
      <c t="s">
        <v>28</v>
      </c>
    </row>
    <row r="156" spans="1:5" ht="12.75">
      <c r="A156" s="35" t="s">
        <v>57</v>
      </c>
      <c r="E156" s="39" t="s">
        <v>3867</v>
      </c>
    </row>
    <row r="157" spans="1:5" ht="12.75">
      <c r="A157" s="35" t="s">
        <v>58</v>
      </c>
      <c r="E157" s="40" t="s">
        <v>5</v>
      </c>
    </row>
    <row r="158" spans="1:5" ht="12.75">
      <c r="A158" t="s">
        <v>60</v>
      </c>
      <c r="E158" s="39" t="s">
        <v>3868</v>
      </c>
    </row>
    <row r="159" spans="1:16" ht="12.75">
      <c r="A159" t="s">
        <v>50</v>
      </c>
      <c s="34" t="s">
        <v>240</v>
      </c>
      <c s="34" t="s">
        <v>3869</v>
      </c>
      <c s="35" t="s">
        <v>5</v>
      </c>
      <c s="6" t="s">
        <v>3870</v>
      </c>
      <c s="36" t="s">
        <v>166</v>
      </c>
      <c s="37">
        <v>2</v>
      </c>
      <c s="36">
        <v>0</v>
      </c>
      <c s="36">
        <f>ROUND(G159*H159,6)</f>
      </c>
      <c r="L159" s="38">
        <v>0</v>
      </c>
      <c s="32">
        <f>ROUND(ROUND(L159,2)*ROUND(G159,3),2)</f>
      </c>
      <c s="36" t="s">
        <v>56</v>
      </c>
      <c>
        <f>(M159*21)/100</f>
      </c>
      <c t="s">
        <v>28</v>
      </c>
    </row>
    <row r="160" spans="1:5" ht="12.75">
      <c r="A160" s="35" t="s">
        <v>57</v>
      </c>
      <c r="E160" s="39" t="s">
        <v>3870</v>
      </c>
    </row>
    <row r="161" spans="1:5" ht="12.75">
      <c r="A161" s="35" t="s">
        <v>58</v>
      </c>
      <c r="E161" s="40" t="s">
        <v>5</v>
      </c>
    </row>
    <row r="162" spans="1:5" ht="12.75">
      <c r="A162" t="s">
        <v>60</v>
      </c>
      <c r="E162" s="39" t="s">
        <v>3871</v>
      </c>
    </row>
    <row r="163" spans="1:16" ht="25.5">
      <c r="A163" t="s">
        <v>50</v>
      </c>
      <c s="34" t="s">
        <v>245</v>
      </c>
      <c s="34" t="s">
        <v>3872</v>
      </c>
      <c s="35" t="s">
        <v>5</v>
      </c>
      <c s="6" t="s">
        <v>3823</v>
      </c>
      <c s="36" t="s">
        <v>3824</v>
      </c>
      <c s="37">
        <v>0.2</v>
      </c>
      <c s="36">
        <v>0</v>
      </c>
      <c s="36">
        <f>ROUND(G163*H163,6)</f>
      </c>
      <c r="L163" s="38">
        <v>0</v>
      </c>
      <c s="32">
        <f>ROUND(ROUND(L163,2)*ROUND(G163,3),2)</f>
      </c>
      <c s="36" t="s">
        <v>56</v>
      </c>
      <c>
        <f>(M163*21)/100</f>
      </c>
      <c t="s">
        <v>28</v>
      </c>
    </row>
    <row r="164" spans="1:5" ht="25.5">
      <c r="A164" s="35" t="s">
        <v>57</v>
      </c>
      <c r="E164" s="39" t="s">
        <v>3823</v>
      </c>
    </row>
    <row r="165" spans="1:5" ht="12.75">
      <c r="A165" s="35" t="s">
        <v>58</v>
      </c>
      <c r="E165" s="40" t="s">
        <v>5</v>
      </c>
    </row>
    <row r="166" spans="1:5" ht="12.75">
      <c r="A166" t="s">
        <v>60</v>
      </c>
      <c r="E166" s="39" t="s">
        <v>5</v>
      </c>
    </row>
    <row r="167" spans="1:16" ht="25.5">
      <c r="A167" t="s">
        <v>50</v>
      </c>
      <c s="34" t="s">
        <v>248</v>
      </c>
      <c s="34" t="s">
        <v>3873</v>
      </c>
      <c s="35" t="s">
        <v>5</v>
      </c>
      <c s="6" t="s">
        <v>3874</v>
      </c>
      <c s="36" t="s">
        <v>3824</v>
      </c>
      <c s="37">
        <v>5</v>
      </c>
      <c s="36">
        <v>0</v>
      </c>
      <c s="36">
        <f>ROUND(G167*H167,6)</f>
      </c>
      <c r="L167" s="38">
        <v>0</v>
      </c>
      <c s="32">
        <f>ROUND(ROUND(L167,2)*ROUND(G167,3),2)</f>
      </c>
      <c s="36" t="s">
        <v>56</v>
      </c>
      <c>
        <f>(M167*21)/100</f>
      </c>
      <c t="s">
        <v>28</v>
      </c>
    </row>
    <row r="168" spans="1:5" ht="25.5">
      <c r="A168" s="35" t="s">
        <v>57</v>
      </c>
      <c r="E168" s="39" t="s">
        <v>3874</v>
      </c>
    </row>
    <row r="169" spans="1:5" ht="12.75">
      <c r="A169" s="35" t="s">
        <v>58</v>
      </c>
      <c r="E169" s="40" t="s">
        <v>5</v>
      </c>
    </row>
    <row r="170" spans="1:5" ht="12.75">
      <c r="A170" t="s">
        <v>60</v>
      </c>
      <c r="E170" s="39" t="s">
        <v>5</v>
      </c>
    </row>
    <row r="171" spans="1:16" ht="25.5">
      <c r="A171" t="s">
        <v>50</v>
      </c>
      <c s="34" t="s">
        <v>251</v>
      </c>
      <c s="34" t="s">
        <v>3875</v>
      </c>
      <c s="35" t="s">
        <v>5</v>
      </c>
      <c s="6" t="s">
        <v>3830</v>
      </c>
      <c s="36" t="s">
        <v>166</v>
      </c>
      <c s="37">
        <v>1</v>
      </c>
      <c s="36">
        <v>0</v>
      </c>
      <c s="36">
        <f>ROUND(G171*H171,6)</f>
      </c>
      <c r="L171" s="38">
        <v>0</v>
      </c>
      <c s="32">
        <f>ROUND(ROUND(L171,2)*ROUND(G171,3),2)</f>
      </c>
      <c s="36" t="s">
        <v>56</v>
      </c>
      <c>
        <f>(M171*21)/100</f>
      </c>
      <c t="s">
        <v>28</v>
      </c>
    </row>
    <row r="172" spans="1:5" ht="25.5">
      <c r="A172" s="35" t="s">
        <v>57</v>
      </c>
      <c r="E172" s="39" t="s">
        <v>3830</v>
      </c>
    </row>
    <row r="173" spans="1:5" ht="12.75">
      <c r="A173" s="35" t="s">
        <v>58</v>
      </c>
      <c r="E173" s="40" t="s">
        <v>5</v>
      </c>
    </row>
    <row r="174" spans="1:5" ht="12.75">
      <c r="A174" t="s">
        <v>60</v>
      </c>
      <c r="E174" s="39" t="s">
        <v>5</v>
      </c>
    </row>
    <row r="175" spans="1:13" ht="12.75">
      <c r="A175" t="s">
        <v>47</v>
      </c>
      <c r="C175" s="31" t="s">
        <v>343</v>
      </c>
      <c r="E175" s="33" t="s">
        <v>3876</v>
      </c>
      <c r="J175" s="32">
        <f>0</f>
      </c>
      <c s="32">
        <f>0</f>
      </c>
      <c s="32">
        <f>0+L176+L180+L184+L188</f>
      </c>
      <c s="32">
        <f>0+M176+M180+M184+M188</f>
      </c>
    </row>
    <row r="176" spans="1:16" ht="12.75">
      <c r="A176" t="s">
        <v>50</v>
      </c>
      <c s="34" t="s">
        <v>254</v>
      </c>
      <c s="34" t="s">
        <v>3877</v>
      </c>
      <c s="35" t="s">
        <v>5</v>
      </c>
      <c s="6" t="s">
        <v>3878</v>
      </c>
      <c s="36" t="s">
        <v>166</v>
      </c>
      <c s="37">
        <v>2</v>
      </c>
      <c s="36">
        <v>0</v>
      </c>
      <c s="36">
        <f>ROUND(G176*H176,6)</f>
      </c>
      <c r="L176" s="38">
        <v>0</v>
      </c>
      <c s="32">
        <f>ROUND(ROUND(L176,2)*ROUND(G176,3),2)</f>
      </c>
      <c s="36" t="s">
        <v>56</v>
      </c>
      <c>
        <f>(M176*21)/100</f>
      </c>
      <c t="s">
        <v>28</v>
      </c>
    </row>
    <row r="177" spans="1:5" ht="12.75">
      <c r="A177" s="35" t="s">
        <v>57</v>
      </c>
      <c r="E177" s="39" t="s">
        <v>3878</v>
      </c>
    </row>
    <row r="178" spans="1:5" ht="12.75">
      <c r="A178" s="35" t="s">
        <v>58</v>
      </c>
      <c r="E178" s="40" t="s">
        <v>5</v>
      </c>
    </row>
    <row r="179" spans="1:5" ht="12.75">
      <c r="A179" t="s">
        <v>60</v>
      </c>
      <c r="E179" s="39" t="s">
        <v>3879</v>
      </c>
    </row>
    <row r="180" spans="1:16" ht="12.75">
      <c r="A180" t="s">
        <v>50</v>
      </c>
      <c s="34" t="s">
        <v>257</v>
      </c>
      <c s="34" t="s">
        <v>3880</v>
      </c>
      <c s="35" t="s">
        <v>5</v>
      </c>
      <c s="6" t="s">
        <v>3881</v>
      </c>
      <c s="36" t="s">
        <v>3824</v>
      </c>
      <c s="37">
        <v>1.5</v>
      </c>
      <c s="36">
        <v>0</v>
      </c>
      <c s="36">
        <f>ROUND(G180*H180,6)</f>
      </c>
      <c r="L180" s="38">
        <v>0</v>
      </c>
      <c s="32">
        <f>ROUND(ROUND(L180,2)*ROUND(G180,3),2)</f>
      </c>
      <c s="36" t="s">
        <v>56</v>
      </c>
      <c>
        <f>(M180*21)/100</f>
      </c>
      <c t="s">
        <v>28</v>
      </c>
    </row>
    <row r="181" spans="1:5" ht="12.75">
      <c r="A181" s="35" t="s">
        <v>57</v>
      </c>
      <c r="E181" s="39" t="s">
        <v>3881</v>
      </c>
    </row>
    <row r="182" spans="1:5" ht="12.75">
      <c r="A182" s="35" t="s">
        <v>58</v>
      </c>
      <c r="E182" s="40" t="s">
        <v>5</v>
      </c>
    </row>
    <row r="183" spans="1:5" ht="12.75">
      <c r="A183" t="s">
        <v>60</v>
      </c>
      <c r="E183" s="39" t="s">
        <v>5</v>
      </c>
    </row>
    <row r="184" spans="1:16" ht="25.5">
      <c r="A184" t="s">
        <v>50</v>
      </c>
      <c s="34" t="s">
        <v>262</v>
      </c>
      <c s="34" t="s">
        <v>3882</v>
      </c>
      <c s="35" t="s">
        <v>5</v>
      </c>
      <c s="6" t="s">
        <v>3823</v>
      </c>
      <c s="36" t="s">
        <v>3824</v>
      </c>
      <c s="37">
        <v>0.3</v>
      </c>
      <c s="36">
        <v>0</v>
      </c>
      <c s="36">
        <f>ROUND(G184*H184,6)</f>
      </c>
      <c r="L184" s="38">
        <v>0</v>
      </c>
      <c s="32">
        <f>ROUND(ROUND(L184,2)*ROUND(G184,3),2)</f>
      </c>
      <c s="36" t="s">
        <v>56</v>
      </c>
      <c>
        <f>(M184*21)/100</f>
      </c>
      <c t="s">
        <v>28</v>
      </c>
    </row>
    <row r="185" spans="1:5" ht="25.5">
      <c r="A185" s="35" t="s">
        <v>57</v>
      </c>
      <c r="E185" s="39" t="s">
        <v>3823</v>
      </c>
    </row>
    <row r="186" spans="1:5" ht="12.75">
      <c r="A186" s="35" t="s">
        <v>58</v>
      </c>
      <c r="E186" s="40" t="s">
        <v>5</v>
      </c>
    </row>
    <row r="187" spans="1:5" ht="12.75">
      <c r="A187" t="s">
        <v>60</v>
      </c>
      <c r="E187" s="39" t="s">
        <v>5</v>
      </c>
    </row>
    <row r="188" spans="1:16" ht="25.5">
      <c r="A188" t="s">
        <v>50</v>
      </c>
      <c s="34" t="s">
        <v>267</v>
      </c>
      <c s="34" t="s">
        <v>3883</v>
      </c>
      <c s="35" t="s">
        <v>5</v>
      </c>
      <c s="6" t="s">
        <v>3830</v>
      </c>
      <c s="36" t="s">
        <v>166</v>
      </c>
      <c s="37">
        <v>1</v>
      </c>
      <c s="36">
        <v>0</v>
      </c>
      <c s="36">
        <f>ROUND(G188*H188,6)</f>
      </c>
      <c r="L188" s="38">
        <v>0</v>
      </c>
      <c s="32">
        <f>ROUND(ROUND(L188,2)*ROUND(G188,3),2)</f>
      </c>
      <c s="36" t="s">
        <v>56</v>
      </c>
      <c>
        <f>(M188*21)/100</f>
      </c>
      <c t="s">
        <v>28</v>
      </c>
    </row>
    <row r="189" spans="1:5" ht="25.5">
      <c r="A189" s="35" t="s">
        <v>57</v>
      </c>
      <c r="E189" s="39" t="s">
        <v>3830</v>
      </c>
    </row>
    <row r="190" spans="1:5" ht="12.75">
      <c r="A190" s="35" t="s">
        <v>58</v>
      </c>
      <c r="E190" s="40" t="s">
        <v>5</v>
      </c>
    </row>
    <row r="191" spans="1:5" ht="12.75">
      <c r="A191" t="s">
        <v>60</v>
      </c>
      <c r="E191" s="39" t="s">
        <v>5</v>
      </c>
    </row>
    <row r="192" spans="1:13" ht="12.75">
      <c r="A192" t="s">
        <v>47</v>
      </c>
      <c r="C192" s="31" t="s">
        <v>355</v>
      </c>
      <c r="E192" s="33" t="s">
        <v>3884</v>
      </c>
      <c r="J192" s="32">
        <f>0</f>
      </c>
      <c s="32">
        <f>0</f>
      </c>
      <c s="32">
        <f>0+L193+L197+L201+L205+L209+L213+L217+L221+L225+L229+L233</f>
      </c>
      <c s="32">
        <f>0+M193+M197+M201+M205+M209+M213+M217+M221+M225+M229+M233</f>
      </c>
    </row>
    <row r="193" spans="1:16" ht="25.5">
      <c r="A193" t="s">
        <v>50</v>
      </c>
      <c s="34" t="s">
        <v>270</v>
      </c>
      <c s="34" t="s">
        <v>3885</v>
      </c>
      <c s="35" t="s">
        <v>5</v>
      </c>
      <c s="6" t="s">
        <v>3886</v>
      </c>
      <c s="36" t="s">
        <v>166</v>
      </c>
      <c s="37">
        <v>2</v>
      </c>
      <c s="36">
        <v>0</v>
      </c>
      <c s="36">
        <f>ROUND(G193*H193,6)</f>
      </c>
      <c r="L193" s="38">
        <v>0</v>
      </c>
      <c s="32">
        <f>ROUND(ROUND(L193,2)*ROUND(G193,3),2)</f>
      </c>
      <c s="36" t="s">
        <v>56</v>
      </c>
      <c>
        <f>(M193*21)/100</f>
      </c>
      <c t="s">
        <v>28</v>
      </c>
    </row>
    <row r="194" spans="1:5" ht="25.5">
      <c r="A194" s="35" t="s">
        <v>57</v>
      </c>
      <c r="E194" s="39" t="s">
        <v>3886</v>
      </c>
    </row>
    <row r="195" spans="1:5" ht="12.75">
      <c r="A195" s="35" t="s">
        <v>58</v>
      </c>
      <c r="E195" s="40" t="s">
        <v>5</v>
      </c>
    </row>
    <row r="196" spans="1:5" ht="12.75">
      <c r="A196" t="s">
        <v>60</v>
      </c>
      <c r="E196" s="39" t="s">
        <v>3887</v>
      </c>
    </row>
    <row r="197" spans="1:16" ht="12.75">
      <c r="A197" t="s">
        <v>50</v>
      </c>
      <c s="34" t="s">
        <v>275</v>
      </c>
      <c s="34" t="s">
        <v>3888</v>
      </c>
      <c s="35" t="s">
        <v>5</v>
      </c>
      <c s="6" t="s">
        <v>3861</v>
      </c>
      <c s="36" t="s">
        <v>166</v>
      </c>
      <c s="37">
        <v>4</v>
      </c>
      <c s="36">
        <v>0</v>
      </c>
      <c s="36">
        <f>ROUND(G197*H197,6)</f>
      </c>
      <c r="L197" s="38">
        <v>0</v>
      </c>
      <c s="32">
        <f>ROUND(ROUND(L197,2)*ROUND(G197,3),2)</f>
      </c>
      <c s="36" t="s">
        <v>56</v>
      </c>
      <c>
        <f>(M197*21)/100</f>
      </c>
      <c t="s">
        <v>28</v>
      </c>
    </row>
    <row r="198" spans="1:5" ht="12.75">
      <c r="A198" s="35" t="s">
        <v>57</v>
      </c>
      <c r="E198" s="39" t="s">
        <v>3861</v>
      </c>
    </row>
    <row r="199" spans="1:5" ht="12.75">
      <c r="A199" s="35" t="s">
        <v>58</v>
      </c>
      <c r="E199" s="40" t="s">
        <v>5</v>
      </c>
    </row>
    <row r="200" spans="1:5" ht="12.75">
      <c r="A200" t="s">
        <v>60</v>
      </c>
      <c r="E200" s="39" t="s">
        <v>3889</v>
      </c>
    </row>
    <row r="201" spans="1:16" ht="12.75">
      <c r="A201" t="s">
        <v>50</v>
      </c>
      <c s="34" t="s">
        <v>278</v>
      </c>
      <c s="34" t="s">
        <v>3890</v>
      </c>
      <c s="35" t="s">
        <v>5</v>
      </c>
      <c s="6" t="s">
        <v>3867</v>
      </c>
      <c s="36" t="s">
        <v>166</v>
      </c>
      <c s="37">
        <v>4</v>
      </c>
      <c s="36">
        <v>0</v>
      </c>
      <c s="36">
        <f>ROUND(G201*H201,6)</f>
      </c>
      <c r="L201" s="38">
        <v>0</v>
      </c>
      <c s="32">
        <f>ROUND(ROUND(L201,2)*ROUND(G201,3),2)</f>
      </c>
      <c s="36" t="s">
        <v>56</v>
      </c>
      <c>
        <f>(M201*21)/100</f>
      </c>
      <c t="s">
        <v>28</v>
      </c>
    </row>
    <row r="202" spans="1:5" ht="12.75">
      <c r="A202" s="35" t="s">
        <v>57</v>
      </c>
      <c r="E202" s="39" t="s">
        <v>3867</v>
      </c>
    </row>
    <row r="203" spans="1:5" ht="12.75">
      <c r="A203" s="35" t="s">
        <v>58</v>
      </c>
      <c r="E203" s="40" t="s">
        <v>5</v>
      </c>
    </row>
    <row r="204" spans="1:5" ht="12.75">
      <c r="A204" t="s">
        <v>60</v>
      </c>
      <c r="E204" s="39" t="s">
        <v>3891</v>
      </c>
    </row>
    <row r="205" spans="1:16" ht="12.75">
      <c r="A205" t="s">
        <v>50</v>
      </c>
      <c s="34" t="s">
        <v>282</v>
      </c>
      <c s="34" t="s">
        <v>3892</v>
      </c>
      <c s="35" t="s">
        <v>5</v>
      </c>
      <c s="6" t="s">
        <v>3893</v>
      </c>
      <c s="36" t="s">
        <v>3824</v>
      </c>
      <c s="37">
        <v>4.3</v>
      </c>
      <c s="36">
        <v>0</v>
      </c>
      <c s="36">
        <f>ROUND(G205*H205,6)</f>
      </c>
      <c r="L205" s="38">
        <v>0</v>
      </c>
      <c s="32">
        <f>ROUND(ROUND(L205,2)*ROUND(G205,3),2)</f>
      </c>
      <c s="36" t="s">
        <v>56</v>
      </c>
      <c>
        <f>(M205*21)/100</f>
      </c>
      <c t="s">
        <v>28</v>
      </c>
    </row>
    <row r="206" spans="1:5" ht="12.75">
      <c r="A206" s="35" t="s">
        <v>57</v>
      </c>
      <c r="E206" s="39" t="s">
        <v>3893</v>
      </c>
    </row>
    <row r="207" spans="1:5" ht="12.75">
      <c r="A207" s="35" t="s">
        <v>58</v>
      </c>
      <c r="E207" s="40" t="s">
        <v>5</v>
      </c>
    </row>
    <row r="208" spans="1:5" ht="12.75">
      <c r="A208" t="s">
        <v>60</v>
      </c>
      <c r="E208" s="39" t="s">
        <v>3894</v>
      </c>
    </row>
    <row r="209" spans="1:16" ht="12.75">
      <c r="A209" t="s">
        <v>50</v>
      </c>
      <c s="34" t="s">
        <v>285</v>
      </c>
      <c s="34" t="s">
        <v>3895</v>
      </c>
      <c s="35" t="s">
        <v>5</v>
      </c>
      <c s="6" t="s">
        <v>3870</v>
      </c>
      <c s="36" t="s">
        <v>166</v>
      </c>
      <c s="37">
        <v>2</v>
      </c>
      <c s="36">
        <v>0</v>
      </c>
      <c s="36">
        <f>ROUND(G209*H209,6)</f>
      </c>
      <c r="L209" s="38">
        <v>0</v>
      </c>
      <c s="32">
        <f>ROUND(ROUND(L209,2)*ROUND(G209,3),2)</f>
      </c>
      <c s="36" t="s">
        <v>56</v>
      </c>
      <c>
        <f>(M209*21)/100</f>
      </c>
      <c t="s">
        <v>28</v>
      </c>
    </row>
    <row r="210" spans="1:5" ht="12.75">
      <c r="A210" s="35" t="s">
        <v>57</v>
      </c>
      <c r="E210" s="39" t="s">
        <v>3870</v>
      </c>
    </row>
    <row r="211" spans="1:5" ht="12.75">
      <c r="A211" s="35" t="s">
        <v>58</v>
      </c>
      <c r="E211" s="40" t="s">
        <v>5</v>
      </c>
    </row>
    <row r="212" spans="1:5" ht="12.75">
      <c r="A212" t="s">
        <v>60</v>
      </c>
      <c r="E212" s="39" t="s">
        <v>3896</v>
      </c>
    </row>
    <row r="213" spans="1:16" ht="12.75">
      <c r="A213" t="s">
        <v>50</v>
      </c>
      <c s="34" t="s">
        <v>288</v>
      </c>
      <c s="34" t="s">
        <v>3897</v>
      </c>
      <c s="35" t="s">
        <v>5</v>
      </c>
      <c s="6" t="s">
        <v>3864</v>
      </c>
      <c s="36" t="s">
        <v>166</v>
      </c>
      <c s="37">
        <v>2</v>
      </c>
      <c s="36">
        <v>0</v>
      </c>
      <c s="36">
        <f>ROUND(G213*H213,6)</f>
      </c>
      <c r="L213" s="38">
        <v>0</v>
      </c>
      <c s="32">
        <f>ROUND(ROUND(L213,2)*ROUND(G213,3),2)</f>
      </c>
      <c s="36" t="s">
        <v>56</v>
      </c>
      <c>
        <f>(M213*21)/100</f>
      </c>
      <c t="s">
        <v>28</v>
      </c>
    </row>
    <row r="214" spans="1:5" ht="12.75">
      <c r="A214" s="35" t="s">
        <v>57</v>
      </c>
      <c r="E214" s="39" t="s">
        <v>3864</v>
      </c>
    </row>
    <row r="215" spans="1:5" ht="12.75">
      <c r="A215" s="35" t="s">
        <v>58</v>
      </c>
      <c r="E215" s="40" t="s">
        <v>5</v>
      </c>
    </row>
    <row r="216" spans="1:5" ht="12.75">
      <c r="A216" t="s">
        <v>60</v>
      </c>
      <c r="E216" s="39" t="s">
        <v>3898</v>
      </c>
    </row>
    <row r="217" spans="1:16" ht="25.5">
      <c r="A217" t="s">
        <v>50</v>
      </c>
      <c s="34" t="s">
        <v>291</v>
      </c>
      <c s="34" t="s">
        <v>3899</v>
      </c>
      <c s="35" t="s">
        <v>5</v>
      </c>
      <c s="6" t="s">
        <v>3900</v>
      </c>
      <c s="36" t="s">
        <v>166</v>
      </c>
      <c s="37">
        <v>1</v>
      </c>
      <c s="36">
        <v>0</v>
      </c>
      <c s="36">
        <f>ROUND(G217*H217,6)</f>
      </c>
      <c r="L217" s="38">
        <v>0</v>
      </c>
      <c s="32">
        <f>ROUND(ROUND(L217,2)*ROUND(G217,3),2)</f>
      </c>
      <c s="36" t="s">
        <v>56</v>
      </c>
      <c>
        <f>(M217*21)/100</f>
      </c>
      <c t="s">
        <v>28</v>
      </c>
    </row>
    <row r="218" spans="1:5" ht="25.5">
      <c r="A218" s="35" t="s">
        <v>57</v>
      </c>
      <c r="E218" s="39" t="s">
        <v>3900</v>
      </c>
    </row>
    <row r="219" spans="1:5" ht="12.75">
      <c r="A219" s="35" t="s">
        <v>58</v>
      </c>
      <c r="E219" s="40" t="s">
        <v>5</v>
      </c>
    </row>
    <row r="220" spans="1:5" ht="12.75">
      <c r="A220" t="s">
        <v>60</v>
      </c>
      <c r="E220" s="39" t="s">
        <v>3901</v>
      </c>
    </row>
    <row r="221" spans="1:16" ht="25.5">
      <c r="A221" t="s">
        <v>50</v>
      </c>
      <c s="34" t="s">
        <v>297</v>
      </c>
      <c s="34" t="s">
        <v>3902</v>
      </c>
      <c s="35" t="s">
        <v>5</v>
      </c>
      <c s="6" t="s">
        <v>3874</v>
      </c>
      <c s="36" t="s">
        <v>3824</v>
      </c>
      <c s="37">
        <v>6.4</v>
      </c>
      <c s="36">
        <v>0</v>
      </c>
      <c s="36">
        <f>ROUND(G221*H221,6)</f>
      </c>
      <c r="L221" s="38">
        <v>0</v>
      </c>
      <c s="32">
        <f>ROUND(ROUND(L221,2)*ROUND(G221,3),2)</f>
      </c>
      <c s="36" t="s">
        <v>56</v>
      </c>
      <c>
        <f>(M221*21)/100</f>
      </c>
      <c t="s">
        <v>28</v>
      </c>
    </row>
    <row r="222" spans="1:5" ht="25.5">
      <c r="A222" s="35" t="s">
        <v>57</v>
      </c>
      <c r="E222" s="39" t="s">
        <v>3874</v>
      </c>
    </row>
    <row r="223" spans="1:5" ht="12.75">
      <c r="A223" s="35" t="s">
        <v>58</v>
      </c>
      <c r="E223" s="40" t="s">
        <v>5</v>
      </c>
    </row>
    <row r="224" spans="1:5" ht="12.75">
      <c r="A224" t="s">
        <v>60</v>
      </c>
      <c r="E224" s="39" t="s">
        <v>5</v>
      </c>
    </row>
    <row r="225" spans="1:16" ht="25.5">
      <c r="A225" t="s">
        <v>50</v>
      </c>
      <c s="34" t="s">
        <v>302</v>
      </c>
      <c s="34" t="s">
        <v>3903</v>
      </c>
      <c s="35" t="s">
        <v>5</v>
      </c>
      <c s="6" t="s">
        <v>3904</v>
      </c>
      <c s="36" t="s">
        <v>3824</v>
      </c>
      <c s="37">
        <v>0.4</v>
      </c>
      <c s="36">
        <v>0</v>
      </c>
      <c s="36">
        <f>ROUND(G225*H225,6)</f>
      </c>
      <c r="L225" s="38">
        <v>0</v>
      </c>
      <c s="32">
        <f>ROUND(ROUND(L225,2)*ROUND(G225,3),2)</f>
      </c>
      <c s="36" t="s">
        <v>56</v>
      </c>
      <c>
        <f>(M225*21)/100</f>
      </c>
      <c t="s">
        <v>28</v>
      </c>
    </row>
    <row r="226" spans="1:5" ht="25.5">
      <c r="A226" s="35" t="s">
        <v>57</v>
      </c>
      <c r="E226" s="39" t="s">
        <v>3904</v>
      </c>
    </row>
    <row r="227" spans="1:5" ht="12.75">
      <c r="A227" s="35" t="s">
        <v>58</v>
      </c>
      <c r="E227" s="40" t="s">
        <v>5</v>
      </c>
    </row>
    <row r="228" spans="1:5" ht="12.75">
      <c r="A228" t="s">
        <v>60</v>
      </c>
      <c r="E228" s="39" t="s">
        <v>5</v>
      </c>
    </row>
    <row r="229" spans="1:16" ht="12.75">
      <c r="A229" t="s">
        <v>50</v>
      </c>
      <c s="34" t="s">
        <v>306</v>
      </c>
      <c s="34" t="s">
        <v>3905</v>
      </c>
      <c s="35" t="s">
        <v>5</v>
      </c>
      <c s="6" t="s">
        <v>3906</v>
      </c>
      <c s="36" t="s">
        <v>220</v>
      </c>
      <c s="37">
        <v>3.5</v>
      </c>
      <c s="36">
        <v>0</v>
      </c>
      <c s="36">
        <f>ROUND(G229*H229,6)</f>
      </c>
      <c r="L229" s="38">
        <v>0</v>
      </c>
      <c s="32">
        <f>ROUND(ROUND(L229,2)*ROUND(G229,3),2)</f>
      </c>
      <c s="36" t="s">
        <v>56</v>
      </c>
      <c>
        <f>(M229*21)/100</f>
      </c>
      <c t="s">
        <v>28</v>
      </c>
    </row>
    <row r="230" spans="1:5" ht="12.75">
      <c r="A230" s="35" t="s">
        <v>57</v>
      </c>
      <c r="E230" s="39" t="s">
        <v>3906</v>
      </c>
    </row>
    <row r="231" spans="1:5" ht="12.75">
      <c r="A231" s="35" t="s">
        <v>58</v>
      </c>
      <c r="E231" s="40" t="s">
        <v>5</v>
      </c>
    </row>
    <row r="232" spans="1:5" ht="12.75">
      <c r="A232" t="s">
        <v>60</v>
      </c>
      <c r="E232" s="39" t="s">
        <v>3907</v>
      </c>
    </row>
    <row r="233" spans="1:16" ht="25.5">
      <c r="A233" t="s">
        <v>50</v>
      </c>
      <c s="34" t="s">
        <v>309</v>
      </c>
      <c s="34" t="s">
        <v>3908</v>
      </c>
      <c s="35" t="s">
        <v>5</v>
      </c>
      <c s="6" t="s">
        <v>3830</v>
      </c>
      <c s="36" t="s">
        <v>166</v>
      </c>
      <c s="37">
        <v>1</v>
      </c>
      <c s="36">
        <v>0</v>
      </c>
      <c s="36">
        <f>ROUND(G233*H233,6)</f>
      </c>
      <c r="L233" s="38">
        <v>0</v>
      </c>
      <c s="32">
        <f>ROUND(ROUND(L233,2)*ROUND(G233,3),2)</f>
      </c>
      <c s="36" t="s">
        <v>56</v>
      </c>
      <c>
        <f>(M233*21)/100</f>
      </c>
      <c t="s">
        <v>28</v>
      </c>
    </row>
    <row r="234" spans="1:5" ht="25.5">
      <c r="A234" s="35" t="s">
        <v>57</v>
      </c>
      <c r="E234" s="39" t="s">
        <v>3830</v>
      </c>
    </row>
    <row r="235" spans="1:5" ht="12.75">
      <c r="A235" s="35" t="s">
        <v>58</v>
      </c>
      <c r="E235" s="40" t="s">
        <v>5</v>
      </c>
    </row>
    <row r="236" spans="1:5" ht="12.75">
      <c r="A236" t="s">
        <v>60</v>
      </c>
      <c r="E236" s="39" t="s">
        <v>5</v>
      </c>
    </row>
    <row r="237" spans="1:13" ht="12.75">
      <c r="A237" t="s">
        <v>47</v>
      </c>
      <c r="C237" s="31" t="s">
        <v>359</v>
      </c>
      <c r="E237" s="33" t="s">
        <v>3909</v>
      </c>
      <c r="J237" s="32">
        <f>0</f>
      </c>
      <c s="32">
        <f>0</f>
      </c>
      <c s="32">
        <f>0+L238+L242+L246+L250+L254+L258+L262+L266+L270+L274+L278</f>
      </c>
      <c s="32">
        <f>0+M238+M242+M246+M250+M254+M258+M262+M266+M270+M274+M278</f>
      </c>
    </row>
    <row r="238" spans="1:16" ht="25.5">
      <c r="A238" t="s">
        <v>50</v>
      </c>
      <c s="34" t="s">
        <v>315</v>
      </c>
      <c s="34" t="s">
        <v>3910</v>
      </c>
      <c s="35" t="s">
        <v>5</v>
      </c>
      <c s="6" t="s">
        <v>3911</v>
      </c>
      <c s="36" t="s">
        <v>166</v>
      </c>
      <c s="37">
        <v>1</v>
      </c>
      <c s="36">
        <v>0</v>
      </c>
      <c s="36">
        <f>ROUND(G238*H238,6)</f>
      </c>
      <c r="L238" s="38">
        <v>0</v>
      </c>
      <c s="32">
        <f>ROUND(ROUND(L238,2)*ROUND(G238,3),2)</f>
      </c>
      <c s="36" t="s">
        <v>56</v>
      </c>
      <c>
        <f>(M238*21)/100</f>
      </c>
      <c t="s">
        <v>28</v>
      </c>
    </row>
    <row r="239" spans="1:5" ht="25.5">
      <c r="A239" s="35" t="s">
        <v>57</v>
      </c>
      <c r="E239" s="39" t="s">
        <v>3911</v>
      </c>
    </row>
    <row r="240" spans="1:5" ht="12.75">
      <c r="A240" s="35" t="s">
        <v>58</v>
      </c>
      <c r="E240" s="40" t="s">
        <v>5</v>
      </c>
    </row>
    <row r="241" spans="1:5" ht="12.75">
      <c r="A241" t="s">
        <v>60</v>
      </c>
      <c r="E241" s="39" t="s">
        <v>3912</v>
      </c>
    </row>
    <row r="242" spans="1:16" ht="12.75">
      <c r="A242" t="s">
        <v>50</v>
      </c>
      <c s="34" t="s">
        <v>318</v>
      </c>
      <c s="34" t="s">
        <v>3913</v>
      </c>
      <c s="35" t="s">
        <v>5</v>
      </c>
      <c s="6" t="s">
        <v>3861</v>
      </c>
      <c s="36" t="s">
        <v>166</v>
      </c>
      <c s="37">
        <v>2</v>
      </c>
      <c s="36">
        <v>0</v>
      </c>
      <c s="36">
        <f>ROUND(G242*H242,6)</f>
      </c>
      <c r="L242" s="38">
        <v>0</v>
      </c>
      <c s="32">
        <f>ROUND(ROUND(L242,2)*ROUND(G242,3),2)</f>
      </c>
      <c s="36" t="s">
        <v>56</v>
      </c>
      <c>
        <f>(M242*21)/100</f>
      </c>
      <c t="s">
        <v>28</v>
      </c>
    </row>
    <row r="243" spans="1:5" ht="12.75">
      <c r="A243" s="35" t="s">
        <v>57</v>
      </c>
      <c r="E243" s="39" t="s">
        <v>3861</v>
      </c>
    </row>
    <row r="244" spans="1:5" ht="12.75">
      <c r="A244" s="35" t="s">
        <v>58</v>
      </c>
      <c r="E244" s="40" t="s">
        <v>5</v>
      </c>
    </row>
    <row r="245" spans="1:5" ht="12.75">
      <c r="A245" t="s">
        <v>60</v>
      </c>
      <c r="E245" s="39" t="s">
        <v>3914</v>
      </c>
    </row>
    <row r="246" spans="1:16" ht="12.75">
      <c r="A246" t="s">
        <v>50</v>
      </c>
      <c s="34" t="s">
        <v>383</v>
      </c>
      <c s="34" t="s">
        <v>3915</v>
      </c>
      <c s="35" t="s">
        <v>5</v>
      </c>
      <c s="6" t="s">
        <v>3916</v>
      </c>
      <c s="36" t="s">
        <v>166</v>
      </c>
      <c s="37">
        <v>1</v>
      </c>
      <c s="36">
        <v>0</v>
      </c>
      <c s="36">
        <f>ROUND(G246*H246,6)</f>
      </c>
      <c r="L246" s="38">
        <v>0</v>
      </c>
      <c s="32">
        <f>ROUND(ROUND(L246,2)*ROUND(G246,3),2)</f>
      </c>
      <c s="36" t="s">
        <v>56</v>
      </c>
      <c>
        <f>(M246*21)/100</f>
      </c>
      <c t="s">
        <v>28</v>
      </c>
    </row>
    <row r="247" spans="1:5" ht="12.75">
      <c r="A247" s="35" t="s">
        <v>57</v>
      </c>
      <c r="E247" s="39" t="s">
        <v>3916</v>
      </c>
    </row>
    <row r="248" spans="1:5" ht="12.75">
      <c r="A248" s="35" t="s">
        <v>58</v>
      </c>
      <c r="E248" s="40" t="s">
        <v>5</v>
      </c>
    </row>
    <row r="249" spans="1:5" ht="12.75">
      <c r="A249" t="s">
        <v>60</v>
      </c>
      <c r="E249" s="39" t="s">
        <v>3917</v>
      </c>
    </row>
    <row r="250" spans="1:16" ht="12.75">
      <c r="A250" t="s">
        <v>50</v>
      </c>
      <c s="34" t="s">
        <v>386</v>
      </c>
      <c s="34" t="s">
        <v>3918</v>
      </c>
      <c s="35" t="s">
        <v>5</v>
      </c>
      <c s="6" t="s">
        <v>3867</v>
      </c>
      <c s="36" t="s">
        <v>166</v>
      </c>
      <c s="37">
        <v>3</v>
      </c>
      <c s="36">
        <v>0</v>
      </c>
      <c s="36">
        <f>ROUND(G250*H250,6)</f>
      </c>
      <c r="L250" s="38">
        <v>0</v>
      </c>
      <c s="32">
        <f>ROUND(ROUND(L250,2)*ROUND(G250,3),2)</f>
      </c>
      <c s="36" t="s">
        <v>56</v>
      </c>
      <c>
        <f>(M250*21)/100</f>
      </c>
      <c t="s">
        <v>28</v>
      </c>
    </row>
    <row r="251" spans="1:5" ht="12.75">
      <c r="A251" s="35" t="s">
        <v>57</v>
      </c>
      <c r="E251" s="39" t="s">
        <v>3867</v>
      </c>
    </row>
    <row r="252" spans="1:5" ht="12.75">
      <c r="A252" s="35" t="s">
        <v>58</v>
      </c>
      <c r="E252" s="40" t="s">
        <v>5</v>
      </c>
    </row>
    <row r="253" spans="1:5" ht="12.75">
      <c r="A253" t="s">
        <v>60</v>
      </c>
      <c r="E253" s="39" t="s">
        <v>3919</v>
      </c>
    </row>
    <row r="254" spans="1:16" ht="12.75">
      <c r="A254" t="s">
        <v>50</v>
      </c>
      <c s="34" t="s">
        <v>389</v>
      </c>
      <c s="34" t="s">
        <v>3920</v>
      </c>
      <c s="35" t="s">
        <v>5</v>
      </c>
      <c s="6" t="s">
        <v>3893</v>
      </c>
      <c s="36" t="s">
        <v>3824</v>
      </c>
      <c s="37">
        <v>3</v>
      </c>
      <c s="36">
        <v>0</v>
      </c>
      <c s="36">
        <f>ROUND(G254*H254,6)</f>
      </c>
      <c r="L254" s="38">
        <v>0</v>
      </c>
      <c s="32">
        <f>ROUND(ROUND(L254,2)*ROUND(G254,3),2)</f>
      </c>
      <c s="36" t="s">
        <v>56</v>
      </c>
      <c>
        <f>(M254*21)/100</f>
      </c>
      <c t="s">
        <v>28</v>
      </c>
    </row>
    <row r="255" spans="1:5" ht="12.75">
      <c r="A255" s="35" t="s">
        <v>57</v>
      </c>
      <c r="E255" s="39" t="s">
        <v>3893</v>
      </c>
    </row>
    <row r="256" spans="1:5" ht="12.75">
      <c r="A256" s="35" t="s">
        <v>58</v>
      </c>
      <c r="E256" s="40" t="s">
        <v>5</v>
      </c>
    </row>
    <row r="257" spans="1:5" ht="12.75">
      <c r="A257" t="s">
        <v>60</v>
      </c>
      <c r="E257" s="39" t="s">
        <v>3921</v>
      </c>
    </row>
    <row r="258" spans="1:16" ht="12.75">
      <c r="A258" t="s">
        <v>50</v>
      </c>
      <c s="34" t="s">
        <v>392</v>
      </c>
      <c s="34" t="s">
        <v>3922</v>
      </c>
      <c s="35" t="s">
        <v>5</v>
      </c>
      <c s="6" t="s">
        <v>3870</v>
      </c>
      <c s="36" t="s">
        <v>166</v>
      </c>
      <c s="37">
        <v>1</v>
      </c>
      <c s="36">
        <v>0</v>
      </c>
      <c s="36">
        <f>ROUND(G258*H258,6)</f>
      </c>
      <c r="L258" s="38">
        <v>0</v>
      </c>
      <c s="32">
        <f>ROUND(ROUND(L258,2)*ROUND(G258,3),2)</f>
      </c>
      <c s="36" t="s">
        <v>56</v>
      </c>
      <c>
        <f>(M258*21)/100</f>
      </c>
      <c t="s">
        <v>28</v>
      </c>
    </row>
    <row r="259" spans="1:5" ht="12.75">
      <c r="A259" s="35" t="s">
        <v>57</v>
      </c>
      <c r="E259" s="39" t="s">
        <v>3870</v>
      </c>
    </row>
    <row r="260" spans="1:5" ht="12.75">
      <c r="A260" s="35" t="s">
        <v>58</v>
      </c>
      <c r="E260" s="40" t="s">
        <v>5</v>
      </c>
    </row>
    <row r="261" spans="1:5" ht="12.75">
      <c r="A261" t="s">
        <v>60</v>
      </c>
      <c r="E261" s="39" t="s">
        <v>3923</v>
      </c>
    </row>
    <row r="262" spans="1:16" ht="25.5">
      <c r="A262" t="s">
        <v>50</v>
      </c>
      <c s="34" t="s">
        <v>395</v>
      </c>
      <c s="34" t="s">
        <v>3924</v>
      </c>
      <c s="35" t="s">
        <v>5</v>
      </c>
      <c s="6" t="s">
        <v>3925</v>
      </c>
      <c s="36" t="s">
        <v>166</v>
      </c>
      <c s="37">
        <v>1</v>
      </c>
      <c s="36">
        <v>0</v>
      </c>
      <c s="36">
        <f>ROUND(G262*H262,6)</f>
      </c>
      <c r="L262" s="38">
        <v>0</v>
      </c>
      <c s="32">
        <f>ROUND(ROUND(L262,2)*ROUND(G262,3),2)</f>
      </c>
      <c s="36" t="s">
        <v>56</v>
      </c>
      <c>
        <f>(M262*21)/100</f>
      </c>
      <c t="s">
        <v>28</v>
      </c>
    </row>
    <row r="263" spans="1:5" ht="25.5">
      <c r="A263" s="35" t="s">
        <v>57</v>
      </c>
      <c r="E263" s="39" t="s">
        <v>3925</v>
      </c>
    </row>
    <row r="264" spans="1:5" ht="12.75">
      <c r="A264" s="35" t="s">
        <v>58</v>
      </c>
      <c r="E264" s="40" t="s">
        <v>5</v>
      </c>
    </row>
    <row r="265" spans="1:5" ht="12.75">
      <c r="A265" t="s">
        <v>60</v>
      </c>
      <c r="E265" s="39" t="s">
        <v>3926</v>
      </c>
    </row>
    <row r="266" spans="1:16" ht="25.5">
      <c r="A266" t="s">
        <v>50</v>
      </c>
      <c s="34" t="s">
        <v>398</v>
      </c>
      <c s="34" t="s">
        <v>3927</v>
      </c>
      <c s="35" t="s">
        <v>5</v>
      </c>
      <c s="6" t="s">
        <v>3928</v>
      </c>
      <c s="36" t="s">
        <v>3824</v>
      </c>
      <c s="37">
        <v>3.2</v>
      </c>
      <c s="36">
        <v>0</v>
      </c>
      <c s="36">
        <f>ROUND(G266*H266,6)</f>
      </c>
      <c r="L266" s="38">
        <v>0</v>
      </c>
      <c s="32">
        <f>ROUND(ROUND(L266,2)*ROUND(G266,3),2)</f>
      </c>
      <c s="36" t="s">
        <v>56</v>
      </c>
      <c>
        <f>(M266*21)/100</f>
      </c>
      <c t="s">
        <v>28</v>
      </c>
    </row>
    <row r="267" spans="1:5" ht="25.5">
      <c r="A267" s="35" t="s">
        <v>57</v>
      </c>
      <c r="E267" s="39" t="s">
        <v>3928</v>
      </c>
    </row>
    <row r="268" spans="1:5" ht="12.75">
      <c r="A268" s="35" t="s">
        <v>58</v>
      </c>
      <c r="E268" s="40" t="s">
        <v>5</v>
      </c>
    </row>
    <row r="269" spans="1:5" ht="12.75">
      <c r="A269" t="s">
        <v>60</v>
      </c>
      <c r="E269" s="39" t="s">
        <v>5</v>
      </c>
    </row>
    <row r="270" spans="1:16" ht="12.75">
      <c r="A270" t="s">
        <v>50</v>
      </c>
      <c s="34" t="s">
        <v>402</v>
      </c>
      <c s="34" t="s">
        <v>3929</v>
      </c>
      <c s="35" t="s">
        <v>5</v>
      </c>
      <c s="6" t="s">
        <v>3854</v>
      </c>
      <c s="36" t="s">
        <v>166</v>
      </c>
      <c s="37">
        <v>1</v>
      </c>
      <c s="36">
        <v>0</v>
      </c>
      <c s="36">
        <f>ROUND(G270*H270,6)</f>
      </c>
      <c r="L270" s="38">
        <v>0</v>
      </c>
      <c s="32">
        <f>ROUND(ROUND(L270,2)*ROUND(G270,3),2)</f>
      </c>
      <c s="36" t="s">
        <v>56</v>
      </c>
      <c>
        <f>(M270*21)/100</f>
      </c>
      <c t="s">
        <v>28</v>
      </c>
    </row>
    <row r="271" spans="1:5" ht="12.75">
      <c r="A271" s="35" t="s">
        <v>57</v>
      </c>
      <c r="E271" s="39" t="s">
        <v>3854</v>
      </c>
    </row>
    <row r="272" spans="1:5" ht="12.75">
      <c r="A272" s="35" t="s">
        <v>58</v>
      </c>
      <c r="E272" s="40" t="s">
        <v>5</v>
      </c>
    </row>
    <row r="273" spans="1:5" ht="12.75">
      <c r="A273" t="s">
        <v>60</v>
      </c>
      <c r="E273" s="39" t="s">
        <v>5</v>
      </c>
    </row>
    <row r="274" spans="1:16" ht="12.75">
      <c r="A274" t="s">
        <v>50</v>
      </c>
      <c s="34" t="s">
        <v>406</v>
      </c>
      <c s="34" t="s">
        <v>3930</v>
      </c>
      <c s="35" t="s">
        <v>5</v>
      </c>
      <c s="6" t="s">
        <v>3931</v>
      </c>
      <c s="36" t="s">
        <v>220</v>
      </c>
      <c s="37">
        <v>2.6</v>
      </c>
      <c s="36">
        <v>0</v>
      </c>
      <c s="36">
        <f>ROUND(G274*H274,6)</f>
      </c>
      <c r="L274" s="38">
        <v>0</v>
      </c>
      <c s="32">
        <f>ROUND(ROUND(L274,2)*ROUND(G274,3),2)</f>
      </c>
      <c s="36" t="s">
        <v>56</v>
      </c>
      <c>
        <f>(M274*21)/100</f>
      </c>
      <c t="s">
        <v>28</v>
      </c>
    </row>
    <row r="275" spans="1:5" ht="12.75">
      <c r="A275" s="35" t="s">
        <v>57</v>
      </c>
      <c r="E275" s="39" t="s">
        <v>3931</v>
      </c>
    </row>
    <row r="276" spans="1:5" ht="12.75">
      <c r="A276" s="35" t="s">
        <v>58</v>
      </c>
      <c r="E276" s="40" t="s">
        <v>5</v>
      </c>
    </row>
    <row r="277" spans="1:5" ht="12.75">
      <c r="A277" t="s">
        <v>60</v>
      </c>
      <c r="E277" s="39" t="s">
        <v>3932</v>
      </c>
    </row>
    <row r="278" spans="1:16" ht="25.5">
      <c r="A278" t="s">
        <v>50</v>
      </c>
      <c s="34" t="s">
        <v>410</v>
      </c>
      <c s="34" t="s">
        <v>3933</v>
      </c>
      <c s="35" t="s">
        <v>5</v>
      </c>
      <c s="6" t="s">
        <v>3830</v>
      </c>
      <c s="36" t="s">
        <v>166</v>
      </c>
      <c s="37">
        <v>1</v>
      </c>
      <c s="36">
        <v>0</v>
      </c>
      <c s="36">
        <f>ROUND(G278*H278,6)</f>
      </c>
      <c r="L278" s="38">
        <v>0</v>
      </c>
      <c s="32">
        <f>ROUND(ROUND(L278,2)*ROUND(G278,3),2)</f>
      </c>
      <c s="36" t="s">
        <v>56</v>
      </c>
      <c>
        <f>(M278*21)/100</f>
      </c>
      <c t="s">
        <v>28</v>
      </c>
    </row>
    <row r="279" spans="1:5" ht="25.5">
      <c r="A279" s="35" t="s">
        <v>57</v>
      </c>
      <c r="E279" s="39" t="s">
        <v>3830</v>
      </c>
    </row>
    <row r="280" spans="1:5" ht="12.75">
      <c r="A280" s="35" t="s">
        <v>58</v>
      </c>
      <c r="E280" s="40" t="s">
        <v>5</v>
      </c>
    </row>
    <row r="281" spans="1:5" ht="12.75">
      <c r="A281" t="s">
        <v>60</v>
      </c>
      <c r="E281" s="39" t="s">
        <v>5</v>
      </c>
    </row>
    <row r="282" spans="1:13" ht="12.75">
      <c r="A282" t="s">
        <v>47</v>
      </c>
      <c r="C282" s="31" t="s">
        <v>365</v>
      </c>
      <c r="E282" s="33" t="s">
        <v>3934</v>
      </c>
      <c r="J282" s="32">
        <f>0</f>
      </c>
      <c s="32">
        <f>0</f>
      </c>
      <c s="32">
        <f>0+L283+L287+L291+L295+L299+L303+L307+L311+L315</f>
      </c>
      <c s="32">
        <f>0+M283+M287+M291+M295+M299+M303+M307+M311+M315</f>
      </c>
    </row>
    <row r="283" spans="1:16" ht="25.5">
      <c r="A283" t="s">
        <v>50</v>
      </c>
      <c s="34" t="s">
        <v>413</v>
      </c>
      <c s="34" t="s">
        <v>3935</v>
      </c>
      <c s="35" t="s">
        <v>5</v>
      </c>
      <c s="6" t="s">
        <v>3936</v>
      </c>
      <c s="36" t="s">
        <v>166</v>
      </c>
      <c s="37">
        <v>1</v>
      </c>
      <c s="36">
        <v>0</v>
      </c>
      <c s="36">
        <f>ROUND(G283*H283,6)</f>
      </c>
      <c r="L283" s="38">
        <v>0</v>
      </c>
      <c s="32">
        <f>ROUND(ROUND(L283,2)*ROUND(G283,3),2)</f>
      </c>
      <c s="36" t="s">
        <v>56</v>
      </c>
      <c>
        <f>(M283*21)/100</f>
      </c>
      <c t="s">
        <v>28</v>
      </c>
    </row>
    <row r="284" spans="1:5" ht="25.5">
      <c r="A284" s="35" t="s">
        <v>57</v>
      </c>
      <c r="E284" s="39" t="s">
        <v>3936</v>
      </c>
    </row>
    <row r="285" spans="1:5" ht="12.75">
      <c r="A285" s="35" t="s">
        <v>58</v>
      </c>
      <c r="E285" s="40" t="s">
        <v>5</v>
      </c>
    </row>
    <row r="286" spans="1:5" ht="12.75">
      <c r="A286" t="s">
        <v>60</v>
      </c>
      <c r="E286" s="39" t="s">
        <v>3937</v>
      </c>
    </row>
    <row r="287" spans="1:16" ht="12.75">
      <c r="A287" t="s">
        <v>50</v>
      </c>
      <c s="34" t="s">
        <v>417</v>
      </c>
      <c s="34" t="s">
        <v>3938</v>
      </c>
      <c s="35" t="s">
        <v>5</v>
      </c>
      <c s="6" t="s">
        <v>3861</v>
      </c>
      <c s="36" t="s">
        <v>166</v>
      </c>
      <c s="37">
        <v>2</v>
      </c>
      <c s="36">
        <v>0</v>
      </c>
      <c s="36">
        <f>ROUND(G287*H287,6)</f>
      </c>
      <c r="L287" s="38">
        <v>0</v>
      </c>
      <c s="32">
        <f>ROUND(ROUND(L287,2)*ROUND(G287,3),2)</f>
      </c>
      <c s="36" t="s">
        <v>56</v>
      </c>
      <c>
        <f>(M287*21)/100</f>
      </c>
      <c t="s">
        <v>28</v>
      </c>
    </row>
    <row r="288" spans="1:5" ht="12.75">
      <c r="A288" s="35" t="s">
        <v>57</v>
      </c>
      <c r="E288" s="39" t="s">
        <v>3861</v>
      </c>
    </row>
    <row r="289" spans="1:5" ht="12.75">
      <c r="A289" s="35" t="s">
        <v>58</v>
      </c>
      <c r="E289" s="40" t="s">
        <v>5</v>
      </c>
    </row>
    <row r="290" spans="1:5" ht="12.75">
      <c r="A290" t="s">
        <v>60</v>
      </c>
      <c r="E290" s="39" t="s">
        <v>3939</v>
      </c>
    </row>
    <row r="291" spans="1:16" ht="12.75">
      <c r="A291" t="s">
        <v>50</v>
      </c>
      <c s="34" t="s">
        <v>421</v>
      </c>
      <c s="34" t="s">
        <v>3940</v>
      </c>
      <c s="35" t="s">
        <v>5</v>
      </c>
      <c s="6" t="s">
        <v>3941</v>
      </c>
      <c s="36" t="s">
        <v>166</v>
      </c>
      <c s="37">
        <v>2</v>
      </c>
      <c s="36">
        <v>0</v>
      </c>
      <c s="36">
        <f>ROUND(G291*H291,6)</f>
      </c>
      <c r="L291" s="38">
        <v>0</v>
      </c>
      <c s="32">
        <f>ROUND(ROUND(L291,2)*ROUND(G291,3),2)</f>
      </c>
      <c s="36" t="s">
        <v>56</v>
      </c>
      <c>
        <f>(M291*21)/100</f>
      </c>
      <c t="s">
        <v>28</v>
      </c>
    </row>
    <row r="292" spans="1:5" ht="12.75">
      <c r="A292" s="35" t="s">
        <v>57</v>
      </c>
      <c r="E292" s="39" t="s">
        <v>3941</v>
      </c>
    </row>
    <row r="293" spans="1:5" ht="12.75">
      <c r="A293" s="35" t="s">
        <v>58</v>
      </c>
      <c r="E293" s="40" t="s">
        <v>5</v>
      </c>
    </row>
    <row r="294" spans="1:5" ht="12.75">
      <c r="A294" t="s">
        <v>60</v>
      </c>
      <c r="E294" s="39" t="s">
        <v>3942</v>
      </c>
    </row>
    <row r="295" spans="1:16" ht="12.75">
      <c r="A295" t="s">
        <v>50</v>
      </c>
      <c s="34" t="s">
        <v>425</v>
      </c>
      <c s="34" t="s">
        <v>3943</v>
      </c>
      <c s="35" t="s">
        <v>5</v>
      </c>
      <c s="6" t="s">
        <v>3867</v>
      </c>
      <c s="36" t="s">
        <v>166</v>
      </c>
      <c s="37">
        <v>1</v>
      </c>
      <c s="36">
        <v>0</v>
      </c>
      <c s="36">
        <f>ROUND(G295*H295,6)</f>
      </c>
      <c r="L295" s="38">
        <v>0</v>
      </c>
      <c s="32">
        <f>ROUND(ROUND(L295,2)*ROUND(G295,3),2)</f>
      </c>
      <c s="36" t="s">
        <v>56</v>
      </c>
      <c>
        <f>(M295*21)/100</f>
      </c>
      <c t="s">
        <v>28</v>
      </c>
    </row>
    <row r="296" spans="1:5" ht="12.75">
      <c r="A296" s="35" t="s">
        <v>57</v>
      </c>
      <c r="E296" s="39" t="s">
        <v>3867</v>
      </c>
    </row>
    <row r="297" spans="1:5" ht="12.75">
      <c r="A297" s="35" t="s">
        <v>58</v>
      </c>
      <c r="E297" s="40" t="s">
        <v>5</v>
      </c>
    </row>
    <row r="298" spans="1:5" ht="12.75">
      <c r="A298" t="s">
        <v>60</v>
      </c>
      <c r="E298" s="39" t="s">
        <v>3944</v>
      </c>
    </row>
    <row r="299" spans="1:16" ht="25.5">
      <c r="A299" t="s">
        <v>50</v>
      </c>
      <c s="34" t="s">
        <v>429</v>
      </c>
      <c s="34" t="s">
        <v>3945</v>
      </c>
      <c s="35" t="s">
        <v>5</v>
      </c>
      <c s="6" t="s">
        <v>3946</v>
      </c>
      <c s="36" t="s">
        <v>166</v>
      </c>
      <c s="37">
        <v>2</v>
      </c>
      <c s="36">
        <v>0</v>
      </c>
      <c s="36">
        <f>ROUND(G299*H299,6)</f>
      </c>
      <c r="L299" s="38">
        <v>0</v>
      </c>
      <c s="32">
        <f>ROUND(ROUND(L299,2)*ROUND(G299,3),2)</f>
      </c>
      <c s="36" t="s">
        <v>56</v>
      </c>
      <c>
        <f>(M299*21)/100</f>
      </c>
      <c t="s">
        <v>28</v>
      </c>
    </row>
    <row r="300" spans="1:5" ht="25.5">
      <c r="A300" s="35" t="s">
        <v>57</v>
      </c>
      <c r="E300" s="39" t="s">
        <v>3946</v>
      </c>
    </row>
    <row r="301" spans="1:5" ht="12.75">
      <c r="A301" s="35" t="s">
        <v>58</v>
      </c>
      <c r="E301" s="40" t="s">
        <v>5</v>
      </c>
    </row>
    <row r="302" spans="1:5" ht="12.75">
      <c r="A302" t="s">
        <v>60</v>
      </c>
      <c r="E302" s="39" t="s">
        <v>5</v>
      </c>
    </row>
    <row r="303" spans="1:16" ht="12.75">
      <c r="A303" t="s">
        <v>50</v>
      </c>
      <c s="34" t="s">
        <v>863</v>
      </c>
      <c s="34" t="s">
        <v>3947</v>
      </c>
      <c s="35" t="s">
        <v>5</v>
      </c>
      <c s="6" t="s">
        <v>3948</v>
      </c>
      <c s="36" t="s">
        <v>166</v>
      </c>
      <c s="37">
        <v>1</v>
      </c>
      <c s="36">
        <v>0</v>
      </c>
      <c s="36">
        <f>ROUND(G303*H303,6)</f>
      </c>
      <c r="L303" s="38">
        <v>0</v>
      </c>
      <c s="32">
        <f>ROUND(ROUND(L303,2)*ROUND(G303,3),2)</f>
      </c>
      <c s="36" t="s">
        <v>56</v>
      </c>
      <c>
        <f>(M303*21)/100</f>
      </c>
      <c t="s">
        <v>28</v>
      </c>
    </row>
    <row r="304" spans="1:5" ht="12.75">
      <c r="A304" s="35" t="s">
        <v>57</v>
      </c>
      <c r="E304" s="39" t="s">
        <v>3948</v>
      </c>
    </row>
    <row r="305" spans="1:5" ht="12.75">
      <c r="A305" s="35" t="s">
        <v>58</v>
      </c>
      <c r="E305" s="40" t="s">
        <v>5</v>
      </c>
    </row>
    <row r="306" spans="1:5" ht="12.75">
      <c r="A306" t="s">
        <v>60</v>
      </c>
      <c r="E306" s="39" t="s">
        <v>3949</v>
      </c>
    </row>
    <row r="307" spans="1:16" ht="25.5">
      <c r="A307" t="s">
        <v>50</v>
      </c>
      <c s="34" t="s">
        <v>867</v>
      </c>
      <c s="34" t="s">
        <v>3950</v>
      </c>
      <c s="35" t="s">
        <v>5</v>
      </c>
      <c s="6" t="s">
        <v>3951</v>
      </c>
      <c s="36" t="s">
        <v>166</v>
      </c>
      <c s="37">
        <v>2</v>
      </c>
      <c s="36">
        <v>0</v>
      </c>
      <c s="36">
        <f>ROUND(G307*H307,6)</f>
      </c>
      <c r="L307" s="38">
        <v>0</v>
      </c>
      <c s="32">
        <f>ROUND(ROUND(L307,2)*ROUND(G307,3),2)</f>
      </c>
      <c s="36" t="s">
        <v>56</v>
      </c>
      <c>
        <f>(M307*21)/100</f>
      </c>
      <c t="s">
        <v>28</v>
      </c>
    </row>
    <row r="308" spans="1:5" ht="25.5">
      <c r="A308" s="35" t="s">
        <v>57</v>
      </c>
      <c r="E308" s="39" t="s">
        <v>3951</v>
      </c>
    </row>
    <row r="309" spans="1:5" ht="12.75">
      <c r="A309" s="35" t="s">
        <v>58</v>
      </c>
      <c r="E309" s="40" t="s">
        <v>5</v>
      </c>
    </row>
    <row r="310" spans="1:5" ht="12.75">
      <c r="A310" t="s">
        <v>60</v>
      </c>
      <c r="E310" s="39" t="s">
        <v>5</v>
      </c>
    </row>
    <row r="311" spans="1:16" ht="25.5">
      <c r="A311" t="s">
        <v>50</v>
      </c>
      <c s="34" t="s">
        <v>871</v>
      </c>
      <c s="34" t="s">
        <v>3952</v>
      </c>
      <c s="35" t="s">
        <v>5</v>
      </c>
      <c s="6" t="s">
        <v>3953</v>
      </c>
      <c s="36" t="s">
        <v>3824</v>
      </c>
      <c s="37">
        <v>13.3</v>
      </c>
      <c s="36">
        <v>0</v>
      </c>
      <c s="36">
        <f>ROUND(G311*H311,6)</f>
      </c>
      <c r="L311" s="38">
        <v>0</v>
      </c>
      <c s="32">
        <f>ROUND(ROUND(L311,2)*ROUND(G311,3),2)</f>
      </c>
      <c s="36" t="s">
        <v>56</v>
      </c>
      <c>
        <f>(M311*21)/100</f>
      </c>
      <c t="s">
        <v>28</v>
      </c>
    </row>
    <row r="312" spans="1:5" ht="25.5">
      <c r="A312" s="35" t="s">
        <v>57</v>
      </c>
      <c r="E312" s="39" t="s">
        <v>3953</v>
      </c>
    </row>
    <row r="313" spans="1:5" ht="12.75">
      <c r="A313" s="35" t="s">
        <v>58</v>
      </c>
      <c r="E313" s="40" t="s">
        <v>5</v>
      </c>
    </row>
    <row r="314" spans="1:5" ht="12.75">
      <c r="A314" t="s">
        <v>60</v>
      </c>
      <c r="E314" s="39" t="s">
        <v>5</v>
      </c>
    </row>
    <row r="315" spans="1:16" ht="25.5">
      <c r="A315" t="s">
        <v>50</v>
      </c>
      <c s="34" t="s">
        <v>877</v>
      </c>
      <c s="34" t="s">
        <v>3954</v>
      </c>
      <c s="35" t="s">
        <v>5</v>
      </c>
      <c s="6" t="s">
        <v>3830</v>
      </c>
      <c s="36" t="s">
        <v>166</v>
      </c>
      <c s="37">
        <v>1</v>
      </c>
      <c s="36">
        <v>0</v>
      </c>
      <c s="36">
        <f>ROUND(G315*H315,6)</f>
      </c>
      <c r="L315" s="38">
        <v>0</v>
      </c>
      <c s="32">
        <f>ROUND(ROUND(L315,2)*ROUND(G315,3),2)</f>
      </c>
      <c s="36" t="s">
        <v>56</v>
      </c>
      <c>
        <f>(M315*21)/100</f>
      </c>
      <c t="s">
        <v>28</v>
      </c>
    </row>
    <row r="316" spans="1:5" ht="25.5">
      <c r="A316" s="35" t="s">
        <v>57</v>
      </c>
      <c r="E316" s="39" t="s">
        <v>3830</v>
      </c>
    </row>
    <row r="317" spans="1:5" ht="12.75">
      <c r="A317" s="35" t="s">
        <v>58</v>
      </c>
      <c r="E317" s="40" t="s">
        <v>5</v>
      </c>
    </row>
    <row r="318" spans="1:5" ht="12.75">
      <c r="A318" t="s">
        <v>60</v>
      </c>
      <c r="E318" s="39" t="s">
        <v>5</v>
      </c>
    </row>
    <row r="319" spans="1:13" ht="12.75">
      <c r="A319" t="s">
        <v>47</v>
      </c>
      <c r="C319" s="31" t="s">
        <v>3955</v>
      </c>
      <c r="E319" s="33" t="s">
        <v>3956</v>
      </c>
      <c r="J319" s="32">
        <f>0</f>
      </c>
      <c s="32">
        <f>0</f>
      </c>
      <c s="32">
        <f>0+L320</f>
      </c>
      <c s="32">
        <f>0+M320</f>
      </c>
    </row>
    <row r="320" spans="1:16" ht="12.75">
      <c r="A320" t="s">
        <v>50</v>
      </c>
      <c s="34" t="s">
        <v>881</v>
      </c>
      <c s="34" t="s">
        <v>3957</v>
      </c>
      <c s="35" t="s">
        <v>5</v>
      </c>
      <c s="6" t="s">
        <v>3958</v>
      </c>
      <c s="36" t="s">
        <v>166</v>
      </c>
      <c s="37">
        <v>1</v>
      </c>
      <c s="36">
        <v>0</v>
      </c>
      <c s="36">
        <f>ROUND(G320*H320,6)</f>
      </c>
      <c r="L320" s="38">
        <v>0</v>
      </c>
      <c s="32">
        <f>ROUND(ROUND(L320,2)*ROUND(G320,3),2)</f>
      </c>
      <c s="36" t="s">
        <v>56</v>
      </c>
      <c>
        <f>(M320*21)/100</f>
      </c>
      <c t="s">
        <v>28</v>
      </c>
    </row>
    <row r="321" spans="1:5" ht="12.75">
      <c r="A321" s="35" t="s">
        <v>57</v>
      </c>
      <c r="E321" s="39" t="s">
        <v>3958</v>
      </c>
    </row>
    <row r="322" spans="1:5" ht="12.75">
      <c r="A322" s="35" t="s">
        <v>58</v>
      </c>
      <c r="E322" s="40" t="s">
        <v>5</v>
      </c>
    </row>
    <row r="323" spans="1:5" ht="12.75">
      <c r="A323" t="s">
        <v>60</v>
      </c>
      <c r="E323" s="39" t="s">
        <v>5</v>
      </c>
    </row>
    <row r="324" spans="1:13" ht="12.75">
      <c r="A324" t="s">
        <v>47</v>
      </c>
      <c r="C324" s="31" t="s">
        <v>375</v>
      </c>
      <c r="E324" s="33" t="s">
        <v>3959</v>
      </c>
      <c r="J324" s="32">
        <f>0</f>
      </c>
      <c s="32">
        <f>0</f>
      </c>
      <c s="32">
        <f>0+L325+L329+L333</f>
      </c>
      <c s="32">
        <f>0+M325+M329+M333</f>
      </c>
    </row>
    <row r="325" spans="1:16" ht="12.75">
      <c r="A325" t="s">
        <v>50</v>
      </c>
      <c s="34" t="s">
        <v>883</v>
      </c>
      <c s="34" t="s">
        <v>3960</v>
      </c>
      <c s="35" t="s">
        <v>5</v>
      </c>
      <c s="6" t="s">
        <v>317</v>
      </c>
      <c s="36" t="s">
        <v>55</v>
      </c>
      <c s="37">
        <v>0.22</v>
      </c>
      <c s="36">
        <v>0</v>
      </c>
      <c s="36">
        <f>ROUND(G325*H325,6)</f>
      </c>
      <c r="L325" s="38">
        <v>0</v>
      </c>
      <c s="32">
        <f>ROUND(ROUND(L325,2)*ROUND(G325,3),2)</f>
      </c>
      <c s="36" t="s">
        <v>56</v>
      </c>
      <c>
        <f>(M325*21)/100</f>
      </c>
      <c t="s">
        <v>28</v>
      </c>
    </row>
    <row r="326" spans="1:5" ht="12.75">
      <c r="A326" s="35" t="s">
        <v>57</v>
      </c>
      <c r="E326" s="39" t="s">
        <v>317</v>
      </c>
    </row>
    <row r="327" spans="1:5" ht="12.75">
      <c r="A327" s="35" t="s">
        <v>58</v>
      </c>
      <c r="E327" s="40" t="s">
        <v>5</v>
      </c>
    </row>
    <row r="328" spans="1:5" ht="12.75">
      <c r="A328" t="s">
        <v>60</v>
      </c>
      <c r="E328" s="39" t="s">
        <v>5</v>
      </c>
    </row>
    <row r="329" spans="1:16" ht="12.75">
      <c r="A329" t="s">
        <v>50</v>
      </c>
      <c s="34" t="s">
        <v>884</v>
      </c>
      <c s="34" t="s">
        <v>3961</v>
      </c>
      <c s="35" t="s">
        <v>5</v>
      </c>
      <c s="6" t="s">
        <v>3962</v>
      </c>
      <c s="36" t="s">
        <v>166</v>
      </c>
      <c s="37">
        <v>1</v>
      </c>
      <c s="36">
        <v>0</v>
      </c>
      <c s="36">
        <f>ROUND(G329*H329,6)</f>
      </c>
      <c r="L329" s="38">
        <v>0</v>
      </c>
      <c s="32">
        <f>ROUND(ROUND(L329,2)*ROUND(G329,3),2)</f>
      </c>
      <c s="36" t="s">
        <v>56</v>
      </c>
      <c>
        <f>(M329*21)/100</f>
      </c>
      <c t="s">
        <v>28</v>
      </c>
    </row>
    <row r="330" spans="1:5" ht="12.75">
      <c r="A330" s="35" t="s">
        <v>57</v>
      </c>
      <c r="E330" s="39" t="s">
        <v>3962</v>
      </c>
    </row>
    <row r="331" spans="1:5" ht="12.75">
      <c r="A331" s="35" t="s">
        <v>58</v>
      </c>
      <c r="E331" s="40" t="s">
        <v>5</v>
      </c>
    </row>
    <row r="332" spans="1:5" ht="12.75">
      <c r="A332" t="s">
        <v>60</v>
      </c>
      <c r="E332" s="39" t="s">
        <v>5</v>
      </c>
    </row>
    <row r="333" spans="1:16" ht="12.75">
      <c r="A333" t="s">
        <v>50</v>
      </c>
      <c s="34" t="s">
        <v>885</v>
      </c>
      <c s="34" t="s">
        <v>3963</v>
      </c>
      <c s="35" t="s">
        <v>5</v>
      </c>
      <c s="6" t="s">
        <v>3964</v>
      </c>
      <c s="36" t="s">
        <v>166</v>
      </c>
      <c s="37">
        <v>1</v>
      </c>
      <c s="36">
        <v>0</v>
      </c>
      <c s="36">
        <f>ROUND(G333*H333,6)</f>
      </c>
      <c r="L333" s="38">
        <v>0</v>
      </c>
      <c s="32">
        <f>ROUND(ROUND(L333,2)*ROUND(G333,3),2)</f>
      </c>
      <c s="36" t="s">
        <v>56</v>
      </c>
      <c>
        <f>(M333*21)/100</f>
      </c>
      <c t="s">
        <v>28</v>
      </c>
    </row>
    <row r="334" spans="1:5" ht="12.75">
      <c r="A334" s="35" t="s">
        <v>57</v>
      </c>
      <c r="E334" s="39" t="s">
        <v>3964</v>
      </c>
    </row>
    <row r="335" spans="1:5" ht="12.75">
      <c r="A335" s="35" t="s">
        <v>58</v>
      </c>
      <c r="E335" s="40" t="s">
        <v>5</v>
      </c>
    </row>
    <row r="336" spans="1:5" ht="12.75">
      <c r="A336" t="s">
        <v>60</v>
      </c>
      <c r="E336" s="39" t="s">
        <v>5</v>
      </c>
    </row>
    <row r="337" spans="1:13" ht="12.75">
      <c r="A337" t="s">
        <v>47</v>
      </c>
      <c r="C337" s="31" t="s">
        <v>148</v>
      </c>
      <c r="E337" s="33" t="s">
        <v>149</v>
      </c>
      <c r="J337" s="32">
        <f>0</f>
      </c>
      <c s="32">
        <f>0</f>
      </c>
      <c s="32">
        <f>0+L338+L342+L346+L350+L354+L358+L362+L366+L370+L374+L378</f>
      </c>
      <c s="32">
        <f>0+M338+M342+M346+M350+M354+M358+M362+M366+M370+M374+M378</f>
      </c>
    </row>
    <row r="338" spans="1:16" ht="25.5">
      <c r="A338" t="s">
        <v>50</v>
      </c>
      <c s="34" t="s">
        <v>886</v>
      </c>
      <c s="34" t="s">
        <v>3965</v>
      </c>
      <c s="35" t="s">
        <v>5</v>
      </c>
      <c s="6" t="s">
        <v>3966</v>
      </c>
      <c s="36" t="s">
        <v>300</v>
      </c>
      <c s="37">
        <v>16</v>
      </c>
      <c s="36">
        <v>0</v>
      </c>
      <c s="36">
        <f>ROUND(G338*H338,6)</f>
      </c>
      <c r="L338" s="38">
        <v>0</v>
      </c>
      <c s="32">
        <f>ROUND(ROUND(L338,2)*ROUND(G338,3),2)</f>
      </c>
      <c s="36" t="s">
        <v>56</v>
      </c>
      <c>
        <f>(M338*21)/100</f>
      </c>
      <c t="s">
        <v>28</v>
      </c>
    </row>
    <row r="339" spans="1:5" ht="38.25">
      <c r="A339" s="35" t="s">
        <v>57</v>
      </c>
      <c r="E339" s="39" t="s">
        <v>3967</v>
      </c>
    </row>
    <row r="340" spans="1:5" ht="12.75">
      <c r="A340" s="35" t="s">
        <v>58</v>
      </c>
      <c r="E340" s="40" t="s">
        <v>5</v>
      </c>
    </row>
    <row r="341" spans="1:5" ht="12.75">
      <c r="A341" t="s">
        <v>60</v>
      </c>
      <c r="E341" s="39" t="s">
        <v>5</v>
      </c>
    </row>
    <row r="342" spans="1:16" ht="12.75">
      <c r="A342" t="s">
        <v>50</v>
      </c>
      <c s="34" t="s">
        <v>887</v>
      </c>
      <c s="34" t="s">
        <v>3968</v>
      </c>
      <c s="35" t="s">
        <v>5</v>
      </c>
      <c s="6" t="s">
        <v>3969</v>
      </c>
      <c s="36" t="s">
        <v>300</v>
      </c>
      <c s="37">
        <v>72</v>
      </c>
      <c s="36">
        <v>0</v>
      </c>
      <c s="36">
        <f>ROUND(G342*H342,6)</f>
      </c>
      <c r="L342" s="38">
        <v>0</v>
      </c>
      <c s="32">
        <f>ROUND(ROUND(L342,2)*ROUND(G342,3),2)</f>
      </c>
      <c s="36" t="s">
        <v>56</v>
      </c>
      <c>
        <f>(M342*21)/100</f>
      </c>
      <c t="s">
        <v>28</v>
      </c>
    </row>
    <row r="343" spans="1:5" ht="12.75">
      <c r="A343" s="35" t="s">
        <v>57</v>
      </c>
      <c r="E343" s="39" t="s">
        <v>3969</v>
      </c>
    </row>
    <row r="344" spans="1:5" ht="12.75">
      <c r="A344" s="35" t="s">
        <v>58</v>
      </c>
      <c r="E344" s="40" t="s">
        <v>5</v>
      </c>
    </row>
    <row r="345" spans="1:5" ht="12.75">
      <c r="A345" t="s">
        <v>60</v>
      </c>
      <c r="E345" s="39" t="s">
        <v>5</v>
      </c>
    </row>
    <row r="346" spans="1:16" ht="12.75">
      <c r="A346" t="s">
        <v>50</v>
      </c>
      <c s="34" t="s">
        <v>888</v>
      </c>
      <c s="34" t="s">
        <v>3970</v>
      </c>
      <c s="35" t="s">
        <v>5</v>
      </c>
      <c s="6" t="s">
        <v>3971</v>
      </c>
      <c s="36" t="s">
        <v>300</v>
      </c>
      <c s="37">
        <v>16</v>
      </c>
      <c s="36">
        <v>0</v>
      </c>
      <c s="36">
        <f>ROUND(G346*H346,6)</f>
      </c>
      <c r="L346" s="38">
        <v>0</v>
      </c>
      <c s="32">
        <f>ROUND(ROUND(L346,2)*ROUND(G346,3),2)</f>
      </c>
      <c s="36" t="s">
        <v>56</v>
      </c>
      <c>
        <f>(M346*21)/100</f>
      </c>
      <c t="s">
        <v>28</v>
      </c>
    </row>
    <row r="347" spans="1:5" ht="12.75">
      <c r="A347" s="35" t="s">
        <v>57</v>
      </c>
      <c r="E347" s="39" t="s">
        <v>3971</v>
      </c>
    </row>
    <row r="348" spans="1:5" ht="12.75">
      <c r="A348" s="35" t="s">
        <v>58</v>
      </c>
      <c r="E348" s="40" t="s">
        <v>5</v>
      </c>
    </row>
    <row r="349" spans="1:5" ht="12.75">
      <c r="A349" t="s">
        <v>60</v>
      </c>
      <c r="E349" s="39" t="s">
        <v>5</v>
      </c>
    </row>
    <row r="350" spans="1:16" ht="25.5">
      <c r="A350" t="s">
        <v>50</v>
      </c>
      <c s="34" t="s">
        <v>889</v>
      </c>
      <c s="34" t="s">
        <v>3972</v>
      </c>
      <c s="35" t="s">
        <v>5</v>
      </c>
      <c s="6" t="s">
        <v>3973</v>
      </c>
      <c s="36" t="s">
        <v>166</v>
      </c>
      <c s="37">
        <v>1</v>
      </c>
      <c s="36">
        <v>0</v>
      </c>
      <c s="36">
        <f>ROUND(G350*H350,6)</f>
      </c>
      <c r="L350" s="38">
        <v>0</v>
      </c>
      <c s="32">
        <f>ROUND(ROUND(L350,2)*ROUND(G350,3),2)</f>
      </c>
      <c s="36" t="s">
        <v>56</v>
      </c>
      <c>
        <f>(M350*21)/100</f>
      </c>
      <c t="s">
        <v>28</v>
      </c>
    </row>
    <row r="351" spans="1:5" ht="38.25">
      <c r="A351" s="35" t="s">
        <v>57</v>
      </c>
      <c r="E351" s="39" t="s">
        <v>3974</v>
      </c>
    </row>
    <row r="352" spans="1:5" ht="12.75">
      <c r="A352" s="35" t="s">
        <v>58</v>
      </c>
      <c r="E352" s="40" t="s">
        <v>5</v>
      </c>
    </row>
    <row r="353" spans="1:5" ht="12.75">
      <c r="A353" t="s">
        <v>60</v>
      </c>
      <c r="E353" s="39" t="s">
        <v>5</v>
      </c>
    </row>
    <row r="354" spans="1:16" ht="12.75">
      <c r="A354" t="s">
        <v>50</v>
      </c>
      <c s="34" t="s">
        <v>890</v>
      </c>
      <c s="34" t="s">
        <v>3788</v>
      </c>
      <c s="35" t="s">
        <v>5</v>
      </c>
      <c s="6" t="s">
        <v>3789</v>
      </c>
      <c s="36" t="s">
        <v>281</v>
      </c>
      <c s="37">
        <v>1</v>
      </c>
      <c s="36">
        <v>0</v>
      </c>
      <c s="36">
        <f>ROUND(G354*H354,6)</f>
      </c>
      <c r="L354" s="38">
        <v>0</v>
      </c>
      <c s="32">
        <f>ROUND(ROUND(L354,2)*ROUND(G354,3),2)</f>
      </c>
      <c s="36" t="s">
        <v>56</v>
      </c>
      <c>
        <f>(M354*21)/100</f>
      </c>
      <c t="s">
        <v>28</v>
      </c>
    </row>
    <row r="355" spans="1:5" ht="12.75">
      <c r="A355" s="35" t="s">
        <v>57</v>
      </c>
      <c r="E355" s="39" t="s">
        <v>3789</v>
      </c>
    </row>
    <row r="356" spans="1:5" ht="12.75">
      <c r="A356" s="35" t="s">
        <v>58</v>
      </c>
      <c r="E356" s="40" t="s">
        <v>5</v>
      </c>
    </row>
    <row r="357" spans="1:5" ht="12.75">
      <c r="A357" t="s">
        <v>60</v>
      </c>
      <c r="E357" s="39" t="s">
        <v>3975</v>
      </c>
    </row>
    <row r="358" spans="1:16" ht="25.5">
      <c r="A358" t="s">
        <v>50</v>
      </c>
      <c s="34" t="s">
        <v>891</v>
      </c>
      <c s="34" t="s">
        <v>407</v>
      </c>
      <c s="35" t="s">
        <v>5</v>
      </c>
      <c s="6" t="s">
        <v>408</v>
      </c>
      <c s="36" t="s">
        <v>166</v>
      </c>
      <c s="37">
        <v>1</v>
      </c>
      <c s="36">
        <v>0</v>
      </c>
      <c s="36">
        <f>ROUND(G358*H358,6)</f>
      </c>
      <c r="L358" s="38">
        <v>0</v>
      </c>
      <c s="32">
        <f>ROUND(ROUND(L358,2)*ROUND(G358,3),2)</f>
      </c>
      <c s="36" t="s">
        <v>56</v>
      </c>
      <c>
        <f>(M358*21)/100</f>
      </c>
      <c t="s">
        <v>28</v>
      </c>
    </row>
    <row r="359" spans="1:5" ht="25.5">
      <c r="A359" s="35" t="s">
        <v>57</v>
      </c>
      <c r="E359" s="39" t="s">
        <v>408</v>
      </c>
    </row>
    <row r="360" spans="1:5" ht="12.75">
      <c r="A360" s="35" t="s">
        <v>58</v>
      </c>
      <c r="E360" s="40" t="s">
        <v>5</v>
      </c>
    </row>
    <row r="361" spans="1:5" ht="153">
      <c r="A361" t="s">
        <v>60</v>
      </c>
      <c r="E361" s="39" t="s">
        <v>409</v>
      </c>
    </row>
    <row r="362" spans="1:16" ht="25.5">
      <c r="A362" t="s">
        <v>50</v>
      </c>
      <c s="34" t="s">
        <v>892</v>
      </c>
      <c s="34" t="s">
        <v>411</v>
      </c>
      <c s="35" t="s">
        <v>5</v>
      </c>
      <c s="6" t="s">
        <v>213</v>
      </c>
      <c s="36" t="s">
        <v>166</v>
      </c>
      <c s="37">
        <v>1</v>
      </c>
      <c s="36">
        <v>0</v>
      </c>
      <c s="36">
        <f>ROUND(G362*H362,6)</f>
      </c>
      <c r="L362" s="38">
        <v>0</v>
      </c>
      <c s="32">
        <f>ROUND(ROUND(L362,2)*ROUND(G362,3),2)</f>
      </c>
      <c s="36" t="s">
        <v>56</v>
      </c>
      <c>
        <f>(M362*21)/100</f>
      </c>
      <c t="s">
        <v>28</v>
      </c>
    </row>
    <row r="363" spans="1:5" ht="25.5">
      <c r="A363" s="35" t="s">
        <v>57</v>
      </c>
      <c r="E363" s="39" t="s">
        <v>213</v>
      </c>
    </row>
    <row r="364" spans="1:5" ht="12.75">
      <c r="A364" s="35" t="s">
        <v>58</v>
      </c>
      <c r="E364" s="40" t="s">
        <v>5</v>
      </c>
    </row>
    <row r="365" spans="1:5" ht="12.75">
      <c r="A365" t="s">
        <v>60</v>
      </c>
      <c r="E365" s="39" t="s">
        <v>5</v>
      </c>
    </row>
    <row r="366" spans="1:16" ht="25.5">
      <c r="A366" t="s">
        <v>50</v>
      </c>
      <c s="34" t="s">
        <v>893</v>
      </c>
      <c s="34" t="s">
        <v>418</v>
      </c>
      <c s="35" t="s">
        <v>5</v>
      </c>
      <c s="6" t="s">
        <v>419</v>
      </c>
      <c s="36" t="s">
        <v>166</v>
      </c>
      <c s="37">
        <v>1</v>
      </c>
      <c s="36">
        <v>0</v>
      </c>
      <c s="36">
        <f>ROUND(G366*H366,6)</f>
      </c>
      <c r="L366" s="38">
        <v>0</v>
      </c>
      <c s="32">
        <f>ROUND(ROUND(L366,2)*ROUND(G366,3),2)</f>
      </c>
      <c s="36" t="s">
        <v>56</v>
      </c>
      <c>
        <f>(M366*21)/100</f>
      </c>
      <c t="s">
        <v>28</v>
      </c>
    </row>
    <row r="367" spans="1:5" ht="25.5">
      <c r="A367" s="35" t="s">
        <v>57</v>
      </c>
      <c r="E367" s="39" t="s">
        <v>419</v>
      </c>
    </row>
    <row r="368" spans="1:5" ht="12.75">
      <c r="A368" s="35" t="s">
        <v>58</v>
      </c>
      <c r="E368" s="40" t="s">
        <v>5</v>
      </c>
    </row>
    <row r="369" spans="1:5" ht="204">
      <c r="A369" t="s">
        <v>60</v>
      </c>
      <c r="E369" s="39" t="s">
        <v>420</v>
      </c>
    </row>
    <row r="370" spans="1:16" ht="25.5">
      <c r="A370" t="s">
        <v>50</v>
      </c>
      <c s="34" t="s">
        <v>894</v>
      </c>
      <c s="34" t="s">
        <v>422</v>
      </c>
      <c s="35" t="s">
        <v>5</v>
      </c>
      <c s="6" t="s">
        <v>423</v>
      </c>
      <c s="36" t="s">
        <v>166</v>
      </c>
      <c s="37">
        <v>1</v>
      </c>
      <c s="36">
        <v>0</v>
      </c>
      <c s="36">
        <f>ROUND(G370*H370,6)</f>
      </c>
      <c r="L370" s="38">
        <v>0</v>
      </c>
      <c s="32">
        <f>ROUND(ROUND(L370,2)*ROUND(G370,3),2)</f>
      </c>
      <c s="36" t="s">
        <v>56</v>
      </c>
      <c>
        <f>(M370*21)/100</f>
      </c>
      <c t="s">
        <v>28</v>
      </c>
    </row>
    <row r="371" spans="1:5" ht="25.5">
      <c r="A371" s="35" t="s">
        <v>57</v>
      </c>
      <c r="E371" s="39" t="s">
        <v>423</v>
      </c>
    </row>
    <row r="372" spans="1:5" ht="12.75">
      <c r="A372" s="35" t="s">
        <v>58</v>
      </c>
      <c r="E372" s="40" t="s">
        <v>5</v>
      </c>
    </row>
    <row r="373" spans="1:5" ht="229.5">
      <c r="A373" t="s">
        <v>60</v>
      </c>
      <c r="E373" s="39" t="s">
        <v>424</v>
      </c>
    </row>
    <row r="374" spans="1:16" ht="12.75">
      <c r="A374" t="s">
        <v>50</v>
      </c>
      <c s="34" t="s">
        <v>895</v>
      </c>
      <c s="34" t="s">
        <v>426</v>
      </c>
      <c s="35" t="s">
        <v>5</v>
      </c>
      <c s="6" t="s">
        <v>427</v>
      </c>
      <c s="36" t="s">
        <v>166</v>
      </c>
      <c s="37">
        <v>1</v>
      </c>
      <c s="36">
        <v>0</v>
      </c>
      <c s="36">
        <f>ROUND(G374*H374,6)</f>
      </c>
      <c r="L374" s="38">
        <v>0</v>
      </c>
      <c s="32">
        <f>ROUND(ROUND(L374,2)*ROUND(G374,3),2)</f>
      </c>
      <c s="36" t="s">
        <v>56</v>
      </c>
      <c>
        <f>(M374*21)/100</f>
      </c>
      <c t="s">
        <v>28</v>
      </c>
    </row>
    <row r="375" spans="1:5" ht="12.75">
      <c r="A375" s="35" t="s">
        <v>57</v>
      </c>
      <c r="E375" s="39" t="s">
        <v>427</v>
      </c>
    </row>
    <row r="376" spans="1:5" ht="12.75">
      <c r="A376" s="35" t="s">
        <v>58</v>
      </c>
      <c r="E376" s="40" t="s">
        <v>5</v>
      </c>
    </row>
    <row r="377" spans="1:5" ht="153">
      <c r="A377" t="s">
        <v>60</v>
      </c>
      <c r="E377" s="39" t="s">
        <v>428</v>
      </c>
    </row>
    <row r="378" spans="1:16" ht="12.75">
      <c r="A378" t="s">
        <v>50</v>
      </c>
      <c s="34" t="s">
        <v>896</v>
      </c>
      <c s="34" t="s">
        <v>430</v>
      </c>
      <c s="35" t="s">
        <v>5</v>
      </c>
      <c s="6" t="s">
        <v>431</v>
      </c>
      <c s="36" t="s">
        <v>166</v>
      </c>
      <c s="37">
        <v>1</v>
      </c>
      <c s="36">
        <v>0</v>
      </c>
      <c s="36">
        <f>ROUND(G378*H378,6)</f>
      </c>
      <c r="L378" s="38">
        <v>0</v>
      </c>
      <c s="32">
        <f>ROUND(ROUND(L378,2)*ROUND(G378,3),2)</f>
      </c>
      <c s="36" t="s">
        <v>56</v>
      </c>
      <c>
        <f>(M378*21)/100</f>
      </c>
      <c t="s">
        <v>28</v>
      </c>
    </row>
    <row r="379" spans="1:5" ht="12.75">
      <c r="A379" s="35" t="s">
        <v>57</v>
      </c>
      <c r="E379" s="39" t="s">
        <v>431</v>
      </c>
    </row>
    <row r="380" spans="1:5" ht="12.75">
      <c r="A380" s="35" t="s">
        <v>58</v>
      </c>
      <c r="E380" s="40" t="s">
        <v>5</v>
      </c>
    </row>
    <row r="381" spans="1:5" ht="12.75">
      <c r="A381" t="s">
        <v>60</v>
      </c>
      <c r="E381" s="39" t="s">
        <v>432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8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COUNTIFS(L8:L808,"=0",A8:A808,"P")+COUNTIFS(L8:L808,"",A8:A808,"P")+SUM(Q8:Q808)</f>
      </c>
    </row>
    <row r="8" spans="1:13" ht="12.75">
      <c r="A8" t="s">
        <v>45</v>
      </c>
      <c r="C8" s="28" t="s">
        <v>3978</v>
      </c>
      <c r="E8" s="30" t="s">
        <v>3977</v>
      </c>
      <c r="J8" s="29">
        <f>0+J9+J34+J79+J92+J117+J282+J367+J548+J577+J594+J607+J648+J725+J742+J747</f>
      </c>
      <c s="29">
        <f>0+K9+K34+K79+K92+K117+K282+K367+K548+K577+K594+K607+K648+K725+K742+K747</f>
      </c>
      <c s="29">
        <f>0+L9+L34+L79+L92+L117+L282+L367+L548+L577+L594+L607+L648+L725+L742+L747</f>
      </c>
      <c s="29">
        <f>0+M9+M34+M79+M92+M117+M282+M367+M548+M577+M594+M607+M648+M725+M742+M747</f>
      </c>
    </row>
    <row r="9" spans="1:13" ht="12.75">
      <c r="A9" t="s">
        <v>47</v>
      </c>
      <c r="C9" s="31" t="s">
        <v>51</v>
      </c>
      <c r="E9" s="33" t="s">
        <v>1188</v>
      </c>
      <c r="J9" s="32">
        <f>0</f>
      </c>
      <c s="32">
        <f>0</f>
      </c>
      <c s="32">
        <f>0+L10+L14+L18+L22+L26+L30</f>
      </c>
      <c s="32">
        <f>0+M10+M14+M18+M22+M26+M30</f>
      </c>
    </row>
    <row r="10" spans="1:16" ht="12.75">
      <c r="A10" t="s">
        <v>50</v>
      </c>
      <c s="34" t="s">
        <v>51</v>
      </c>
      <c s="34" t="s">
        <v>3979</v>
      </c>
      <c s="35" t="s">
        <v>5</v>
      </c>
      <c s="6" t="s">
        <v>3980</v>
      </c>
      <c s="36" t="s">
        <v>1191</v>
      </c>
      <c s="37">
        <v>83.682</v>
      </c>
      <c s="36">
        <v>0</v>
      </c>
      <c s="36">
        <f>ROUND(G10*H10,6)</f>
      </c>
      <c r="L10" s="38">
        <v>0</v>
      </c>
      <c s="32">
        <f>ROUND(ROUND(L10,2)*ROUND(G10,3),2)</f>
      </c>
      <c s="36" t="s">
        <v>1192</v>
      </c>
      <c>
        <f>(M10*21)/100</f>
      </c>
      <c t="s">
        <v>28</v>
      </c>
    </row>
    <row r="11" spans="1:5" ht="12.75">
      <c r="A11" s="35" t="s">
        <v>57</v>
      </c>
      <c r="E11" s="39" t="s">
        <v>3980</v>
      </c>
    </row>
    <row r="12" spans="1:5" ht="12.75">
      <c r="A12" s="35" t="s">
        <v>58</v>
      </c>
      <c r="E12" s="40" t="s">
        <v>5</v>
      </c>
    </row>
    <row r="13" spans="1:5" ht="12.75">
      <c r="A13" t="s">
        <v>60</v>
      </c>
      <c r="E13" s="39" t="s">
        <v>5</v>
      </c>
    </row>
    <row r="14" spans="1:16" ht="38.25">
      <c r="A14" t="s">
        <v>50</v>
      </c>
      <c s="34" t="s">
        <v>28</v>
      </c>
      <c s="34" t="s">
        <v>3981</v>
      </c>
      <c s="35" t="s">
        <v>5</v>
      </c>
      <c s="6" t="s">
        <v>3982</v>
      </c>
      <c s="36" t="s">
        <v>1191</v>
      </c>
      <c s="37">
        <v>142.798</v>
      </c>
      <c s="36">
        <v>0</v>
      </c>
      <c s="36">
        <f>ROUND(G14*H14,6)</f>
      </c>
      <c r="L14" s="38">
        <v>0</v>
      </c>
      <c s="32">
        <f>ROUND(ROUND(L14,2)*ROUND(G14,3),2)</f>
      </c>
      <c s="36" t="s">
        <v>1192</v>
      </c>
      <c>
        <f>(M14*21)/100</f>
      </c>
      <c t="s">
        <v>28</v>
      </c>
    </row>
    <row r="15" spans="1:5" ht="38.25">
      <c r="A15" s="35" t="s">
        <v>57</v>
      </c>
      <c r="E15" s="39" t="s">
        <v>3983</v>
      </c>
    </row>
    <row r="16" spans="1:5" ht="12.75">
      <c r="A16" s="35" t="s">
        <v>58</v>
      </c>
      <c r="E16" s="40" t="s">
        <v>5</v>
      </c>
    </row>
    <row r="17" spans="1:5" ht="12.75">
      <c r="A17" t="s">
        <v>60</v>
      </c>
      <c r="E17" s="39" t="s">
        <v>5</v>
      </c>
    </row>
    <row r="18" spans="1:16" ht="25.5">
      <c r="A18" t="s">
        <v>50</v>
      </c>
      <c s="34" t="s">
        <v>26</v>
      </c>
      <c s="34" t="s">
        <v>3984</v>
      </c>
      <c s="35" t="s">
        <v>5</v>
      </c>
      <c s="6" t="s">
        <v>3985</v>
      </c>
      <c s="36" t="s">
        <v>1191</v>
      </c>
      <c s="37">
        <v>10.219</v>
      </c>
      <c s="36">
        <v>0</v>
      </c>
      <c s="36">
        <f>ROUND(G18*H18,6)</f>
      </c>
      <c r="L18" s="38">
        <v>0</v>
      </c>
      <c s="32">
        <f>ROUND(ROUND(L18,2)*ROUND(G18,3),2)</f>
      </c>
      <c s="36" t="s">
        <v>1192</v>
      </c>
      <c>
        <f>(M18*21)/100</f>
      </c>
      <c t="s">
        <v>28</v>
      </c>
    </row>
    <row r="19" spans="1:5" ht="25.5">
      <c r="A19" s="35" t="s">
        <v>57</v>
      </c>
      <c r="E19" s="39" t="s">
        <v>3985</v>
      </c>
    </row>
    <row r="20" spans="1:5" ht="267.75">
      <c r="A20" s="35" t="s">
        <v>58</v>
      </c>
      <c r="E20" s="40" t="s">
        <v>3986</v>
      </c>
    </row>
    <row r="21" spans="1:5" ht="12.75">
      <c r="A21" t="s">
        <v>60</v>
      </c>
      <c r="E21" s="39" t="s">
        <v>5</v>
      </c>
    </row>
    <row r="22" spans="1:16" ht="25.5">
      <c r="A22" t="s">
        <v>50</v>
      </c>
      <c s="34" t="s">
        <v>70</v>
      </c>
      <c s="34" t="s">
        <v>3987</v>
      </c>
      <c s="35" t="s">
        <v>5</v>
      </c>
      <c s="6" t="s">
        <v>3988</v>
      </c>
      <c s="36" t="s">
        <v>1191</v>
      </c>
      <c s="37">
        <v>18.829</v>
      </c>
      <c s="36">
        <v>0</v>
      </c>
      <c s="36">
        <f>ROUND(G22*H22,6)</f>
      </c>
      <c r="L22" s="38">
        <v>0</v>
      </c>
      <c s="32">
        <f>ROUND(ROUND(L22,2)*ROUND(G22,3),2)</f>
      </c>
      <c s="36" t="s">
        <v>1192</v>
      </c>
      <c>
        <f>(M22*21)/100</f>
      </c>
      <c t="s">
        <v>28</v>
      </c>
    </row>
    <row r="23" spans="1:5" ht="38.25">
      <c r="A23" s="35" t="s">
        <v>57</v>
      </c>
      <c r="E23" s="39" t="s">
        <v>3989</v>
      </c>
    </row>
    <row r="24" spans="1:5" ht="267.75">
      <c r="A24" s="35" t="s">
        <v>58</v>
      </c>
      <c r="E24" s="40" t="s">
        <v>3990</v>
      </c>
    </row>
    <row r="25" spans="1:5" ht="12.75">
      <c r="A25" t="s">
        <v>60</v>
      </c>
      <c r="E25" s="39" t="s">
        <v>5</v>
      </c>
    </row>
    <row r="26" spans="1:16" ht="12.75">
      <c r="A26" t="s">
        <v>50</v>
      </c>
      <c s="34" t="s">
        <v>75</v>
      </c>
      <c s="34" t="s">
        <v>3991</v>
      </c>
      <c s="35" t="s">
        <v>5</v>
      </c>
      <c s="6" t="s">
        <v>3992</v>
      </c>
      <c s="36" t="s">
        <v>55</v>
      </c>
      <c s="37">
        <v>39.539</v>
      </c>
      <c s="36">
        <v>0</v>
      </c>
      <c s="36">
        <f>ROUND(G26*H26,6)</f>
      </c>
      <c r="L26" s="38">
        <v>0</v>
      </c>
      <c s="32">
        <f>ROUND(ROUND(L26,2)*ROUND(G26,3),2)</f>
      </c>
      <c s="36" t="s">
        <v>1192</v>
      </c>
      <c>
        <f>(M26*21)/100</f>
      </c>
      <c t="s">
        <v>28</v>
      </c>
    </row>
    <row r="27" spans="1:5" ht="12.75">
      <c r="A27" s="35" t="s">
        <v>57</v>
      </c>
      <c r="E27" s="39" t="s">
        <v>3992</v>
      </c>
    </row>
    <row r="28" spans="1:5" ht="267.75">
      <c r="A28" s="35" t="s">
        <v>58</v>
      </c>
      <c r="E28" s="40" t="s">
        <v>3993</v>
      </c>
    </row>
    <row r="29" spans="1:5" ht="12.75">
      <c r="A29" t="s">
        <v>60</v>
      </c>
      <c r="E29" s="39" t="s">
        <v>5</v>
      </c>
    </row>
    <row r="30" spans="1:16" ht="25.5">
      <c r="A30" t="s">
        <v>50</v>
      </c>
      <c s="34" t="s">
        <v>27</v>
      </c>
      <c s="34" t="s">
        <v>3994</v>
      </c>
      <c s="35" t="s">
        <v>5</v>
      </c>
      <c s="6" t="s">
        <v>3995</v>
      </c>
      <c s="36" t="s">
        <v>1191</v>
      </c>
      <c s="37">
        <v>59.116</v>
      </c>
      <c s="36">
        <v>0</v>
      </c>
      <c s="36">
        <f>ROUND(G30*H30,6)</f>
      </c>
      <c r="L30" s="38">
        <v>0</v>
      </c>
      <c s="32">
        <f>ROUND(ROUND(L30,2)*ROUND(G30,3),2)</f>
      </c>
      <c s="36" t="s">
        <v>1192</v>
      </c>
      <c>
        <f>(M30*21)/100</f>
      </c>
      <c t="s">
        <v>28</v>
      </c>
    </row>
    <row r="31" spans="1:5" ht="25.5">
      <c r="A31" s="35" t="s">
        <v>57</v>
      </c>
      <c r="E31" s="39" t="s">
        <v>3995</v>
      </c>
    </row>
    <row r="32" spans="1:5" ht="344.25">
      <c r="A32" s="35" t="s">
        <v>58</v>
      </c>
      <c r="E32" s="40" t="s">
        <v>3996</v>
      </c>
    </row>
    <row r="33" spans="1:5" ht="12.75">
      <c r="A33" t="s">
        <v>60</v>
      </c>
      <c r="E33" s="39" t="s">
        <v>5</v>
      </c>
    </row>
    <row r="34" spans="1:13" ht="12.75">
      <c r="A34" t="s">
        <v>47</v>
      </c>
      <c r="C34" s="31" t="s">
        <v>27</v>
      </c>
      <c r="E34" s="33" t="s">
        <v>1295</v>
      </c>
      <c r="J34" s="32">
        <f>0</f>
      </c>
      <c s="32">
        <f>0</f>
      </c>
      <c s="32">
        <f>0+L35+L39+L43+L47+L51+L55+L59+L63+L67+L71+L75</f>
      </c>
      <c s="32">
        <f>0+M35+M39+M43+M47+M51+M55+M59+M63+M67+M71+M75</f>
      </c>
    </row>
    <row r="35" spans="1:16" ht="12.75">
      <c r="A35" t="s">
        <v>50</v>
      </c>
      <c s="34" t="s">
        <v>84</v>
      </c>
      <c s="34" t="s">
        <v>3997</v>
      </c>
      <c s="35" t="s">
        <v>5</v>
      </c>
      <c s="6" t="s">
        <v>3998</v>
      </c>
      <c s="36" t="s">
        <v>220</v>
      </c>
      <c s="37">
        <v>11.722</v>
      </c>
      <c s="36">
        <v>0</v>
      </c>
      <c s="36">
        <f>ROUND(G35*H35,6)</f>
      </c>
      <c r="L35" s="38">
        <v>0</v>
      </c>
      <c s="32">
        <f>ROUND(ROUND(L35,2)*ROUND(G35,3),2)</f>
      </c>
      <c s="36" t="s">
        <v>1192</v>
      </c>
      <c>
        <f>(M35*21)/100</f>
      </c>
      <c t="s">
        <v>28</v>
      </c>
    </row>
    <row r="36" spans="1:5" ht="12.75">
      <c r="A36" s="35" t="s">
        <v>57</v>
      </c>
      <c r="E36" s="39" t="s">
        <v>3998</v>
      </c>
    </row>
    <row r="37" spans="1:5" ht="114.75">
      <c r="A37" s="35" t="s">
        <v>58</v>
      </c>
      <c r="E37" s="40" t="s">
        <v>3999</v>
      </c>
    </row>
    <row r="38" spans="1:5" ht="12.75">
      <c r="A38" t="s">
        <v>60</v>
      </c>
      <c r="E38" s="39" t="s">
        <v>5</v>
      </c>
    </row>
    <row r="39" spans="1:16" ht="38.25">
      <c r="A39" t="s">
        <v>50</v>
      </c>
      <c s="34" t="s">
        <v>89</v>
      </c>
      <c s="34" t="s">
        <v>4000</v>
      </c>
      <c s="35" t="s">
        <v>5</v>
      </c>
      <c s="6" t="s">
        <v>4001</v>
      </c>
      <c s="36" t="s">
        <v>220</v>
      </c>
      <c s="37">
        <v>0.39</v>
      </c>
      <c s="36">
        <v>0</v>
      </c>
      <c s="36">
        <f>ROUND(G39*H39,6)</f>
      </c>
      <c r="L39" s="38">
        <v>0</v>
      </c>
      <c s="32">
        <f>ROUND(ROUND(L39,2)*ROUND(G39,3),2)</f>
      </c>
      <c s="36" t="s">
        <v>1192</v>
      </c>
      <c>
        <f>(M39*21)/100</f>
      </c>
      <c t="s">
        <v>28</v>
      </c>
    </row>
    <row r="40" spans="1:5" ht="38.25">
      <c r="A40" s="35" t="s">
        <v>57</v>
      </c>
      <c r="E40" s="39" t="s">
        <v>4002</v>
      </c>
    </row>
    <row r="41" spans="1:5" ht="25.5">
      <c r="A41" s="35" t="s">
        <v>58</v>
      </c>
      <c r="E41" s="40" t="s">
        <v>4003</v>
      </c>
    </row>
    <row r="42" spans="1:5" ht="12.75">
      <c r="A42" t="s">
        <v>60</v>
      </c>
      <c r="E42" s="39" t="s">
        <v>5</v>
      </c>
    </row>
    <row r="43" spans="1:16" ht="12.75">
      <c r="A43" t="s">
        <v>50</v>
      </c>
      <c s="34" t="s">
        <v>94</v>
      </c>
      <c s="34" t="s">
        <v>4004</v>
      </c>
      <c s="35" t="s">
        <v>5</v>
      </c>
      <c s="6" t="s">
        <v>4005</v>
      </c>
      <c s="36" t="s">
        <v>220</v>
      </c>
      <c s="37">
        <v>2.4</v>
      </c>
      <c s="36">
        <v>0</v>
      </c>
      <c s="36">
        <f>ROUND(G43*H43,6)</f>
      </c>
      <c r="L43" s="38">
        <v>0</v>
      </c>
      <c s="32">
        <f>ROUND(ROUND(L43,2)*ROUND(G43,3),2)</f>
      </c>
      <c s="36" t="s">
        <v>1192</v>
      </c>
      <c>
        <f>(M43*21)/100</f>
      </c>
      <c t="s">
        <v>28</v>
      </c>
    </row>
    <row r="44" spans="1:5" ht="12.75">
      <c r="A44" s="35" t="s">
        <v>57</v>
      </c>
      <c r="E44" s="39" t="s">
        <v>4005</v>
      </c>
    </row>
    <row r="45" spans="1:5" ht="25.5">
      <c r="A45" s="35" t="s">
        <v>58</v>
      </c>
      <c r="E45" s="40" t="s">
        <v>4006</v>
      </c>
    </row>
    <row r="46" spans="1:5" ht="12.75">
      <c r="A46" t="s">
        <v>60</v>
      </c>
      <c r="E46" s="39" t="s">
        <v>5</v>
      </c>
    </row>
    <row r="47" spans="1:16" ht="12.75">
      <c r="A47" t="s">
        <v>50</v>
      </c>
      <c s="34" t="s">
        <v>99</v>
      </c>
      <c s="34" t="s">
        <v>4007</v>
      </c>
      <c s="35" t="s">
        <v>5</v>
      </c>
      <c s="6" t="s">
        <v>4008</v>
      </c>
      <c s="36" t="s">
        <v>220</v>
      </c>
      <c s="37">
        <v>2.4</v>
      </c>
      <c s="36">
        <v>0</v>
      </c>
      <c s="36">
        <f>ROUND(G47*H47,6)</f>
      </c>
      <c r="L47" s="38">
        <v>0</v>
      </c>
      <c s="32">
        <f>ROUND(ROUND(L47,2)*ROUND(G47,3),2)</f>
      </c>
      <c s="36" t="s">
        <v>1192</v>
      </c>
      <c>
        <f>(M47*21)/100</f>
      </c>
      <c t="s">
        <v>28</v>
      </c>
    </row>
    <row r="48" spans="1:5" ht="12.75">
      <c r="A48" s="35" t="s">
        <v>57</v>
      </c>
      <c r="E48" s="39" t="s">
        <v>4008</v>
      </c>
    </row>
    <row r="49" spans="1:5" ht="25.5">
      <c r="A49" s="35" t="s">
        <v>58</v>
      </c>
      <c r="E49" s="40" t="s">
        <v>4006</v>
      </c>
    </row>
    <row r="50" spans="1:5" ht="12.75">
      <c r="A50" t="s">
        <v>60</v>
      </c>
      <c r="E50" s="39" t="s">
        <v>5</v>
      </c>
    </row>
    <row r="51" spans="1:16" ht="12.75">
      <c r="A51" t="s">
        <v>50</v>
      </c>
      <c s="34" t="s">
        <v>104</v>
      </c>
      <c s="34" t="s">
        <v>4009</v>
      </c>
      <c s="35" t="s">
        <v>5</v>
      </c>
      <c s="6" t="s">
        <v>4010</v>
      </c>
      <c s="36" t="s">
        <v>220</v>
      </c>
      <c s="37">
        <v>2.4</v>
      </c>
      <c s="36">
        <v>0</v>
      </c>
      <c s="36">
        <f>ROUND(G51*H51,6)</f>
      </c>
      <c r="L51" s="38">
        <v>0</v>
      </c>
      <c s="32">
        <f>ROUND(ROUND(L51,2)*ROUND(G51,3),2)</f>
      </c>
      <c s="36" t="s">
        <v>1192</v>
      </c>
      <c>
        <f>(M51*21)/100</f>
      </c>
      <c t="s">
        <v>28</v>
      </c>
    </row>
    <row r="52" spans="1:5" ht="12.75">
      <c r="A52" s="35" t="s">
        <v>57</v>
      </c>
      <c r="E52" s="39" t="s">
        <v>4010</v>
      </c>
    </row>
    <row r="53" spans="1:5" ht="25.5">
      <c r="A53" s="35" t="s">
        <v>58</v>
      </c>
      <c r="E53" s="40" t="s">
        <v>4006</v>
      </c>
    </row>
    <row r="54" spans="1:5" ht="12.75">
      <c r="A54" t="s">
        <v>60</v>
      </c>
      <c r="E54" s="39" t="s">
        <v>5</v>
      </c>
    </row>
    <row r="55" spans="1:16" ht="25.5">
      <c r="A55" t="s">
        <v>50</v>
      </c>
      <c s="34" t="s">
        <v>109</v>
      </c>
      <c s="34" t="s">
        <v>4011</v>
      </c>
      <c s="35" t="s">
        <v>5</v>
      </c>
      <c s="6" t="s">
        <v>4012</v>
      </c>
      <c s="36" t="s">
        <v>220</v>
      </c>
      <c s="37">
        <v>2.4</v>
      </c>
      <c s="36">
        <v>0</v>
      </c>
      <c s="36">
        <f>ROUND(G55*H55,6)</f>
      </c>
      <c r="L55" s="38">
        <v>0</v>
      </c>
      <c s="32">
        <f>ROUND(ROUND(L55,2)*ROUND(G55,3),2)</f>
      </c>
      <c s="36" t="s">
        <v>1192</v>
      </c>
      <c>
        <f>(M55*21)/100</f>
      </c>
      <c t="s">
        <v>28</v>
      </c>
    </row>
    <row r="56" spans="1:5" ht="25.5">
      <c r="A56" s="35" t="s">
        <v>57</v>
      </c>
      <c r="E56" s="39" t="s">
        <v>4012</v>
      </c>
    </row>
    <row r="57" spans="1:5" ht="25.5">
      <c r="A57" s="35" t="s">
        <v>58</v>
      </c>
      <c r="E57" s="40" t="s">
        <v>4006</v>
      </c>
    </row>
    <row r="58" spans="1:5" ht="12.75">
      <c r="A58" t="s">
        <v>60</v>
      </c>
      <c r="E58" s="39" t="s">
        <v>5</v>
      </c>
    </row>
    <row r="59" spans="1:16" ht="25.5">
      <c r="A59" t="s">
        <v>50</v>
      </c>
      <c s="34" t="s">
        <v>114</v>
      </c>
      <c s="34" t="s">
        <v>4013</v>
      </c>
      <c s="35" t="s">
        <v>5</v>
      </c>
      <c s="6" t="s">
        <v>4014</v>
      </c>
      <c s="36" t="s">
        <v>220</v>
      </c>
      <c s="37">
        <v>2.4</v>
      </c>
      <c s="36">
        <v>0</v>
      </c>
      <c s="36">
        <f>ROUND(G59*H59,6)</f>
      </c>
      <c r="L59" s="38">
        <v>0</v>
      </c>
      <c s="32">
        <f>ROUND(ROUND(L59,2)*ROUND(G59,3),2)</f>
      </c>
      <c s="36" t="s">
        <v>1192</v>
      </c>
      <c>
        <f>(M59*21)/100</f>
      </c>
      <c t="s">
        <v>28</v>
      </c>
    </row>
    <row r="60" spans="1:5" ht="25.5">
      <c r="A60" s="35" t="s">
        <v>57</v>
      </c>
      <c r="E60" s="39" t="s">
        <v>4014</v>
      </c>
    </row>
    <row r="61" spans="1:5" ht="25.5">
      <c r="A61" s="35" t="s">
        <v>58</v>
      </c>
      <c r="E61" s="40" t="s">
        <v>4006</v>
      </c>
    </row>
    <row r="62" spans="1:5" ht="12.75">
      <c r="A62" t="s">
        <v>60</v>
      </c>
      <c r="E62" s="39" t="s">
        <v>5</v>
      </c>
    </row>
    <row r="63" spans="1:16" ht="25.5">
      <c r="A63" t="s">
        <v>50</v>
      </c>
      <c s="34" t="s">
        <v>199</v>
      </c>
      <c s="34" t="s">
        <v>4015</v>
      </c>
      <c s="35" t="s">
        <v>5</v>
      </c>
      <c s="6" t="s">
        <v>4016</v>
      </c>
      <c s="36" t="s">
        <v>220</v>
      </c>
      <c s="37">
        <v>2.4</v>
      </c>
      <c s="36">
        <v>0</v>
      </c>
      <c s="36">
        <f>ROUND(G63*H63,6)</f>
      </c>
      <c r="L63" s="38">
        <v>0</v>
      </c>
      <c s="32">
        <f>ROUND(ROUND(L63,2)*ROUND(G63,3),2)</f>
      </c>
      <c s="36" t="s">
        <v>1192</v>
      </c>
      <c>
        <f>(M63*21)/100</f>
      </c>
      <c t="s">
        <v>28</v>
      </c>
    </row>
    <row r="64" spans="1:5" ht="25.5">
      <c r="A64" s="35" t="s">
        <v>57</v>
      </c>
      <c r="E64" s="39" t="s">
        <v>4016</v>
      </c>
    </row>
    <row r="65" spans="1:5" ht="25.5">
      <c r="A65" s="35" t="s">
        <v>58</v>
      </c>
      <c r="E65" s="40" t="s">
        <v>4006</v>
      </c>
    </row>
    <row r="66" spans="1:5" ht="12.75">
      <c r="A66" t="s">
        <v>60</v>
      </c>
      <c r="E66" s="39" t="s">
        <v>5</v>
      </c>
    </row>
    <row r="67" spans="1:16" ht="12.75">
      <c r="A67" t="s">
        <v>50</v>
      </c>
      <c s="34" t="s">
        <v>162</v>
      </c>
      <c s="34" t="s">
        <v>4017</v>
      </c>
      <c s="35" t="s">
        <v>5</v>
      </c>
      <c s="6" t="s">
        <v>4018</v>
      </c>
      <c s="36" t="s">
        <v>220</v>
      </c>
      <c s="37">
        <v>2.4</v>
      </c>
      <c s="36">
        <v>0</v>
      </c>
      <c s="36">
        <f>ROUND(G67*H67,6)</f>
      </c>
      <c r="L67" s="38">
        <v>0</v>
      </c>
      <c s="32">
        <f>ROUND(ROUND(L67,2)*ROUND(G67,3),2)</f>
      </c>
      <c s="36" t="s">
        <v>1192</v>
      </c>
      <c>
        <f>(M67*21)/100</f>
      </c>
      <c t="s">
        <v>28</v>
      </c>
    </row>
    <row r="68" spans="1:5" ht="12.75">
      <c r="A68" s="35" t="s">
        <v>57</v>
      </c>
      <c r="E68" s="39" t="s">
        <v>4018</v>
      </c>
    </row>
    <row r="69" spans="1:5" ht="25.5">
      <c r="A69" s="35" t="s">
        <v>58</v>
      </c>
      <c r="E69" s="40" t="s">
        <v>4006</v>
      </c>
    </row>
    <row r="70" spans="1:5" ht="12.75">
      <c r="A70" t="s">
        <v>60</v>
      </c>
      <c r="E70" s="39" t="s">
        <v>5</v>
      </c>
    </row>
    <row r="71" spans="1:16" ht="25.5">
      <c r="A71" t="s">
        <v>50</v>
      </c>
      <c s="34" t="s">
        <v>204</v>
      </c>
      <c s="34" t="s">
        <v>4019</v>
      </c>
      <c s="35" t="s">
        <v>5</v>
      </c>
      <c s="6" t="s">
        <v>4020</v>
      </c>
      <c s="36" t="s">
        <v>220</v>
      </c>
      <c s="37">
        <v>2.4</v>
      </c>
      <c s="36">
        <v>0</v>
      </c>
      <c s="36">
        <f>ROUND(G71*H71,6)</f>
      </c>
      <c r="L71" s="38">
        <v>0</v>
      </c>
      <c s="32">
        <f>ROUND(ROUND(L71,2)*ROUND(G71,3),2)</f>
      </c>
      <c s="36" t="s">
        <v>1192</v>
      </c>
      <c>
        <f>(M71*21)/100</f>
      </c>
      <c t="s">
        <v>28</v>
      </c>
    </row>
    <row r="72" spans="1:5" ht="25.5">
      <c r="A72" s="35" t="s">
        <v>57</v>
      </c>
      <c r="E72" s="39" t="s">
        <v>4020</v>
      </c>
    </row>
    <row r="73" spans="1:5" ht="25.5">
      <c r="A73" s="35" t="s">
        <v>58</v>
      </c>
      <c r="E73" s="40" t="s">
        <v>4006</v>
      </c>
    </row>
    <row r="74" spans="1:5" ht="12.75">
      <c r="A74" t="s">
        <v>60</v>
      </c>
      <c r="E74" s="39" t="s">
        <v>5</v>
      </c>
    </row>
    <row r="75" spans="1:16" ht="25.5">
      <c r="A75" t="s">
        <v>50</v>
      </c>
      <c s="34" t="s">
        <v>207</v>
      </c>
      <c s="34" t="s">
        <v>4021</v>
      </c>
      <c s="35" t="s">
        <v>5</v>
      </c>
      <c s="6" t="s">
        <v>4022</v>
      </c>
      <c s="36" t="s">
        <v>220</v>
      </c>
      <c s="37">
        <v>2.4</v>
      </c>
      <c s="36">
        <v>0</v>
      </c>
      <c s="36">
        <f>ROUND(G75*H75,6)</f>
      </c>
      <c r="L75" s="38">
        <v>0</v>
      </c>
      <c s="32">
        <f>ROUND(ROUND(L75,2)*ROUND(G75,3),2)</f>
      </c>
      <c s="36" t="s">
        <v>1192</v>
      </c>
      <c>
        <f>(M75*21)/100</f>
      </c>
      <c t="s">
        <v>28</v>
      </c>
    </row>
    <row r="76" spans="1:5" ht="25.5">
      <c r="A76" s="35" t="s">
        <v>57</v>
      </c>
      <c r="E76" s="39" t="s">
        <v>4022</v>
      </c>
    </row>
    <row r="77" spans="1:5" ht="25.5">
      <c r="A77" s="35" t="s">
        <v>58</v>
      </c>
      <c r="E77" s="40" t="s">
        <v>4006</v>
      </c>
    </row>
    <row r="78" spans="1:5" ht="12.75">
      <c r="A78" t="s">
        <v>60</v>
      </c>
      <c r="E78" s="39" t="s">
        <v>5</v>
      </c>
    </row>
    <row r="79" spans="1:13" ht="12.75">
      <c r="A79" t="s">
        <v>47</v>
      </c>
      <c r="C79" s="31" t="s">
        <v>1481</v>
      </c>
      <c r="E79" s="33" t="s">
        <v>1482</v>
      </c>
      <c r="J79" s="32">
        <f>0</f>
      </c>
      <c s="32">
        <f>0</f>
      </c>
      <c s="32">
        <f>0+L80+L84+L88</f>
      </c>
      <c s="32">
        <f>0+M80+M84+M88</f>
      </c>
    </row>
    <row r="80" spans="1:16" ht="12.75">
      <c r="A80" t="s">
        <v>50</v>
      </c>
      <c s="34" t="s">
        <v>297</v>
      </c>
      <c s="34" t="s">
        <v>4023</v>
      </c>
      <c s="35" t="s">
        <v>5</v>
      </c>
      <c s="6" t="s">
        <v>4024</v>
      </c>
      <c s="36" t="s">
        <v>620</v>
      </c>
      <c s="37">
        <v>10</v>
      </c>
      <c s="36">
        <v>0</v>
      </c>
      <c s="36">
        <f>ROUND(G80*H80,6)</f>
      </c>
      <c r="L80" s="38">
        <v>0</v>
      </c>
      <c s="32">
        <f>ROUND(ROUND(L80,2)*ROUND(G80,3),2)</f>
      </c>
      <c s="36" t="s">
        <v>56</v>
      </c>
      <c>
        <f>(M80*21)/100</f>
      </c>
      <c t="s">
        <v>28</v>
      </c>
    </row>
    <row r="81" spans="1:5" ht="12.75">
      <c r="A81" s="35" t="s">
        <v>57</v>
      </c>
      <c r="E81" s="39" t="s">
        <v>4024</v>
      </c>
    </row>
    <row r="82" spans="1:5" ht="12.75">
      <c r="A82" s="35" t="s">
        <v>58</v>
      </c>
      <c r="E82" s="40" t="s">
        <v>5</v>
      </c>
    </row>
    <row r="83" spans="1:5" ht="76.5">
      <c r="A83" t="s">
        <v>60</v>
      </c>
      <c r="E83" s="39" t="s">
        <v>4025</v>
      </c>
    </row>
    <row r="84" spans="1:16" ht="12.75">
      <c r="A84" t="s">
        <v>50</v>
      </c>
      <c s="34" t="s">
        <v>302</v>
      </c>
      <c s="34" t="s">
        <v>4026</v>
      </c>
      <c s="35" t="s">
        <v>5</v>
      </c>
      <c s="6" t="s">
        <v>4027</v>
      </c>
      <c s="36" t="s">
        <v>620</v>
      </c>
      <c s="37">
        <v>3</v>
      </c>
      <c s="36">
        <v>0</v>
      </c>
      <c s="36">
        <f>ROUND(G84*H84,6)</f>
      </c>
      <c r="L84" s="38">
        <v>0</v>
      </c>
      <c s="32">
        <f>ROUND(ROUND(L84,2)*ROUND(G84,3),2)</f>
      </c>
      <c s="36" t="s">
        <v>56</v>
      </c>
      <c>
        <f>(M84*21)/100</f>
      </c>
      <c t="s">
        <v>28</v>
      </c>
    </row>
    <row r="85" spans="1:5" ht="12.75">
      <c r="A85" s="35" t="s">
        <v>57</v>
      </c>
      <c r="E85" s="39" t="s">
        <v>4027</v>
      </c>
    </row>
    <row r="86" spans="1:5" ht="12.75">
      <c r="A86" s="35" t="s">
        <v>58</v>
      </c>
      <c r="E86" s="40" t="s">
        <v>5</v>
      </c>
    </row>
    <row r="87" spans="1:5" ht="76.5">
      <c r="A87" t="s">
        <v>60</v>
      </c>
      <c r="E87" s="39" t="s">
        <v>4028</v>
      </c>
    </row>
    <row r="88" spans="1:16" ht="12.75">
      <c r="A88" t="s">
        <v>50</v>
      </c>
      <c s="34" t="s">
        <v>306</v>
      </c>
      <c s="34" t="s">
        <v>4029</v>
      </c>
      <c s="35" t="s">
        <v>5</v>
      </c>
      <c s="6" t="s">
        <v>4030</v>
      </c>
      <c s="36" t="s">
        <v>620</v>
      </c>
      <c s="37">
        <v>4</v>
      </c>
      <c s="36">
        <v>0</v>
      </c>
      <c s="36">
        <f>ROUND(G88*H88,6)</f>
      </c>
      <c r="L88" s="38">
        <v>0</v>
      </c>
      <c s="32">
        <f>ROUND(ROUND(L88,2)*ROUND(G88,3),2)</f>
      </c>
      <c s="36" t="s">
        <v>56</v>
      </c>
      <c>
        <f>(M88*21)/100</f>
      </c>
      <c t="s">
        <v>28</v>
      </c>
    </row>
    <row r="89" spans="1:5" ht="12.75">
      <c r="A89" s="35" t="s">
        <v>57</v>
      </c>
      <c r="E89" s="39" t="s">
        <v>4030</v>
      </c>
    </row>
    <row r="90" spans="1:5" ht="12.75">
      <c r="A90" s="35" t="s">
        <v>58</v>
      </c>
      <c r="E90" s="40" t="s">
        <v>5</v>
      </c>
    </row>
    <row r="91" spans="1:5" ht="76.5">
      <c r="A91" t="s">
        <v>60</v>
      </c>
      <c r="E91" s="39" t="s">
        <v>4031</v>
      </c>
    </row>
    <row r="92" spans="1:13" ht="12.75">
      <c r="A92" t="s">
        <v>47</v>
      </c>
      <c r="C92" s="31" t="s">
        <v>1514</v>
      </c>
      <c r="E92" s="33" t="s">
        <v>1515</v>
      </c>
      <c r="J92" s="32">
        <f>0</f>
      </c>
      <c s="32">
        <f>0</f>
      </c>
      <c s="32">
        <f>0+L93+L97+L101+L105+L109+L113</f>
      </c>
      <c s="32">
        <f>0+M93+M97+M101+M105+M109+M113</f>
      </c>
    </row>
    <row r="93" spans="1:16" ht="25.5">
      <c r="A93" t="s">
        <v>50</v>
      </c>
      <c s="34" t="s">
        <v>309</v>
      </c>
      <c s="34" t="s">
        <v>4032</v>
      </c>
      <c s="35" t="s">
        <v>5</v>
      </c>
      <c s="6" t="s">
        <v>4033</v>
      </c>
      <c s="36" t="s">
        <v>188</v>
      </c>
      <c s="37">
        <v>447.65</v>
      </c>
      <c s="36">
        <v>0</v>
      </c>
      <c s="36">
        <f>ROUND(G93*H93,6)</f>
      </c>
      <c r="L93" s="38">
        <v>0</v>
      </c>
      <c s="32">
        <f>ROUND(ROUND(L93,2)*ROUND(G93,3),2)</f>
      </c>
      <c s="36" t="s">
        <v>1192</v>
      </c>
      <c>
        <f>(M93*21)/100</f>
      </c>
      <c t="s">
        <v>28</v>
      </c>
    </row>
    <row r="94" spans="1:5" ht="38.25">
      <c r="A94" s="35" t="s">
        <v>57</v>
      </c>
      <c r="E94" s="39" t="s">
        <v>4034</v>
      </c>
    </row>
    <row r="95" spans="1:5" ht="409.5">
      <c r="A95" s="35" t="s">
        <v>58</v>
      </c>
      <c r="E95" s="40" t="s">
        <v>4035</v>
      </c>
    </row>
    <row r="96" spans="1:5" ht="12.75">
      <c r="A96" t="s">
        <v>60</v>
      </c>
      <c r="E96" s="39" t="s">
        <v>5</v>
      </c>
    </row>
    <row r="97" spans="1:16" ht="12.75">
      <c r="A97" t="s">
        <v>50</v>
      </c>
      <c s="34" t="s">
        <v>315</v>
      </c>
      <c s="34" t="s">
        <v>4036</v>
      </c>
      <c s="35" t="s">
        <v>5</v>
      </c>
      <c s="6" t="s">
        <v>4037</v>
      </c>
      <c s="36" t="s">
        <v>188</v>
      </c>
      <c s="37">
        <v>248.71</v>
      </c>
      <c s="36">
        <v>0</v>
      </c>
      <c s="36">
        <f>ROUND(G97*H97,6)</f>
      </c>
      <c r="L97" s="38">
        <v>0</v>
      </c>
      <c s="32">
        <f>ROUND(ROUND(L97,2)*ROUND(G97,3),2)</f>
      </c>
      <c s="36" t="s">
        <v>1192</v>
      </c>
      <c>
        <f>(M97*21)/100</f>
      </c>
      <c t="s">
        <v>28</v>
      </c>
    </row>
    <row r="98" spans="1:5" ht="12.75">
      <c r="A98" s="35" t="s">
        <v>57</v>
      </c>
      <c r="E98" s="39" t="s">
        <v>4037</v>
      </c>
    </row>
    <row r="99" spans="1:5" ht="280.5">
      <c r="A99" s="35" t="s">
        <v>58</v>
      </c>
      <c r="E99" s="40" t="s">
        <v>4038</v>
      </c>
    </row>
    <row r="100" spans="1:5" ht="12.75">
      <c r="A100" t="s">
        <v>60</v>
      </c>
      <c r="E100" s="39" t="s">
        <v>5</v>
      </c>
    </row>
    <row r="101" spans="1:16" ht="12.75">
      <c r="A101" t="s">
        <v>50</v>
      </c>
      <c s="34" t="s">
        <v>318</v>
      </c>
      <c s="34" t="s">
        <v>3484</v>
      </c>
      <c s="35" t="s">
        <v>5</v>
      </c>
      <c s="6" t="s">
        <v>3485</v>
      </c>
      <c s="36" t="s">
        <v>188</v>
      </c>
      <c s="37">
        <v>141.735</v>
      </c>
      <c s="36">
        <v>0</v>
      </c>
      <c s="36">
        <f>ROUND(G101*H101,6)</f>
      </c>
      <c r="L101" s="38">
        <v>0</v>
      </c>
      <c s="32">
        <f>ROUND(ROUND(L101,2)*ROUND(G101,3),2)</f>
      </c>
      <c s="36" t="s">
        <v>1192</v>
      </c>
      <c>
        <f>(M101*21)/100</f>
      </c>
      <c t="s">
        <v>28</v>
      </c>
    </row>
    <row r="102" spans="1:5" ht="12.75">
      <c r="A102" s="35" t="s">
        <v>57</v>
      </c>
      <c r="E102" s="39" t="s">
        <v>3485</v>
      </c>
    </row>
    <row r="103" spans="1:5" ht="114.75">
      <c r="A103" s="35" t="s">
        <v>58</v>
      </c>
      <c r="E103" s="40" t="s">
        <v>4039</v>
      </c>
    </row>
    <row r="104" spans="1:5" ht="12.75">
      <c r="A104" t="s">
        <v>60</v>
      </c>
      <c r="E104" s="39" t="s">
        <v>5</v>
      </c>
    </row>
    <row r="105" spans="1:16" ht="12.75">
      <c r="A105" t="s">
        <v>50</v>
      </c>
      <c s="34" t="s">
        <v>383</v>
      </c>
      <c s="34" t="s">
        <v>3488</v>
      </c>
      <c s="35" t="s">
        <v>5</v>
      </c>
      <c s="6" t="s">
        <v>3489</v>
      </c>
      <c s="36" t="s">
        <v>188</v>
      </c>
      <c s="37">
        <v>68.53</v>
      </c>
      <c s="36">
        <v>0</v>
      </c>
      <c s="36">
        <f>ROUND(G105*H105,6)</f>
      </c>
      <c r="L105" s="38">
        <v>0</v>
      </c>
      <c s="32">
        <f>ROUND(ROUND(L105,2)*ROUND(G105,3),2)</f>
      </c>
      <c s="36" t="s">
        <v>1192</v>
      </c>
      <c>
        <f>(M105*21)/100</f>
      </c>
      <c t="s">
        <v>28</v>
      </c>
    </row>
    <row r="106" spans="1:5" ht="12.75">
      <c r="A106" s="35" t="s">
        <v>57</v>
      </c>
      <c r="E106" s="39" t="s">
        <v>3489</v>
      </c>
    </row>
    <row r="107" spans="1:5" ht="38.25">
      <c r="A107" s="35" t="s">
        <v>58</v>
      </c>
      <c r="E107" s="40" t="s">
        <v>4040</v>
      </c>
    </row>
    <row r="108" spans="1:5" ht="12.75">
      <c r="A108" t="s">
        <v>60</v>
      </c>
      <c r="E108" s="39" t="s">
        <v>5</v>
      </c>
    </row>
    <row r="109" spans="1:16" ht="12.75">
      <c r="A109" t="s">
        <v>50</v>
      </c>
      <c s="34" t="s">
        <v>386</v>
      </c>
      <c s="34" t="s">
        <v>4041</v>
      </c>
      <c s="35" t="s">
        <v>5</v>
      </c>
      <c s="6" t="s">
        <v>4042</v>
      </c>
      <c s="36" t="s">
        <v>188</v>
      </c>
      <c s="37">
        <v>29.7</v>
      </c>
      <c s="36">
        <v>0</v>
      </c>
      <c s="36">
        <f>ROUND(G109*H109,6)</f>
      </c>
      <c r="L109" s="38">
        <v>0</v>
      </c>
      <c s="32">
        <f>ROUND(ROUND(L109,2)*ROUND(G109,3),2)</f>
      </c>
      <c s="36" t="s">
        <v>1192</v>
      </c>
      <c>
        <f>(M109*21)/100</f>
      </c>
      <c t="s">
        <v>28</v>
      </c>
    </row>
    <row r="110" spans="1:5" ht="12.75">
      <c r="A110" s="35" t="s">
        <v>57</v>
      </c>
      <c r="E110" s="39" t="s">
        <v>4042</v>
      </c>
    </row>
    <row r="111" spans="1:5" ht="25.5">
      <c r="A111" s="35" t="s">
        <v>58</v>
      </c>
      <c r="E111" s="40" t="s">
        <v>4043</v>
      </c>
    </row>
    <row r="112" spans="1:5" ht="12.75">
      <c r="A112" t="s">
        <v>60</v>
      </c>
      <c r="E112" s="39" t="s">
        <v>5</v>
      </c>
    </row>
    <row r="113" spans="1:16" ht="12.75">
      <c r="A113" t="s">
        <v>50</v>
      </c>
      <c s="34" t="s">
        <v>389</v>
      </c>
      <c s="34" t="s">
        <v>4044</v>
      </c>
      <c s="35" t="s">
        <v>5</v>
      </c>
      <c s="6" t="s">
        <v>4045</v>
      </c>
      <c s="36" t="s">
        <v>188</v>
      </c>
      <c s="37">
        <v>3.74</v>
      </c>
      <c s="36">
        <v>0</v>
      </c>
      <c s="36">
        <f>ROUND(G113*H113,6)</f>
      </c>
      <c r="L113" s="38">
        <v>0</v>
      </c>
      <c s="32">
        <f>ROUND(ROUND(L113,2)*ROUND(G113,3),2)</f>
      </c>
      <c s="36" t="s">
        <v>1192</v>
      </c>
      <c>
        <f>(M113*21)/100</f>
      </c>
      <c t="s">
        <v>28</v>
      </c>
    </row>
    <row r="114" spans="1:5" ht="12.75">
      <c r="A114" s="35" t="s">
        <v>57</v>
      </c>
      <c r="E114" s="39" t="s">
        <v>4045</v>
      </c>
    </row>
    <row r="115" spans="1:5" ht="25.5">
      <c r="A115" s="35" t="s">
        <v>58</v>
      </c>
      <c r="E115" s="40" t="s">
        <v>4046</v>
      </c>
    </row>
    <row r="116" spans="1:5" ht="12.75">
      <c r="A116" t="s">
        <v>60</v>
      </c>
      <c r="E116" s="39" t="s">
        <v>5</v>
      </c>
    </row>
    <row r="117" spans="1:13" ht="12.75">
      <c r="A117" t="s">
        <v>47</v>
      </c>
      <c r="C117" s="31" t="s">
        <v>1566</v>
      </c>
      <c r="E117" s="33" t="s">
        <v>1567</v>
      </c>
      <c r="J117" s="32">
        <f>0</f>
      </c>
      <c s="32">
        <f>0</f>
      </c>
      <c s="32">
        <f>0+L118+L122+L126+L130+L134+L138+L142+L146+L150+L154+L158+L162+L166+L170+L174+L178+L182+L186+L190+L194+L198+L202+L206+L210+L214+L218+L222+L226+L230+L234+L238+L242+L246+L250+L254+L258+L262+L266+L270+L274+L278</f>
      </c>
      <c s="32">
        <f>0+M118+M122+M126+M130+M134+M138+M142+M146+M150+M154+M158+M162+M166+M170+M174+M178+M182+M186+M190+M194+M198+M202+M206+M210+M214+M218+M222+M226+M230+M234+M238+M242+M246+M250+M254+M258+M262+M266+M270+M274+M278</f>
      </c>
    </row>
    <row r="118" spans="1:16" ht="12.75">
      <c r="A118" t="s">
        <v>50</v>
      </c>
      <c s="34" t="s">
        <v>392</v>
      </c>
      <c s="34" t="s">
        <v>4047</v>
      </c>
      <c s="35" t="s">
        <v>5</v>
      </c>
      <c s="6" t="s">
        <v>4048</v>
      </c>
      <c s="36" t="s">
        <v>300</v>
      </c>
      <c s="37">
        <v>152</v>
      </c>
      <c s="36">
        <v>0</v>
      </c>
      <c s="36">
        <f>ROUND(G118*H118,6)</f>
      </c>
      <c r="L118" s="38">
        <v>0</v>
      </c>
      <c s="32">
        <f>ROUND(ROUND(L118,2)*ROUND(G118,3),2)</f>
      </c>
      <c s="36" t="s">
        <v>56</v>
      </c>
      <c>
        <f>(M118*21)/100</f>
      </c>
      <c t="s">
        <v>28</v>
      </c>
    </row>
    <row r="119" spans="1:5" ht="12.75">
      <c r="A119" s="35" t="s">
        <v>57</v>
      </c>
      <c r="E119" s="39" t="s">
        <v>4048</v>
      </c>
    </row>
    <row r="120" spans="1:5" ht="12.75">
      <c r="A120" s="35" t="s">
        <v>58</v>
      </c>
      <c r="E120" s="40" t="s">
        <v>5</v>
      </c>
    </row>
    <row r="121" spans="1:5" ht="25.5">
      <c r="A121" t="s">
        <v>60</v>
      </c>
      <c r="E121" s="39" t="s">
        <v>4049</v>
      </c>
    </row>
    <row r="122" spans="1:16" ht="25.5">
      <c r="A122" t="s">
        <v>50</v>
      </c>
      <c s="34" t="s">
        <v>395</v>
      </c>
      <c s="34" t="s">
        <v>4050</v>
      </c>
      <c s="35" t="s">
        <v>5</v>
      </c>
      <c s="6" t="s">
        <v>4051</v>
      </c>
      <c s="36" t="s">
        <v>188</v>
      </c>
      <c s="37">
        <v>14.9</v>
      </c>
      <c s="36">
        <v>0</v>
      </c>
      <c s="36">
        <f>ROUND(G122*H122,6)</f>
      </c>
      <c r="L122" s="38">
        <v>0</v>
      </c>
      <c s="32">
        <f>ROUND(ROUND(L122,2)*ROUND(G122,3),2)</f>
      </c>
      <c s="36" t="s">
        <v>1192</v>
      </c>
      <c>
        <f>(M122*21)/100</f>
      </c>
      <c t="s">
        <v>28</v>
      </c>
    </row>
    <row r="123" spans="1:5" ht="25.5">
      <c r="A123" s="35" t="s">
        <v>57</v>
      </c>
      <c r="E123" s="39" t="s">
        <v>4051</v>
      </c>
    </row>
    <row r="124" spans="1:5" ht="25.5">
      <c r="A124" s="35" t="s">
        <v>58</v>
      </c>
      <c r="E124" s="40" t="s">
        <v>4052</v>
      </c>
    </row>
    <row r="125" spans="1:5" ht="12.75">
      <c r="A125" t="s">
        <v>60</v>
      </c>
      <c r="E125" s="39" t="s">
        <v>5</v>
      </c>
    </row>
    <row r="126" spans="1:16" ht="12.75">
      <c r="A126" t="s">
        <v>50</v>
      </c>
      <c s="34" t="s">
        <v>398</v>
      </c>
      <c s="34" t="s">
        <v>4053</v>
      </c>
      <c s="35" t="s">
        <v>5</v>
      </c>
      <c s="6" t="s">
        <v>4054</v>
      </c>
      <c s="36" t="s">
        <v>620</v>
      </c>
      <c s="37">
        <v>1</v>
      </c>
      <c s="36">
        <v>0</v>
      </c>
      <c s="36">
        <f>ROUND(G126*H126,6)</f>
      </c>
      <c r="L126" s="38">
        <v>0</v>
      </c>
      <c s="32">
        <f>ROUND(ROUND(L126,2)*ROUND(G126,3),2)</f>
      </c>
      <c s="36" t="s">
        <v>1192</v>
      </c>
      <c>
        <f>(M126*21)/100</f>
      </c>
      <c t="s">
        <v>28</v>
      </c>
    </row>
    <row r="127" spans="1:5" ht="12.75">
      <c r="A127" s="35" t="s">
        <v>57</v>
      </c>
      <c r="E127" s="39" t="s">
        <v>4054</v>
      </c>
    </row>
    <row r="128" spans="1:5" ht="25.5">
      <c r="A128" s="35" t="s">
        <v>58</v>
      </c>
      <c r="E128" s="40" t="s">
        <v>4055</v>
      </c>
    </row>
    <row r="129" spans="1:5" ht="12.75">
      <c r="A129" t="s">
        <v>60</v>
      </c>
      <c r="E129" s="39" t="s">
        <v>5</v>
      </c>
    </row>
    <row r="130" spans="1:16" ht="12.75">
      <c r="A130" t="s">
        <v>50</v>
      </c>
      <c s="34" t="s">
        <v>402</v>
      </c>
      <c s="34" t="s">
        <v>4056</v>
      </c>
      <c s="35" t="s">
        <v>5</v>
      </c>
      <c s="6" t="s">
        <v>4057</v>
      </c>
      <c s="36" t="s">
        <v>620</v>
      </c>
      <c s="37">
        <v>3</v>
      </c>
      <c s="36">
        <v>0</v>
      </c>
      <c s="36">
        <f>ROUND(G130*H130,6)</f>
      </c>
      <c r="L130" s="38">
        <v>0</v>
      </c>
      <c s="32">
        <f>ROUND(ROUND(L130,2)*ROUND(G130,3),2)</f>
      </c>
      <c s="36" t="s">
        <v>1192</v>
      </c>
      <c>
        <f>(M130*21)/100</f>
      </c>
      <c t="s">
        <v>28</v>
      </c>
    </row>
    <row r="131" spans="1:5" ht="12.75">
      <c r="A131" s="35" t="s">
        <v>57</v>
      </c>
      <c r="E131" s="39" t="s">
        <v>4057</v>
      </c>
    </row>
    <row r="132" spans="1:5" ht="25.5">
      <c r="A132" s="35" t="s">
        <v>58</v>
      </c>
      <c r="E132" s="40" t="s">
        <v>4058</v>
      </c>
    </row>
    <row r="133" spans="1:5" ht="12.75">
      <c r="A133" t="s">
        <v>60</v>
      </c>
      <c r="E133" s="39" t="s">
        <v>5</v>
      </c>
    </row>
    <row r="134" spans="1:16" ht="12.75">
      <c r="A134" t="s">
        <v>50</v>
      </c>
      <c s="34" t="s">
        <v>406</v>
      </c>
      <c s="34" t="s">
        <v>4059</v>
      </c>
      <c s="35" t="s">
        <v>5</v>
      </c>
      <c s="6" t="s">
        <v>4060</v>
      </c>
      <c s="36" t="s">
        <v>620</v>
      </c>
      <c s="37">
        <v>2</v>
      </c>
      <c s="36">
        <v>0</v>
      </c>
      <c s="36">
        <f>ROUND(G134*H134,6)</f>
      </c>
      <c r="L134" s="38">
        <v>0</v>
      </c>
      <c s="32">
        <f>ROUND(ROUND(L134,2)*ROUND(G134,3),2)</f>
      </c>
      <c s="36" t="s">
        <v>1192</v>
      </c>
      <c>
        <f>(M134*21)/100</f>
      </c>
      <c t="s">
        <v>28</v>
      </c>
    </row>
    <row r="135" spans="1:5" ht="12.75">
      <c r="A135" s="35" t="s">
        <v>57</v>
      </c>
      <c r="E135" s="39" t="s">
        <v>4060</v>
      </c>
    </row>
    <row r="136" spans="1:5" ht="25.5">
      <c r="A136" s="35" t="s">
        <v>58</v>
      </c>
      <c r="E136" s="40" t="s">
        <v>4061</v>
      </c>
    </row>
    <row r="137" spans="1:5" ht="12.75">
      <c r="A137" t="s">
        <v>60</v>
      </c>
      <c r="E137" s="39" t="s">
        <v>5</v>
      </c>
    </row>
    <row r="138" spans="1:16" ht="12.75">
      <c r="A138" t="s">
        <v>50</v>
      </c>
      <c s="34" t="s">
        <v>410</v>
      </c>
      <c s="34" t="s">
        <v>4062</v>
      </c>
      <c s="35" t="s">
        <v>5</v>
      </c>
      <c s="6" t="s">
        <v>4063</v>
      </c>
      <c s="36" t="s">
        <v>188</v>
      </c>
      <c s="37">
        <v>41.82</v>
      </c>
      <c s="36">
        <v>0</v>
      </c>
      <c s="36">
        <f>ROUND(G138*H138,6)</f>
      </c>
      <c r="L138" s="38">
        <v>0</v>
      </c>
      <c s="32">
        <f>ROUND(ROUND(L138,2)*ROUND(G138,3),2)</f>
      </c>
      <c s="36" t="s">
        <v>1192</v>
      </c>
      <c>
        <f>(M138*21)/100</f>
      </c>
      <c t="s">
        <v>28</v>
      </c>
    </row>
    <row r="139" spans="1:5" ht="12.75">
      <c r="A139" s="35" t="s">
        <v>57</v>
      </c>
      <c r="E139" s="39" t="s">
        <v>4063</v>
      </c>
    </row>
    <row r="140" spans="1:5" ht="38.25">
      <c r="A140" s="35" t="s">
        <v>58</v>
      </c>
      <c r="E140" s="40" t="s">
        <v>4064</v>
      </c>
    </row>
    <row r="141" spans="1:5" ht="12.75">
      <c r="A141" t="s">
        <v>60</v>
      </c>
      <c r="E141" s="39" t="s">
        <v>5</v>
      </c>
    </row>
    <row r="142" spans="1:16" ht="12.75">
      <c r="A142" t="s">
        <v>50</v>
      </c>
      <c s="34" t="s">
        <v>413</v>
      </c>
      <c s="34" t="s">
        <v>4065</v>
      </c>
      <c s="35" t="s">
        <v>5</v>
      </c>
      <c s="6" t="s">
        <v>4066</v>
      </c>
      <c s="36" t="s">
        <v>620</v>
      </c>
      <c s="37">
        <v>1</v>
      </c>
      <c s="36">
        <v>0</v>
      </c>
      <c s="36">
        <f>ROUND(G142*H142,6)</f>
      </c>
      <c r="L142" s="38">
        <v>0</v>
      </c>
      <c s="32">
        <f>ROUND(ROUND(L142,2)*ROUND(G142,3),2)</f>
      </c>
      <c s="36" t="s">
        <v>1192</v>
      </c>
      <c>
        <f>(M142*21)/100</f>
      </c>
      <c t="s">
        <v>28</v>
      </c>
    </row>
    <row r="143" spans="1:5" ht="12.75">
      <c r="A143" s="35" t="s">
        <v>57</v>
      </c>
      <c r="E143" s="39" t="s">
        <v>4066</v>
      </c>
    </row>
    <row r="144" spans="1:5" ht="25.5">
      <c r="A144" s="35" t="s">
        <v>58</v>
      </c>
      <c r="E144" s="40" t="s">
        <v>4055</v>
      </c>
    </row>
    <row r="145" spans="1:5" ht="12.75">
      <c r="A145" t="s">
        <v>60</v>
      </c>
      <c r="E145" s="39" t="s">
        <v>5</v>
      </c>
    </row>
    <row r="146" spans="1:16" ht="12.75">
      <c r="A146" t="s">
        <v>50</v>
      </c>
      <c s="34" t="s">
        <v>417</v>
      </c>
      <c s="34" t="s">
        <v>4067</v>
      </c>
      <c s="35" t="s">
        <v>5</v>
      </c>
      <c s="6" t="s">
        <v>4068</v>
      </c>
      <c s="36" t="s">
        <v>620</v>
      </c>
      <c s="37">
        <v>3</v>
      </c>
      <c s="36">
        <v>0</v>
      </c>
      <c s="36">
        <f>ROUND(G146*H146,6)</f>
      </c>
      <c r="L146" s="38">
        <v>0</v>
      </c>
      <c s="32">
        <f>ROUND(ROUND(L146,2)*ROUND(G146,3),2)</f>
      </c>
      <c s="36" t="s">
        <v>1192</v>
      </c>
      <c>
        <f>(M146*21)/100</f>
      </c>
      <c t="s">
        <v>28</v>
      </c>
    </row>
    <row r="147" spans="1:5" ht="12.75">
      <c r="A147" s="35" t="s">
        <v>57</v>
      </c>
      <c r="E147" s="39" t="s">
        <v>4068</v>
      </c>
    </row>
    <row r="148" spans="1:5" ht="25.5">
      <c r="A148" s="35" t="s">
        <v>58</v>
      </c>
      <c r="E148" s="40" t="s">
        <v>4058</v>
      </c>
    </row>
    <row r="149" spans="1:5" ht="12.75">
      <c r="A149" t="s">
        <v>60</v>
      </c>
      <c r="E149" s="39" t="s">
        <v>5</v>
      </c>
    </row>
    <row r="150" spans="1:16" ht="12.75">
      <c r="A150" t="s">
        <v>50</v>
      </c>
      <c s="34" t="s">
        <v>421</v>
      </c>
      <c s="34" t="s">
        <v>4069</v>
      </c>
      <c s="35" t="s">
        <v>5</v>
      </c>
      <c s="6" t="s">
        <v>4070</v>
      </c>
      <c s="36" t="s">
        <v>188</v>
      </c>
      <c s="37">
        <v>38.71</v>
      </c>
      <c s="36">
        <v>0</v>
      </c>
      <c s="36">
        <f>ROUND(G150*H150,6)</f>
      </c>
      <c r="L150" s="38">
        <v>0</v>
      </c>
      <c s="32">
        <f>ROUND(ROUND(L150,2)*ROUND(G150,3),2)</f>
      </c>
      <c s="36" t="s">
        <v>1192</v>
      </c>
      <c>
        <f>(M150*21)/100</f>
      </c>
      <c t="s">
        <v>28</v>
      </c>
    </row>
    <row r="151" spans="1:5" ht="12.75">
      <c r="A151" s="35" t="s">
        <v>57</v>
      </c>
      <c r="E151" s="39" t="s">
        <v>4070</v>
      </c>
    </row>
    <row r="152" spans="1:5" ht="102">
      <c r="A152" s="35" t="s">
        <v>58</v>
      </c>
      <c r="E152" s="40" t="s">
        <v>4071</v>
      </c>
    </row>
    <row r="153" spans="1:5" ht="12.75">
      <c r="A153" t="s">
        <v>60</v>
      </c>
      <c r="E153" s="39" t="s">
        <v>5</v>
      </c>
    </row>
    <row r="154" spans="1:16" ht="12.75">
      <c r="A154" t="s">
        <v>50</v>
      </c>
      <c s="34" t="s">
        <v>425</v>
      </c>
      <c s="34" t="s">
        <v>4072</v>
      </c>
      <c s="35" t="s">
        <v>5</v>
      </c>
      <c s="6" t="s">
        <v>4073</v>
      </c>
      <c s="36" t="s">
        <v>188</v>
      </c>
      <c s="37">
        <v>20.962</v>
      </c>
      <c s="36">
        <v>0</v>
      </c>
      <c s="36">
        <f>ROUND(G154*H154,6)</f>
      </c>
      <c r="L154" s="38">
        <v>0</v>
      </c>
      <c s="32">
        <f>ROUND(ROUND(L154,2)*ROUND(G154,3),2)</f>
      </c>
      <c s="36" t="s">
        <v>1192</v>
      </c>
      <c>
        <f>(M154*21)/100</f>
      </c>
      <c t="s">
        <v>28</v>
      </c>
    </row>
    <row r="155" spans="1:5" ht="12.75">
      <c r="A155" s="35" t="s">
        <v>57</v>
      </c>
      <c r="E155" s="39" t="s">
        <v>4073</v>
      </c>
    </row>
    <row r="156" spans="1:5" ht="51">
      <c r="A156" s="35" t="s">
        <v>58</v>
      </c>
      <c r="E156" s="40" t="s">
        <v>4074</v>
      </c>
    </row>
    <row r="157" spans="1:5" ht="12.75">
      <c r="A157" t="s">
        <v>60</v>
      </c>
      <c r="E157" s="39" t="s">
        <v>5</v>
      </c>
    </row>
    <row r="158" spans="1:16" ht="12.75">
      <c r="A158" t="s">
        <v>50</v>
      </c>
      <c s="34" t="s">
        <v>429</v>
      </c>
      <c s="34" t="s">
        <v>4075</v>
      </c>
      <c s="35" t="s">
        <v>5</v>
      </c>
      <c s="6" t="s">
        <v>4076</v>
      </c>
      <c s="36" t="s">
        <v>188</v>
      </c>
      <c s="37">
        <v>86.82</v>
      </c>
      <c s="36">
        <v>0</v>
      </c>
      <c s="36">
        <f>ROUND(G158*H158,6)</f>
      </c>
      <c r="L158" s="38">
        <v>0</v>
      </c>
      <c s="32">
        <f>ROUND(ROUND(L158,2)*ROUND(G158,3),2)</f>
      </c>
      <c s="36" t="s">
        <v>1192</v>
      </c>
      <c>
        <f>(M158*21)/100</f>
      </c>
      <c t="s">
        <v>28</v>
      </c>
    </row>
    <row r="159" spans="1:5" ht="12.75">
      <c r="A159" s="35" t="s">
        <v>57</v>
      </c>
      <c r="E159" s="39" t="s">
        <v>4076</v>
      </c>
    </row>
    <row r="160" spans="1:5" ht="63.75">
      <c r="A160" s="35" t="s">
        <v>58</v>
      </c>
      <c r="E160" s="40" t="s">
        <v>4077</v>
      </c>
    </row>
    <row r="161" spans="1:5" ht="12.75">
      <c r="A161" t="s">
        <v>60</v>
      </c>
      <c r="E161" s="39" t="s">
        <v>5</v>
      </c>
    </row>
    <row r="162" spans="1:16" ht="12.75">
      <c r="A162" t="s">
        <v>50</v>
      </c>
      <c s="34" t="s">
        <v>863</v>
      </c>
      <c s="34" t="s">
        <v>4078</v>
      </c>
      <c s="35" t="s">
        <v>5</v>
      </c>
      <c s="6" t="s">
        <v>4079</v>
      </c>
      <c s="36" t="s">
        <v>620</v>
      </c>
      <c s="37">
        <v>2</v>
      </c>
      <c s="36">
        <v>0</v>
      </c>
      <c s="36">
        <f>ROUND(G162*H162,6)</f>
      </c>
      <c r="L162" s="38">
        <v>0</v>
      </c>
      <c s="32">
        <f>ROUND(ROUND(L162,2)*ROUND(G162,3),2)</f>
      </c>
      <c s="36" t="s">
        <v>1192</v>
      </c>
      <c>
        <f>(M162*21)/100</f>
      </c>
      <c t="s">
        <v>28</v>
      </c>
    </row>
    <row r="163" spans="1:5" ht="12.75">
      <c r="A163" s="35" t="s">
        <v>57</v>
      </c>
      <c r="E163" s="39" t="s">
        <v>4079</v>
      </c>
    </row>
    <row r="164" spans="1:5" ht="25.5">
      <c r="A164" s="35" t="s">
        <v>58</v>
      </c>
      <c r="E164" s="40" t="s">
        <v>4080</v>
      </c>
    </row>
    <row r="165" spans="1:5" ht="12.75">
      <c r="A165" t="s">
        <v>60</v>
      </c>
      <c r="E165" s="39" t="s">
        <v>5</v>
      </c>
    </row>
    <row r="166" spans="1:16" ht="12.75">
      <c r="A166" t="s">
        <v>50</v>
      </c>
      <c s="34" t="s">
        <v>867</v>
      </c>
      <c s="34" t="s">
        <v>4081</v>
      </c>
      <c s="35" t="s">
        <v>5</v>
      </c>
      <c s="6" t="s">
        <v>4082</v>
      </c>
      <c s="36" t="s">
        <v>188</v>
      </c>
      <c s="37">
        <v>7.7</v>
      </c>
      <c s="36">
        <v>0</v>
      </c>
      <c s="36">
        <f>ROUND(G166*H166,6)</f>
      </c>
      <c r="L166" s="38">
        <v>0</v>
      </c>
      <c s="32">
        <f>ROUND(ROUND(L166,2)*ROUND(G166,3),2)</f>
      </c>
      <c s="36" t="s">
        <v>1192</v>
      </c>
      <c>
        <f>(M166*21)/100</f>
      </c>
      <c t="s">
        <v>28</v>
      </c>
    </row>
    <row r="167" spans="1:5" ht="12.75">
      <c r="A167" s="35" t="s">
        <v>57</v>
      </c>
      <c r="E167" s="39" t="s">
        <v>4082</v>
      </c>
    </row>
    <row r="168" spans="1:5" ht="25.5">
      <c r="A168" s="35" t="s">
        <v>58</v>
      </c>
      <c r="E168" s="40" t="s">
        <v>4083</v>
      </c>
    </row>
    <row r="169" spans="1:5" ht="12.75">
      <c r="A169" t="s">
        <v>60</v>
      </c>
      <c r="E169" s="39" t="s">
        <v>5</v>
      </c>
    </row>
    <row r="170" spans="1:16" ht="12.75">
      <c r="A170" t="s">
        <v>50</v>
      </c>
      <c s="34" t="s">
        <v>871</v>
      </c>
      <c s="34" t="s">
        <v>4084</v>
      </c>
      <c s="35" t="s">
        <v>5</v>
      </c>
      <c s="6" t="s">
        <v>4085</v>
      </c>
      <c s="36" t="s">
        <v>188</v>
      </c>
      <c s="37">
        <v>40.6</v>
      </c>
      <c s="36">
        <v>0</v>
      </c>
      <c s="36">
        <f>ROUND(G170*H170,6)</f>
      </c>
      <c r="L170" s="38">
        <v>0</v>
      </c>
      <c s="32">
        <f>ROUND(ROUND(L170,2)*ROUND(G170,3),2)</f>
      </c>
      <c s="36" t="s">
        <v>1192</v>
      </c>
      <c>
        <f>(M170*21)/100</f>
      </c>
      <c t="s">
        <v>28</v>
      </c>
    </row>
    <row r="171" spans="1:5" ht="12.75">
      <c r="A171" s="35" t="s">
        <v>57</v>
      </c>
      <c r="E171" s="39" t="s">
        <v>4085</v>
      </c>
    </row>
    <row r="172" spans="1:5" ht="25.5">
      <c r="A172" s="35" t="s">
        <v>58</v>
      </c>
      <c r="E172" s="40" t="s">
        <v>4086</v>
      </c>
    </row>
    <row r="173" spans="1:5" ht="12.75">
      <c r="A173" t="s">
        <v>60</v>
      </c>
      <c r="E173" s="39" t="s">
        <v>5</v>
      </c>
    </row>
    <row r="174" spans="1:16" ht="12.75">
      <c r="A174" t="s">
        <v>50</v>
      </c>
      <c s="34" t="s">
        <v>877</v>
      </c>
      <c s="34" t="s">
        <v>4087</v>
      </c>
      <c s="35" t="s">
        <v>5</v>
      </c>
      <c s="6" t="s">
        <v>4088</v>
      </c>
      <c s="36" t="s">
        <v>188</v>
      </c>
      <c s="37">
        <v>15</v>
      </c>
      <c s="36">
        <v>0</v>
      </c>
      <c s="36">
        <f>ROUND(G174*H174,6)</f>
      </c>
      <c r="L174" s="38">
        <v>0</v>
      </c>
      <c s="32">
        <f>ROUND(ROUND(L174,2)*ROUND(G174,3),2)</f>
      </c>
      <c s="36" t="s">
        <v>1192</v>
      </c>
      <c>
        <f>(M174*21)/100</f>
      </c>
      <c t="s">
        <v>28</v>
      </c>
    </row>
    <row r="175" spans="1:5" ht="12.75">
      <c r="A175" s="35" t="s">
        <v>57</v>
      </c>
      <c r="E175" s="39" t="s">
        <v>4088</v>
      </c>
    </row>
    <row r="176" spans="1:5" ht="25.5">
      <c r="A176" s="35" t="s">
        <v>58</v>
      </c>
      <c r="E176" s="40" t="s">
        <v>4089</v>
      </c>
    </row>
    <row r="177" spans="1:5" ht="12.75">
      <c r="A177" t="s">
        <v>60</v>
      </c>
      <c r="E177" s="39" t="s">
        <v>5</v>
      </c>
    </row>
    <row r="178" spans="1:16" ht="12.75">
      <c r="A178" t="s">
        <v>50</v>
      </c>
      <c s="34" t="s">
        <v>881</v>
      </c>
      <c s="34" t="s">
        <v>4090</v>
      </c>
      <c s="35" t="s">
        <v>5</v>
      </c>
      <c s="6" t="s">
        <v>4091</v>
      </c>
      <c s="36" t="s">
        <v>188</v>
      </c>
      <c s="37">
        <v>56.2</v>
      </c>
      <c s="36">
        <v>0</v>
      </c>
      <c s="36">
        <f>ROUND(G178*H178,6)</f>
      </c>
      <c r="L178" s="38">
        <v>0</v>
      </c>
      <c s="32">
        <f>ROUND(ROUND(L178,2)*ROUND(G178,3),2)</f>
      </c>
      <c s="36" t="s">
        <v>1192</v>
      </c>
      <c>
        <f>(M178*21)/100</f>
      </c>
      <c t="s">
        <v>28</v>
      </c>
    </row>
    <row r="179" spans="1:5" ht="12.75">
      <c r="A179" s="35" t="s">
        <v>57</v>
      </c>
      <c r="E179" s="39" t="s">
        <v>4091</v>
      </c>
    </row>
    <row r="180" spans="1:5" ht="38.25">
      <c r="A180" s="35" t="s">
        <v>58</v>
      </c>
      <c r="E180" s="40" t="s">
        <v>4092</v>
      </c>
    </row>
    <row r="181" spans="1:5" ht="12.75">
      <c r="A181" t="s">
        <v>60</v>
      </c>
      <c r="E181" s="39" t="s">
        <v>5</v>
      </c>
    </row>
    <row r="182" spans="1:16" ht="12.75">
      <c r="A182" t="s">
        <v>50</v>
      </c>
      <c s="34" t="s">
        <v>883</v>
      </c>
      <c s="34" t="s">
        <v>4093</v>
      </c>
      <c s="35" t="s">
        <v>5</v>
      </c>
      <c s="6" t="s">
        <v>4094</v>
      </c>
      <c s="36" t="s">
        <v>188</v>
      </c>
      <c s="37">
        <v>10.7</v>
      </c>
      <c s="36">
        <v>0</v>
      </c>
      <c s="36">
        <f>ROUND(G182*H182,6)</f>
      </c>
      <c r="L182" s="38">
        <v>0</v>
      </c>
      <c s="32">
        <f>ROUND(ROUND(L182,2)*ROUND(G182,3),2)</f>
      </c>
      <c s="36" t="s">
        <v>1192</v>
      </c>
      <c>
        <f>(M182*21)/100</f>
      </c>
      <c t="s">
        <v>28</v>
      </c>
    </row>
    <row r="183" spans="1:5" ht="12.75">
      <c r="A183" s="35" t="s">
        <v>57</v>
      </c>
      <c r="E183" s="39" t="s">
        <v>4094</v>
      </c>
    </row>
    <row r="184" spans="1:5" ht="25.5">
      <c r="A184" s="35" t="s">
        <v>58</v>
      </c>
      <c r="E184" s="40" t="s">
        <v>4095</v>
      </c>
    </row>
    <row r="185" spans="1:5" ht="12.75">
      <c r="A185" t="s">
        <v>60</v>
      </c>
      <c r="E185" s="39" t="s">
        <v>5</v>
      </c>
    </row>
    <row r="186" spans="1:16" ht="12.75">
      <c r="A186" t="s">
        <v>50</v>
      </c>
      <c s="34" t="s">
        <v>884</v>
      </c>
      <c s="34" t="s">
        <v>4096</v>
      </c>
      <c s="35" t="s">
        <v>5</v>
      </c>
      <c s="6" t="s">
        <v>4097</v>
      </c>
      <c s="36" t="s">
        <v>620</v>
      </c>
      <c s="37">
        <v>2</v>
      </c>
      <c s="36">
        <v>0</v>
      </c>
      <c s="36">
        <f>ROUND(G186*H186,6)</f>
      </c>
      <c r="L186" s="38">
        <v>0</v>
      </c>
      <c s="32">
        <f>ROUND(ROUND(L186,2)*ROUND(G186,3),2)</f>
      </c>
      <c s="36" t="s">
        <v>1192</v>
      </c>
      <c>
        <f>(M186*21)/100</f>
      </c>
      <c t="s">
        <v>28</v>
      </c>
    </row>
    <row r="187" spans="1:5" ht="12.75">
      <c r="A187" s="35" t="s">
        <v>57</v>
      </c>
      <c r="E187" s="39" t="s">
        <v>4097</v>
      </c>
    </row>
    <row r="188" spans="1:5" ht="25.5">
      <c r="A188" s="35" t="s">
        <v>58</v>
      </c>
      <c r="E188" s="40" t="s">
        <v>4098</v>
      </c>
    </row>
    <row r="189" spans="1:5" ht="12.75">
      <c r="A189" t="s">
        <v>60</v>
      </c>
      <c r="E189" s="39" t="s">
        <v>5</v>
      </c>
    </row>
    <row r="190" spans="1:16" ht="12.75">
      <c r="A190" t="s">
        <v>50</v>
      </c>
      <c s="34" t="s">
        <v>885</v>
      </c>
      <c s="34" t="s">
        <v>4099</v>
      </c>
      <c s="35" t="s">
        <v>5</v>
      </c>
      <c s="6" t="s">
        <v>4100</v>
      </c>
      <c s="36" t="s">
        <v>620</v>
      </c>
      <c s="37">
        <v>10</v>
      </c>
      <c s="36">
        <v>0</v>
      </c>
      <c s="36">
        <f>ROUND(G190*H190,6)</f>
      </c>
      <c r="L190" s="38">
        <v>0</v>
      </c>
      <c s="32">
        <f>ROUND(ROUND(L190,2)*ROUND(G190,3),2)</f>
      </c>
      <c s="36" t="s">
        <v>1192</v>
      </c>
      <c>
        <f>(M190*21)/100</f>
      </c>
      <c t="s">
        <v>28</v>
      </c>
    </row>
    <row r="191" spans="1:5" ht="12.75">
      <c r="A191" s="35" t="s">
        <v>57</v>
      </c>
      <c r="E191" s="39" t="s">
        <v>4100</v>
      </c>
    </row>
    <row r="192" spans="1:5" ht="25.5">
      <c r="A192" s="35" t="s">
        <v>58</v>
      </c>
      <c r="E192" s="40" t="s">
        <v>4101</v>
      </c>
    </row>
    <row r="193" spans="1:5" ht="12.75">
      <c r="A193" t="s">
        <v>60</v>
      </c>
      <c r="E193" s="39" t="s">
        <v>5</v>
      </c>
    </row>
    <row r="194" spans="1:16" ht="12.75">
      <c r="A194" t="s">
        <v>50</v>
      </c>
      <c s="34" t="s">
        <v>886</v>
      </c>
      <c s="34" t="s">
        <v>4102</v>
      </c>
      <c s="35" t="s">
        <v>5</v>
      </c>
      <c s="6" t="s">
        <v>4103</v>
      </c>
      <c s="36" t="s">
        <v>620</v>
      </c>
      <c s="37">
        <v>1</v>
      </c>
      <c s="36">
        <v>0</v>
      </c>
      <c s="36">
        <f>ROUND(G194*H194,6)</f>
      </c>
      <c r="L194" s="38">
        <v>0</v>
      </c>
      <c s="32">
        <f>ROUND(ROUND(L194,2)*ROUND(G194,3),2)</f>
      </c>
      <c s="36" t="s">
        <v>1192</v>
      </c>
      <c>
        <f>(M194*21)/100</f>
      </c>
      <c t="s">
        <v>28</v>
      </c>
    </row>
    <row r="195" spans="1:5" ht="12.75">
      <c r="A195" s="35" t="s">
        <v>57</v>
      </c>
      <c r="E195" s="39" t="s">
        <v>4103</v>
      </c>
    </row>
    <row r="196" spans="1:5" ht="25.5">
      <c r="A196" s="35" t="s">
        <v>58</v>
      </c>
      <c r="E196" s="40" t="s">
        <v>4104</v>
      </c>
    </row>
    <row r="197" spans="1:5" ht="12.75">
      <c r="A197" t="s">
        <v>60</v>
      </c>
      <c r="E197" s="39" t="s">
        <v>5</v>
      </c>
    </row>
    <row r="198" spans="1:16" ht="12.75">
      <c r="A198" t="s">
        <v>50</v>
      </c>
      <c s="34" t="s">
        <v>887</v>
      </c>
      <c s="34" t="s">
        <v>4105</v>
      </c>
      <c s="35" t="s">
        <v>5</v>
      </c>
      <c s="6" t="s">
        <v>4106</v>
      </c>
      <c s="36" t="s">
        <v>620</v>
      </c>
      <c s="37">
        <v>3</v>
      </c>
      <c s="36">
        <v>0</v>
      </c>
      <c s="36">
        <f>ROUND(G198*H198,6)</f>
      </c>
      <c r="L198" s="38">
        <v>0</v>
      </c>
      <c s="32">
        <f>ROUND(ROUND(L198,2)*ROUND(G198,3),2)</f>
      </c>
      <c s="36" t="s">
        <v>1192</v>
      </c>
      <c>
        <f>(M198*21)/100</f>
      </c>
      <c t="s">
        <v>28</v>
      </c>
    </row>
    <row r="199" spans="1:5" ht="12.75">
      <c r="A199" s="35" t="s">
        <v>57</v>
      </c>
      <c r="E199" s="39" t="s">
        <v>4106</v>
      </c>
    </row>
    <row r="200" spans="1:5" ht="12.75">
      <c r="A200" s="35" t="s">
        <v>58</v>
      </c>
      <c r="E200" s="40" t="s">
        <v>5</v>
      </c>
    </row>
    <row r="201" spans="1:5" ht="12.75">
      <c r="A201" t="s">
        <v>60</v>
      </c>
      <c r="E201" s="39" t="s">
        <v>5</v>
      </c>
    </row>
    <row r="202" spans="1:16" ht="12.75">
      <c r="A202" t="s">
        <v>50</v>
      </c>
      <c s="34" t="s">
        <v>888</v>
      </c>
      <c s="34" t="s">
        <v>4107</v>
      </c>
      <c s="35" t="s">
        <v>5</v>
      </c>
      <c s="6" t="s">
        <v>4108</v>
      </c>
      <c s="36" t="s">
        <v>620</v>
      </c>
      <c s="37">
        <v>1</v>
      </c>
      <c s="36">
        <v>0</v>
      </c>
      <c s="36">
        <f>ROUND(G202*H202,6)</f>
      </c>
      <c r="L202" s="38">
        <v>0</v>
      </c>
      <c s="32">
        <f>ROUND(ROUND(L202,2)*ROUND(G202,3),2)</f>
      </c>
      <c s="36" t="s">
        <v>1192</v>
      </c>
      <c>
        <f>(M202*21)/100</f>
      </c>
      <c t="s">
        <v>28</v>
      </c>
    </row>
    <row r="203" spans="1:5" ht="12.75">
      <c r="A203" s="35" t="s">
        <v>57</v>
      </c>
      <c r="E203" s="39" t="s">
        <v>4108</v>
      </c>
    </row>
    <row r="204" spans="1:5" ht="12.75">
      <c r="A204" s="35" t="s">
        <v>58</v>
      </c>
      <c r="E204" s="40" t="s">
        <v>5</v>
      </c>
    </row>
    <row r="205" spans="1:5" ht="12.75">
      <c r="A205" t="s">
        <v>60</v>
      </c>
      <c r="E205" s="39" t="s">
        <v>5</v>
      </c>
    </row>
    <row r="206" spans="1:16" ht="12.75">
      <c r="A206" t="s">
        <v>50</v>
      </c>
      <c s="34" t="s">
        <v>889</v>
      </c>
      <c s="34" t="s">
        <v>4109</v>
      </c>
      <c s="35" t="s">
        <v>5</v>
      </c>
      <c s="6" t="s">
        <v>4110</v>
      </c>
      <c s="36" t="s">
        <v>620</v>
      </c>
      <c s="37">
        <v>1</v>
      </c>
      <c s="36">
        <v>0</v>
      </c>
      <c s="36">
        <f>ROUND(G206*H206,6)</f>
      </c>
      <c r="L206" s="38">
        <v>0</v>
      </c>
      <c s="32">
        <f>ROUND(ROUND(L206,2)*ROUND(G206,3),2)</f>
      </c>
      <c s="36" t="s">
        <v>1192</v>
      </c>
      <c>
        <f>(M206*21)/100</f>
      </c>
      <c t="s">
        <v>28</v>
      </c>
    </row>
    <row r="207" spans="1:5" ht="12.75">
      <c r="A207" s="35" t="s">
        <v>57</v>
      </c>
      <c r="E207" s="39" t="s">
        <v>4110</v>
      </c>
    </row>
    <row r="208" spans="1:5" ht="12.75">
      <c r="A208" s="35" t="s">
        <v>58</v>
      </c>
      <c r="E208" s="40" t="s">
        <v>5</v>
      </c>
    </row>
    <row r="209" spans="1:5" ht="12.75">
      <c r="A209" t="s">
        <v>60</v>
      </c>
      <c r="E209" s="39" t="s">
        <v>5</v>
      </c>
    </row>
    <row r="210" spans="1:16" ht="12.75">
      <c r="A210" t="s">
        <v>50</v>
      </c>
      <c s="34" t="s">
        <v>890</v>
      </c>
      <c s="34" t="s">
        <v>4111</v>
      </c>
      <c s="35" t="s">
        <v>5</v>
      </c>
      <c s="6" t="s">
        <v>4112</v>
      </c>
      <c s="36" t="s">
        <v>188</v>
      </c>
      <c s="37">
        <v>16.3</v>
      </c>
      <c s="36">
        <v>0</v>
      </c>
      <c s="36">
        <f>ROUND(G210*H210,6)</f>
      </c>
      <c r="L210" s="38">
        <v>0</v>
      </c>
      <c s="32">
        <f>ROUND(ROUND(L210,2)*ROUND(G210,3),2)</f>
      </c>
      <c s="36" t="s">
        <v>1192</v>
      </c>
      <c>
        <f>(M210*21)/100</f>
      </c>
      <c t="s">
        <v>28</v>
      </c>
    </row>
    <row r="211" spans="1:5" ht="12.75">
      <c r="A211" s="35" t="s">
        <v>57</v>
      </c>
      <c r="E211" s="39" t="s">
        <v>4112</v>
      </c>
    </row>
    <row r="212" spans="1:5" ht="25.5">
      <c r="A212" s="35" t="s">
        <v>58</v>
      </c>
      <c r="E212" s="40" t="s">
        <v>4113</v>
      </c>
    </row>
    <row r="213" spans="1:5" ht="12.75">
      <c r="A213" t="s">
        <v>60</v>
      </c>
      <c r="E213" s="39" t="s">
        <v>5</v>
      </c>
    </row>
    <row r="214" spans="1:16" ht="12.75">
      <c r="A214" t="s">
        <v>50</v>
      </c>
      <c s="34" t="s">
        <v>891</v>
      </c>
      <c s="34" t="s">
        <v>4114</v>
      </c>
      <c s="35" t="s">
        <v>5</v>
      </c>
      <c s="6" t="s">
        <v>4115</v>
      </c>
      <c s="36" t="s">
        <v>188</v>
      </c>
      <c s="37">
        <v>23.3</v>
      </c>
      <c s="36">
        <v>0</v>
      </c>
      <c s="36">
        <f>ROUND(G214*H214,6)</f>
      </c>
      <c r="L214" s="38">
        <v>0</v>
      </c>
      <c s="32">
        <f>ROUND(ROUND(L214,2)*ROUND(G214,3),2)</f>
      </c>
      <c s="36" t="s">
        <v>1192</v>
      </c>
      <c>
        <f>(M214*21)/100</f>
      </c>
      <c t="s">
        <v>28</v>
      </c>
    </row>
    <row r="215" spans="1:5" ht="12.75">
      <c r="A215" s="35" t="s">
        <v>57</v>
      </c>
      <c r="E215" s="39" t="s">
        <v>4115</v>
      </c>
    </row>
    <row r="216" spans="1:5" ht="51">
      <c r="A216" s="35" t="s">
        <v>58</v>
      </c>
      <c r="E216" s="40" t="s">
        <v>4116</v>
      </c>
    </row>
    <row r="217" spans="1:5" ht="12.75">
      <c r="A217" t="s">
        <v>60</v>
      </c>
      <c r="E217" s="39" t="s">
        <v>5</v>
      </c>
    </row>
    <row r="218" spans="1:16" ht="12.75">
      <c r="A218" t="s">
        <v>50</v>
      </c>
      <c s="34" t="s">
        <v>892</v>
      </c>
      <c s="34" t="s">
        <v>4117</v>
      </c>
      <c s="35" t="s">
        <v>5</v>
      </c>
      <c s="6" t="s">
        <v>4118</v>
      </c>
      <c s="36" t="s">
        <v>188</v>
      </c>
      <c s="37">
        <v>1.7</v>
      </c>
      <c s="36">
        <v>0</v>
      </c>
      <c s="36">
        <f>ROUND(G218*H218,6)</f>
      </c>
      <c r="L218" s="38">
        <v>0</v>
      </c>
      <c s="32">
        <f>ROUND(ROUND(L218,2)*ROUND(G218,3),2)</f>
      </c>
      <c s="36" t="s">
        <v>1192</v>
      </c>
      <c>
        <f>(M218*21)/100</f>
      </c>
      <c t="s">
        <v>28</v>
      </c>
    </row>
    <row r="219" spans="1:5" ht="12.75">
      <c r="A219" s="35" t="s">
        <v>57</v>
      </c>
      <c r="E219" s="39" t="s">
        <v>4118</v>
      </c>
    </row>
    <row r="220" spans="1:5" ht="25.5">
      <c r="A220" s="35" t="s">
        <v>58</v>
      </c>
      <c r="E220" s="40" t="s">
        <v>4119</v>
      </c>
    </row>
    <row r="221" spans="1:5" ht="12.75">
      <c r="A221" t="s">
        <v>60</v>
      </c>
      <c r="E221" s="39" t="s">
        <v>5</v>
      </c>
    </row>
    <row r="222" spans="1:16" ht="12.75">
      <c r="A222" t="s">
        <v>50</v>
      </c>
      <c s="34" t="s">
        <v>893</v>
      </c>
      <c s="34" t="s">
        <v>4120</v>
      </c>
      <c s="35" t="s">
        <v>5</v>
      </c>
      <c s="6" t="s">
        <v>4121</v>
      </c>
      <c s="36" t="s">
        <v>188</v>
      </c>
      <c s="37">
        <v>19.4</v>
      </c>
      <c s="36">
        <v>0</v>
      </c>
      <c s="36">
        <f>ROUND(G222*H222,6)</f>
      </c>
      <c r="L222" s="38">
        <v>0</v>
      </c>
      <c s="32">
        <f>ROUND(ROUND(L222,2)*ROUND(G222,3),2)</f>
      </c>
      <c s="36" t="s">
        <v>1192</v>
      </c>
      <c>
        <f>(M222*21)/100</f>
      </c>
      <c t="s">
        <v>28</v>
      </c>
    </row>
    <row r="223" spans="1:5" ht="12.75">
      <c r="A223" s="35" t="s">
        <v>57</v>
      </c>
      <c r="E223" s="39" t="s">
        <v>4121</v>
      </c>
    </row>
    <row r="224" spans="1:5" ht="38.25">
      <c r="A224" s="35" t="s">
        <v>58</v>
      </c>
      <c r="E224" s="40" t="s">
        <v>4122</v>
      </c>
    </row>
    <row r="225" spans="1:5" ht="12.75">
      <c r="A225" t="s">
        <v>60</v>
      </c>
      <c r="E225" s="39" t="s">
        <v>5</v>
      </c>
    </row>
    <row r="226" spans="1:16" ht="12.75">
      <c r="A226" t="s">
        <v>50</v>
      </c>
      <c s="34" t="s">
        <v>894</v>
      </c>
      <c s="34" t="s">
        <v>4123</v>
      </c>
      <c s="35" t="s">
        <v>5</v>
      </c>
      <c s="6" t="s">
        <v>4124</v>
      </c>
      <c s="36" t="s">
        <v>620</v>
      </c>
      <c s="37">
        <v>7</v>
      </c>
      <c s="36">
        <v>0</v>
      </c>
      <c s="36">
        <f>ROUND(G226*H226,6)</f>
      </c>
      <c r="L226" s="38">
        <v>0</v>
      </c>
      <c s="32">
        <f>ROUND(ROUND(L226,2)*ROUND(G226,3),2)</f>
      </c>
      <c s="36" t="s">
        <v>1192</v>
      </c>
      <c>
        <f>(M226*21)/100</f>
      </c>
      <c t="s">
        <v>28</v>
      </c>
    </row>
    <row r="227" spans="1:5" ht="12.75">
      <c r="A227" s="35" t="s">
        <v>57</v>
      </c>
      <c r="E227" s="39" t="s">
        <v>4124</v>
      </c>
    </row>
    <row r="228" spans="1:5" ht="25.5">
      <c r="A228" s="35" t="s">
        <v>58</v>
      </c>
      <c r="E228" s="40" t="s">
        <v>4125</v>
      </c>
    </row>
    <row r="229" spans="1:5" ht="12.75">
      <c r="A229" t="s">
        <v>60</v>
      </c>
      <c r="E229" s="39" t="s">
        <v>5</v>
      </c>
    </row>
    <row r="230" spans="1:16" ht="12.75">
      <c r="A230" t="s">
        <v>50</v>
      </c>
      <c s="34" t="s">
        <v>895</v>
      </c>
      <c s="34" t="s">
        <v>4126</v>
      </c>
      <c s="35" t="s">
        <v>5</v>
      </c>
      <c s="6" t="s">
        <v>4127</v>
      </c>
      <c s="36" t="s">
        <v>620</v>
      </c>
      <c s="37">
        <v>3</v>
      </c>
      <c s="36">
        <v>0</v>
      </c>
      <c s="36">
        <f>ROUND(G230*H230,6)</f>
      </c>
      <c r="L230" s="38">
        <v>0</v>
      </c>
      <c s="32">
        <f>ROUND(ROUND(L230,2)*ROUND(G230,3),2)</f>
      </c>
      <c s="36" t="s">
        <v>56</v>
      </c>
      <c>
        <f>(M230*21)/100</f>
      </c>
      <c t="s">
        <v>28</v>
      </c>
    </row>
    <row r="231" spans="1:5" ht="12.75">
      <c r="A231" s="35" t="s">
        <v>57</v>
      </c>
      <c r="E231" s="39" t="s">
        <v>4127</v>
      </c>
    </row>
    <row r="232" spans="1:5" ht="12.75">
      <c r="A232" s="35" t="s">
        <v>58</v>
      </c>
      <c r="E232" s="40" t="s">
        <v>5</v>
      </c>
    </row>
    <row r="233" spans="1:5" ht="25.5">
      <c r="A233" t="s">
        <v>60</v>
      </c>
      <c r="E233" s="39" t="s">
        <v>4128</v>
      </c>
    </row>
    <row r="234" spans="1:16" ht="12.75">
      <c r="A234" t="s">
        <v>50</v>
      </c>
      <c s="34" t="s">
        <v>896</v>
      </c>
      <c s="34" t="s">
        <v>4129</v>
      </c>
      <c s="35" t="s">
        <v>5</v>
      </c>
      <c s="6" t="s">
        <v>4130</v>
      </c>
      <c s="36" t="s">
        <v>620</v>
      </c>
      <c s="37">
        <v>12</v>
      </c>
      <c s="36">
        <v>0</v>
      </c>
      <c s="36">
        <f>ROUND(G234*H234,6)</f>
      </c>
      <c r="L234" s="38">
        <v>0</v>
      </c>
      <c s="32">
        <f>ROUND(ROUND(L234,2)*ROUND(G234,3),2)</f>
      </c>
      <c s="36" t="s">
        <v>1192</v>
      </c>
      <c>
        <f>(M234*21)/100</f>
      </c>
      <c t="s">
        <v>28</v>
      </c>
    </row>
    <row r="235" spans="1:5" ht="12.75">
      <c r="A235" s="35" t="s">
        <v>57</v>
      </c>
      <c r="E235" s="39" t="s">
        <v>4130</v>
      </c>
    </row>
    <row r="236" spans="1:5" ht="25.5">
      <c r="A236" s="35" t="s">
        <v>58</v>
      </c>
      <c r="E236" s="40" t="s">
        <v>4131</v>
      </c>
    </row>
    <row r="237" spans="1:5" ht="12.75">
      <c r="A237" t="s">
        <v>60</v>
      </c>
      <c r="E237" s="39" t="s">
        <v>5</v>
      </c>
    </row>
    <row r="238" spans="1:16" ht="12.75">
      <c r="A238" t="s">
        <v>50</v>
      </c>
      <c s="34" t="s">
        <v>897</v>
      </c>
      <c s="34" t="s">
        <v>4132</v>
      </c>
      <c s="35" t="s">
        <v>5</v>
      </c>
      <c s="6" t="s">
        <v>4133</v>
      </c>
      <c s="36" t="s">
        <v>620</v>
      </c>
      <c s="37">
        <v>1</v>
      </c>
      <c s="36">
        <v>0</v>
      </c>
      <c s="36">
        <f>ROUND(G238*H238,6)</f>
      </c>
      <c r="L238" s="38">
        <v>0</v>
      </c>
      <c s="32">
        <f>ROUND(ROUND(L238,2)*ROUND(G238,3),2)</f>
      </c>
      <c s="36" t="s">
        <v>1192</v>
      </c>
      <c>
        <f>(M238*21)/100</f>
      </c>
      <c t="s">
        <v>28</v>
      </c>
    </row>
    <row r="239" spans="1:5" ht="12.75">
      <c r="A239" s="35" t="s">
        <v>57</v>
      </c>
      <c r="E239" s="39" t="s">
        <v>4133</v>
      </c>
    </row>
    <row r="240" spans="1:5" ht="25.5">
      <c r="A240" s="35" t="s">
        <v>58</v>
      </c>
      <c r="E240" s="40" t="s">
        <v>4134</v>
      </c>
    </row>
    <row r="241" spans="1:5" ht="12.75">
      <c r="A241" t="s">
        <v>60</v>
      </c>
      <c r="E241" s="39" t="s">
        <v>5</v>
      </c>
    </row>
    <row r="242" spans="1:16" ht="12.75">
      <c r="A242" t="s">
        <v>50</v>
      </c>
      <c s="34" t="s">
        <v>898</v>
      </c>
      <c s="34" t="s">
        <v>4135</v>
      </c>
      <c s="35" t="s">
        <v>5</v>
      </c>
      <c s="6" t="s">
        <v>4136</v>
      </c>
      <c s="36" t="s">
        <v>620</v>
      </c>
      <c s="37">
        <v>16</v>
      </c>
      <c s="36">
        <v>0</v>
      </c>
      <c s="36">
        <f>ROUND(G242*H242,6)</f>
      </c>
      <c r="L242" s="38">
        <v>0</v>
      </c>
      <c s="32">
        <f>ROUND(ROUND(L242,2)*ROUND(G242,3),2)</f>
      </c>
      <c s="36" t="s">
        <v>1192</v>
      </c>
      <c>
        <f>(M242*21)/100</f>
      </c>
      <c t="s">
        <v>28</v>
      </c>
    </row>
    <row r="243" spans="1:5" ht="12.75">
      <c r="A243" s="35" t="s">
        <v>57</v>
      </c>
      <c r="E243" s="39" t="s">
        <v>4136</v>
      </c>
    </row>
    <row r="244" spans="1:5" ht="25.5">
      <c r="A244" s="35" t="s">
        <v>58</v>
      </c>
      <c r="E244" s="40" t="s">
        <v>4137</v>
      </c>
    </row>
    <row r="245" spans="1:5" ht="12.75">
      <c r="A245" t="s">
        <v>60</v>
      </c>
      <c r="E245" s="39" t="s">
        <v>5</v>
      </c>
    </row>
    <row r="246" spans="1:16" ht="12.75">
      <c r="A246" t="s">
        <v>50</v>
      </c>
      <c s="34" t="s">
        <v>899</v>
      </c>
      <c s="34" t="s">
        <v>4138</v>
      </c>
      <c s="35" t="s">
        <v>5</v>
      </c>
      <c s="6" t="s">
        <v>4139</v>
      </c>
      <c s="36" t="s">
        <v>620</v>
      </c>
      <c s="37">
        <v>1</v>
      </c>
      <c s="36">
        <v>0</v>
      </c>
      <c s="36">
        <f>ROUND(G246*H246,6)</f>
      </c>
      <c r="L246" s="38">
        <v>0</v>
      </c>
      <c s="32">
        <f>ROUND(ROUND(L246,2)*ROUND(G246,3),2)</f>
      </c>
      <c s="36" t="s">
        <v>1192</v>
      </c>
      <c>
        <f>(M246*21)/100</f>
      </c>
      <c t="s">
        <v>28</v>
      </c>
    </row>
    <row r="247" spans="1:5" ht="12.75">
      <c r="A247" s="35" t="s">
        <v>57</v>
      </c>
      <c r="E247" s="39" t="s">
        <v>4139</v>
      </c>
    </row>
    <row r="248" spans="1:5" ht="12.75">
      <c r="A248" s="35" t="s">
        <v>58</v>
      </c>
      <c r="E248" s="40" t="s">
        <v>5</v>
      </c>
    </row>
    <row r="249" spans="1:5" ht="12.75">
      <c r="A249" t="s">
        <v>60</v>
      </c>
      <c r="E249" s="39" t="s">
        <v>5</v>
      </c>
    </row>
    <row r="250" spans="1:16" ht="25.5">
      <c r="A250" t="s">
        <v>50</v>
      </c>
      <c s="34" t="s">
        <v>900</v>
      </c>
      <c s="34" t="s">
        <v>4140</v>
      </c>
      <c s="35" t="s">
        <v>5</v>
      </c>
      <c s="6" t="s">
        <v>4141</v>
      </c>
      <c s="36" t="s">
        <v>620</v>
      </c>
      <c s="37">
        <v>2</v>
      </c>
      <c s="36">
        <v>0</v>
      </c>
      <c s="36">
        <f>ROUND(G250*H250,6)</f>
      </c>
      <c r="L250" s="38">
        <v>0</v>
      </c>
      <c s="32">
        <f>ROUND(ROUND(L250,2)*ROUND(G250,3),2)</f>
      </c>
      <c s="36" t="s">
        <v>1192</v>
      </c>
      <c>
        <f>(M250*21)/100</f>
      </c>
      <c t="s">
        <v>28</v>
      </c>
    </row>
    <row r="251" spans="1:5" ht="25.5">
      <c r="A251" s="35" t="s">
        <v>57</v>
      </c>
      <c r="E251" s="39" t="s">
        <v>4141</v>
      </c>
    </row>
    <row r="252" spans="1:5" ht="12.75">
      <c r="A252" s="35" t="s">
        <v>58</v>
      </c>
      <c r="E252" s="40" t="s">
        <v>5</v>
      </c>
    </row>
    <row r="253" spans="1:5" ht="12.75">
      <c r="A253" t="s">
        <v>60</v>
      </c>
      <c r="E253" s="39" t="s">
        <v>5</v>
      </c>
    </row>
    <row r="254" spans="1:16" ht="12.75">
      <c r="A254" t="s">
        <v>50</v>
      </c>
      <c s="34" t="s">
        <v>902</v>
      </c>
      <c s="34" t="s">
        <v>4142</v>
      </c>
      <c s="35" t="s">
        <v>5</v>
      </c>
      <c s="6" t="s">
        <v>4143</v>
      </c>
      <c s="36" t="s">
        <v>620</v>
      </c>
      <c s="37">
        <v>3</v>
      </c>
      <c s="36">
        <v>0</v>
      </c>
      <c s="36">
        <f>ROUND(G254*H254,6)</f>
      </c>
      <c r="L254" s="38">
        <v>0</v>
      </c>
      <c s="32">
        <f>ROUND(ROUND(L254,2)*ROUND(G254,3),2)</f>
      </c>
      <c s="36" t="s">
        <v>1192</v>
      </c>
      <c>
        <f>(M254*21)/100</f>
      </c>
      <c t="s">
        <v>28</v>
      </c>
    </row>
    <row r="255" spans="1:5" ht="12.75">
      <c r="A255" s="35" t="s">
        <v>57</v>
      </c>
      <c r="E255" s="39" t="s">
        <v>4143</v>
      </c>
    </row>
    <row r="256" spans="1:5" ht="12.75">
      <c r="A256" s="35" t="s">
        <v>58</v>
      </c>
      <c r="E256" s="40" t="s">
        <v>5</v>
      </c>
    </row>
    <row r="257" spans="1:5" ht="12.75">
      <c r="A257" t="s">
        <v>60</v>
      </c>
      <c r="E257" s="39" t="s">
        <v>5</v>
      </c>
    </row>
    <row r="258" spans="1:16" ht="12.75">
      <c r="A258" t="s">
        <v>50</v>
      </c>
      <c s="34" t="s">
        <v>903</v>
      </c>
      <c s="34" t="s">
        <v>4144</v>
      </c>
      <c s="35" t="s">
        <v>5</v>
      </c>
      <c s="6" t="s">
        <v>4145</v>
      </c>
      <c s="36" t="s">
        <v>620</v>
      </c>
      <c s="37">
        <v>3</v>
      </c>
      <c s="36">
        <v>0</v>
      </c>
      <c s="36">
        <f>ROUND(G258*H258,6)</f>
      </c>
      <c r="L258" s="38">
        <v>0</v>
      </c>
      <c s="32">
        <f>ROUND(ROUND(L258,2)*ROUND(G258,3),2)</f>
      </c>
      <c s="36" t="s">
        <v>1192</v>
      </c>
      <c>
        <f>(M258*21)/100</f>
      </c>
      <c t="s">
        <v>28</v>
      </c>
    </row>
    <row r="259" spans="1:5" ht="12.75">
      <c r="A259" s="35" t="s">
        <v>57</v>
      </c>
      <c r="E259" s="39" t="s">
        <v>4145</v>
      </c>
    </row>
    <row r="260" spans="1:5" ht="12.75">
      <c r="A260" s="35" t="s">
        <v>58</v>
      </c>
      <c r="E260" s="40" t="s">
        <v>5</v>
      </c>
    </row>
    <row r="261" spans="1:5" ht="12.75">
      <c r="A261" t="s">
        <v>60</v>
      </c>
      <c r="E261" s="39" t="s">
        <v>5</v>
      </c>
    </row>
    <row r="262" spans="1:16" ht="12.75">
      <c r="A262" t="s">
        <v>50</v>
      </c>
      <c s="34" t="s">
        <v>905</v>
      </c>
      <c s="34" t="s">
        <v>4146</v>
      </c>
      <c s="35" t="s">
        <v>5</v>
      </c>
      <c s="6" t="s">
        <v>4147</v>
      </c>
      <c s="36" t="s">
        <v>620</v>
      </c>
      <c s="37">
        <v>2</v>
      </c>
      <c s="36">
        <v>0</v>
      </c>
      <c s="36">
        <f>ROUND(G262*H262,6)</f>
      </c>
      <c r="L262" s="38">
        <v>0</v>
      </c>
      <c s="32">
        <f>ROUND(ROUND(L262,2)*ROUND(G262,3),2)</f>
      </c>
      <c s="36" t="s">
        <v>1192</v>
      </c>
      <c>
        <f>(M262*21)/100</f>
      </c>
      <c t="s">
        <v>28</v>
      </c>
    </row>
    <row r="263" spans="1:5" ht="12.75">
      <c r="A263" s="35" t="s">
        <v>57</v>
      </c>
      <c r="E263" s="39" t="s">
        <v>4147</v>
      </c>
    </row>
    <row r="264" spans="1:5" ht="12.75">
      <c r="A264" s="35" t="s">
        <v>58</v>
      </c>
      <c r="E264" s="40" t="s">
        <v>5</v>
      </c>
    </row>
    <row r="265" spans="1:5" ht="12.75">
      <c r="A265" t="s">
        <v>60</v>
      </c>
      <c r="E265" s="39" t="s">
        <v>5</v>
      </c>
    </row>
    <row r="266" spans="1:16" ht="12.75">
      <c r="A266" t="s">
        <v>50</v>
      </c>
      <c s="34" t="s">
        <v>907</v>
      </c>
      <c s="34" t="s">
        <v>4148</v>
      </c>
      <c s="35" t="s">
        <v>5</v>
      </c>
      <c s="6" t="s">
        <v>4149</v>
      </c>
      <c s="36" t="s">
        <v>620</v>
      </c>
      <c s="37">
        <v>7</v>
      </c>
      <c s="36">
        <v>0</v>
      </c>
      <c s="36">
        <f>ROUND(G266*H266,6)</f>
      </c>
      <c r="L266" s="38">
        <v>0</v>
      </c>
      <c s="32">
        <f>ROUND(ROUND(L266,2)*ROUND(G266,3),2)</f>
      </c>
      <c s="36" t="s">
        <v>1192</v>
      </c>
      <c>
        <f>(M266*21)/100</f>
      </c>
      <c t="s">
        <v>28</v>
      </c>
    </row>
    <row r="267" spans="1:5" ht="12.75">
      <c r="A267" s="35" t="s">
        <v>57</v>
      </c>
      <c r="E267" s="39" t="s">
        <v>4149</v>
      </c>
    </row>
    <row r="268" spans="1:5" ht="12.75">
      <c r="A268" s="35" t="s">
        <v>58</v>
      </c>
      <c r="E268" s="40" t="s">
        <v>5</v>
      </c>
    </row>
    <row r="269" spans="1:5" ht="12.75">
      <c r="A269" t="s">
        <v>60</v>
      </c>
      <c r="E269" s="39" t="s">
        <v>5</v>
      </c>
    </row>
    <row r="270" spans="1:16" ht="12.75">
      <c r="A270" t="s">
        <v>50</v>
      </c>
      <c s="34" t="s">
        <v>909</v>
      </c>
      <c s="34" t="s">
        <v>4150</v>
      </c>
      <c s="35" t="s">
        <v>5</v>
      </c>
      <c s="6" t="s">
        <v>4151</v>
      </c>
      <c s="36" t="s">
        <v>620</v>
      </c>
      <c s="37">
        <v>2</v>
      </c>
      <c s="36">
        <v>0</v>
      </c>
      <c s="36">
        <f>ROUND(G270*H270,6)</f>
      </c>
      <c r="L270" s="38">
        <v>0</v>
      </c>
      <c s="32">
        <f>ROUND(ROUND(L270,2)*ROUND(G270,3),2)</f>
      </c>
      <c s="36" t="s">
        <v>1192</v>
      </c>
      <c>
        <f>(M270*21)/100</f>
      </c>
      <c t="s">
        <v>28</v>
      </c>
    </row>
    <row r="271" spans="1:5" ht="12.75">
      <c r="A271" s="35" t="s">
        <v>57</v>
      </c>
      <c r="E271" s="39" t="s">
        <v>4151</v>
      </c>
    </row>
    <row r="272" spans="1:5" ht="12.75">
      <c r="A272" s="35" t="s">
        <v>58</v>
      </c>
      <c r="E272" s="40" t="s">
        <v>5</v>
      </c>
    </row>
    <row r="273" spans="1:5" ht="12.75">
      <c r="A273" t="s">
        <v>60</v>
      </c>
      <c r="E273" s="39" t="s">
        <v>5</v>
      </c>
    </row>
    <row r="274" spans="1:16" ht="12.75">
      <c r="A274" t="s">
        <v>50</v>
      </c>
      <c s="34" t="s">
        <v>913</v>
      </c>
      <c s="34" t="s">
        <v>4152</v>
      </c>
      <c s="35" t="s">
        <v>5</v>
      </c>
      <c s="6" t="s">
        <v>4153</v>
      </c>
      <c s="36" t="s">
        <v>620</v>
      </c>
      <c s="37">
        <v>1</v>
      </c>
      <c s="36">
        <v>0</v>
      </c>
      <c s="36">
        <f>ROUND(G274*H274,6)</f>
      </c>
      <c r="L274" s="38">
        <v>0</v>
      </c>
      <c s="32">
        <f>ROUND(ROUND(L274,2)*ROUND(G274,3),2)</f>
      </c>
      <c s="36" t="s">
        <v>56</v>
      </c>
      <c>
        <f>(M274*21)/100</f>
      </c>
      <c t="s">
        <v>28</v>
      </c>
    </row>
    <row r="275" spans="1:5" ht="12.75">
      <c r="A275" s="35" t="s">
        <v>57</v>
      </c>
      <c r="E275" s="39" t="s">
        <v>4153</v>
      </c>
    </row>
    <row r="276" spans="1:5" ht="12.75">
      <c r="A276" s="35" t="s">
        <v>58</v>
      </c>
      <c r="E276" s="40" t="s">
        <v>5</v>
      </c>
    </row>
    <row r="277" spans="1:5" ht="51">
      <c r="A277" t="s">
        <v>60</v>
      </c>
      <c r="E277" s="39" t="s">
        <v>4154</v>
      </c>
    </row>
    <row r="278" spans="1:16" ht="25.5">
      <c r="A278" t="s">
        <v>50</v>
      </c>
      <c s="34" t="s">
        <v>917</v>
      </c>
      <c s="34" t="s">
        <v>4155</v>
      </c>
      <c s="35" t="s">
        <v>5</v>
      </c>
      <c s="6" t="s">
        <v>4156</v>
      </c>
      <c s="36" t="s">
        <v>55</v>
      </c>
      <c s="37">
        <v>1.71</v>
      </c>
      <c s="36">
        <v>0</v>
      </c>
      <c s="36">
        <f>ROUND(G278*H278,6)</f>
      </c>
      <c r="L278" s="38">
        <v>0</v>
      </c>
      <c s="32">
        <f>ROUND(ROUND(L278,2)*ROUND(G278,3),2)</f>
      </c>
      <c s="36" t="s">
        <v>1192</v>
      </c>
      <c>
        <f>(M278*21)/100</f>
      </c>
      <c t="s">
        <v>28</v>
      </c>
    </row>
    <row r="279" spans="1:5" ht="25.5">
      <c r="A279" s="35" t="s">
        <v>57</v>
      </c>
      <c r="E279" s="39" t="s">
        <v>4156</v>
      </c>
    </row>
    <row r="280" spans="1:5" ht="12.75">
      <c r="A280" s="35" t="s">
        <v>58</v>
      </c>
      <c r="E280" s="40" t="s">
        <v>5</v>
      </c>
    </row>
    <row r="281" spans="1:5" ht="12.75">
      <c r="A281" t="s">
        <v>60</v>
      </c>
      <c r="E281" s="39" t="s">
        <v>5</v>
      </c>
    </row>
    <row r="282" spans="1:13" ht="12.75">
      <c r="A282" t="s">
        <v>47</v>
      </c>
      <c r="C282" s="31" t="s">
        <v>4157</v>
      </c>
      <c r="E282" s="33" t="s">
        <v>4158</v>
      </c>
      <c r="J282" s="32">
        <f>0</f>
      </c>
      <c s="32">
        <f>0</f>
      </c>
      <c s="32">
        <f>0+L283+L287+L291+L295+L299+L303+L307+L311+L315+L319+L323+L327+L331+L335+L339+L343+L347+L351+L355+L359+L363</f>
      </c>
      <c s="32">
        <f>0+M283+M287+M291+M295+M299+M303+M307+M311+M315+M319+M323+M327+M331+M335+M339+M343+M347+M351+M355+M359+M363</f>
      </c>
    </row>
    <row r="283" spans="1:16" ht="12.75">
      <c r="A283" t="s">
        <v>50</v>
      </c>
      <c s="34" t="s">
        <v>921</v>
      </c>
      <c s="34" t="s">
        <v>4159</v>
      </c>
      <c s="35" t="s">
        <v>5</v>
      </c>
      <c s="6" t="s">
        <v>4160</v>
      </c>
      <c s="36" t="s">
        <v>188</v>
      </c>
      <c s="37">
        <v>1.8</v>
      </c>
      <c s="36">
        <v>0</v>
      </c>
      <c s="36">
        <f>ROUND(G283*H283,6)</f>
      </c>
      <c r="L283" s="38">
        <v>0</v>
      </c>
      <c s="32">
        <f>ROUND(ROUND(L283,2)*ROUND(G283,3),2)</f>
      </c>
      <c s="36" t="s">
        <v>1192</v>
      </c>
      <c>
        <f>(M283*21)/100</f>
      </c>
      <c t="s">
        <v>28</v>
      </c>
    </row>
    <row r="284" spans="1:5" ht="12.75">
      <c r="A284" s="35" t="s">
        <v>57</v>
      </c>
      <c r="E284" s="39" t="s">
        <v>4160</v>
      </c>
    </row>
    <row r="285" spans="1:5" ht="25.5">
      <c r="A285" s="35" t="s">
        <v>58</v>
      </c>
      <c r="E285" s="40" t="s">
        <v>4161</v>
      </c>
    </row>
    <row r="286" spans="1:5" ht="12.75">
      <c r="A286" t="s">
        <v>60</v>
      </c>
      <c r="E286" s="39" t="s">
        <v>5</v>
      </c>
    </row>
    <row r="287" spans="1:16" ht="25.5">
      <c r="A287" t="s">
        <v>50</v>
      </c>
      <c s="34" t="s">
        <v>925</v>
      </c>
      <c s="34" t="s">
        <v>4162</v>
      </c>
      <c s="35" t="s">
        <v>5</v>
      </c>
      <c s="6" t="s">
        <v>4163</v>
      </c>
      <c s="36" t="s">
        <v>620</v>
      </c>
      <c s="37">
        <v>1</v>
      </c>
      <c s="36">
        <v>0</v>
      </c>
      <c s="36">
        <f>ROUND(G287*H287,6)</f>
      </c>
      <c r="L287" s="38">
        <v>0</v>
      </c>
      <c s="32">
        <f>ROUND(ROUND(L287,2)*ROUND(G287,3),2)</f>
      </c>
      <c s="36" t="s">
        <v>1192</v>
      </c>
      <c>
        <f>(M287*21)/100</f>
      </c>
      <c t="s">
        <v>28</v>
      </c>
    </row>
    <row r="288" spans="1:5" ht="25.5">
      <c r="A288" s="35" t="s">
        <v>57</v>
      </c>
      <c r="E288" s="39" t="s">
        <v>4163</v>
      </c>
    </row>
    <row r="289" spans="1:5" ht="25.5">
      <c r="A289" s="35" t="s">
        <v>58</v>
      </c>
      <c r="E289" s="40" t="s">
        <v>4164</v>
      </c>
    </row>
    <row r="290" spans="1:5" ht="12.75">
      <c r="A290" t="s">
        <v>60</v>
      </c>
      <c r="E290" s="39" t="s">
        <v>5</v>
      </c>
    </row>
    <row r="291" spans="1:16" ht="12.75">
      <c r="A291" t="s">
        <v>50</v>
      </c>
      <c s="34" t="s">
        <v>929</v>
      </c>
      <c s="34" t="s">
        <v>4165</v>
      </c>
      <c s="35" t="s">
        <v>5</v>
      </c>
      <c s="6" t="s">
        <v>4166</v>
      </c>
      <c s="36" t="s">
        <v>188</v>
      </c>
      <c s="37">
        <v>80.13</v>
      </c>
      <c s="36">
        <v>0</v>
      </c>
      <c s="36">
        <f>ROUND(G291*H291,6)</f>
      </c>
      <c r="L291" s="38">
        <v>0</v>
      </c>
      <c s="32">
        <f>ROUND(ROUND(L291,2)*ROUND(G291,3),2)</f>
      </c>
      <c s="36" t="s">
        <v>1192</v>
      </c>
      <c>
        <f>(M291*21)/100</f>
      </c>
      <c t="s">
        <v>28</v>
      </c>
    </row>
    <row r="292" spans="1:5" ht="12.75">
      <c r="A292" s="35" t="s">
        <v>57</v>
      </c>
      <c r="E292" s="39" t="s">
        <v>4166</v>
      </c>
    </row>
    <row r="293" spans="1:5" ht="51">
      <c r="A293" s="35" t="s">
        <v>58</v>
      </c>
      <c r="E293" s="40" t="s">
        <v>4167</v>
      </c>
    </row>
    <row r="294" spans="1:5" ht="12.75">
      <c r="A294" t="s">
        <v>60</v>
      </c>
      <c r="E294" s="39" t="s">
        <v>5</v>
      </c>
    </row>
    <row r="295" spans="1:16" ht="12.75">
      <c r="A295" t="s">
        <v>50</v>
      </c>
      <c s="34" t="s">
        <v>933</v>
      </c>
      <c s="34" t="s">
        <v>4168</v>
      </c>
      <c s="35" t="s">
        <v>5</v>
      </c>
      <c s="6" t="s">
        <v>4169</v>
      </c>
      <c s="36" t="s">
        <v>188</v>
      </c>
      <c s="37">
        <v>40.8</v>
      </c>
      <c s="36">
        <v>0</v>
      </c>
      <c s="36">
        <f>ROUND(G295*H295,6)</f>
      </c>
      <c r="L295" s="38">
        <v>0</v>
      </c>
      <c s="32">
        <f>ROUND(ROUND(L295,2)*ROUND(G295,3),2)</f>
      </c>
      <c s="36" t="s">
        <v>1192</v>
      </c>
      <c>
        <f>(M295*21)/100</f>
      </c>
      <c t="s">
        <v>28</v>
      </c>
    </row>
    <row r="296" spans="1:5" ht="12.75">
      <c r="A296" s="35" t="s">
        <v>57</v>
      </c>
      <c r="E296" s="39" t="s">
        <v>4169</v>
      </c>
    </row>
    <row r="297" spans="1:5" ht="25.5">
      <c r="A297" s="35" t="s">
        <v>58</v>
      </c>
      <c r="E297" s="40" t="s">
        <v>4170</v>
      </c>
    </row>
    <row r="298" spans="1:5" ht="12.75">
      <c r="A298" t="s">
        <v>60</v>
      </c>
      <c r="E298" s="39" t="s">
        <v>5</v>
      </c>
    </row>
    <row r="299" spans="1:16" ht="25.5">
      <c r="A299" t="s">
        <v>50</v>
      </c>
      <c s="34" t="s">
        <v>937</v>
      </c>
      <c s="34" t="s">
        <v>4171</v>
      </c>
      <c s="35" t="s">
        <v>5</v>
      </c>
      <c s="6" t="s">
        <v>4172</v>
      </c>
      <c s="36" t="s">
        <v>188</v>
      </c>
      <c s="37">
        <v>226.1</v>
      </c>
      <c s="36">
        <v>0</v>
      </c>
      <c s="36">
        <f>ROUND(G299*H299,6)</f>
      </c>
      <c r="L299" s="38">
        <v>0</v>
      </c>
      <c s="32">
        <f>ROUND(ROUND(L299,2)*ROUND(G299,3),2)</f>
      </c>
      <c s="36" t="s">
        <v>1192</v>
      </c>
      <c>
        <f>(M299*21)/100</f>
      </c>
      <c t="s">
        <v>28</v>
      </c>
    </row>
    <row r="300" spans="1:5" ht="25.5">
      <c r="A300" s="35" t="s">
        <v>57</v>
      </c>
      <c r="E300" s="39" t="s">
        <v>4172</v>
      </c>
    </row>
    <row r="301" spans="1:5" ht="267.75">
      <c r="A301" s="35" t="s">
        <v>58</v>
      </c>
      <c r="E301" s="40" t="s">
        <v>4173</v>
      </c>
    </row>
    <row r="302" spans="1:5" ht="12.75">
      <c r="A302" t="s">
        <v>60</v>
      </c>
      <c r="E302" s="39" t="s">
        <v>5</v>
      </c>
    </row>
    <row r="303" spans="1:16" ht="25.5">
      <c r="A303" t="s">
        <v>50</v>
      </c>
      <c s="34" t="s">
        <v>939</v>
      </c>
      <c s="34" t="s">
        <v>4174</v>
      </c>
      <c s="35" t="s">
        <v>5</v>
      </c>
      <c s="6" t="s">
        <v>4175</v>
      </c>
      <c s="36" t="s">
        <v>188</v>
      </c>
      <c s="37">
        <v>128.85</v>
      </c>
      <c s="36">
        <v>0</v>
      </c>
      <c s="36">
        <f>ROUND(G303*H303,6)</f>
      </c>
      <c r="L303" s="38">
        <v>0</v>
      </c>
      <c s="32">
        <f>ROUND(ROUND(L303,2)*ROUND(G303,3),2)</f>
      </c>
      <c s="36" t="s">
        <v>1192</v>
      </c>
      <c>
        <f>(M303*21)/100</f>
      </c>
      <c t="s">
        <v>28</v>
      </c>
    </row>
    <row r="304" spans="1:5" ht="25.5">
      <c r="A304" s="35" t="s">
        <v>57</v>
      </c>
      <c r="E304" s="39" t="s">
        <v>4175</v>
      </c>
    </row>
    <row r="305" spans="1:5" ht="114.75">
      <c r="A305" s="35" t="s">
        <v>58</v>
      </c>
      <c r="E305" s="40" t="s">
        <v>4176</v>
      </c>
    </row>
    <row r="306" spans="1:5" ht="12.75">
      <c r="A306" t="s">
        <v>60</v>
      </c>
      <c r="E306" s="39" t="s">
        <v>5</v>
      </c>
    </row>
    <row r="307" spans="1:16" ht="25.5">
      <c r="A307" t="s">
        <v>50</v>
      </c>
      <c s="34" t="s">
        <v>943</v>
      </c>
      <c s="34" t="s">
        <v>4177</v>
      </c>
      <c s="35" t="s">
        <v>5</v>
      </c>
      <c s="6" t="s">
        <v>4178</v>
      </c>
      <c s="36" t="s">
        <v>188</v>
      </c>
      <c s="37">
        <v>62.3</v>
      </c>
      <c s="36">
        <v>0</v>
      </c>
      <c s="36">
        <f>ROUND(G307*H307,6)</f>
      </c>
      <c r="L307" s="38">
        <v>0</v>
      </c>
      <c s="32">
        <f>ROUND(ROUND(L307,2)*ROUND(G307,3),2)</f>
      </c>
      <c s="36" t="s">
        <v>1192</v>
      </c>
      <c>
        <f>(M307*21)/100</f>
      </c>
      <c t="s">
        <v>28</v>
      </c>
    </row>
    <row r="308" spans="1:5" ht="25.5">
      <c r="A308" s="35" t="s">
        <v>57</v>
      </c>
      <c r="E308" s="39" t="s">
        <v>4178</v>
      </c>
    </row>
    <row r="309" spans="1:5" ht="38.25">
      <c r="A309" s="35" t="s">
        <v>58</v>
      </c>
      <c r="E309" s="40" t="s">
        <v>4179</v>
      </c>
    </row>
    <row r="310" spans="1:5" ht="12.75">
      <c r="A310" t="s">
        <v>60</v>
      </c>
      <c r="E310" s="39" t="s">
        <v>5</v>
      </c>
    </row>
    <row r="311" spans="1:16" ht="25.5">
      <c r="A311" t="s">
        <v>50</v>
      </c>
      <c s="34" t="s">
        <v>947</v>
      </c>
      <c s="34" t="s">
        <v>4180</v>
      </c>
      <c s="35" t="s">
        <v>5</v>
      </c>
      <c s="6" t="s">
        <v>4181</v>
      </c>
      <c s="36" t="s">
        <v>188</v>
      </c>
      <c s="37">
        <v>27</v>
      </c>
      <c s="36">
        <v>0</v>
      </c>
      <c s="36">
        <f>ROUND(G311*H311,6)</f>
      </c>
      <c r="L311" s="38">
        <v>0</v>
      </c>
      <c s="32">
        <f>ROUND(ROUND(L311,2)*ROUND(G311,3),2)</f>
      </c>
      <c s="36" t="s">
        <v>1192</v>
      </c>
      <c>
        <f>(M311*21)/100</f>
      </c>
      <c t="s">
        <v>28</v>
      </c>
    </row>
    <row r="312" spans="1:5" ht="25.5">
      <c r="A312" s="35" t="s">
        <v>57</v>
      </c>
      <c r="E312" s="39" t="s">
        <v>4181</v>
      </c>
    </row>
    <row r="313" spans="1:5" ht="25.5">
      <c r="A313" s="35" t="s">
        <v>58</v>
      </c>
      <c r="E313" s="40" t="s">
        <v>4182</v>
      </c>
    </row>
    <row r="314" spans="1:5" ht="12.75">
      <c r="A314" t="s">
        <v>60</v>
      </c>
      <c r="E314" s="39" t="s">
        <v>5</v>
      </c>
    </row>
    <row r="315" spans="1:16" ht="25.5">
      <c r="A315" t="s">
        <v>50</v>
      </c>
      <c s="34" t="s">
        <v>951</v>
      </c>
      <c s="34" t="s">
        <v>4183</v>
      </c>
      <c s="35" t="s">
        <v>5</v>
      </c>
      <c s="6" t="s">
        <v>4184</v>
      </c>
      <c s="36" t="s">
        <v>188</v>
      </c>
      <c s="37">
        <v>3.4</v>
      </c>
      <c s="36">
        <v>0</v>
      </c>
      <c s="36">
        <f>ROUND(G315*H315,6)</f>
      </c>
      <c r="L315" s="38">
        <v>0</v>
      </c>
      <c s="32">
        <f>ROUND(ROUND(L315,2)*ROUND(G315,3),2)</f>
      </c>
      <c s="36" t="s">
        <v>1192</v>
      </c>
      <c>
        <f>(M315*21)/100</f>
      </c>
      <c t="s">
        <v>28</v>
      </c>
    </row>
    <row r="316" spans="1:5" ht="25.5">
      <c r="A316" s="35" t="s">
        <v>57</v>
      </c>
      <c r="E316" s="39" t="s">
        <v>4184</v>
      </c>
    </row>
    <row r="317" spans="1:5" ht="25.5">
      <c r="A317" s="35" t="s">
        <v>58</v>
      </c>
      <c r="E317" s="40" t="s">
        <v>4185</v>
      </c>
    </row>
    <row r="318" spans="1:5" ht="12.75">
      <c r="A318" t="s">
        <v>60</v>
      </c>
      <c r="E318" s="39" t="s">
        <v>5</v>
      </c>
    </row>
    <row r="319" spans="1:16" ht="12.75">
      <c r="A319" t="s">
        <v>50</v>
      </c>
      <c s="34" t="s">
        <v>954</v>
      </c>
      <c s="34" t="s">
        <v>4186</v>
      </c>
      <c s="35" t="s">
        <v>5</v>
      </c>
      <c s="6" t="s">
        <v>4187</v>
      </c>
      <c s="36" t="s">
        <v>620</v>
      </c>
      <c s="37">
        <v>53</v>
      </c>
      <c s="36">
        <v>0</v>
      </c>
      <c s="36">
        <f>ROUND(G319*H319,6)</f>
      </c>
      <c r="L319" s="38">
        <v>0</v>
      </c>
      <c s="32">
        <f>ROUND(ROUND(L319,2)*ROUND(G319,3),2)</f>
      </c>
      <c s="36" t="s">
        <v>1192</v>
      </c>
      <c>
        <f>(M319*21)/100</f>
      </c>
      <c t="s">
        <v>28</v>
      </c>
    </row>
    <row r="320" spans="1:5" ht="12.75">
      <c r="A320" s="35" t="s">
        <v>57</v>
      </c>
      <c r="E320" s="39" t="s">
        <v>4187</v>
      </c>
    </row>
    <row r="321" spans="1:5" ht="153">
      <c r="A321" s="35" t="s">
        <v>58</v>
      </c>
      <c r="E321" s="40" t="s">
        <v>4188</v>
      </c>
    </row>
    <row r="322" spans="1:5" ht="12.75">
      <c r="A322" t="s">
        <v>60</v>
      </c>
      <c r="E322" s="39" t="s">
        <v>5</v>
      </c>
    </row>
    <row r="323" spans="1:16" ht="25.5">
      <c r="A323" t="s">
        <v>50</v>
      </c>
      <c s="34" t="s">
        <v>956</v>
      </c>
      <c s="34" t="s">
        <v>4189</v>
      </c>
      <c s="35" t="s">
        <v>5</v>
      </c>
      <c s="6" t="s">
        <v>4190</v>
      </c>
      <c s="36" t="s">
        <v>620</v>
      </c>
      <c s="37">
        <v>12</v>
      </c>
      <c s="36">
        <v>0</v>
      </c>
      <c s="36">
        <f>ROUND(G323*H323,6)</f>
      </c>
      <c r="L323" s="38">
        <v>0</v>
      </c>
      <c s="32">
        <f>ROUND(ROUND(L323,2)*ROUND(G323,3),2)</f>
      </c>
      <c s="36" t="s">
        <v>1192</v>
      </c>
      <c>
        <f>(M323*21)/100</f>
      </c>
      <c t="s">
        <v>28</v>
      </c>
    </row>
    <row r="324" spans="1:5" ht="25.5">
      <c r="A324" s="35" t="s">
        <v>57</v>
      </c>
      <c r="E324" s="39" t="s">
        <v>4190</v>
      </c>
    </row>
    <row r="325" spans="1:5" ht="38.25">
      <c r="A325" s="35" t="s">
        <v>58</v>
      </c>
      <c r="E325" s="40" t="s">
        <v>4191</v>
      </c>
    </row>
    <row r="326" spans="1:5" ht="12.75">
      <c r="A326" t="s">
        <v>60</v>
      </c>
      <c r="E326" s="39" t="s">
        <v>5</v>
      </c>
    </row>
    <row r="327" spans="1:16" ht="25.5">
      <c r="A327" t="s">
        <v>50</v>
      </c>
      <c s="34" t="s">
        <v>960</v>
      </c>
      <c s="34" t="s">
        <v>4192</v>
      </c>
      <c s="35" t="s">
        <v>5</v>
      </c>
      <c s="6" t="s">
        <v>4193</v>
      </c>
      <c s="36" t="s">
        <v>620</v>
      </c>
      <c s="37">
        <v>6</v>
      </c>
      <c s="36">
        <v>0</v>
      </c>
      <c s="36">
        <f>ROUND(G327*H327,6)</f>
      </c>
      <c r="L327" s="38">
        <v>0</v>
      </c>
      <c s="32">
        <f>ROUND(ROUND(L327,2)*ROUND(G327,3),2)</f>
      </c>
      <c s="36" t="s">
        <v>1192</v>
      </c>
      <c>
        <f>(M327*21)/100</f>
      </c>
      <c t="s">
        <v>28</v>
      </c>
    </row>
    <row r="328" spans="1:5" ht="25.5">
      <c r="A328" s="35" t="s">
        <v>57</v>
      </c>
      <c r="E328" s="39" t="s">
        <v>4193</v>
      </c>
    </row>
    <row r="329" spans="1:5" ht="51">
      <c r="A329" s="35" t="s">
        <v>58</v>
      </c>
      <c r="E329" s="40" t="s">
        <v>4194</v>
      </c>
    </row>
    <row r="330" spans="1:5" ht="12.75">
      <c r="A330" t="s">
        <v>60</v>
      </c>
      <c r="E330" s="39" t="s">
        <v>5</v>
      </c>
    </row>
    <row r="331" spans="1:16" ht="25.5">
      <c r="A331" t="s">
        <v>50</v>
      </c>
      <c s="34" t="s">
        <v>965</v>
      </c>
      <c s="34" t="s">
        <v>4195</v>
      </c>
      <c s="35" t="s">
        <v>5</v>
      </c>
      <c s="6" t="s">
        <v>4196</v>
      </c>
      <c s="36" t="s">
        <v>620</v>
      </c>
      <c s="37">
        <v>1</v>
      </c>
      <c s="36">
        <v>0</v>
      </c>
      <c s="36">
        <f>ROUND(G331*H331,6)</f>
      </c>
      <c r="L331" s="38">
        <v>0</v>
      </c>
      <c s="32">
        <f>ROUND(ROUND(L331,2)*ROUND(G331,3),2)</f>
      </c>
      <c s="36" t="s">
        <v>1192</v>
      </c>
      <c>
        <f>(M331*21)/100</f>
      </c>
      <c t="s">
        <v>28</v>
      </c>
    </row>
    <row r="332" spans="1:5" ht="25.5">
      <c r="A332" s="35" t="s">
        <v>57</v>
      </c>
      <c r="E332" s="39" t="s">
        <v>4196</v>
      </c>
    </row>
    <row r="333" spans="1:5" ht="25.5">
      <c r="A333" s="35" t="s">
        <v>58</v>
      </c>
      <c r="E333" s="40" t="s">
        <v>4197</v>
      </c>
    </row>
    <row r="334" spans="1:5" ht="12.75">
      <c r="A334" t="s">
        <v>60</v>
      </c>
      <c r="E334" s="39" t="s">
        <v>5</v>
      </c>
    </row>
    <row r="335" spans="1:16" ht="12.75">
      <c r="A335" t="s">
        <v>50</v>
      </c>
      <c s="34" t="s">
        <v>970</v>
      </c>
      <c s="34" t="s">
        <v>4198</v>
      </c>
      <c s="35" t="s">
        <v>5</v>
      </c>
      <c s="6" t="s">
        <v>4199</v>
      </c>
      <c s="36" t="s">
        <v>620</v>
      </c>
      <c s="37">
        <v>2</v>
      </c>
      <c s="36">
        <v>0</v>
      </c>
      <c s="36">
        <f>ROUND(G335*H335,6)</f>
      </c>
      <c r="L335" s="38">
        <v>0</v>
      </c>
      <c s="32">
        <f>ROUND(ROUND(L335,2)*ROUND(G335,3),2)</f>
      </c>
      <c s="36" t="s">
        <v>1192</v>
      </c>
      <c>
        <f>(M335*21)/100</f>
      </c>
      <c t="s">
        <v>28</v>
      </c>
    </row>
    <row r="336" spans="1:5" ht="12.75">
      <c r="A336" s="35" t="s">
        <v>57</v>
      </c>
      <c r="E336" s="39" t="s">
        <v>4199</v>
      </c>
    </row>
    <row r="337" spans="1:5" ht="25.5">
      <c r="A337" s="35" t="s">
        <v>58</v>
      </c>
      <c r="E337" s="40" t="s">
        <v>4200</v>
      </c>
    </row>
    <row r="338" spans="1:5" ht="12.75">
      <c r="A338" t="s">
        <v>60</v>
      </c>
      <c r="E338" s="39" t="s">
        <v>5</v>
      </c>
    </row>
    <row r="339" spans="1:16" ht="12.75">
      <c r="A339" t="s">
        <v>50</v>
      </c>
      <c s="34" t="s">
        <v>974</v>
      </c>
      <c s="34" t="s">
        <v>4201</v>
      </c>
      <c s="35" t="s">
        <v>5</v>
      </c>
      <c s="6" t="s">
        <v>4202</v>
      </c>
      <c s="36" t="s">
        <v>620</v>
      </c>
      <c s="37">
        <v>13</v>
      </c>
      <c s="36">
        <v>0</v>
      </c>
      <c s="36">
        <f>ROUND(G339*H339,6)</f>
      </c>
      <c r="L339" s="38">
        <v>0</v>
      </c>
      <c s="32">
        <f>ROUND(ROUND(L339,2)*ROUND(G339,3),2)</f>
      </c>
      <c s="36" t="s">
        <v>1192</v>
      </c>
      <c>
        <f>(M339*21)/100</f>
      </c>
      <c t="s">
        <v>28</v>
      </c>
    </row>
    <row r="340" spans="1:5" ht="12.75">
      <c r="A340" s="35" t="s">
        <v>57</v>
      </c>
      <c r="E340" s="39" t="s">
        <v>4202</v>
      </c>
    </row>
    <row r="341" spans="1:5" ht="38.25">
      <c r="A341" s="35" t="s">
        <v>58</v>
      </c>
      <c r="E341" s="40" t="s">
        <v>4203</v>
      </c>
    </row>
    <row r="342" spans="1:5" ht="12.75">
      <c r="A342" t="s">
        <v>60</v>
      </c>
      <c r="E342" s="39" t="s">
        <v>5</v>
      </c>
    </row>
    <row r="343" spans="1:16" ht="12.75">
      <c r="A343" t="s">
        <v>50</v>
      </c>
      <c s="34" t="s">
        <v>977</v>
      </c>
      <c s="34" t="s">
        <v>4204</v>
      </c>
      <c s="35" t="s">
        <v>5</v>
      </c>
      <c s="6" t="s">
        <v>4205</v>
      </c>
      <c s="36" t="s">
        <v>620</v>
      </c>
      <c s="37">
        <v>4</v>
      </c>
      <c s="36">
        <v>0</v>
      </c>
      <c s="36">
        <f>ROUND(G343*H343,6)</f>
      </c>
      <c r="L343" s="38">
        <v>0</v>
      </c>
      <c s="32">
        <f>ROUND(ROUND(L343,2)*ROUND(G343,3),2)</f>
      </c>
      <c s="36" t="s">
        <v>1192</v>
      </c>
      <c>
        <f>(M343*21)/100</f>
      </c>
      <c t="s">
        <v>28</v>
      </c>
    </row>
    <row r="344" spans="1:5" ht="12.75">
      <c r="A344" s="35" t="s">
        <v>57</v>
      </c>
      <c r="E344" s="39" t="s">
        <v>4205</v>
      </c>
    </row>
    <row r="345" spans="1:5" ht="51">
      <c r="A345" s="35" t="s">
        <v>58</v>
      </c>
      <c r="E345" s="40" t="s">
        <v>4206</v>
      </c>
    </row>
    <row r="346" spans="1:5" ht="12.75">
      <c r="A346" t="s">
        <v>60</v>
      </c>
      <c r="E346" s="39" t="s">
        <v>5</v>
      </c>
    </row>
    <row r="347" spans="1:16" ht="25.5">
      <c r="A347" t="s">
        <v>50</v>
      </c>
      <c s="34" t="s">
        <v>981</v>
      </c>
      <c s="34" t="s">
        <v>4207</v>
      </c>
      <c s="35" t="s">
        <v>5</v>
      </c>
      <c s="6" t="s">
        <v>4208</v>
      </c>
      <c s="36" t="s">
        <v>620</v>
      </c>
      <c s="37">
        <v>6</v>
      </c>
      <c s="36">
        <v>0</v>
      </c>
      <c s="36">
        <f>ROUND(G347*H347,6)</f>
      </c>
      <c r="L347" s="38">
        <v>0</v>
      </c>
      <c s="32">
        <f>ROUND(ROUND(L347,2)*ROUND(G347,3),2)</f>
      </c>
      <c s="36" t="s">
        <v>1192</v>
      </c>
      <c>
        <f>(M347*21)/100</f>
      </c>
      <c t="s">
        <v>28</v>
      </c>
    </row>
    <row r="348" spans="1:5" ht="25.5">
      <c r="A348" s="35" t="s">
        <v>57</v>
      </c>
      <c r="E348" s="39" t="s">
        <v>4208</v>
      </c>
    </row>
    <row r="349" spans="1:5" ht="25.5">
      <c r="A349" s="35" t="s">
        <v>58</v>
      </c>
      <c r="E349" s="40" t="s">
        <v>4209</v>
      </c>
    </row>
    <row r="350" spans="1:5" ht="12.75">
      <c r="A350" t="s">
        <v>60</v>
      </c>
      <c r="E350" s="39" t="s">
        <v>5</v>
      </c>
    </row>
    <row r="351" spans="1:16" ht="25.5">
      <c r="A351" t="s">
        <v>50</v>
      </c>
      <c s="34" t="s">
        <v>985</v>
      </c>
      <c s="34" t="s">
        <v>4210</v>
      </c>
      <c s="35" t="s">
        <v>5</v>
      </c>
      <c s="6" t="s">
        <v>4211</v>
      </c>
      <c s="36" t="s">
        <v>620</v>
      </c>
      <c s="37">
        <v>1</v>
      </c>
      <c s="36">
        <v>0</v>
      </c>
      <c s="36">
        <f>ROUND(G351*H351,6)</f>
      </c>
      <c r="L351" s="38">
        <v>0</v>
      </c>
      <c s="32">
        <f>ROUND(ROUND(L351,2)*ROUND(G351,3),2)</f>
      </c>
      <c s="36" t="s">
        <v>1192</v>
      </c>
      <c>
        <f>(M351*21)/100</f>
      </c>
      <c t="s">
        <v>28</v>
      </c>
    </row>
    <row r="352" spans="1:5" ht="25.5">
      <c r="A352" s="35" t="s">
        <v>57</v>
      </c>
      <c r="E352" s="39" t="s">
        <v>4211</v>
      </c>
    </row>
    <row r="353" spans="1:5" ht="25.5">
      <c r="A353" s="35" t="s">
        <v>58</v>
      </c>
      <c r="E353" s="40" t="s">
        <v>4212</v>
      </c>
    </row>
    <row r="354" spans="1:5" ht="12.75">
      <c r="A354" t="s">
        <v>60</v>
      </c>
      <c r="E354" s="39" t="s">
        <v>5</v>
      </c>
    </row>
    <row r="355" spans="1:16" ht="12.75">
      <c r="A355" t="s">
        <v>50</v>
      </c>
      <c s="34" t="s">
        <v>990</v>
      </c>
      <c s="34" t="s">
        <v>4213</v>
      </c>
      <c s="35" t="s">
        <v>5</v>
      </c>
      <c s="6" t="s">
        <v>4214</v>
      </c>
      <c s="36" t="s">
        <v>620</v>
      </c>
      <c s="37">
        <v>1</v>
      </c>
      <c s="36">
        <v>0</v>
      </c>
      <c s="36">
        <f>ROUND(G355*H355,6)</f>
      </c>
      <c r="L355" s="38">
        <v>0</v>
      </c>
      <c s="32">
        <f>ROUND(ROUND(L355,2)*ROUND(G355,3),2)</f>
      </c>
      <c s="36" t="s">
        <v>56</v>
      </c>
      <c>
        <f>(M355*21)/100</f>
      </c>
      <c t="s">
        <v>28</v>
      </c>
    </row>
    <row r="356" spans="1:5" ht="12.75">
      <c r="A356" s="35" t="s">
        <v>57</v>
      </c>
      <c r="E356" s="39" t="s">
        <v>4214</v>
      </c>
    </row>
    <row r="357" spans="1:5" ht="12.75">
      <c r="A357" s="35" t="s">
        <v>58</v>
      </c>
      <c r="E357" s="40" t="s">
        <v>5</v>
      </c>
    </row>
    <row r="358" spans="1:5" ht="38.25">
      <c r="A358" t="s">
        <v>60</v>
      </c>
      <c r="E358" s="39" t="s">
        <v>4215</v>
      </c>
    </row>
    <row r="359" spans="1:16" ht="12.75">
      <c r="A359" t="s">
        <v>50</v>
      </c>
      <c s="34" t="s">
        <v>995</v>
      </c>
      <c s="34" t="s">
        <v>4216</v>
      </c>
      <c s="35" t="s">
        <v>5</v>
      </c>
      <c s="6" t="s">
        <v>4217</v>
      </c>
      <c s="36" t="s">
        <v>620</v>
      </c>
      <c s="37">
        <v>1</v>
      </c>
      <c s="36">
        <v>0</v>
      </c>
      <c s="36">
        <f>ROUND(G359*H359,6)</f>
      </c>
      <c r="L359" s="38">
        <v>0</v>
      </c>
      <c s="32">
        <f>ROUND(ROUND(L359,2)*ROUND(G359,3),2)</f>
      </c>
      <c s="36" t="s">
        <v>1192</v>
      </c>
      <c>
        <f>(M359*21)/100</f>
      </c>
      <c t="s">
        <v>28</v>
      </c>
    </row>
    <row r="360" spans="1:5" ht="12.75">
      <c r="A360" s="35" t="s">
        <v>57</v>
      </c>
      <c r="E360" s="39" t="s">
        <v>4217</v>
      </c>
    </row>
    <row r="361" spans="1:5" ht="25.5">
      <c r="A361" s="35" t="s">
        <v>58</v>
      </c>
      <c r="E361" s="40" t="s">
        <v>4218</v>
      </c>
    </row>
    <row r="362" spans="1:5" ht="12.75">
      <c r="A362" t="s">
        <v>60</v>
      </c>
      <c r="E362" s="39" t="s">
        <v>5</v>
      </c>
    </row>
    <row r="363" spans="1:16" ht="25.5">
      <c r="A363" t="s">
        <v>50</v>
      </c>
      <c s="34" t="s">
        <v>999</v>
      </c>
      <c s="34" t="s">
        <v>4219</v>
      </c>
      <c s="35" t="s">
        <v>5</v>
      </c>
      <c s="6" t="s">
        <v>4220</v>
      </c>
      <c s="36" t="s">
        <v>55</v>
      </c>
      <c s="37">
        <v>0.564</v>
      </c>
      <c s="36">
        <v>0</v>
      </c>
      <c s="36">
        <f>ROUND(G363*H363,6)</f>
      </c>
      <c r="L363" s="38">
        <v>0</v>
      </c>
      <c s="32">
        <f>ROUND(ROUND(L363,2)*ROUND(G363,3),2)</f>
      </c>
      <c s="36" t="s">
        <v>1192</v>
      </c>
      <c>
        <f>(M363*21)/100</f>
      </c>
      <c t="s">
        <v>28</v>
      </c>
    </row>
    <row r="364" spans="1:5" ht="25.5">
      <c r="A364" s="35" t="s">
        <v>57</v>
      </c>
      <c r="E364" s="39" t="s">
        <v>4220</v>
      </c>
    </row>
    <row r="365" spans="1:5" ht="12.75">
      <c r="A365" s="35" t="s">
        <v>58</v>
      </c>
      <c r="E365" s="40" t="s">
        <v>5</v>
      </c>
    </row>
    <row r="366" spans="1:5" ht="12.75">
      <c r="A366" t="s">
        <v>60</v>
      </c>
      <c r="E366" s="39" t="s">
        <v>5</v>
      </c>
    </row>
    <row r="367" spans="1:13" ht="12.75">
      <c r="A367" t="s">
        <v>47</v>
      </c>
      <c r="C367" s="31" t="s">
        <v>1572</v>
      </c>
      <c r="E367" s="33" t="s">
        <v>1573</v>
      </c>
      <c r="J367" s="32">
        <f>0</f>
      </c>
      <c s="32">
        <f>0</f>
      </c>
      <c s="32">
        <f>0+L368+L372+L376+L380+L384+L388+L392+L396+L400+L404+L408+L412+L416+L420+L424+L428+L432+L436+L440+L444+L448+L452+L456+L460+L464+L468+L472+L476+L480+L484+L488+L492+L496+L500+L504+L508+L512+L516+L520+L524+L528+L532+L536+L540+L544</f>
      </c>
      <c s="32">
        <f>0+M368+M372+M376+M380+M384+M388+M392+M396+M400+M404+M408+M412+M416+M420+M424+M428+M432+M436+M440+M444+M448+M452+M456+M460+M464+M468+M472+M476+M480+M484+M488+M492+M496+M500+M504+M508+M512+M516+M520+M524+M528+M532+M536+M540+M544</f>
      </c>
    </row>
    <row r="368" spans="1:16" ht="12.75">
      <c r="A368" t="s">
        <v>50</v>
      </c>
      <c s="34" t="s">
        <v>1003</v>
      </c>
      <c s="34" t="s">
        <v>1575</v>
      </c>
      <c s="35" t="s">
        <v>5</v>
      </c>
      <c s="6" t="s">
        <v>1576</v>
      </c>
      <c s="36" t="s">
        <v>620</v>
      </c>
      <c s="37">
        <v>8</v>
      </c>
      <c s="36">
        <v>0</v>
      </c>
      <c s="36">
        <f>ROUND(G368*H368,6)</f>
      </c>
      <c r="L368" s="38">
        <v>0</v>
      </c>
      <c s="32">
        <f>ROUND(ROUND(L368,2)*ROUND(G368,3),2)</f>
      </c>
      <c s="36" t="s">
        <v>1192</v>
      </c>
      <c>
        <f>(M368*21)/100</f>
      </c>
      <c t="s">
        <v>28</v>
      </c>
    </row>
    <row r="369" spans="1:5" ht="12.75">
      <c r="A369" s="35" t="s">
        <v>57</v>
      </c>
      <c r="E369" s="39" t="s">
        <v>1576</v>
      </c>
    </row>
    <row r="370" spans="1:5" ht="12.75">
      <c r="A370" s="35" t="s">
        <v>58</v>
      </c>
      <c r="E370" s="40" t="s">
        <v>5</v>
      </c>
    </row>
    <row r="371" spans="1:5" ht="12.75">
      <c r="A371" t="s">
        <v>60</v>
      </c>
      <c r="E371" s="39" t="s">
        <v>5</v>
      </c>
    </row>
    <row r="372" spans="1:16" ht="12.75">
      <c r="A372" t="s">
        <v>50</v>
      </c>
      <c s="34" t="s">
        <v>1007</v>
      </c>
      <c s="34" t="s">
        <v>4221</v>
      </c>
      <c s="35" t="s">
        <v>5</v>
      </c>
      <c s="6" t="s">
        <v>4222</v>
      </c>
      <c s="36" t="s">
        <v>620</v>
      </c>
      <c s="37">
        <v>12</v>
      </c>
      <c s="36">
        <v>0</v>
      </c>
      <c s="36">
        <f>ROUND(G372*H372,6)</f>
      </c>
      <c r="L372" s="38">
        <v>0</v>
      </c>
      <c s="32">
        <f>ROUND(ROUND(L372,2)*ROUND(G372,3),2)</f>
      </c>
      <c s="36" t="s">
        <v>1192</v>
      </c>
      <c>
        <f>(M372*21)/100</f>
      </c>
      <c t="s">
        <v>28</v>
      </c>
    </row>
    <row r="373" spans="1:5" ht="12.75">
      <c r="A373" s="35" t="s">
        <v>57</v>
      </c>
      <c r="E373" s="39" t="s">
        <v>4222</v>
      </c>
    </row>
    <row r="374" spans="1:5" ht="51">
      <c r="A374" s="35" t="s">
        <v>58</v>
      </c>
      <c r="E374" s="40" t="s">
        <v>4223</v>
      </c>
    </row>
    <row r="375" spans="1:5" ht="12.75">
      <c r="A375" t="s">
        <v>60</v>
      </c>
      <c r="E375" s="39" t="s">
        <v>5</v>
      </c>
    </row>
    <row r="376" spans="1:16" ht="12.75">
      <c r="A376" t="s">
        <v>50</v>
      </c>
      <c s="34" t="s">
        <v>1011</v>
      </c>
      <c s="34" t="s">
        <v>4224</v>
      </c>
      <c s="35" t="s">
        <v>5</v>
      </c>
      <c s="6" t="s">
        <v>4225</v>
      </c>
      <c s="36" t="s">
        <v>620</v>
      </c>
      <c s="37">
        <v>11</v>
      </c>
      <c s="36">
        <v>0</v>
      </c>
      <c s="36">
        <f>ROUND(G376*H376,6)</f>
      </c>
      <c r="L376" s="38">
        <v>0</v>
      </c>
      <c s="32">
        <f>ROUND(ROUND(L376,2)*ROUND(G376,3),2)</f>
      </c>
      <c s="36" t="s">
        <v>1192</v>
      </c>
      <c>
        <f>(M376*21)/100</f>
      </c>
      <c t="s">
        <v>28</v>
      </c>
    </row>
    <row r="377" spans="1:5" ht="12.75">
      <c r="A377" s="35" t="s">
        <v>57</v>
      </c>
      <c r="E377" s="39" t="s">
        <v>4225</v>
      </c>
    </row>
    <row r="378" spans="1:5" ht="38.25">
      <c r="A378" s="35" t="s">
        <v>58</v>
      </c>
      <c r="E378" s="40" t="s">
        <v>4226</v>
      </c>
    </row>
    <row r="379" spans="1:5" ht="12.75">
      <c r="A379" t="s">
        <v>60</v>
      </c>
      <c r="E379" s="39" t="s">
        <v>5</v>
      </c>
    </row>
    <row r="380" spans="1:16" ht="12.75">
      <c r="A380" t="s">
        <v>50</v>
      </c>
      <c s="34" t="s">
        <v>1014</v>
      </c>
      <c s="34" t="s">
        <v>4227</v>
      </c>
      <c s="35" t="s">
        <v>5</v>
      </c>
      <c s="6" t="s">
        <v>4228</v>
      </c>
      <c s="36" t="s">
        <v>620</v>
      </c>
      <c s="37">
        <v>1</v>
      </c>
      <c s="36">
        <v>0</v>
      </c>
      <c s="36">
        <f>ROUND(G380*H380,6)</f>
      </c>
      <c r="L380" s="38">
        <v>0</v>
      </c>
      <c s="32">
        <f>ROUND(ROUND(L380,2)*ROUND(G380,3),2)</f>
      </c>
      <c s="36" t="s">
        <v>1192</v>
      </c>
      <c>
        <f>(M380*21)/100</f>
      </c>
      <c t="s">
        <v>28</v>
      </c>
    </row>
    <row r="381" spans="1:5" ht="12.75">
      <c r="A381" s="35" t="s">
        <v>57</v>
      </c>
      <c r="E381" s="39" t="s">
        <v>4228</v>
      </c>
    </row>
    <row r="382" spans="1:5" ht="25.5">
      <c r="A382" s="35" t="s">
        <v>58</v>
      </c>
      <c r="E382" s="40" t="s">
        <v>4229</v>
      </c>
    </row>
    <row r="383" spans="1:5" ht="12.75">
      <c r="A383" t="s">
        <v>60</v>
      </c>
      <c r="E383" s="39" t="s">
        <v>5</v>
      </c>
    </row>
    <row r="384" spans="1:16" ht="12.75">
      <c r="A384" t="s">
        <v>50</v>
      </c>
      <c s="34" t="s">
        <v>1018</v>
      </c>
      <c s="34" t="s">
        <v>4230</v>
      </c>
      <c s="35" t="s">
        <v>5</v>
      </c>
      <c s="6" t="s">
        <v>4231</v>
      </c>
      <c s="36" t="s">
        <v>620</v>
      </c>
      <c s="37">
        <v>12</v>
      </c>
      <c s="36">
        <v>0</v>
      </c>
      <c s="36">
        <f>ROUND(G384*H384,6)</f>
      </c>
      <c r="L384" s="38">
        <v>0</v>
      </c>
      <c s="32">
        <f>ROUND(ROUND(L384,2)*ROUND(G384,3),2)</f>
      </c>
      <c s="36" t="s">
        <v>1192</v>
      </c>
      <c>
        <f>(M384*21)/100</f>
      </c>
      <c t="s">
        <v>28</v>
      </c>
    </row>
    <row r="385" spans="1:5" ht="12.75">
      <c r="A385" s="35" t="s">
        <v>57</v>
      </c>
      <c r="E385" s="39" t="s">
        <v>4231</v>
      </c>
    </row>
    <row r="386" spans="1:5" ht="51">
      <c r="A386" s="35" t="s">
        <v>58</v>
      </c>
      <c r="E386" s="40" t="s">
        <v>4223</v>
      </c>
    </row>
    <row r="387" spans="1:5" ht="12.75">
      <c r="A387" t="s">
        <v>60</v>
      </c>
      <c r="E387" s="39" t="s">
        <v>5</v>
      </c>
    </row>
    <row r="388" spans="1:16" ht="12.75">
      <c r="A388" t="s">
        <v>50</v>
      </c>
      <c s="34" t="s">
        <v>1020</v>
      </c>
      <c s="34" t="s">
        <v>4232</v>
      </c>
      <c s="35" t="s">
        <v>5</v>
      </c>
      <c s="6" t="s">
        <v>4233</v>
      </c>
      <c s="36" t="s">
        <v>620</v>
      </c>
      <c s="37">
        <v>1</v>
      </c>
      <c s="36">
        <v>0</v>
      </c>
      <c s="36">
        <f>ROUND(G388*H388,6)</f>
      </c>
      <c r="L388" s="38">
        <v>0</v>
      </c>
      <c s="32">
        <f>ROUND(ROUND(L388,2)*ROUND(G388,3),2)</f>
      </c>
      <c s="36" t="s">
        <v>56</v>
      </c>
      <c>
        <f>(M388*21)/100</f>
      </c>
      <c t="s">
        <v>28</v>
      </c>
    </row>
    <row r="389" spans="1:5" ht="12.75">
      <c r="A389" s="35" t="s">
        <v>57</v>
      </c>
      <c r="E389" s="39" t="s">
        <v>4233</v>
      </c>
    </row>
    <row r="390" spans="1:5" ht="25.5">
      <c r="A390" s="35" t="s">
        <v>58</v>
      </c>
      <c r="E390" s="40" t="s">
        <v>4229</v>
      </c>
    </row>
    <row r="391" spans="1:5" ht="25.5">
      <c r="A391" t="s">
        <v>60</v>
      </c>
      <c r="E391" s="39" t="s">
        <v>4234</v>
      </c>
    </row>
    <row r="392" spans="1:16" ht="12.75">
      <c r="A392" t="s">
        <v>50</v>
      </c>
      <c s="34" t="s">
        <v>1022</v>
      </c>
      <c s="34" t="s">
        <v>4235</v>
      </c>
      <c s="35" t="s">
        <v>5</v>
      </c>
      <c s="6" t="s">
        <v>4236</v>
      </c>
      <c s="36" t="s">
        <v>620</v>
      </c>
      <c s="37">
        <v>12</v>
      </c>
      <c s="36">
        <v>0</v>
      </c>
      <c s="36">
        <f>ROUND(G392*H392,6)</f>
      </c>
      <c r="L392" s="38">
        <v>0</v>
      </c>
      <c s="32">
        <f>ROUND(ROUND(L392,2)*ROUND(G392,3),2)</f>
      </c>
      <c s="36" t="s">
        <v>56</v>
      </c>
      <c>
        <f>(M392*21)/100</f>
      </c>
      <c t="s">
        <v>28</v>
      </c>
    </row>
    <row r="393" spans="1:5" ht="12.75">
      <c r="A393" s="35" t="s">
        <v>57</v>
      </c>
      <c r="E393" s="39" t="s">
        <v>4236</v>
      </c>
    </row>
    <row r="394" spans="1:5" ht="51">
      <c r="A394" s="35" t="s">
        <v>58</v>
      </c>
      <c r="E394" s="40" t="s">
        <v>4223</v>
      </c>
    </row>
    <row r="395" spans="1:5" ht="12.75">
      <c r="A395" t="s">
        <v>60</v>
      </c>
      <c r="E395" s="39" t="s">
        <v>5</v>
      </c>
    </row>
    <row r="396" spans="1:16" ht="12.75">
      <c r="A396" t="s">
        <v>50</v>
      </c>
      <c s="34" t="s">
        <v>1023</v>
      </c>
      <c s="34" t="s">
        <v>4237</v>
      </c>
      <c s="35" t="s">
        <v>5</v>
      </c>
      <c s="6" t="s">
        <v>4238</v>
      </c>
      <c s="36" t="s">
        <v>620</v>
      </c>
      <c s="37">
        <v>3</v>
      </c>
      <c s="36">
        <v>0</v>
      </c>
      <c s="36">
        <f>ROUND(G396*H396,6)</f>
      </c>
      <c r="L396" s="38">
        <v>0</v>
      </c>
      <c s="32">
        <f>ROUND(ROUND(L396,2)*ROUND(G396,3),2)</f>
      </c>
      <c s="36" t="s">
        <v>1192</v>
      </c>
      <c>
        <f>(M396*21)/100</f>
      </c>
      <c t="s">
        <v>28</v>
      </c>
    </row>
    <row r="397" spans="1:5" ht="12.75">
      <c r="A397" s="35" t="s">
        <v>57</v>
      </c>
      <c r="E397" s="39" t="s">
        <v>4238</v>
      </c>
    </row>
    <row r="398" spans="1:5" ht="25.5">
      <c r="A398" s="35" t="s">
        <v>58</v>
      </c>
      <c r="E398" s="40" t="s">
        <v>4239</v>
      </c>
    </row>
    <row r="399" spans="1:5" ht="12.75">
      <c r="A399" t="s">
        <v>60</v>
      </c>
      <c r="E399" s="39" t="s">
        <v>5</v>
      </c>
    </row>
    <row r="400" spans="1:16" ht="25.5">
      <c r="A400" t="s">
        <v>50</v>
      </c>
      <c s="34" t="s">
        <v>1027</v>
      </c>
      <c s="34" t="s">
        <v>4240</v>
      </c>
      <c s="35" t="s">
        <v>5</v>
      </c>
      <c s="6" t="s">
        <v>4241</v>
      </c>
      <c s="36" t="s">
        <v>620</v>
      </c>
      <c s="37">
        <v>3</v>
      </c>
      <c s="36">
        <v>0</v>
      </c>
      <c s="36">
        <f>ROUND(G400*H400,6)</f>
      </c>
      <c r="L400" s="38">
        <v>0</v>
      </c>
      <c s="32">
        <f>ROUND(ROUND(L400,2)*ROUND(G400,3),2)</f>
      </c>
      <c s="36" t="s">
        <v>1192</v>
      </c>
      <c>
        <f>(M400*21)/100</f>
      </c>
      <c t="s">
        <v>28</v>
      </c>
    </row>
    <row r="401" spans="1:5" ht="25.5">
      <c r="A401" s="35" t="s">
        <v>57</v>
      </c>
      <c r="E401" s="39" t="s">
        <v>4241</v>
      </c>
    </row>
    <row r="402" spans="1:5" ht="25.5">
      <c r="A402" s="35" t="s">
        <v>58</v>
      </c>
      <c r="E402" s="40" t="s">
        <v>4239</v>
      </c>
    </row>
    <row r="403" spans="1:5" ht="12.75">
      <c r="A403" t="s">
        <v>60</v>
      </c>
      <c r="E403" s="39" t="s">
        <v>5</v>
      </c>
    </row>
    <row r="404" spans="1:16" ht="25.5">
      <c r="A404" t="s">
        <v>50</v>
      </c>
      <c s="34" t="s">
        <v>1030</v>
      </c>
      <c s="34" t="s">
        <v>4242</v>
      </c>
      <c s="35" t="s">
        <v>5</v>
      </c>
      <c s="6" t="s">
        <v>4243</v>
      </c>
      <c s="36" t="s">
        <v>620</v>
      </c>
      <c s="37">
        <v>1</v>
      </c>
      <c s="36">
        <v>0</v>
      </c>
      <c s="36">
        <f>ROUND(G404*H404,6)</f>
      </c>
      <c r="L404" s="38">
        <v>0</v>
      </c>
      <c s="32">
        <f>ROUND(ROUND(L404,2)*ROUND(G404,3),2)</f>
      </c>
      <c s="36" t="s">
        <v>1192</v>
      </c>
      <c>
        <f>(M404*21)/100</f>
      </c>
      <c t="s">
        <v>28</v>
      </c>
    </row>
    <row r="405" spans="1:5" ht="25.5">
      <c r="A405" s="35" t="s">
        <v>57</v>
      </c>
      <c r="E405" s="39" t="s">
        <v>4243</v>
      </c>
    </row>
    <row r="406" spans="1:5" ht="12.75">
      <c r="A406" s="35" t="s">
        <v>58</v>
      </c>
      <c r="E406" s="40" t="s">
        <v>5</v>
      </c>
    </row>
    <row r="407" spans="1:5" ht="12.75">
      <c r="A407" t="s">
        <v>60</v>
      </c>
      <c r="E407" s="39" t="s">
        <v>5</v>
      </c>
    </row>
    <row r="408" spans="1:16" ht="12.75">
      <c r="A408" t="s">
        <v>50</v>
      </c>
      <c s="34" t="s">
        <v>1032</v>
      </c>
      <c s="34" t="s">
        <v>4244</v>
      </c>
      <c s="35" t="s">
        <v>5</v>
      </c>
      <c s="6" t="s">
        <v>4245</v>
      </c>
      <c s="36" t="s">
        <v>620</v>
      </c>
      <c s="37">
        <v>2</v>
      </c>
      <c s="36">
        <v>0</v>
      </c>
      <c s="36">
        <f>ROUND(G408*H408,6)</f>
      </c>
      <c r="L408" s="38">
        <v>0</v>
      </c>
      <c s="32">
        <f>ROUND(ROUND(L408,2)*ROUND(G408,3),2)</f>
      </c>
      <c s="36" t="s">
        <v>56</v>
      </c>
      <c>
        <f>(M408*21)/100</f>
      </c>
      <c t="s">
        <v>28</v>
      </c>
    </row>
    <row r="409" spans="1:5" ht="12.75">
      <c r="A409" s="35" t="s">
        <v>57</v>
      </c>
      <c r="E409" s="39" t="s">
        <v>4245</v>
      </c>
    </row>
    <row r="410" spans="1:5" ht="25.5">
      <c r="A410" s="35" t="s">
        <v>58</v>
      </c>
      <c r="E410" s="40" t="s">
        <v>4246</v>
      </c>
    </row>
    <row r="411" spans="1:5" ht="25.5">
      <c r="A411" t="s">
        <v>60</v>
      </c>
      <c r="E411" s="39" t="s">
        <v>4247</v>
      </c>
    </row>
    <row r="412" spans="1:16" ht="12.75">
      <c r="A412" t="s">
        <v>50</v>
      </c>
      <c s="34" t="s">
        <v>1036</v>
      </c>
      <c s="34" t="s">
        <v>4248</v>
      </c>
      <c s="35" t="s">
        <v>5</v>
      </c>
      <c s="6" t="s">
        <v>4249</v>
      </c>
      <c s="36" t="s">
        <v>620</v>
      </c>
      <c s="37">
        <v>1</v>
      </c>
      <c s="36">
        <v>0</v>
      </c>
      <c s="36">
        <f>ROUND(G412*H412,6)</f>
      </c>
      <c r="L412" s="38">
        <v>0</v>
      </c>
      <c s="32">
        <f>ROUND(ROUND(L412,2)*ROUND(G412,3),2)</f>
      </c>
      <c s="36" t="s">
        <v>1192</v>
      </c>
      <c>
        <f>(M412*21)/100</f>
      </c>
      <c t="s">
        <v>28</v>
      </c>
    </row>
    <row r="413" spans="1:5" ht="12.75">
      <c r="A413" s="35" t="s">
        <v>57</v>
      </c>
      <c r="E413" s="39" t="s">
        <v>4249</v>
      </c>
    </row>
    <row r="414" spans="1:5" ht="12.75">
      <c r="A414" s="35" t="s">
        <v>58</v>
      </c>
      <c r="E414" s="40" t="s">
        <v>5</v>
      </c>
    </row>
    <row r="415" spans="1:5" ht="12.75">
      <c r="A415" t="s">
        <v>60</v>
      </c>
      <c r="E415" s="39" t="s">
        <v>5</v>
      </c>
    </row>
    <row r="416" spans="1:16" ht="12.75">
      <c r="A416" t="s">
        <v>50</v>
      </c>
      <c s="34" t="s">
        <v>1042</v>
      </c>
      <c s="34" t="s">
        <v>1580</v>
      </c>
      <c s="35" t="s">
        <v>5</v>
      </c>
      <c s="6" t="s">
        <v>1581</v>
      </c>
      <c s="36" t="s">
        <v>620</v>
      </c>
      <c s="37">
        <v>9</v>
      </c>
      <c s="36">
        <v>0</v>
      </c>
      <c s="36">
        <f>ROUND(G416*H416,6)</f>
      </c>
      <c r="L416" s="38">
        <v>0</v>
      </c>
      <c s="32">
        <f>ROUND(ROUND(L416,2)*ROUND(G416,3),2)</f>
      </c>
      <c s="36" t="s">
        <v>1192</v>
      </c>
      <c>
        <f>(M416*21)/100</f>
      </c>
      <c t="s">
        <v>28</v>
      </c>
    </row>
    <row r="417" spans="1:5" ht="12.75">
      <c r="A417" s="35" t="s">
        <v>57</v>
      </c>
      <c r="E417" s="39" t="s">
        <v>1581</v>
      </c>
    </row>
    <row r="418" spans="1:5" ht="12.75">
      <c r="A418" s="35" t="s">
        <v>58</v>
      </c>
      <c r="E418" s="40" t="s">
        <v>5</v>
      </c>
    </row>
    <row r="419" spans="1:5" ht="12.75">
      <c r="A419" t="s">
        <v>60</v>
      </c>
      <c r="E419" s="39" t="s">
        <v>5</v>
      </c>
    </row>
    <row r="420" spans="1:16" ht="12.75">
      <c r="A420" t="s">
        <v>50</v>
      </c>
      <c s="34" t="s">
        <v>1046</v>
      </c>
      <c s="34" t="s">
        <v>4250</v>
      </c>
      <c s="35" t="s">
        <v>5</v>
      </c>
      <c s="6" t="s">
        <v>4251</v>
      </c>
      <c s="36" t="s">
        <v>620</v>
      </c>
      <c s="37">
        <v>11</v>
      </c>
      <c s="36">
        <v>0</v>
      </c>
      <c s="36">
        <f>ROUND(G420*H420,6)</f>
      </c>
      <c r="L420" s="38">
        <v>0</v>
      </c>
      <c s="32">
        <f>ROUND(ROUND(L420,2)*ROUND(G420,3),2)</f>
      </c>
      <c s="36" t="s">
        <v>1192</v>
      </c>
      <c>
        <f>(M420*21)/100</f>
      </c>
      <c t="s">
        <v>28</v>
      </c>
    </row>
    <row r="421" spans="1:5" ht="12.75">
      <c r="A421" s="35" t="s">
        <v>57</v>
      </c>
      <c r="E421" s="39" t="s">
        <v>4251</v>
      </c>
    </row>
    <row r="422" spans="1:5" ht="51">
      <c r="A422" s="35" t="s">
        <v>58</v>
      </c>
      <c r="E422" s="40" t="s">
        <v>4252</v>
      </c>
    </row>
    <row r="423" spans="1:5" ht="12.75">
      <c r="A423" t="s">
        <v>60</v>
      </c>
      <c r="E423" s="39" t="s">
        <v>5</v>
      </c>
    </row>
    <row r="424" spans="1:16" ht="12.75">
      <c r="A424" t="s">
        <v>50</v>
      </c>
      <c s="34" t="s">
        <v>1050</v>
      </c>
      <c s="34" t="s">
        <v>4253</v>
      </c>
      <c s="35" t="s">
        <v>5</v>
      </c>
      <c s="6" t="s">
        <v>4254</v>
      </c>
      <c s="36" t="s">
        <v>620</v>
      </c>
      <c s="37">
        <v>10</v>
      </c>
      <c s="36">
        <v>0</v>
      </c>
      <c s="36">
        <f>ROUND(G424*H424,6)</f>
      </c>
      <c r="L424" s="38">
        <v>0</v>
      </c>
      <c s="32">
        <f>ROUND(ROUND(L424,2)*ROUND(G424,3),2)</f>
      </c>
      <c s="36" t="s">
        <v>1192</v>
      </c>
      <c>
        <f>(M424*21)/100</f>
      </c>
      <c t="s">
        <v>28</v>
      </c>
    </row>
    <row r="425" spans="1:5" ht="12.75">
      <c r="A425" s="35" t="s">
        <v>57</v>
      </c>
      <c r="E425" s="39" t="s">
        <v>4254</v>
      </c>
    </row>
    <row r="426" spans="1:5" ht="38.25">
      <c r="A426" s="35" t="s">
        <v>58</v>
      </c>
      <c r="E426" s="40" t="s">
        <v>4255</v>
      </c>
    </row>
    <row r="427" spans="1:5" ht="12.75">
      <c r="A427" t="s">
        <v>60</v>
      </c>
      <c r="E427" s="39" t="s">
        <v>5</v>
      </c>
    </row>
    <row r="428" spans="1:16" ht="12.75">
      <c r="A428" t="s">
        <v>50</v>
      </c>
      <c s="34" t="s">
        <v>1054</v>
      </c>
      <c s="34" t="s">
        <v>4256</v>
      </c>
      <c s="35" t="s">
        <v>5</v>
      </c>
      <c s="6" t="s">
        <v>4257</v>
      </c>
      <c s="36" t="s">
        <v>620</v>
      </c>
      <c s="37">
        <v>1</v>
      </c>
      <c s="36">
        <v>0</v>
      </c>
      <c s="36">
        <f>ROUND(G428*H428,6)</f>
      </c>
      <c r="L428" s="38">
        <v>0</v>
      </c>
      <c s="32">
        <f>ROUND(ROUND(L428,2)*ROUND(G428,3),2)</f>
      </c>
      <c s="36" t="s">
        <v>1192</v>
      </c>
      <c>
        <f>(M428*21)/100</f>
      </c>
      <c t="s">
        <v>28</v>
      </c>
    </row>
    <row r="429" spans="1:5" ht="12.75">
      <c r="A429" s="35" t="s">
        <v>57</v>
      </c>
      <c r="E429" s="39" t="s">
        <v>4257</v>
      </c>
    </row>
    <row r="430" spans="1:5" ht="25.5">
      <c r="A430" s="35" t="s">
        <v>58</v>
      </c>
      <c r="E430" s="40" t="s">
        <v>4258</v>
      </c>
    </row>
    <row r="431" spans="1:5" ht="12.75">
      <c r="A431" t="s">
        <v>60</v>
      </c>
      <c r="E431" s="39" t="s">
        <v>5</v>
      </c>
    </row>
    <row r="432" spans="1:16" ht="12.75">
      <c r="A432" t="s">
        <v>50</v>
      </c>
      <c s="34" t="s">
        <v>1057</v>
      </c>
      <c s="34" t="s">
        <v>4259</v>
      </c>
      <c s="35" t="s">
        <v>5</v>
      </c>
      <c s="6" t="s">
        <v>4260</v>
      </c>
      <c s="36" t="s">
        <v>620</v>
      </c>
      <c s="37">
        <v>1</v>
      </c>
      <c s="36">
        <v>0</v>
      </c>
      <c s="36">
        <f>ROUND(G432*H432,6)</f>
      </c>
      <c r="L432" s="38">
        <v>0</v>
      </c>
      <c s="32">
        <f>ROUND(ROUND(L432,2)*ROUND(G432,3),2)</f>
      </c>
      <c s="36" t="s">
        <v>56</v>
      </c>
      <c>
        <f>(M432*21)/100</f>
      </c>
      <c t="s">
        <v>28</v>
      </c>
    </row>
    <row r="433" spans="1:5" ht="12.75">
      <c r="A433" s="35" t="s">
        <v>57</v>
      </c>
      <c r="E433" s="39" t="s">
        <v>4260</v>
      </c>
    </row>
    <row r="434" spans="1:5" ht="25.5">
      <c r="A434" s="35" t="s">
        <v>58</v>
      </c>
      <c r="E434" s="40" t="s">
        <v>4229</v>
      </c>
    </row>
    <row r="435" spans="1:5" ht="25.5">
      <c r="A435" t="s">
        <v>60</v>
      </c>
      <c r="E435" s="39" t="s">
        <v>4261</v>
      </c>
    </row>
    <row r="436" spans="1:16" ht="25.5">
      <c r="A436" t="s">
        <v>50</v>
      </c>
      <c s="34" t="s">
        <v>1061</v>
      </c>
      <c s="34" t="s">
        <v>4262</v>
      </c>
      <c s="35" t="s">
        <v>5</v>
      </c>
      <c s="6" t="s">
        <v>4263</v>
      </c>
      <c s="36" t="s">
        <v>620</v>
      </c>
      <c s="37">
        <v>1</v>
      </c>
      <c s="36">
        <v>0</v>
      </c>
      <c s="36">
        <f>ROUND(G436*H436,6)</f>
      </c>
      <c r="L436" s="38">
        <v>0</v>
      </c>
      <c s="32">
        <f>ROUND(ROUND(L436,2)*ROUND(G436,3),2)</f>
      </c>
      <c s="36" t="s">
        <v>56</v>
      </c>
      <c>
        <f>(M436*21)/100</f>
      </c>
      <c t="s">
        <v>28</v>
      </c>
    </row>
    <row r="437" spans="1:5" ht="25.5">
      <c r="A437" s="35" t="s">
        <v>57</v>
      </c>
      <c r="E437" s="39" t="s">
        <v>4263</v>
      </c>
    </row>
    <row r="438" spans="1:5" ht="25.5">
      <c r="A438" s="35" t="s">
        <v>58</v>
      </c>
      <c r="E438" s="40" t="s">
        <v>4229</v>
      </c>
    </row>
    <row r="439" spans="1:5" ht="25.5">
      <c r="A439" t="s">
        <v>60</v>
      </c>
      <c r="E439" s="39" t="s">
        <v>4264</v>
      </c>
    </row>
    <row r="440" spans="1:16" ht="12.75">
      <c r="A440" t="s">
        <v>50</v>
      </c>
      <c s="34" t="s">
        <v>1063</v>
      </c>
      <c s="34" t="s">
        <v>4265</v>
      </c>
      <c s="35" t="s">
        <v>5</v>
      </c>
      <c s="6" t="s">
        <v>4266</v>
      </c>
      <c s="36" t="s">
        <v>620</v>
      </c>
      <c s="37">
        <v>3</v>
      </c>
      <c s="36">
        <v>0</v>
      </c>
      <c s="36">
        <f>ROUND(G440*H440,6)</f>
      </c>
      <c r="L440" s="38">
        <v>0</v>
      </c>
      <c s="32">
        <f>ROUND(ROUND(L440,2)*ROUND(G440,3),2)</f>
      </c>
      <c s="36" t="s">
        <v>56</v>
      </c>
      <c>
        <f>(M440*21)/100</f>
      </c>
      <c t="s">
        <v>28</v>
      </c>
    </row>
    <row r="441" spans="1:5" ht="12.75">
      <c r="A441" s="35" t="s">
        <v>57</v>
      </c>
      <c r="E441" s="39" t="s">
        <v>4266</v>
      </c>
    </row>
    <row r="442" spans="1:5" ht="12.75">
      <c r="A442" s="35" t="s">
        <v>58</v>
      </c>
      <c r="E442" s="40" t="s">
        <v>5</v>
      </c>
    </row>
    <row r="443" spans="1:5" ht="38.25">
      <c r="A443" t="s">
        <v>60</v>
      </c>
      <c r="E443" s="39" t="s">
        <v>4267</v>
      </c>
    </row>
    <row r="444" spans="1:16" ht="12.75">
      <c r="A444" t="s">
        <v>50</v>
      </c>
      <c s="34" t="s">
        <v>1065</v>
      </c>
      <c s="34" t="s">
        <v>4268</v>
      </c>
      <c s="35" t="s">
        <v>5</v>
      </c>
      <c s="6" t="s">
        <v>4269</v>
      </c>
      <c s="36" t="s">
        <v>620</v>
      </c>
      <c s="37">
        <v>5</v>
      </c>
      <c s="36">
        <v>0</v>
      </c>
      <c s="36">
        <f>ROUND(G444*H444,6)</f>
      </c>
      <c r="L444" s="38">
        <v>0</v>
      </c>
      <c s="32">
        <f>ROUND(ROUND(L444,2)*ROUND(G444,3),2)</f>
      </c>
      <c s="36" t="s">
        <v>56</v>
      </c>
      <c>
        <f>(M444*21)/100</f>
      </c>
      <c t="s">
        <v>28</v>
      </c>
    </row>
    <row r="445" spans="1:5" ht="12.75">
      <c r="A445" s="35" t="s">
        <v>57</v>
      </c>
      <c r="E445" s="39" t="s">
        <v>4269</v>
      </c>
    </row>
    <row r="446" spans="1:5" ht="12.75">
      <c r="A446" s="35" t="s">
        <v>58</v>
      </c>
      <c r="E446" s="40" t="s">
        <v>5</v>
      </c>
    </row>
    <row r="447" spans="1:5" ht="38.25">
      <c r="A447" t="s">
        <v>60</v>
      </c>
      <c r="E447" s="39" t="s">
        <v>4267</v>
      </c>
    </row>
    <row r="448" spans="1:16" ht="12.75">
      <c r="A448" t="s">
        <v>50</v>
      </c>
      <c s="34" t="s">
        <v>1066</v>
      </c>
      <c s="34" t="s">
        <v>4270</v>
      </c>
      <c s="35" t="s">
        <v>5</v>
      </c>
      <c s="6" t="s">
        <v>4271</v>
      </c>
      <c s="36" t="s">
        <v>620</v>
      </c>
      <c s="37">
        <v>3</v>
      </c>
      <c s="36">
        <v>0</v>
      </c>
      <c s="36">
        <f>ROUND(G448*H448,6)</f>
      </c>
      <c r="L448" s="38">
        <v>0</v>
      </c>
      <c s="32">
        <f>ROUND(ROUND(L448,2)*ROUND(G448,3),2)</f>
      </c>
      <c s="36" t="s">
        <v>1192</v>
      </c>
      <c>
        <f>(M448*21)/100</f>
      </c>
      <c t="s">
        <v>28</v>
      </c>
    </row>
    <row r="449" spans="1:5" ht="12.75">
      <c r="A449" s="35" t="s">
        <v>57</v>
      </c>
      <c r="E449" s="39" t="s">
        <v>4271</v>
      </c>
    </row>
    <row r="450" spans="1:5" ht="25.5">
      <c r="A450" s="35" t="s">
        <v>58</v>
      </c>
      <c r="E450" s="40" t="s">
        <v>4272</v>
      </c>
    </row>
    <row r="451" spans="1:5" ht="12.75">
      <c r="A451" t="s">
        <v>60</v>
      </c>
      <c r="E451" s="39" t="s">
        <v>5</v>
      </c>
    </row>
    <row r="452" spans="1:16" ht="12.75">
      <c r="A452" t="s">
        <v>50</v>
      </c>
      <c s="34" t="s">
        <v>1069</v>
      </c>
      <c s="34" t="s">
        <v>4273</v>
      </c>
      <c s="35" t="s">
        <v>5</v>
      </c>
      <c s="6" t="s">
        <v>4274</v>
      </c>
      <c s="36" t="s">
        <v>620</v>
      </c>
      <c s="37">
        <v>3</v>
      </c>
      <c s="36">
        <v>0</v>
      </c>
      <c s="36">
        <f>ROUND(G452*H452,6)</f>
      </c>
      <c r="L452" s="38">
        <v>0</v>
      </c>
      <c s="32">
        <f>ROUND(ROUND(L452,2)*ROUND(G452,3),2)</f>
      </c>
      <c s="36" t="s">
        <v>1192</v>
      </c>
      <c>
        <f>(M452*21)/100</f>
      </c>
      <c t="s">
        <v>28</v>
      </c>
    </row>
    <row r="453" spans="1:5" ht="12.75">
      <c r="A453" s="35" t="s">
        <v>57</v>
      </c>
      <c r="E453" s="39" t="s">
        <v>4274</v>
      </c>
    </row>
    <row r="454" spans="1:5" ht="25.5">
      <c r="A454" s="35" t="s">
        <v>58</v>
      </c>
      <c r="E454" s="40" t="s">
        <v>4272</v>
      </c>
    </row>
    <row r="455" spans="1:5" ht="12.75">
      <c r="A455" t="s">
        <v>60</v>
      </c>
      <c r="E455" s="39" t="s">
        <v>5</v>
      </c>
    </row>
    <row r="456" spans="1:16" ht="12.75">
      <c r="A456" t="s">
        <v>50</v>
      </c>
      <c s="34" t="s">
        <v>1071</v>
      </c>
      <c s="34" t="s">
        <v>4275</v>
      </c>
      <c s="35" t="s">
        <v>5</v>
      </c>
      <c s="6" t="s">
        <v>4276</v>
      </c>
      <c s="36" t="s">
        <v>620</v>
      </c>
      <c s="37">
        <v>5</v>
      </c>
      <c s="36">
        <v>0</v>
      </c>
      <c s="36">
        <f>ROUND(G456*H456,6)</f>
      </c>
      <c r="L456" s="38">
        <v>0</v>
      </c>
      <c s="32">
        <f>ROUND(ROUND(L456,2)*ROUND(G456,3),2)</f>
      </c>
      <c s="36" t="s">
        <v>1192</v>
      </c>
      <c>
        <f>(M456*21)/100</f>
      </c>
      <c t="s">
        <v>28</v>
      </c>
    </row>
    <row r="457" spans="1:5" ht="12.75">
      <c r="A457" s="35" t="s">
        <v>57</v>
      </c>
      <c r="E457" s="39" t="s">
        <v>4276</v>
      </c>
    </row>
    <row r="458" spans="1:5" ht="25.5">
      <c r="A458" s="35" t="s">
        <v>58</v>
      </c>
      <c r="E458" s="40" t="s">
        <v>4277</v>
      </c>
    </row>
    <row r="459" spans="1:5" ht="12.75">
      <c r="A459" t="s">
        <v>60</v>
      </c>
      <c r="E459" s="39" t="s">
        <v>5</v>
      </c>
    </row>
    <row r="460" spans="1:16" ht="12.75">
      <c r="A460" t="s">
        <v>50</v>
      </c>
      <c s="34" t="s">
        <v>1075</v>
      </c>
      <c s="34" t="s">
        <v>4278</v>
      </c>
      <c s="35" t="s">
        <v>5</v>
      </c>
      <c s="6" t="s">
        <v>4279</v>
      </c>
      <c s="36" t="s">
        <v>620</v>
      </c>
      <c s="37">
        <v>5</v>
      </c>
      <c s="36">
        <v>0</v>
      </c>
      <c s="36">
        <f>ROUND(G460*H460,6)</f>
      </c>
      <c r="L460" s="38">
        <v>0</v>
      </c>
      <c s="32">
        <f>ROUND(ROUND(L460,2)*ROUND(G460,3),2)</f>
      </c>
      <c s="36" t="s">
        <v>1192</v>
      </c>
      <c>
        <f>(M460*21)/100</f>
      </c>
      <c t="s">
        <v>28</v>
      </c>
    </row>
    <row r="461" spans="1:5" ht="12.75">
      <c r="A461" s="35" t="s">
        <v>57</v>
      </c>
      <c r="E461" s="39" t="s">
        <v>4279</v>
      </c>
    </row>
    <row r="462" spans="1:5" ht="25.5">
      <c r="A462" s="35" t="s">
        <v>58</v>
      </c>
      <c r="E462" s="40" t="s">
        <v>4280</v>
      </c>
    </row>
    <row r="463" spans="1:5" ht="12.75">
      <c r="A463" t="s">
        <v>60</v>
      </c>
      <c r="E463" s="39" t="s">
        <v>5</v>
      </c>
    </row>
    <row r="464" spans="1:16" ht="25.5">
      <c r="A464" t="s">
        <v>50</v>
      </c>
      <c s="34" t="s">
        <v>1081</v>
      </c>
      <c s="34" t="s">
        <v>4281</v>
      </c>
      <c s="35" t="s">
        <v>5</v>
      </c>
      <c s="6" t="s">
        <v>4282</v>
      </c>
      <c s="36" t="s">
        <v>620</v>
      </c>
      <c s="37">
        <v>5</v>
      </c>
      <c s="36">
        <v>0</v>
      </c>
      <c s="36">
        <f>ROUND(G464*H464,6)</f>
      </c>
      <c r="L464" s="38">
        <v>0</v>
      </c>
      <c s="32">
        <f>ROUND(ROUND(L464,2)*ROUND(G464,3),2)</f>
      </c>
      <c s="36" t="s">
        <v>56</v>
      </c>
      <c>
        <f>(M464*21)/100</f>
      </c>
      <c t="s">
        <v>28</v>
      </c>
    </row>
    <row r="465" spans="1:5" ht="25.5">
      <c r="A465" s="35" t="s">
        <v>57</v>
      </c>
      <c r="E465" s="39" t="s">
        <v>4282</v>
      </c>
    </row>
    <row r="466" spans="1:5" ht="12.75">
      <c r="A466" s="35" t="s">
        <v>58</v>
      </c>
      <c r="E466" s="40" t="s">
        <v>5</v>
      </c>
    </row>
    <row r="467" spans="1:5" ht="63.75">
      <c r="A467" t="s">
        <v>60</v>
      </c>
      <c r="E467" s="39" t="s">
        <v>4283</v>
      </c>
    </row>
    <row r="468" spans="1:16" ht="25.5">
      <c r="A468" t="s">
        <v>50</v>
      </c>
      <c s="34" t="s">
        <v>1085</v>
      </c>
      <c s="34" t="s">
        <v>4284</v>
      </c>
      <c s="35" t="s">
        <v>5</v>
      </c>
      <c s="6" t="s">
        <v>4285</v>
      </c>
      <c s="36" t="s">
        <v>620</v>
      </c>
      <c s="37">
        <v>1</v>
      </c>
      <c s="36">
        <v>0</v>
      </c>
      <c s="36">
        <f>ROUND(G468*H468,6)</f>
      </c>
      <c r="L468" s="38">
        <v>0</v>
      </c>
      <c s="32">
        <f>ROUND(ROUND(L468,2)*ROUND(G468,3),2)</f>
      </c>
      <c s="36" t="s">
        <v>56</v>
      </c>
      <c>
        <f>(M468*21)/100</f>
      </c>
      <c t="s">
        <v>28</v>
      </c>
    </row>
    <row r="469" spans="1:5" ht="25.5">
      <c r="A469" s="35" t="s">
        <v>57</v>
      </c>
      <c r="E469" s="39" t="s">
        <v>4285</v>
      </c>
    </row>
    <row r="470" spans="1:5" ht="12.75">
      <c r="A470" s="35" t="s">
        <v>58</v>
      </c>
      <c r="E470" s="40" t="s">
        <v>5</v>
      </c>
    </row>
    <row r="471" spans="1:5" ht="63.75">
      <c r="A471" t="s">
        <v>60</v>
      </c>
      <c r="E471" s="39" t="s">
        <v>4286</v>
      </c>
    </row>
    <row r="472" spans="1:16" ht="25.5">
      <c r="A472" t="s">
        <v>50</v>
      </c>
      <c s="34" t="s">
        <v>1090</v>
      </c>
      <c s="34" t="s">
        <v>4287</v>
      </c>
      <c s="35" t="s">
        <v>5</v>
      </c>
      <c s="6" t="s">
        <v>4288</v>
      </c>
      <c s="36" t="s">
        <v>620</v>
      </c>
      <c s="37">
        <v>2</v>
      </c>
      <c s="36">
        <v>0</v>
      </c>
      <c s="36">
        <f>ROUND(G472*H472,6)</f>
      </c>
      <c r="L472" s="38">
        <v>0</v>
      </c>
      <c s="32">
        <f>ROUND(ROUND(L472,2)*ROUND(G472,3),2)</f>
      </c>
      <c s="36" t="s">
        <v>56</v>
      </c>
      <c>
        <f>(M472*21)/100</f>
      </c>
      <c t="s">
        <v>28</v>
      </c>
    </row>
    <row r="473" spans="1:5" ht="25.5">
      <c r="A473" s="35" t="s">
        <v>57</v>
      </c>
      <c r="E473" s="39" t="s">
        <v>4288</v>
      </c>
    </row>
    <row r="474" spans="1:5" ht="12.75">
      <c r="A474" s="35" t="s">
        <v>58</v>
      </c>
      <c r="E474" s="40" t="s">
        <v>5</v>
      </c>
    </row>
    <row r="475" spans="1:5" ht="63.75">
      <c r="A475" t="s">
        <v>60</v>
      </c>
      <c r="E475" s="39" t="s">
        <v>4286</v>
      </c>
    </row>
    <row r="476" spans="1:16" ht="25.5">
      <c r="A476" t="s">
        <v>50</v>
      </c>
      <c s="34" t="s">
        <v>1094</v>
      </c>
      <c s="34" t="s">
        <v>4289</v>
      </c>
      <c s="35" t="s">
        <v>5</v>
      </c>
      <c s="6" t="s">
        <v>4290</v>
      </c>
      <c s="36" t="s">
        <v>620</v>
      </c>
      <c s="37">
        <v>1</v>
      </c>
      <c s="36">
        <v>0</v>
      </c>
      <c s="36">
        <f>ROUND(G476*H476,6)</f>
      </c>
      <c r="L476" s="38">
        <v>0</v>
      </c>
      <c s="32">
        <f>ROUND(ROUND(L476,2)*ROUND(G476,3),2)</f>
      </c>
      <c s="36" t="s">
        <v>1192</v>
      </c>
      <c>
        <f>(M476*21)/100</f>
      </c>
      <c t="s">
        <v>28</v>
      </c>
    </row>
    <row r="477" spans="1:5" ht="25.5">
      <c r="A477" s="35" t="s">
        <v>57</v>
      </c>
      <c r="E477" s="39" t="s">
        <v>4290</v>
      </c>
    </row>
    <row r="478" spans="1:5" ht="12.75">
      <c r="A478" s="35" t="s">
        <v>58</v>
      </c>
      <c r="E478" s="40" t="s">
        <v>5</v>
      </c>
    </row>
    <row r="479" spans="1:5" ht="51">
      <c r="A479" t="s">
        <v>60</v>
      </c>
      <c r="E479" s="39" t="s">
        <v>4291</v>
      </c>
    </row>
    <row r="480" spans="1:16" ht="12.75">
      <c r="A480" t="s">
        <v>50</v>
      </c>
      <c s="34" t="s">
        <v>1098</v>
      </c>
      <c s="34" t="s">
        <v>4292</v>
      </c>
      <c s="35" t="s">
        <v>5</v>
      </c>
      <c s="6" t="s">
        <v>4293</v>
      </c>
      <c s="36" t="s">
        <v>620</v>
      </c>
      <c s="37">
        <v>43</v>
      </c>
      <c s="36">
        <v>0</v>
      </c>
      <c s="36">
        <f>ROUND(G480*H480,6)</f>
      </c>
      <c r="L480" s="38">
        <v>0</v>
      </c>
      <c s="32">
        <f>ROUND(ROUND(L480,2)*ROUND(G480,3),2)</f>
      </c>
      <c s="36" t="s">
        <v>1192</v>
      </c>
      <c>
        <f>(M480*21)/100</f>
      </c>
      <c t="s">
        <v>28</v>
      </c>
    </row>
    <row r="481" spans="1:5" ht="12.75">
      <c r="A481" s="35" t="s">
        <v>57</v>
      </c>
      <c r="E481" s="39" t="s">
        <v>4293</v>
      </c>
    </row>
    <row r="482" spans="1:5" ht="140.25">
      <c r="A482" s="35" t="s">
        <v>58</v>
      </c>
      <c r="E482" s="40" t="s">
        <v>4294</v>
      </c>
    </row>
    <row r="483" spans="1:5" ht="12.75">
      <c r="A483" t="s">
        <v>60</v>
      </c>
      <c r="E483" s="39" t="s">
        <v>5</v>
      </c>
    </row>
    <row r="484" spans="1:16" ht="12.75">
      <c r="A484" t="s">
        <v>50</v>
      </c>
      <c s="34" t="s">
        <v>1100</v>
      </c>
      <c s="34" t="s">
        <v>4295</v>
      </c>
      <c s="35" t="s">
        <v>5</v>
      </c>
      <c s="6" t="s">
        <v>4296</v>
      </c>
      <c s="36" t="s">
        <v>620</v>
      </c>
      <c s="37">
        <v>43</v>
      </c>
      <c s="36">
        <v>0</v>
      </c>
      <c s="36">
        <f>ROUND(G484*H484,6)</f>
      </c>
      <c r="L484" s="38">
        <v>0</v>
      </c>
      <c s="32">
        <f>ROUND(ROUND(L484,2)*ROUND(G484,3),2)</f>
      </c>
      <c s="36" t="s">
        <v>1192</v>
      </c>
      <c>
        <f>(M484*21)/100</f>
      </c>
      <c t="s">
        <v>28</v>
      </c>
    </row>
    <row r="485" spans="1:5" ht="12.75">
      <c r="A485" s="35" t="s">
        <v>57</v>
      </c>
      <c r="E485" s="39" t="s">
        <v>4296</v>
      </c>
    </row>
    <row r="486" spans="1:5" ht="140.25">
      <c r="A486" s="35" t="s">
        <v>58</v>
      </c>
      <c r="E486" s="40" t="s">
        <v>4294</v>
      </c>
    </row>
    <row r="487" spans="1:5" ht="12.75">
      <c r="A487" t="s">
        <v>60</v>
      </c>
      <c r="E487" s="39" t="s">
        <v>5</v>
      </c>
    </row>
    <row r="488" spans="1:16" ht="12.75">
      <c r="A488" t="s">
        <v>50</v>
      </c>
      <c s="34" t="s">
        <v>1103</v>
      </c>
      <c s="34" t="s">
        <v>4297</v>
      </c>
      <c s="35" t="s">
        <v>5</v>
      </c>
      <c s="6" t="s">
        <v>4298</v>
      </c>
      <c s="36" t="s">
        <v>620</v>
      </c>
      <c s="37">
        <v>9</v>
      </c>
      <c s="36">
        <v>0</v>
      </c>
      <c s="36">
        <f>ROUND(G488*H488,6)</f>
      </c>
      <c r="L488" s="38">
        <v>0</v>
      </c>
      <c s="32">
        <f>ROUND(ROUND(L488,2)*ROUND(G488,3),2)</f>
      </c>
      <c s="36" t="s">
        <v>1192</v>
      </c>
      <c>
        <f>(M488*21)/100</f>
      </c>
      <c t="s">
        <v>28</v>
      </c>
    </row>
    <row r="489" spans="1:5" ht="12.75">
      <c r="A489" s="35" t="s">
        <v>57</v>
      </c>
      <c r="E489" s="39" t="s">
        <v>4298</v>
      </c>
    </row>
    <row r="490" spans="1:5" ht="12.75">
      <c r="A490" s="35" t="s">
        <v>58</v>
      </c>
      <c r="E490" s="40" t="s">
        <v>5</v>
      </c>
    </row>
    <row r="491" spans="1:5" ht="12.75">
      <c r="A491" t="s">
        <v>60</v>
      </c>
      <c r="E491" s="39" t="s">
        <v>5</v>
      </c>
    </row>
    <row r="492" spans="1:16" ht="25.5">
      <c r="A492" t="s">
        <v>50</v>
      </c>
      <c s="34" t="s">
        <v>1107</v>
      </c>
      <c s="34" t="s">
        <v>4299</v>
      </c>
      <c s="35" t="s">
        <v>5</v>
      </c>
      <c s="6" t="s">
        <v>4300</v>
      </c>
      <c s="36" t="s">
        <v>620</v>
      </c>
      <c s="37">
        <v>3</v>
      </c>
      <c s="36">
        <v>0</v>
      </c>
      <c s="36">
        <f>ROUND(G492*H492,6)</f>
      </c>
      <c r="L492" s="38">
        <v>0</v>
      </c>
      <c s="32">
        <f>ROUND(ROUND(L492,2)*ROUND(G492,3),2)</f>
      </c>
      <c s="36" t="s">
        <v>1192</v>
      </c>
      <c>
        <f>(M492*21)/100</f>
      </c>
      <c t="s">
        <v>28</v>
      </c>
    </row>
    <row r="493" spans="1:5" ht="25.5">
      <c r="A493" s="35" t="s">
        <v>57</v>
      </c>
      <c r="E493" s="39" t="s">
        <v>4300</v>
      </c>
    </row>
    <row r="494" spans="1:5" ht="25.5">
      <c r="A494" s="35" t="s">
        <v>58</v>
      </c>
      <c r="E494" s="40" t="s">
        <v>4272</v>
      </c>
    </row>
    <row r="495" spans="1:5" ht="12.75">
      <c r="A495" t="s">
        <v>60</v>
      </c>
      <c r="E495" s="39" t="s">
        <v>5</v>
      </c>
    </row>
    <row r="496" spans="1:16" ht="12.75">
      <c r="A496" t="s">
        <v>50</v>
      </c>
      <c s="34" t="s">
        <v>1113</v>
      </c>
      <c s="34" t="s">
        <v>4301</v>
      </c>
      <c s="35" t="s">
        <v>5</v>
      </c>
      <c s="6" t="s">
        <v>4302</v>
      </c>
      <c s="36" t="s">
        <v>620</v>
      </c>
      <c s="37">
        <v>3</v>
      </c>
      <c s="36">
        <v>0</v>
      </c>
      <c s="36">
        <f>ROUND(G496*H496,6)</f>
      </c>
      <c r="L496" s="38">
        <v>0</v>
      </c>
      <c s="32">
        <f>ROUND(ROUND(L496,2)*ROUND(G496,3),2)</f>
      </c>
      <c s="36" t="s">
        <v>1192</v>
      </c>
      <c>
        <f>(M496*21)/100</f>
      </c>
      <c t="s">
        <v>28</v>
      </c>
    </row>
    <row r="497" spans="1:5" ht="12.75">
      <c r="A497" s="35" t="s">
        <v>57</v>
      </c>
      <c r="E497" s="39" t="s">
        <v>4302</v>
      </c>
    </row>
    <row r="498" spans="1:5" ht="25.5">
      <c r="A498" s="35" t="s">
        <v>58</v>
      </c>
      <c r="E498" s="40" t="s">
        <v>4303</v>
      </c>
    </row>
    <row r="499" spans="1:5" ht="12.75">
      <c r="A499" t="s">
        <v>60</v>
      </c>
      <c r="E499" s="39" t="s">
        <v>5</v>
      </c>
    </row>
    <row r="500" spans="1:16" ht="12.75">
      <c r="A500" t="s">
        <v>50</v>
      </c>
      <c s="34" t="s">
        <v>1117</v>
      </c>
      <c s="34" t="s">
        <v>4304</v>
      </c>
      <c s="35" t="s">
        <v>5</v>
      </c>
      <c s="6" t="s">
        <v>4305</v>
      </c>
      <c s="36" t="s">
        <v>620</v>
      </c>
      <c s="37">
        <v>10</v>
      </c>
      <c s="36">
        <v>0</v>
      </c>
      <c s="36">
        <f>ROUND(G500*H500,6)</f>
      </c>
      <c r="L500" s="38">
        <v>0</v>
      </c>
      <c s="32">
        <f>ROUND(ROUND(L500,2)*ROUND(G500,3),2)</f>
      </c>
      <c s="36" t="s">
        <v>1192</v>
      </c>
      <c>
        <f>(M500*21)/100</f>
      </c>
      <c t="s">
        <v>28</v>
      </c>
    </row>
    <row r="501" spans="1:5" ht="12.75">
      <c r="A501" s="35" t="s">
        <v>57</v>
      </c>
      <c r="E501" s="39" t="s">
        <v>4305</v>
      </c>
    </row>
    <row r="502" spans="1:5" ht="38.25">
      <c r="A502" s="35" t="s">
        <v>58</v>
      </c>
      <c r="E502" s="40" t="s">
        <v>4255</v>
      </c>
    </row>
    <row r="503" spans="1:5" ht="12.75">
      <c r="A503" t="s">
        <v>60</v>
      </c>
      <c r="E503" s="39" t="s">
        <v>5</v>
      </c>
    </row>
    <row r="504" spans="1:16" ht="12.75">
      <c r="A504" t="s">
        <v>50</v>
      </c>
      <c s="34" t="s">
        <v>1121</v>
      </c>
      <c s="34" t="s">
        <v>4306</v>
      </c>
      <c s="35" t="s">
        <v>5</v>
      </c>
      <c s="6" t="s">
        <v>4307</v>
      </c>
      <c s="36" t="s">
        <v>620</v>
      </c>
      <c s="37">
        <v>1</v>
      </c>
      <c s="36">
        <v>0</v>
      </c>
      <c s="36">
        <f>ROUND(G504*H504,6)</f>
      </c>
      <c r="L504" s="38">
        <v>0</v>
      </c>
      <c s="32">
        <f>ROUND(ROUND(L504,2)*ROUND(G504,3),2)</f>
      </c>
      <c s="36" t="s">
        <v>1192</v>
      </c>
      <c>
        <f>(M504*21)/100</f>
      </c>
      <c t="s">
        <v>28</v>
      </c>
    </row>
    <row r="505" spans="1:5" ht="12.75">
      <c r="A505" s="35" t="s">
        <v>57</v>
      </c>
      <c r="E505" s="39" t="s">
        <v>4307</v>
      </c>
    </row>
    <row r="506" spans="1:5" ht="25.5">
      <c r="A506" s="35" t="s">
        <v>58</v>
      </c>
      <c r="E506" s="40" t="s">
        <v>4258</v>
      </c>
    </row>
    <row r="507" spans="1:5" ht="12.75">
      <c r="A507" t="s">
        <v>60</v>
      </c>
      <c r="E507" s="39" t="s">
        <v>5</v>
      </c>
    </row>
    <row r="508" spans="1:16" ht="12.75">
      <c r="A508" t="s">
        <v>50</v>
      </c>
      <c s="34" t="s">
        <v>1125</v>
      </c>
      <c s="34" t="s">
        <v>4308</v>
      </c>
      <c s="35" t="s">
        <v>5</v>
      </c>
      <c s="6" t="s">
        <v>4309</v>
      </c>
      <c s="36" t="s">
        <v>620</v>
      </c>
      <c s="37">
        <v>1</v>
      </c>
      <c s="36">
        <v>0</v>
      </c>
      <c s="36">
        <f>ROUND(G508*H508,6)</f>
      </c>
      <c r="L508" s="38">
        <v>0</v>
      </c>
      <c s="32">
        <f>ROUND(ROUND(L508,2)*ROUND(G508,3),2)</f>
      </c>
      <c s="36" t="s">
        <v>56</v>
      </c>
      <c>
        <f>(M508*21)/100</f>
      </c>
      <c t="s">
        <v>28</v>
      </c>
    </row>
    <row r="509" spans="1:5" ht="12.75">
      <c r="A509" s="35" t="s">
        <v>57</v>
      </c>
      <c r="E509" s="39" t="s">
        <v>4309</v>
      </c>
    </row>
    <row r="510" spans="1:5" ht="25.5">
      <c r="A510" s="35" t="s">
        <v>58</v>
      </c>
      <c r="E510" s="40" t="s">
        <v>4258</v>
      </c>
    </row>
    <row r="511" spans="1:5" ht="25.5">
      <c r="A511" t="s">
        <v>60</v>
      </c>
      <c r="E511" s="39" t="s">
        <v>4310</v>
      </c>
    </row>
    <row r="512" spans="1:16" ht="12.75">
      <c r="A512" t="s">
        <v>50</v>
      </c>
      <c s="34" t="s">
        <v>1129</v>
      </c>
      <c s="34" t="s">
        <v>1602</v>
      </c>
      <c s="35" t="s">
        <v>5</v>
      </c>
      <c s="6" t="s">
        <v>1603</v>
      </c>
      <c s="36" t="s">
        <v>620</v>
      </c>
      <c s="37">
        <v>2</v>
      </c>
      <c s="36">
        <v>0</v>
      </c>
      <c s="36">
        <f>ROUND(G512*H512,6)</f>
      </c>
      <c r="L512" s="38">
        <v>0</v>
      </c>
      <c s="32">
        <f>ROUND(ROUND(L512,2)*ROUND(G512,3),2)</f>
      </c>
      <c s="36" t="s">
        <v>1192</v>
      </c>
      <c>
        <f>(M512*21)/100</f>
      </c>
      <c t="s">
        <v>28</v>
      </c>
    </row>
    <row r="513" spans="1:5" ht="12.75">
      <c r="A513" s="35" t="s">
        <v>57</v>
      </c>
      <c r="E513" s="39" t="s">
        <v>1603</v>
      </c>
    </row>
    <row r="514" spans="1:5" ht="12.75">
      <c r="A514" s="35" t="s">
        <v>58</v>
      </c>
      <c r="E514" s="40" t="s">
        <v>5</v>
      </c>
    </row>
    <row r="515" spans="1:5" ht="12.75">
      <c r="A515" t="s">
        <v>60</v>
      </c>
      <c r="E515" s="39" t="s">
        <v>5</v>
      </c>
    </row>
    <row r="516" spans="1:16" ht="12.75">
      <c r="A516" t="s">
        <v>50</v>
      </c>
      <c s="34" t="s">
        <v>1133</v>
      </c>
      <c s="34" t="s">
        <v>4311</v>
      </c>
      <c s="35" t="s">
        <v>5</v>
      </c>
      <c s="6" t="s">
        <v>4312</v>
      </c>
      <c s="36" t="s">
        <v>620</v>
      </c>
      <c s="37">
        <v>1</v>
      </c>
      <c s="36">
        <v>0</v>
      </c>
      <c s="36">
        <f>ROUND(G516*H516,6)</f>
      </c>
      <c r="L516" s="38">
        <v>0</v>
      </c>
      <c s="32">
        <f>ROUND(ROUND(L516,2)*ROUND(G516,3),2)</f>
      </c>
      <c s="36" t="s">
        <v>1192</v>
      </c>
      <c>
        <f>(M516*21)/100</f>
      </c>
      <c t="s">
        <v>28</v>
      </c>
    </row>
    <row r="517" spans="1:5" ht="12.75">
      <c r="A517" s="35" t="s">
        <v>57</v>
      </c>
      <c r="E517" s="39" t="s">
        <v>4312</v>
      </c>
    </row>
    <row r="518" spans="1:5" ht="25.5">
      <c r="A518" s="35" t="s">
        <v>58</v>
      </c>
      <c r="E518" s="40" t="s">
        <v>4313</v>
      </c>
    </row>
    <row r="519" spans="1:5" ht="12.75">
      <c r="A519" t="s">
        <v>60</v>
      </c>
      <c r="E519" s="39" t="s">
        <v>5</v>
      </c>
    </row>
    <row r="520" spans="1:16" ht="12.75">
      <c r="A520" t="s">
        <v>50</v>
      </c>
      <c s="34" t="s">
        <v>1137</v>
      </c>
      <c s="34" t="s">
        <v>4314</v>
      </c>
      <c s="35" t="s">
        <v>5</v>
      </c>
      <c s="6" t="s">
        <v>4315</v>
      </c>
      <c s="36" t="s">
        <v>620</v>
      </c>
      <c s="37">
        <v>1</v>
      </c>
      <c s="36">
        <v>0</v>
      </c>
      <c s="36">
        <f>ROUND(G520*H520,6)</f>
      </c>
      <c r="L520" s="38">
        <v>0</v>
      </c>
      <c s="32">
        <f>ROUND(ROUND(L520,2)*ROUND(G520,3),2)</f>
      </c>
      <c s="36" t="s">
        <v>1192</v>
      </c>
      <c>
        <f>(M520*21)/100</f>
      </c>
      <c t="s">
        <v>28</v>
      </c>
    </row>
    <row r="521" spans="1:5" ht="12.75">
      <c r="A521" s="35" t="s">
        <v>57</v>
      </c>
      <c r="E521" s="39" t="s">
        <v>4315</v>
      </c>
    </row>
    <row r="522" spans="1:5" ht="25.5">
      <c r="A522" s="35" t="s">
        <v>58</v>
      </c>
      <c r="E522" s="40" t="s">
        <v>4313</v>
      </c>
    </row>
    <row r="523" spans="1:5" ht="12.75">
      <c r="A523" t="s">
        <v>60</v>
      </c>
      <c r="E523" s="39" t="s">
        <v>5</v>
      </c>
    </row>
    <row r="524" spans="1:16" ht="25.5">
      <c r="A524" t="s">
        <v>50</v>
      </c>
      <c s="34" t="s">
        <v>1141</v>
      </c>
      <c s="34" t="s">
        <v>4316</v>
      </c>
      <c s="35" t="s">
        <v>5</v>
      </c>
      <c s="6" t="s">
        <v>4317</v>
      </c>
      <c s="36" t="s">
        <v>620</v>
      </c>
      <c s="37">
        <v>1</v>
      </c>
      <c s="36">
        <v>0</v>
      </c>
      <c s="36">
        <f>ROUND(G524*H524,6)</f>
      </c>
      <c r="L524" s="38">
        <v>0</v>
      </c>
      <c s="32">
        <f>ROUND(ROUND(L524,2)*ROUND(G524,3),2)</f>
      </c>
      <c s="36" t="s">
        <v>56</v>
      </c>
      <c>
        <f>(M524*21)/100</f>
      </c>
      <c t="s">
        <v>28</v>
      </c>
    </row>
    <row r="525" spans="1:5" ht="25.5">
      <c r="A525" s="35" t="s">
        <v>57</v>
      </c>
      <c r="E525" s="39" t="s">
        <v>4317</v>
      </c>
    </row>
    <row r="526" spans="1:5" ht="25.5">
      <c r="A526" s="35" t="s">
        <v>58</v>
      </c>
      <c r="E526" s="40" t="s">
        <v>4313</v>
      </c>
    </row>
    <row r="527" spans="1:5" ht="51">
      <c r="A527" t="s">
        <v>60</v>
      </c>
      <c r="E527" s="39" t="s">
        <v>4318</v>
      </c>
    </row>
    <row r="528" spans="1:16" ht="12.75">
      <c r="A528" t="s">
        <v>50</v>
      </c>
      <c s="34" t="s">
        <v>1145</v>
      </c>
      <c s="34" t="s">
        <v>4319</v>
      </c>
      <c s="35" t="s">
        <v>5</v>
      </c>
      <c s="6" t="s">
        <v>4320</v>
      </c>
      <c s="36" t="s">
        <v>620</v>
      </c>
      <c s="37">
        <v>9</v>
      </c>
      <c s="36">
        <v>0</v>
      </c>
      <c s="36">
        <f>ROUND(G528*H528,6)</f>
      </c>
      <c r="L528" s="38">
        <v>0</v>
      </c>
      <c s="32">
        <f>ROUND(ROUND(L528,2)*ROUND(G528,3),2)</f>
      </c>
      <c s="36" t="s">
        <v>1192</v>
      </c>
      <c>
        <f>(M528*21)/100</f>
      </c>
      <c t="s">
        <v>28</v>
      </c>
    </row>
    <row r="529" spans="1:5" ht="12.75">
      <c r="A529" s="35" t="s">
        <v>57</v>
      </c>
      <c r="E529" s="39" t="s">
        <v>4320</v>
      </c>
    </row>
    <row r="530" spans="1:5" ht="12.75">
      <c r="A530" s="35" t="s">
        <v>58</v>
      </c>
      <c r="E530" s="40" t="s">
        <v>5</v>
      </c>
    </row>
    <row r="531" spans="1:5" ht="12.75">
      <c r="A531" t="s">
        <v>60</v>
      </c>
      <c r="E531" s="39" t="s">
        <v>5</v>
      </c>
    </row>
    <row r="532" spans="1:16" ht="12.75">
      <c r="A532" t="s">
        <v>50</v>
      </c>
      <c s="34" t="s">
        <v>1149</v>
      </c>
      <c s="34" t="s">
        <v>4321</v>
      </c>
      <c s="35" t="s">
        <v>5</v>
      </c>
      <c s="6" t="s">
        <v>4322</v>
      </c>
      <c s="36" t="s">
        <v>620</v>
      </c>
      <c s="37">
        <v>11</v>
      </c>
      <c s="36">
        <v>0</v>
      </c>
      <c s="36">
        <f>ROUND(G532*H532,6)</f>
      </c>
      <c r="L532" s="38">
        <v>0</v>
      </c>
      <c s="32">
        <f>ROUND(ROUND(L532,2)*ROUND(G532,3),2)</f>
      </c>
      <c s="36" t="s">
        <v>1192</v>
      </c>
      <c>
        <f>(M532*21)/100</f>
      </c>
      <c t="s">
        <v>28</v>
      </c>
    </row>
    <row r="533" spans="1:5" ht="12.75">
      <c r="A533" s="35" t="s">
        <v>57</v>
      </c>
      <c r="E533" s="39" t="s">
        <v>4322</v>
      </c>
    </row>
    <row r="534" spans="1:5" ht="51">
      <c r="A534" s="35" t="s">
        <v>58</v>
      </c>
      <c r="E534" s="40" t="s">
        <v>4252</v>
      </c>
    </row>
    <row r="535" spans="1:5" ht="12.75">
      <c r="A535" t="s">
        <v>60</v>
      </c>
      <c r="E535" s="39" t="s">
        <v>4323</v>
      </c>
    </row>
    <row r="536" spans="1:16" ht="12.75">
      <c r="A536" t="s">
        <v>50</v>
      </c>
      <c s="34" t="s">
        <v>3252</v>
      </c>
      <c s="34" t="s">
        <v>4324</v>
      </c>
      <c s="35" t="s">
        <v>5</v>
      </c>
      <c s="6" t="s">
        <v>4325</v>
      </c>
      <c s="36" t="s">
        <v>620</v>
      </c>
      <c s="37">
        <v>3</v>
      </c>
      <c s="36">
        <v>0</v>
      </c>
      <c s="36">
        <f>ROUND(G536*H536,6)</f>
      </c>
      <c r="L536" s="38">
        <v>0</v>
      </c>
      <c s="32">
        <f>ROUND(ROUND(L536,2)*ROUND(G536,3),2)</f>
      </c>
      <c s="36" t="s">
        <v>1192</v>
      </c>
      <c>
        <f>(M536*21)/100</f>
      </c>
      <c t="s">
        <v>28</v>
      </c>
    </row>
    <row r="537" spans="1:5" ht="12.75">
      <c r="A537" s="35" t="s">
        <v>57</v>
      </c>
      <c r="E537" s="39" t="s">
        <v>4325</v>
      </c>
    </row>
    <row r="538" spans="1:5" ht="25.5">
      <c r="A538" s="35" t="s">
        <v>58</v>
      </c>
      <c r="E538" s="40" t="s">
        <v>4303</v>
      </c>
    </row>
    <row r="539" spans="1:5" ht="12.75">
      <c r="A539" t="s">
        <v>60</v>
      </c>
      <c r="E539" s="39" t="s">
        <v>4323</v>
      </c>
    </row>
    <row r="540" spans="1:16" ht="12.75">
      <c r="A540" t="s">
        <v>50</v>
      </c>
      <c s="34" t="s">
        <v>1153</v>
      </c>
      <c s="34" t="s">
        <v>4326</v>
      </c>
      <c s="35" t="s">
        <v>5</v>
      </c>
      <c s="6" t="s">
        <v>4327</v>
      </c>
      <c s="36" t="s">
        <v>620</v>
      </c>
      <c s="37">
        <v>3</v>
      </c>
      <c s="36">
        <v>0</v>
      </c>
      <c s="36">
        <f>ROUND(G540*H540,6)</f>
      </c>
      <c r="L540" s="38">
        <v>0</v>
      </c>
      <c s="32">
        <f>ROUND(ROUND(L540,2)*ROUND(G540,3),2)</f>
      </c>
      <c s="36" t="s">
        <v>1192</v>
      </c>
      <c>
        <f>(M540*21)/100</f>
      </c>
      <c t="s">
        <v>28</v>
      </c>
    </row>
    <row r="541" spans="1:5" ht="12.75">
      <c r="A541" s="35" t="s">
        <v>57</v>
      </c>
      <c r="E541" s="39" t="s">
        <v>4327</v>
      </c>
    </row>
    <row r="542" spans="1:5" ht="25.5">
      <c r="A542" s="35" t="s">
        <v>58</v>
      </c>
      <c r="E542" s="40" t="s">
        <v>4328</v>
      </c>
    </row>
    <row r="543" spans="1:5" ht="12.75">
      <c r="A543" t="s">
        <v>60</v>
      </c>
      <c r="E543" s="39" t="s">
        <v>5</v>
      </c>
    </row>
    <row r="544" spans="1:16" ht="25.5">
      <c r="A544" t="s">
        <v>50</v>
      </c>
      <c s="34" t="s">
        <v>1157</v>
      </c>
      <c s="34" t="s">
        <v>4329</v>
      </c>
      <c s="35" t="s">
        <v>5</v>
      </c>
      <c s="6" t="s">
        <v>4330</v>
      </c>
      <c s="36" t="s">
        <v>55</v>
      </c>
      <c s="37">
        <v>0.829</v>
      </c>
      <c s="36">
        <v>0</v>
      </c>
      <c s="36">
        <f>ROUND(G544*H544,6)</f>
      </c>
      <c r="L544" s="38">
        <v>0</v>
      </c>
      <c s="32">
        <f>ROUND(ROUND(L544,2)*ROUND(G544,3),2)</f>
      </c>
      <c s="36" t="s">
        <v>1192</v>
      </c>
      <c>
        <f>(M544*21)/100</f>
      </c>
      <c t="s">
        <v>28</v>
      </c>
    </row>
    <row r="545" spans="1:5" ht="25.5">
      <c r="A545" s="35" t="s">
        <v>57</v>
      </c>
      <c r="E545" s="39" t="s">
        <v>4330</v>
      </c>
    </row>
    <row r="546" spans="1:5" ht="12.75">
      <c r="A546" s="35" t="s">
        <v>58</v>
      </c>
      <c r="E546" s="40" t="s">
        <v>5</v>
      </c>
    </row>
    <row r="547" spans="1:5" ht="12.75">
      <c r="A547" t="s">
        <v>60</v>
      </c>
      <c r="E547" s="39" t="s">
        <v>5</v>
      </c>
    </row>
    <row r="548" spans="1:13" ht="12.75">
      <c r="A548" t="s">
        <v>47</v>
      </c>
      <c r="C548" s="31" t="s">
        <v>4331</v>
      </c>
      <c r="E548" s="33" t="s">
        <v>4332</v>
      </c>
      <c r="J548" s="32">
        <f>0</f>
      </c>
      <c s="32">
        <f>0</f>
      </c>
      <c s="32">
        <f>0+L549+L553+L557+L561+L565+L569+L573</f>
      </c>
      <c s="32">
        <f>0+M549+M553+M557+M561+M565+M569+M573</f>
      </c>
    </row>
    <row r="549" spans="1:16" ht="25.5">
      <c r="A549" t="s">
        <v>50</v>
      </c>
      <c s="34" t="s">
        <v>1161</v>
      </c>
      <c s="34" t="s">
        <v>4333</v>
      </c>
      <c s="35" t="s">
        <v>5</v>
      </c>
      <c s="6" t="s">
        <v>4334</v>
      </c>
      <c s="36" t="s">
        <v>620</v>
      </c>
      <c s="37">
        <v>3</v>
      </c>
      <c s="36">
        <v>0</v>
      </c>
      <c s="36">
        <f>ROUND(G549*H549,6)</f>
      </c>
      <c r="L549" s="38">
        <v>0</v>
      </c>
      <c s="32">
        <f>ROUND(ROUND(L549,2)*ROUND(G549,3),2)</f>
      </c>
      <c s="36" t="s">
        <v>1192</v>
      </c>
      <c>
        <f>(M549*21)/100</f>
      </c>
      <c t="s">
        <v>28</v>
      </c>
    </row>
    <row r="550" spans="1:5" ht="25.5">
      <c r="A550" s="35" t="s">
        <v>57</v>
      </c>
      <c r="E550" s="39" t="s">
        <v>4334</v>
      </c>
    </row>
    <row r="551" spans="1:5" ht="25.5">
      <c r="A551" s="35" t="s">
        <v>58</v>
      </c>
      <c r="E551" s="40" t="s">
        <v>4335</v>
      </c>
    </row>
    <row r="552" spans="1:5" ht="12.75">
      <c r="A552" t="s">
        <v>60</v>
      </c>
      <c r="E552" s="39" t="s">
        <v>5</v>
      </c>
    </row>
    <row r="553" spans="1:16" ht="12.75">
      <c r="A553" t="s">
        <v>50</v>
      </c>
      <c s="34" t="s">
        <v>1163</v>
      </c>
      <c s="34" t="s">
        <v>4336</v>
      </c>
      <c s="35" t="s">
        <v>5</v>
      </c>
      <c s="6" t="s">
        <v>4337</v>
      </c>
      <c s="36" t="s">
        <v>620</v>
      </c>
      <c s="37">
        <v>3</v>
      </c>
      <c s="36">
        <v>0</v>
      </c>
      <c s="36">
        <f>ROUND(G553*H553,6)</f>
      </c>
      <c r="L553" s="38">
        <v>0</v>
      </c>
      <c s="32">
        <f>ROUND(ROUND(L553,2)*ROUND(G553,3),2)</f>
      </c>
      <c s="36" t="s">
        <v>1192</v>
      </c>
      <c>
        <f>(M553*21)/100</f>
      </c>
      <c t="s">
        <v>28</v>
      </c>
    </row>
    <row r="554" spans="1:5" ht="12.75">
      <c r="A554" s="35" t="s">
        <v>57</v>
      </c>
      <c r="E554" s="39" t="s">
        <v>4337</v>
      </c>
    </row>
    <row r="555" spans="1:5" ht="25.5">
      <c r="A555" s="35" t="s">
        <v>58</v>
      </c>
      <c r="E555" s="40" t="s">
        <v>4335</v>
      </c>
    </row>
    <row r="556" spans="1:5" ht="12.75">
      <c r="A556" t="s">
        <v>60</v>
      </c>
      <c r="E556" s="39" t="s">
        <v>5</v>
      </c>
    </row>
    <row r="557" spans="1:16" ht="25.5">
      <c r="A557" t="s">
        <v>50</v>
      </c>
      <c s="34" t="s">
        <v>1165</v>
      </c>
      <c s="34" t="s">
        <v>4338</v>
      </c>
      <c s="35" t="s">
        <v>5</v>
      </c>
      <c s="6" t="s">
        <v>4339</v>
      </c>
      <c s="36" t="s">
        <v>620</v>
      </c>
      <c s="37">
        <v>12</v>
      </c>
      <c s="36">
        <v>0</v>
      </c>
      <c s="36">
        <f>ROUND(G557*H557,6)</f>
      </c>
      <c r="L557" s="38">
        <v>0</v>
      </c>
      <c s="32">
        <f>ROUND(ROUND(L557,2)*ROUND(G557,3),2)</f>
      </c>
      <c s="36" t="s">
        <v>1192</v>
      </c>
      <c>
        <f>(M557*21)/100</f>
      </c>
      <c t="s">
        <v>28</v>
      </c>
    </row>
    <row r="558" spans="1:5" ht="25.5">
      <c r="A558" s="35" t="s">
        <v>57</v>
      </c>
      <c r="E558" s="39" t="s">
        <v>4339</v>
      </c>
    </row>
    <row r="559" spans="1:5" ht="51">
      <c r="A559" s="35" t="s">
        <v>58</v>
      </c>
      <c r="E559" s="40" t="s">
        <v>4223</v>
      </c>
    </row>
    <row r="560" spans="1:5" ht="12.75">
      <c r="A560" t="s">
        <v>60</v>
      </c>
      <c r="E560" s="39" t="s">
        <v>5</v>
      </c>
    </row>
    <row r="561" spans="1:16" ht="25.5">
      <c r="A561" t="s">
        <v>50</v>
      </c>
      <c s="34" t="s">
        <v>1167</v>
      </c>
      <c s="34" t="s">
        <v>4340</v>
      </c>
      <c s="35" t="s">
        <v>5</v>
      </c>
      <c s="6" t="s">
        <v>4341</v>
      </c>
      <c s="36" t="s">
        <v>620</v>
      </c>
      <c s="37">
        <v>11</v>
      </c>
      <c s="36">
        <v>0</v>
      </c>
      <c s="36">
        <f>ROUND(G561*H561,6)</f>
      </c>
      <c r="L561" s="38">
        <v>0</v>
      </c>
      <c s="32">
        <f>ROUND(ROUND(L561,2)*ROUND(G561,3),2)</f>
      </c>
      <c s="36" t="s">
        <v>1192</v>
      </c>
      <c>
        <f>(M561*21)/100</f>
      </c>
      <c t="s">
        <v>28</v>
      </c>
    </row>
    <row r="562" spans="1:5" ht="25.5">
      <c r="A562" s="35" t="s">
        <v>57</v>
      </c>
      <c r="E562" s="39" t="s">
        <v>4341</v>
      </c>
    </row>
    <row r="563" spans="1:5" ht="38.25">
      <c r="A563" s="35" t="s">
        <v>58</v>
      </c>
      <c r="E563" s="40" t="s">
        <v>4226</v>
      </c>
    </row>
    <row r="564" spans="1:5" ht="12.75">
      <c r="A564" t="s">
        <v>60</v>
      </c>
      <c r="E564" s="39" t="s">
        <v>5</v>
      </c>
    </row>
    <row r="565" spans="1:16" ht="25.5">
      <c r="A565" t="s">
        <v>50</v>
      </c>
      <c s="34" t="s">
        <v>1168</v>
      </c>
      <c s="34" t="s">
        <v>4342</v>
      </c>
      <c s="35" t="s">
        <v>5</v>
      </c>
      <c s="6" t="s">
        <v>4343</v>
      </c>
      <c s="36" t="s">
        <v>620</v>
      </c>
      <c s="37">
        <v>1</v>
      </c>
      <c s="36">
        <v>0</v>
      </c>
      <c s="36">
        <f>ROUND(G565*H565,6)</f>
      </c>
      <c r="L565" s="38">
        <v>0</v>
      </c>
      <c s="32">
        <f>ROUND(ROUND(L565,2)*ROUND(G565,3),2)</f>
      </c>
      <c s="36" t="s">
        <v>1192</v>
      </c>
      <c>
        <f>(M565*21)/100</f>
      </c>
      <c t="s">
        <v>28</v>
      </c>
    </row>
    <row r="566" spans="1:5" ht="25.5">
      <c r="A566" s="35" t="s">
        <v>57</v>
      </c>
      <c r="E566" s="39" t="s">
        <v>4343</v>
      </c>
    </row>
    <row r="567" spans="1:5" ht="25.5">
      <c r="A567" s="35" t="s">
        <v>58</v>
      </c>
      <c r="E567" s="40" t="s">
        <v>4229</v>
      </c>
    </row>
    <row r="568" spans="1:5" ht="12.75">
      <c r="A568" t="s">
        <v>60</v>
      </c>
      <c r="E568" s="39" t="s">
        <v>5</v>
      </c>
    </row>
    <row r="569" spans="1:16" ht="12.75">
      <c r="A569" t="s">
        <v>50</v>
      </c>
      <c s="34" t="s">
        <v>1169</v>
      </c>
      <c s="34" t="s">
        <v>4344</v>
      </c>
      <c s="35" t="s">
        <v>5</v>
      </c>
      <c s="6" t="s">
        <v>4345</v>
      </c>
      <c s="36" t="s">
        <v>281</v>
      </c>
      <c s="37">
        <v>12</v>
      </c>
      <c s="36">
        <v>0</v>
      </c>
      <c s="36">
        <f>ROUND(G569*H569,6)</f>
      </c>
      <c r="L569" s="38">
        <v>0</v>
      </c>
      <c s="32">
        <f>ROUND(ROUND(L569,2)*ROUND(G569,3),2)</f>
      </c>
      <c s="36" t="s">
        <v>1192</v>
      </c>
      <c>
        <f>(M569*21)/100</f>
      </c>
      <c t="s">
        <v>28</v>
      </c>
    </row>
    <row r="570" spans="1:5" ht="12.75">
      <c r="A570" s="35" t="s">
        <v>57</v>
      </c>
      <c r="E570" s="39" t="s">
        <v>4345</v>
      </c>
    </row>
    <row r="571" spans="1:5" ht="51">
      <c r="A571" s="35" t="s">
        <v>58</v>
      </c>
      <c r="E571" s="40" t="s">
        <v>4223</v>
      </c>
    </row>
    <row r="572" spans="1:5" ht="12.75">
      <c r="A572" t="s">
        <v>60</v>
      </c>
      <c r="E572" s="39" t="s">
        <v>5</v>
      </c>
    </row>
    <row r="573" spans="1:16" ht="38.25">
      <c r="A573" t="s">
        <v>50</v>
      </c>
      <c s="34" t="s">
        <v>1171</v>
      </c>
      <c s="34" t="s">
        <v>4346</v>
      </c>
      <c s="35" t="s">
        <v>5</v>
      </c>
      <c s="6" t="s">
        <v>4347</v>
      </c>
      <c s="36" t="s">
        <v>55</v>
      </c>
      <c s="37">
        <v>0.245</v>
      </c>
      <c s="36">
        <v>0</v>
      </c>
      <c s="36">
        <f>ROUND(G573*H573,6)</f>
      </c>
      <c r="L573" s="38">
        <v>0</v>
      </c>
      <c s="32">
        <f>ROUND(ROUND(L573,2)*ROUND(G573,3),2)</f>
      </c>
      <c s="36" t="s">
        <v>1192</v>
      </c>
      <c>
        <f>(M573*21)/100</f>
      </c>
      <c t="s">
        <v>28</v>
      </c>
    </row>
    <row r="574" spans="1:5" ht="38.25">
      <c r="A574" s="35" t="s">
        <v>57</v>
      </c>
      <c r="E574" s="39" t="s">
        <v>4347</v>
      </c>
    </row>
    <row r="575" spans="1:5" ht="12.75">
      <c r="A575" s="35" t="s">
        <v>58</v>
      </c>
      <c r="E575" s="40" t="s">
        <v>5</v>
      </c>
    </row>
    <row r="576" spans="1:5" ht="12.75">
      <c r="A576" t="s">
        <v>60</v>
      </c>
      <c r="E576" s="39" t="s">
        <v>5</v>
      </c>
    </row>
    <row r="577" spans="1:13" ht="12.75">
      <c r="A577" t="s">
        <v>47</v>
      </c>
      <c r="C577" s="31" t="s">
        <v>4348</v>
      </c>
      <c r="E577" s="33" t="s">
        <v>4349</v>
      </c>
      <c r="J577" s="32">
        <f>0</f>
      </c>
      <c s="32">
        <f>0</f>
      </c>
      <c s="32">
        <f>0+L578+L582+L586+L590</f>
      </c>
      <c s="32">
        <f>0+M578+M582+M586+M590</f>
      </c>
    </row>
    <row r="578" spans="1:16" ht="25.5">
      <c r="A578" t="s">
        <v>50</v>
      </c>
      <c s="34" t="s">
        <v>1173</v>
      </c>
      <c s="34" t="s">
        <v>4350</v>
      </c>
      <c s="35" t="s">
        <v>5</v>
      </c>
      <c s="6" t="s">
        <v>4351</v>
      </c>
      <c s="36" t="s">
        <v>620</v>
      </c>
      <c s="37">
        <v>7</v>
      </c>
      <c s="36">
        <v>0</v>
      </c>
      <c s="36">
        <f>ROUND(G578*H578,6)</f>
      </c>
      <c r="L578" s="38">
        <v>0</v>
      </c>
      <c s="32">
        <f>ROUND(ROUND(L578,2)*ROUND(G578,3),2)</f>
      </c>
      <c s="36" t="s">
        <v>1192</v>
      </c>
      <c>
        <f>(M578*21)/100</f>
      </c>
      <c t="s">
        <v>28</v>
      </c>
    </row>
    <row r="579" spans="1:5" ht="25.5">
      <c r="A579" s="35" t="s">
        <v>57</v>
      </c>
      <c r="E579" s="39" t="s">
        <v>4351</v>
      </c>
    </row>
    <row r="580" spans="1:5" ht="38.25">
      <c r="A580" s="35" t="s">
        <v>58</v>
      </c>
      <c r="E580" s="40" t="s">
        <v>4352</v>
      </c>
    </row>
    <row r="581" spans="1:5" ht="12.75">
      <c r="A581" t="s">
        <v>60</v>
      </c>
      <c r="E581" s="39" t="s">
        <v>5</v>
      </c>
    </row>
    <row r="582" spans="1:16" ht="25.5">
      <c r="A582" t="s">
        <v>50</v>
      </c>
      <c s="34" t="s">
        <v>1176</v>
      </c>
      <c s="34" t="s">
        <v>4353</v>
      </c>
      <c s="35" t="s">
        <v>5</v>
      </c>
      <c s="6" t="s">
        <v>4354</v>
      </c>
      <c s="36" t="s">
        <v>620</v>
      </c>
      <c s="37">
        <v>2</v>
      </c>
      <c s="36">
        <v>0</v>
      </c>
      <c s="36">
        <f>ROUND(G582*H582,6)</f>
      </c>
      <c r="L582" s="38">
        <v>0</v>
      </c>
      <c s="32">
        <f>ROUND(ROUND(L582,2)*ROUND(G582,3),2)</f>
      </c>
      <c s="36" t="s">
        <v>1192</v>
      </c>
      <c>
        <f>(M582*21)/100</f>
      </c>
      <c t="s">
        <v>28</v>
      </c>
    </row>
    <row r="583" spans="1:5" ht="25.5">
      <c r="A583" s="35" t="s">
        <v>57</v>
      </c>
      <c r="E583" s="39" t="s">
        <v>4354</v>
      </c>
    </row>
    <row r="584" spans="1:5" ht="25.5">
      <c r="A584" s="35" t="s">
        <v>58</v>
      </c>
      <c r="E584" s="40" t="s">
        <v>4355</v>
      </c>
    </row>
    <row r="585" spans="1:5" ht="12.75">
      <c r="A585" t="s">
        <v>60</v>
      </c>
      <c r="E585" s="39" t="s">
        <v>5</v>
      </c>
    </row>
    <row r="586" spans="1:16" ht="25.5">
      <c r="A586" t="s">
        <v>50</v>
      </c>
      <c s="34" t="s">
        <v>1179</v>
      </c>
      <c s="34" t="s">
        <v>4356</v>
      </c>
      <c s="35" t="s">
        <v>5</v>
      </c>
      <c s="6" t="s">
        <v>4357</v>
      </c>
      <c s="36" t="s">
        <v>620</v>
      </c>
      <c s="37">
        <v>5</v>
      </c>
      <c s="36">
        <v>0</v>
      </c>
      <c s="36">
        <f>ROUND(G586*H586,6)</f>
      </c>
      <c r="L586" s="38">
        <v>0</v>
      </c>
      <c s="32">
        <f>ROUND(ROUND(L586,2)*ROUND(G586,3),2)</f>
      </c>
      <c s="36" t="s">
        <v>1192</v>
      </c>
      <c>
        <f>(M586*21)/100</f>
      </c>
      <c t="s">
        <v>28</v>
      </c>
    </row>
    <row r="587" spans="1:5" ht="25.5">
      <c r="A587" s="35" t="s">
        <v>57</v>
      </c>
      <c r="E587" s="39" t="s">
        <v>4357</v>
      </c>
    </row>
    <row r="588" spans="1:5" ht="25.5">
      <c r="A588" s="35" t="s">
        <v>58</v>
      </c>
      <c r="E588" s="40" t="s">
        <v>4358</v>
      </c>
    </row>
    <row r="589" spans="1:5" ht="12.75">
      <c r="A589" t="s">
        <v>60</v>
      </c>
      <c r="E589" s="39" t="s">
        <v>5</v>
      </c>
    </row>
    <row r="590" spans="1:16" ht="25.5">
      <c r="A590" t="s">
        <v>50</v>
      </c>
      <c s="34" t="s">
        <v>1182</v>
      </c>
      <c s="34" t="s">
        <v>4359</v>
      </c>
      <c s="35" t="s">
        <v>5</v>
      </c>
      <c s="6" t="s">
        <v>4360</v>
      </c>
      <c s="36" t="s">
        <v>620</v>
      </c>
      <c s="37">
        <v>2</v>
      </c>
      <c s="36">
        <v>0</v>
      </c>
      <c s="36">
        <f>ROUND(G590*H590,6)</f>
      </c>
      <c r="L590" s="38">
        <v>0</v>
      </c>
      <c s="32">
        <f>ROUND(ROUND(L590,2)*ROUND(G590,3),2)</f>
      </c>
      <c s="36" t="s">
        <v>1192</v>
      </c>
      <c>
        <f>(M590*21)/100</f>
      </c>
      <c t="s">
        <v>28</v>
      </c>
    </row>
    <row r="591" spans="1:5" ht="25.5">
      <c r="A591" s="35" t="s">
        <v>57</v>
      </c>
      <c r="E591" s="39" t="s">
        <v>4360</v>
      </c>
    </row>
    <row r="592" spans="1:5" ht="25.5">
      <c r="A592" s="35" t="s">
        <v>58</v>
      </c>
      <c r="E592" s="40" t="s">
        <v>4361</v>
      </c>
    </row>
    <row r="593" spans="1:5" ht="12.75">
      <c r="A593" t="s">
        <v>60</v>
      </c>
      <c r="E593" s="39" t="s">
        <v>5</v>
      </c>
    </row>
    <row r="594" spans="1:13" ht="12.75">
      <c r="A594" t="s">
        <v>47</v>
      </c>
      <c r="C594" s="31" t="s">
        <v>4362</v>
      </c>
      <c r="E594" s="33" t="s">
        <v>4363</v>
      </c>
      <c r="J594" s="32">
        <f>0</f>
      </c>
      <c s="32">
        <f>0</f>
      </c>
      <c s="32">
        <f>0+L595+L599+L603</f>
      </c>
      <c s="32">
        <f>0+M595+M599+M603</f>
      </c>
    </row>
    <row r="595" spans="1:16" ht="12.75">
      <c r="A595" t="s">
        <v>50</v>
      </c>
      <c s="34" t="s">
        <v>1505</v>
      </c>
      <c s="34" t="s">
        <v>4364</v>
      </c>
      <c s="35" t="s">
        <v>5</v>
      </c>
      <c s="6" t="s">
        <v>4365</v>
      </c>
      <c s="36" t="s">
        <v>620</v>
      </c>
      <c s="37">
        <v>8</v>
      </c>
      <c s="36">
        <v>0</v>
      </c>
      <c s="36">
        <f>ROUND(G595*H595,6)</f>
      </c>
      <c r="L595" s="38">
        <v>0</v>
      </c>
      <c s="32">
        <f>ROUND(ROUND(L595,2)*ROUND(G595,3),2)</f>
      </c>
      <c s="36" t="s">
        <v>56</v>
      </c>
      <c>
        <f>(M595*21)/100</f>
      </c>
      <c t="s">
        <v>28</v>
      </c>
    </row>
    <row r="596" spans="1:5" ht="12.75">
      <c r="A596" s="35" t="s">
        <v>57</v>
      </c>
      <c r="E596" s="39" t="s">
        <v>4365</v>
      </c>
    </row>
    <row r="597" spans="1:5" ht="25.5">
      <c r="A597" s="35" t="s">
        <v>58</v>
      </c>
      <c r="E597" s="40" t="s">
        <v>4366</v>
      </c>
    </row>
    <row r="598" spans="1:5" ht="25.5">
      <c r="A598" t="s">
        <v>60</v>
      </c>
      <c r="E598" s="39" t="s">
        <v>4367</v>
      </c>
    </row>
    <row r="599" spans="1:16" ht="12.75">
      <c r="A599" t="s">
        <v>50</v>
      </c>
      <c s="34" t="s">
        <v>1510</v>
      </c>
      <c s="34" t="s">
        <v>4368</v>
      </c>
      <c s="35" t="s">
        <v>5</v>
      </c>
      <c s="6" t="s">
        <v>4369</v>
      </c>
      <c s="36" t="s">
        <v>620</v>
      </c>
      <c s="37">
        <v>8</v>
      </c>
      <c s="36">
        <v>0</v>
      </c>
      <c s="36">
        <f>ROUND(G599*H599,6)</f>
      </c>
      <c r="L599" s="38">
        <v>0</v>
      </c>
      <c s="32">
        <f>ROUND(ROUND(L599,2)*ROUND(G599,3),2)</f>
      </c>
      <c s="36" t="s">
        <v>56</v>
      </c>
      <c>
        <f>(M599*21)/100</f>
      </c>
      <c t="s">
        <v>28</v>
      </c>
    </row>
    <row r="600" spans="1:5" ht="12.75">
      <c r="A600" s="35" t="s">
        <v>57</v>
      </c>
      <c r="E600" s="39" t="s">
        <v>4369</v>
      </c>
    </row>
    <row r="601" spans="1:5" ht="25.5">
      <c r="A601" s="35" t="s">
        <v>58</v>
      </c>
      <c r="E601" s="40" t="s">
        <v>4370</v>
      </c>
    </row>
    <row r="602" spans="1:5" ht="25.5">
      <c r="A602" t="s">
        <v>60</v>
      </c>
      <c r="E602" s="39" t="s">
        <v>4367</v>
      </c>
    </row>
    <row r="603" spans="1:16" ht="12.75">
      <c r="A603" t="s">
        <v>50</v>
      </c>
      <c s="34" t="s">
        <v>1516</v>
      </c>
      <c s="34" t="s">
        <v>4371</v>
      </c>
      <c s="35" t="s">
        <v>5</v>
      </c>
      <c s="6" t="s">
        <v>4372</v>
      </c>
      <c s="36" t="s">
        <v>620</v>
      </c>
      <c s="37">
        <v>3</v>
      </c>
      <c s="36">
        <v>0</v>
      </c>
      <c s="36">
        <f>ROUND(G603*H603,6)</f>
      </c>
      <c r="L603" s="38">
        <v>0</v>
      </c>
      <c s="32">
        <f>ROUND(ROUND(L603,2)*ROUND(G603,3),2)</f>
      </c>
      <c s="36" t="s">
        <v>56</v>
      </c>
      <c>
        <f>(M603*21)/100</f>
      </c>
      <c t="s">
        <v>28</v>
      </c>
    </row>
    <row r="604" spans="1:5" ht="12.75">
      <c r="A604" s="35" t="s">
        <v>57</v>
      </c>
      <c r="E604" s="39" t="s">
        <v>4372</v>
      </c>
    </row>
    <row r="605" spans="1:5" ht="25.5">
      <c r="A605" s="35" t="s">
        <v>58</v>
      </c>
      <c r="E605" s="40" t="s">
        <v>4373</v>
      </c>
    </row>
    <row r="606" spans="1:5" ht="25.5">
      <c r="A606" t="s">
        <v>60</v>
      </c>
      <c r="E606" s="39" t="s">
        <v>4367</v>
      </c>
    </row>
    <row r="607" spans="1:13" ht="12.75">
      <c r="A607" t="s">
        <v>47</v>
      </c>
      <c r="C607" s="31" t="s">
        <v>89</v>
      </c>
      <c r="E607" s="33" t="s">
        <v>4374</v>
      </c>
      <c r="J607" s="32">
        <f>0</f>
      </c>
      <c s="32">
        <f>0</f>
      </c>
      <c s="32">
        <f>0+L608+L612+L616+L620+L624+L628+L632+L636+L640+L644</f>
      </c>
      <c s="32">
        <f>0+M608+M612+M616+M620+M624+M628+M632+M636+M640+M644</f>
      </c>
    </row>
    <row r="608" spans="1:16" ht="25.5">
      <c r="A608" t="s">
        <v>50</v>
      </c>
      <c s="34" t="s">
        <v>211</v>
      </c>
      <c s="34" t="s">
        <v>4375</v>
      </c>
      <c s="35" t="s">
        <v>5</v>
      </c>
      <c s="6" t="s">
        <v>4376</v>
      </c>
      <c s="36" t="s">
        <v>1191</v>
      </c>
      <c s="37">
        <v>0.52</v>
      </c>
      <c s="36">
        <v>0</v>
      </c>
      <c s="36">
        <f>ROUND(G608*H608,6)</f>
      </c>
      <c r="L608" s="38">
        <v>0</v>
      </c>
      <c s="32">
        <f>ROUND(ROUND(L608,2)*ROUND(G608,3),2)</f>
      </c>
      <c s="36" t="s">
        <v>1192</v>
      </c>
      <c>
        <f>(M608*21)/100</f>
      </c>
      <c t="s">
        <v>28</v>
      </c>
    </row>
    <row r="609" spans="1:5" ht="25.5">
      <c r="A609" s="35" t="s">
        <v>57</v>
      </c>
      <c r="E609" s="39" t="s">
        <v>4376</v>
      </c>
    </row>
    <row r="610" spans="1:5" ht="25.5">
      <c r="A610" s="35" t="s">
        <v>58</v>
      </c>
      <c r="E610" s="40" t="s">
        <v>4377</v>
      </c>
    </row>
    <row r="611" spans="1:5" ht="12.75">
      <c r="A611" t="s">
        <v>60</v>
      </c>
      <c r="E611" s="39" t="s">
        <v>5</v>
      </c>
    </row>
    <row r="612" spans="1:16" ht="25.5">
      <c r="A612" t="s">
        <v>50</v>
      </c>
      <c s="34" t="s">
        <v>346</v>
      </c>
      <c s="34" t="s">
        <v>4378</v>
      </c>
      <c s="35" t="s">
        <v>5</v>
      </c>
      <c s="6" t="s">
        <v>4379</v>
      </c>
      <c s="36" t="s">
        <v>1191</v>
      </c>
      <c s="37">
        <v>2.134</v>
      </c>
      <c s="36">
        <v>0</v>
      </c>
      <c s="36">
        <f>ROUND(G612*H612,6)</f>
      </c>
      <c r="L612" s="38">
        <v>0</v>
      </c>
      <c s="32">
        <f>ROUND(ROUND(L612,2)*ROUND(G612,3),2)</f>
      </c>
      <c s="36" t="s">
        <v>1192</v>
      </c>
      <c>
        <f>(M612*21)/100</f>
      </c>
      <c t="s">
        <v>28</v>
      </c>
    </row>
    <row r="613" spans="1:5" ht="25.5">
      <c r="A613" s="35" t="s">
        <v>57</v>
      </c>
      <c r="E613" s="39" t="s">
        <v>4379</v>
      </c>
    </row>
    <row r="614" spans="1:5" ht="38.25">
      <c r="A614" s="35" t="s">
        <v>58</v>
      </c>
      <c r="E614" s="40" t="s">
        <v>4380</v>
      </c>
    </row>
    <row r="615" spans="1:5" ht="12.75">
      <c r="A615" t="s">
        <v>60</v>
      </c>
      <c r="E615" s="39" t="s">
        <v>5</v>
      </c>
    </row>
    <row r="616" spans="1:16" ht="25.5">
      <c r="A616" t="s">
        <v>50</v>
      </c>
      <c s="34" t="s">
        <v>348</v>
      </c>
      <c s="34" t="s">
        <v>4381</v>
      </c>
      <c s="35" t="s">
        <v>5</v>
      </c>
      <c s="6" t="s">
        <v>4382</v>
      </c>
      <c s="36" t="s">
        <v>1191</v>
      </c>
      <c s="37">
        <v>0.52</v>
      </c>
      <c s="36">
        <v>0</v>
      </c>
      <c s="36">
        <f>ROUND(G616*H616,6)</f>
      </c>
      <c r="L616" s="38">
        <v>0</v>
      </c>
      <c s="32">
        <f>ROUND(ROUND(L616,2)*ROUND(G616,3),2)</f>
      </c>
      <c s="36" t="s">
        <v>1192</v>
      </c>
      <c>
        <f>(M616*21)/100</f>
      </c>
      <c t="s">
        <v>28</v>
      </c>
    </row>
    <row r="617" spans="1:5" ht="25.5">
      <c r="A617" s="35" t="s">
        <v>57</v>
      </c>
      <c r="E617" s="39" t="s">
        <v>4382</v>
      </c>
    </row>
    <row r="618" spans="1:5" ht="25.5">
      <c r="A618" s="35" t="s">
        <v>58</v>
      </c>
      <c r="E618" s="40" t="s">
        <v>4377</v>
      </c>
    </row>
    <row r="619" spans="1:5" ht="12.75">
      <c r="A619" t="s">
        <v>60</v>
      </c>
      <c r="E619" s="39" t="s">
        <v>5</v>
      </c>
    </row>
    <row r="620" spans="1:16" ht="25.5">
      <c r="A620" t="s">
        <v>50</v>
      </c>
      <c s="34" t="s">
        <v>350</v>
      </c>
      <c s="34" t="s">
        <v>4383</v>
      </c>
      <c s="35" t="s">
        <v>5</v>
      </c>
      <c s="6" t="s">
        <v>4384</v>
      </c>
      <c s="36" t="s">
        <v>220</v>
      </c>
      <c s="37">
        <v>21.344</v>
      </c>
      <c s="36">
        <v>0</v>
      </c>
      <c s="36">
        <f>ROUND(G620*H620,6)</f>
      </c>
      <c r="L620" s="38">
        <v>0</v>
      </c>
      <c s="32">
        <f>ROUND(ROUND(L620,2)*ROUND(G620,3),2)</f>
      </c>
      <c s="36" t="s">
        <v>1192</v>
      </c>
      <c>
        <f>(M620*21)/100</f>
      </c>
      <c t="s">
        <v>28</v>
      </c>
    </row>
    <row r="621" spans="1:5" ht="25.5">
      <c r="A621" s="35" t="s">
        <v>57</v>
      </c>
      <c r="E621" s="39" t="s">
        <v>4384</v>
      </c>
    </row>
    <row r="622" spans="1:5" ht="25.5">
      <c r="A622" s="35" t="s">
        <v>58</v>
      </c>
      <c r="E622" s="40" t="s">
        <v>4385</v>
      </c>
    </row>
    <row r="623" spans="1:5" ht="12.75">
      <c r="A623" t="s">
        <v>60</v>
      </c>
      <c r="E623" s="39" t="s">
        <v>5</v>
      </c>
    </row>
    <row r="624" spans="1:16" ht="12.75">
      <c r="A624" t="s">
        <v>50</v>
      </c>
      <c s="34" t="s">
        <v>352</v>
      </c>
      <c s="34" t="s">
        <v>4386</v>
      </c>
      <c s="35" t="s">
        <v>5</v>
      </c>
      <c s="6" t="s">
        <v>4387</v>
      </c>
      <c s="36" t="s">
        <v>220</v>
      </c>
      <c s="37">
        <v>2.6</v>
      </c>
      <c s="36">
        <v>0</v>
      </c>
      <c s="36">
        <f>ROUND(G624*H624,6)</f>
      </c>
      <c r="L624" s="38">
        <v>0</v>
      </c>
      <c s="32">
        <f>ROUND(ROUND(L624,2)*ROUND(G624,3),2)</f>
      </c>
      <c s="36" t="s">
        <v>1192</v>
      </c>
      <c>
        <f>(M624*21)/100</f>
      </c>
      <c t="s">
        <v>28</v>
      </c>
    </row>
    <row r="625" spans="1:5" ht="12.75">
      <c r="A625" s="35" t="s">
        <v>57</v>
      </c>
      <c r="E625" s="39" t="s">
        <v>4387</v>
      </c>
    </row>
    <row r="626" spans="1:5" ht="25.5">
      <c r="A626" s="35" t="s">
        <v>58</v>
      </c>
      <c r="E626" s="40" t="s">
        <v>4388</v>
      </c>
    </row>
    <row r="627" spans="1:5" ht="12.75">
      <c r="A627" t="s">
        <v>60</v>
      </c>
      <c r="E627" s="39" t="s">
        <v>5</v>
      </c>
    </row>
    <row r="628" spans="1:16" ht="12.75">
      <c r="A628" t="s">
        <v>50</v>
      </c>
      <c s="34" t="s">
        <v>357</v>
      </c>
      <c s="34" t="s">
        <v>4389</v>
      </c>
      <c s="35" t="s">
        <v>5</v>
      </c>
      <c s="6" t="s">
        <v>4390</v>
      </c>
      <c s="36" t="s">
        <v>55</v>
      </c>
      <c s="37">
        <v>0.107</v>
      </c>
      <c s="36">
        <v>0</v>
      </c>
      <c s="36">
        <f>ROUND(G628*H628,6)</f>
      </c>
      <c r="L628" s="38">
        <v>0</v>
      </c>
      <c s="32">
        <f>ROUND(ROUND(L628,2)*ROUND(G628,3),2)</f>
      </c>
      <c s="36" t="s">
        <v>1192</v>
      </c>
      <c>
        <f>(M628*21)/100</f>
      </c>
      <c t="s">
        <v>28</v>
      </c>
    </row>
    <row r="629" spans="1:5" ht="12.75">
      <c r="A629" s="35" t="s">
        <v>57</v>
      </c>
      <c r="E629" s="39" t="s">
        <v>4390</v>
      </c>
    </row>
    <row r="630" spans="1:5" ht="63.75">
      <c r="A630" s="35" t="s">
        <v>58</v>
      </c>
      <c r="E630" s="42" t="s">
        <v>4391</v>
      </c>
    </row>
    <row r="631" spans="1:5" ht="12.75">
      <c r="A631" t="s">
        <v>60</v>
      </c>
      <c r="E631" s="39" t="s">
        <v>5</v>
      </c>
    </row>
    <row r="632" spans="1:16" ht="12.75">
      <c r="A632" t="s">
        <v>50</v>
      </c>
      <c s="34" t="s">
        <v>361</v>
      </c>
      <c s="34" t="s">
        <v>4392</v>
      </c>
      <c s="35" t="s">
        <v>5</v>
      </c>
      <c s="6" t="s">
        <v>4393</v>
      </c>
      <c s="36" t="s">
        <v>620</v>
      </c>
      <c s="37">
        <v>3</v>
      </c>
      <c s="36">
        <v>0</v>
      </c>
      <c s="36">
        <f>ROUND(G632*H632,6)</f>
      </c>
      <c r="L632" s="38">
        <v>0</v>
      </c>
      <c s="32">
        <f>ROUND(ROUND(L632,2)*ROUND(G632,3),2)</f>
      </c>
      <c s="36" t="s">
        <v>1192</v>
      </c>
      <c>
        <f>(M632*21)/100</f>
      </c>
      <c t="s">
        <v>28</v>
      </c>
    </row>
    <row r="633" spans="1:5" ht="12.75">
      <c r="A633" s="35" t="s">
        <v>57</v>
      </c>
      <c r="E633" s="39" t="s">
        <v>4393</v>
      </c>
    </row>
    <row r="634" spans="1:5" ht="38.25">
      <c r="A634" s="35" t="s">
        <v>58</v>
      </c>
      <c r="E634" s="40" t="s">
        <v>4394</v>
      </c>
    </row>
    <row r="635" spans="1:5" ht="12.75">
      <c r="A635" t="s">
        <v>60</v>
      </c>
      <c r="E635" s="39" t="s">
        <v>5</v>
      </c>
    </row>
    <row r="636" spans="1:16" ht="12.75">
      <c r="A636" t="s">
        <v>50</v>
      </c>
      <c s="34" t="s">
        <v>363</v>
      </c>
      <c s="34" t="s">
        <v>4395</v>
      </c>
      <c s="35" t="s">
        <v>5</v>
      </c>
      <c s="6" t="s">
        <v>4396</v>
      </c>
      <c s="36" t="s">
        <v>620</v>
      </c>
      <c s="37">
        <v>2</v>
      </c>
      <c s="36">
        <v>0</v>
      </c>
      <c s="36">
        <f>ROUND(G636*H636,6)</f>
      </c>
      <c r="L636" s="38">
        <v>0</v>
      </c>
      <c s="32">
        <f>ROUND(ROUND(L636,2)*ROUND(G636,3),2)</f>
      </c>
      <c s="36" t="s">
        <v>56</v>
      </c>
      <c>
        <f>(M636*21)/100</f>
      </c>
      <c t="s">
        <v>28</v>
      </c>
    </row>
    <row r="637" spans="1:5" ht="12.75">
      <c r="A637" s="35" t="s">
        <v>57</v>
      </c>
      <c r="E637" s="39" t="s">
        <v>4396</v>
      </c>
    </row>
    <row r="638" spans="1:5" ht="25.5">
      <c r="A638" s="35" t="s">
        <v>58</v>
      </c>
      <c r="E638" s="40" t="s">
        <v>4080</v>
      </c>
    </row>
    <row r="639" spans="1:5" ht="38.25">
      <c r="A639" t="s">
        <v>60</v>
      </c>
      <c r="E639" s="39" t="s">
        <v>4397</v>
      </c>
    </row>
    <row r="640" spans="1:16" ht="12.75">
      <c r="A640" t="s">
        <v>50</v>
      </c>
      <c s="34" t="s">
        <v>367</v>
      </c>
      <c s="34" t="s">
        <v>4398</v>
      </c>
      <c s="35" t="s">
        <v>5</v>
      </c>
      <c s="6" t="s">
        <v>4399</v>
      </c>
      <c s="36" t="s">
        <v>620</v>
      </c>
      <c s="37">
        <v>1</v>
      </c>
      <c s="36">
        <v>0</v>
      </c>
      <c s="36">
        <f>ROUND(G640*H640,6)</f>
      </c>
      <c r="L640" s="38">
        <v>0</v>
      </c>
      <c s="32">
        <f>ROUND(ROUND(L640,2)*ROUND(G640,3),2)</f>
      </c>
      <c s="36" t="s">
        <v>56</v>
      </c>
      <c>
        <f>(M640*21)/100</f>
      </c>
      <c t="s">
        <v>28</v>
      </c>
    </row>
    <row r="641" spans="1:5" ht="12.75">
      <c r="A641" s="35" t="s">
        <v>57</v>
      </c>
      <c r="E641" s="39" t="s">
        <v>4399</v>
      </c>
    </row>
    <row r="642" spans="1:5" ht="25.5">
      <c r="A642" s="35" t="s">
        <v>58</v>
      </c>
      <c r="E642" s="40" t="s">
        <v>4400</v>
      </c>
    </row>
    <row r="643" spans="1:5" ht="38.25">
      <c r="A643" t="s">
        <v>60</v>
      </c>
      <c r="E643" s="39" t="s">
        <v>4397</v>
      </c>
    </row>
    <row r="644" spans="1:16" ht="25.5">
      <c r="A644" t="s">
        <v>50</v>
      </c>
      <c s="34" t="s">
        <v>370</v>
      </c>
      <c s="34" t="s">
        <v>4401</v>
      </c>
      <c s="35" t="s">
        <v>5</v>
      </c>
      <c s="6" t="s">
        <v>4402</v>
      </c>
      <c s="36" t="s">
        <v>620</v>
      </c>
      <c s="37">
        <v>1</v>
      </c>
      <c s="36">
        <v>0</v>
      </c>
      <c s="36">
        <f>ROUND(G644*H644,6)</f>
      </c>
      <c r="L644" s="38">
        <v>0</v>
      </c>
      <c s="32">
        <f>ROUND(ROUND(L644,2)*ROUND(G644,3),2)</f>
      </c>
      <c s="36" t="s">
        <v>1192</v>
      </c>
      <c>
        <f>(M644*21)/100</f>
      </c>
      <c t="s">
        <v>28</v>
      </c>
    </row>
    <row r="645" spans="1:5" ht="25.5">
      <c r="A645" s="35" t="s">
        <v>57</v>
      </c>
      <c r="E645" s="39" t="s">
        <v>4402</v>
      </c>
    </row>
    <row r="646" spans="1:5" ht="25.5">
      <c r="A646" s="35" t="s">
        <v>58</v>
      </c>
      <c r="E646" s="40" t="s">
        <v>4400</v>
      </c>
    </row>
    <row r="647" spans="1:5" ht="12.75">
      <c r="A647" t="s">
        <v>60</v>
      </c>
      <c r="E647" s="39" t="s">
        <v>5</v>
      </c>
    </row>
    <row r="648" spans="1:13" ht="12.75">
      <c r="A648" t="s">
        <v>47</v>
      </c>
      <c r="C648" s="31" t="s">
        <v>94</v>
      </c>
      <c r="E648" s="33" t="s">
        <v>217</v>
      </c>
      <c r="J648" s="32">
        <f>0</f>
      </c>
      <c s="32">
        <f>0</f>
      </c>
      <c s="32">
        <f>0+L649+L653+L657+L661+L665+L669+L673+L677+L681+L685+L689+L693+L697+L701+L705+L709+L713+L717+L721</f>
      </c>
      <c s="32">
        <f>0+M649+M653+M657+M661+M665+M669+M673+M677+M681+M685+M689+M693+M697+M701+M705+M709+M713+M717+M721</f>
      </c>
    </row>
    <row r="649" spans="1:16" ht="25.5">
      <c r="A649" t="s">
        <v>50</v>
      </c>
      <c s="34" t="s">
        <v>372</v>
      </c>
      <c s="34" t="s">
        <v>3048</v>
      </c>
      <c s="35" t="s">
        <v>5</v>
      </c>
      <c s="6" t="s">
        <v>3049</v>
      </c>
      <c s="36" t="s">
        <v>220</v>
      </c>
      <c s="37">
        <v>2.16</v>
      </c>
      <c s="36">
        <v>0</v>
      </c>
      <c s="36">
        <f>ROUND(G649*H649,6)</f>
      </c>
      <c r="L649" s="38">
        <v>0</v>
      </c>
      <c s="32">
        <f>ROUND(ROUND(L649,2)*ROUND(G649,3),2)</f>
      </c>
      <c s="36" t="s">
        <v>1192</v>
      </c>
      <c>
        <f>(M649*21)/100</f>
      </c>
      <c t="s">
        <v>28</v>
      </c>
    </row>
    <row r="650" spans="1:5" ht="25.5">
      <c r="A650" s="35" t="s">
        <v>57</v>
      </c>
      <c r="E650" s="39" t="s">
        <v>3049</v>
      </c>
    </row>
    <row r="651" spans="1:5" ht="38.25">
      <c r="A651" s="35" t="s">
        <v>58</v>
      </c>
      <c r="E651" s="40" t="s">
        <v>4403</v>
      </c>
    </row>
    <row r="652" spans="1:5" ht="12.75">
      <c r="A652" t="s">
        <v>60</v>
      </c>
      <c r="E652" s="39" t="s">
        <v>5</v>
      </c>
    </row>
    <row r="653" spans="1:16" ht="25.5">
      <c r="A653" t="s">
        <v>50</v>
      </c>
      <c s="34" t="s">
        <v>377</v>
      </c>
      <c s="34" t="s">
        <v>3052</v>
      </c>
      <c s="35" t="s">
        <v>5</v>
      </c>
      <c s="6" t="s">
        <v>3053</v>
      </c>
      <c s="36" t="s">
        <v>220</v>
      </c>
      <c s="37">
        <v>14.58</v>
      </c>
      <c s="36">
        <v>0</v>
      </c>
      <c s="36">
        <f>ROUND(G653*H653,6)</f>
      </c>
      <c r="L653" s="38">
        <v>0</v>
      </c>
      <c s="32">
        <f>ROUND(ROUND(L653,2)*ROUND(G653,3),2)</f>
      </c>
      <c s="36" t="s">
        <v>1192</v>
      </c>
      <c>
        <f>(M653*21)/100</f>
      </c>
      <c t="s">
        <v>28</v>
      </c>
    </row>
    <row r="654" spans="1:5" ht="25.5">
      <c r="A654" s="35" t="s">
        <v>57</v>
      </c>
      <c r="E654" s="39" t="s">
        <v>3053</v>
      </c>
    </row>
    <row r="655" spans="1:5" ht="63.75">
      <c r="A655" s="35" t="s">
        <v>58</v>
      </c>
      <c r="E655" s="40" t="s">
        <v>4404</v>
      </c>
    </row>
    <row r="656" spans="1:5" ht="12.75">
      <c r="A656" t="s">
        <v>60</v>
      </c>
      <c r="E656" s="39" t="s">
        <v>5</v>
      </c>
    </row>
    <row r="657" spans="1:16" ht="12.75">
      <c r="A657" t="s">
        <v>50</v>
      </c>
      <c s="34" t="s">
        <v>379</v>
      </c>
      <c s="34" t="s">
        <v>4405</v>
      </c>
      <c s="35" t="s">
        <v>5</v>
      </c>
      <c s="6" t="s">
        <v>4406</v>
      </c>
      <c s="36" t="s">
        <v>1191</v>
      </c>
      <c s="37">
        <v>5.728</v>
      </c>
      <c s="36">
        <v>0</v>
      </c>
      <c s="36">
        <f>ROUND(G657*H657,6)</f>
      </c>
      <c r="L657" s="38">
        <v>0</v>
      </c>
      <c s="32">
        <f>ROUND(ROUND(L657,2)*ROUND(G657,3),2)</f>
      </c>
      <c s="36" t="s">
        <v>1192</v>
      </c>
      <c>
        <f>(M657*21)/100</f>
      </c>
      <c t="s">
        <v>28</v>
      </c>
    </row>
    <row r="658" spans="1:5" ht="12.75">
      <c r="A658" s="35" t="s">
        <v>57</v>
      </c>
      <c r="E658" s="39" t="s">
        <v>4406</v>
      </c>
    </row>
    <row r="659" spans="1:5" ht="25.5">
      <c r="A659" s="35" t="s">
        <v>58</v>
      </c>
      <c r="E659" s="40" t="s">
        <v>4407</v>
      </c>
    </row>
    <row r="660" spans="1:5" ht="12.75">
      <c r="A660" t="s">
        <v>60</v>
      </c>
      <c r="E660" s="39" t="s">
        <v>5</v>
      </c>
    </row>
    <row r="661" spans="1:16" ht="25.5">
      <c r="A661" t="s">
        <v>50</v>
      </c>
      <c s="34" t="s">
        <v>381</v>
      </c>
      <c s="34" t="s">
        <v>4408</v>
      </c>
      <c s="35" t="s">
        <v>5</v>
      </c>
      <c s="6" t="s">
        <v>4409</v>
      </c>
      <c s="36" t="s">
        <v>1191</v>
      </c>
      <c s="37">
        <v>1.602</v>
      </c>
      <c s="36">
        <v>0</v>
      </c>
      <c s="36">
        <f>ROUND(G661*H661,6)</f>
      </c>
      <c r="L661" s="38">
        <v>0</v>
      </c>
      <c s="32">
        <f>ROUND(ROUND(L661,2)*ROUND(G661,3),2)</f>
      </c>
      <c s="36" t="s">
        <v>1192</v>
      </c>
      <c>
        <f>(M661*21)/100</f>
      </c>
      <c t="s">
        <v>28</v>
      </c>
    </row>
    <row r="662" spans="1:5" ht="25.5">
      <c r="A662" s="35" t="s">
        <v>57</v>
      </c>
      <c r="E662" s="39" t="s">
        <v>4409</v>
      </c>
    </row>
    <row r="663" spans="1:5" ht="25.5">
      <c r="A663" s="35" t="s">
        <v>58</v>
      </c>
      <c r="E663" s="40" t="s">
        <v>4410</v>
      </c>
    </row>
    <row r="664" spans="1:5" ht="12.75">
      <c r="A664" t="s">
        <v>60</v>
      </c>
      <c r="E664" s="39" t="s">
        <v>5</v>
      </c>
    </row>
    <row r="665" spans="1:16" ht="38.25">
      <c r="A665" t="s">
        <v>50</v>
      </c>
      <c s="34" t="s">
        <v>225</v>
      </c>
      <c s="34" t="s">
        <v>4411</v>
      </c>
      <c s="35" t="s">
        <v>5</v>
      </c>
      <c s="6" t="s">
        <v>4412</v>
      </c>
      <c s="36" t="s">
        <v>620</v>
      </c>
      <c s="37">
        <v>5</v>
      </c>
      <c s="36">
        <v>0</v>
      </c>
      <c s="36">
        <f>ROUND(G665*H665,6)</f>
      </c>
      <c r="L665" s="38">
        <v>0</v>
      </c>
      <c s="32">
        <f>ROUND(ROUND(L665,2)*ROUND(G665,3),2)</f>
      </c>
      <c s="36" t="s">
        <v>1192</v>
      </c>
      <c>
        <f>(M665*21)/100</f>
      </c>
      <c t="s">
        <v>28</v>
      </c>
    </row>
    <row r="666" spans="1:5" ht="38.25">
      <c r="A666" s="35" t="s">
        <v>57</v>
      </c>
      <c r="E666" s="39" t="s">
        <v>4413</v>
      </c>
    </row>
    <row r="667" spans="1:5" ht="38.25">
      <c r="A667" s="35" t="s">
        <v>58</v>
      </c>
      <c r="E667" s="40" t="s">
        <v>4414</v>
      </c>
    </row>
    <row r="668" spans="1:5" ht="12.75">
      <c r="A668" t="s">
        <v>60</v>
      </c>
      <c r="E668" s="39" t="s">
        <v>5</v>
      </c>
    </row>
    <row r="669" spans="1:16" ht="38.25">
      <c r="A669" t="s">
        <v>50</v>
      </c>
      <c s="34" t="s">
        <v>228</v>
      </c>
      <c s="34" t="s">
        <v>4415</v>
      </c>
      <c s="35" t="s">
        <v>5</v>
      </c>
      <c s="6" t="s">
        <v>4412</v>
      </c>
      <c s="36" t="s">
        <v>620</v>
      </c>
      <c s="37">
        <v>6</v>
      </c>
      <c s="36">
        <v>0</v>
      </c>
      <c s="36">
        <f>ROUND(G669*H669,6)</f>
      </c>
      <c r="L669" s="38">
        <v>0</v>
      </c>
      <c s="32">
        <f>ROUND(ROUND(L669,2)*ROUND(G669,3),2)</f>
      </c>
      <c s="36" t="s">
        <v>1192</v>
      </c>
      <c>
        <f>(M669*21)/100</f>
      </c>
      <c t="s">
        <v>28</v>
      </c>
    </row>
    <row r="670" spans="1:5" ht="38.25">
      <c r="A670" s="35" t="s">
        <v>57</v>
      </c>
      <c r="E670" s="39" t="s">
        <v>4416</v>
      </c>
    </row>
    <row r="671" spans="1:5" ht="38.25">
      <c r="A671" s="35" t="s">
        <v>58</v>
      </c>
      <c r="E671" s="40" t="s">
        <v>4417</v>
      </c>
    </row>
    <row r="672" spans="1:5" ht="12.75">
      <c r="A672" t="s">
        <v>60</v>
      </c>
      <c r="E672" s="39" t="s">
        <v>5</v>
      </c>
    </row>
    <row r="673" spans="1:16" ht="38.25">
      <c r="A673" t="s">
        <v>50</v>
      </c>
      <c s="34" t="s">
        <v>231</v>
      </c>
      <c s="34" t="s">
        <v>4418</v>
      </c>
      <c s="35" t="s">
        <v>5</v>
      </c>
      <c s="6" t="s">
        <v>4419</v>
      </c>
      <c s="36" t="s">
        <v>620</v>
      </c>
      <c s="37">
        <v>2</v>
      </c>
      <c s="36">
        <v>0</v>
      </c>
      <c s="36">
        <f>ROUND(G673*H673,6)</f>
      </c>
      <c r="L673" s="38">
        <v>0</v>
      </c>
      <c s="32">
        <f>ROUND(ROUND(L673,2)*ROUND(G673,3),2)</f>
      </c>
      <c s="36" t="s">
        <v>1192</v>
      </c>
      <c>
        <f>(M673*21)/100</f>
      </c>
      <c t="s">
        <v>28</v>
      </c>
    </row>
    <row r="674" spans="1:5" ht="38.25">
      <c r="A674" s="35" t="s">
        <v>57</v>
      </c>
      <c r="E674" s="39" t="s">
        <v>4420</v>
      </c>
    </row>
    <row r="675" spans="1:5" ht="25.5">
      <c r="A675" s="35" t="s">
        <v>58</v>
      </c>
      <c r="E675" s="40" t="s">
        <v>4421</v>
      </c>
    </row>
    <row r="676" spans="1:5" ht="12.75">
      <c r="A676" t="s">
        <v>60</v>
      </c>
      <c r="E676" s="39" t="s">
        <v>5</v>
      </c>
    </row>
    <row r="677" spans="1:16" ht="25.5">
      <c r="A677" t="s">
        <v>50</v>
      </c>
      <c s="34" t="s">
        <v>234</v>
      </c>
      <c s="34" t="s">
        <v>4422</v>
      </c>
      <c s="35" t="s">
        <v>5</v>
      </c>
      <c s="6" t="s">
        <v>4423</v>
      </c>
      <c s="36" t="s">
        <v>620</v>
      </c>
      <c s="37">
        <v>3</v>
      </c>
      <c s="36">
        <v>0</v>
      </c>
      <c s="36">
        <f>ROUND(G677*H677,6)</f>
      </c>
      <c r="L677" s="38">
        <v>0</v>
      </c>
      <c s="32">
        <f>ROUND(ROUND(L677,2)*ROUND(G677,3),2)</f>
      </c>
      <c s="36" t="s">
        <v>1192</v>
      </c>
      <c>
        <f>(M677*21)/100</f>
      </c>
      <c t="s">
        <v>28</v>
      </c>
    </row>
    <row r="678" spans="1:5" ht="25.5">
      <c r="A678" s="35" t="s">
        <v>57</v>
      </c>
      <c r="E678" s="39" t="s">
        <v>4423</v>
      </c>
    </row>
    <row r="679" spans="1:5" ht="38.25">
      <c r="A679" s="35" t="s">
        <v>58</v>
      </c>
      <c r="E679" s="40" t="s">
        <v>4424</v>
      </c>
    </row>
    <row r="680" spans="1:5" ht="12.75">
      <c r="A680" t="s">
        <v>60</v>
      </c>
      <c r="E680" s="39" t="s">
        <v>5</v>
      </c>
    </row>
    <row r="681" spans="1:16" ht="25.5">
      <c r="A681" t="s">
        <v>50</v>
      </c>
      <c s="34" t="s">
        <v>237</v>
      </c>
      <c s="34" t="s">
        <v>4425</v>
      </c>
      <c s="35" t="s">
        <v>5</v>
      </c>
      <c s="6" t="s">
        <v>4426</v>
      </c>
      <c s="36" t="s">
        <v>620</v>
      </c>
      <c s="37">
        <v>12</v>
      </c>
      <c s="36">
        <v>0</v>
      </c>
      <c s="36">
        <f>ROUND(G681*H681,6)</f>
      </c>
      <c r="L681" s="38">
        <v>0</v>
      </c>
      <c s="32">
        <f>ROUND(ROUND(L681,2)*ROUND(G681,3),2)</f>
      </c>
      <c s="36" t="s">
        <v>1192</v>
      </c>
      <c>
        <f>(M681*21)/100</f>
      </c>
      <c t="s">
        <v>28</v>
      </c>
    </row>
    <row r="682" spans="1:5" ht="25.5">
      <c r="A682" s="35" t="s">
        <v>57</v>
      </c>
      <c r="E682" s="39" t="s">
        <v>4426</v>
      </c>
    </row>
    <row r="683" spans="1:5" ht="25.5">
      <c r="A683" s="35" t="s">
        <v>58</v>
      </c>
      <c r="E683" s="40" t="s">
        <v>4427</v>
      </c>
    </row>
    <row r="684" spans="1:5" ht="12.75">
      <c r="A684" t="s">
        <v>60</v>
      </c>
      <c r="E684" s="39" t="s">
        <v>5</v>
      </c>
    </row>
    <row r="685" spans="1:16" ht="25.5">
      <c r="A685" t="s">
        <v>50</v>
      </c>
      <c s="34" t="s">
        <v>240</v>
      </c>
      <c s="34" t="s">
        <v>4428</v>
      </c>
      <c s="35" t="s">
        <v>5</v>
      </c>
      <c s="6" t="s">
        <v>4429</v>
      </c>
      <c s="36" t="s">
        <v>620</v>
      </c>
      <c s="37">
        <v>10</v>
      </c>
      <c s="36">
        <v>0</v>
      </c>
      <c s="36">
        <f>ROUND(G685*H685,6)</f>
      </c>
      <c r="L685" s="38">
        <v>0</v>
      </c>
      <c s="32">
        <f>ROUND(ROUND(L685,2)*ROUND(G685,3),2)</f>
      </c>
      <c s="36" t="s">
        <v>1192</v>
      </c>
      <c>
        <f>(M685*21)/100</f>
      </c>
      <c t="s">
        <v>28</v>
      </c>
    </row>
    <row r="686" spans="1:5" ht="25.5">
      <c r="A686" s="35" t="s">
        <v>57</v>
      </c>
      <c r="E686" s="39" t="s">
        <v>4429</v>
      </c>
    </row>
    <row r="687" spans="1:5" ht="38.25">
      <c r="A687" s="35" t="s">
        <v>58</v>
      </c>
      <c r="E687" s="40" t="s">
        <v>4430</v>
      </c>
    </row>
    <row r="688" spans="1:5" ht="12.75">
      <c r="A688" t="s">
        <v>60</v>
      </c>
      <c r="E688" s="39" t="s">
        <v>5</v>
      </c>
    </row>
    <row r="689" spans="1:16" ht="25.5">
      <c r="A689" t="s">
        <v>50</v>
      </c>
      <c s="34" t="s">
        <v>245</v>
      </c>
      <c s="34" t="s">
        <v>4431</v>
      </c>
      <c s="35" t="s">
        <v>5</v>
      </c>
      <c s="6" t="s">
        <v>4432</v>
      </c>
      <c s="36" t="s">
        <v>620</v>
      </c>
      <c s="37">
        <v>2</v>
      </c>
      <c s="36">
        <v>0</v>
      </c>
      <c s="36">
        <f>ROUND(G689*H689,6)</f>
      </c>
      <c r="L689" s="38">
        <v>0</v>
      </c>
      <c s="32">
        <f>ROUND(ROUND(L689,2)*ROUND(G689,3),2)</f>
      </c>
      <c s="36" t="s">
        <v>1192</v>
      </c>
      <c>
        <f>(M689*21)/100</f>
      </c>
      <c t="s">
        <v>28</v>
      </c>
    </row>
    <row r="690" spans="1:5" ht="25.5">
      <c r="A690" s="35" t="s">
        <v>57</v>
      </c>
      <c r="E690" s="39" t="s">
        <v>4432</v>
      </c>
    </row>
    <row r="691" spans="1:5" ht="38.25">
      <c r="A691" s="35" t="s">
        <v>58</v>
      </c>
      <c r="E691" s="40" t="s">
        <v>4433</v>
      </c>
    </row>
    <row r="692" spans="1:5" ht="12.75">
      <c r="A692" t="s">
        <v>60</v>
      </c>
      <c r="E692" s="39" t="s">
        <v>5</v>
      </c>
    </row>
    <row r="693" spans="1:16" ht="25.5">
      <c r="A693" t="s">
        <v>50</v>
      </c>
      <c s="34" t="s">
        <v>248</v>
      </c>
      <c s="34" t="s">
        <v>4434</v>
      </c>
      <c s="35" t="s">
        <v>5</v>
      </c>
      <c s="6" t="s">
        <v>4435</v>
      </c>
      <c s="36" t="s">
        <v>620</v>
      </c>
      <c s="37">
        <v>1</v>
      </c>
      <c s="36">
        <v>0</v>
      </c>
      <c s="36">
        <f>ROUND(G693*H693,6)</f>
      </c>
      <c r="L693" s="38">
        <v>0</v>
      </c>
      <c s="32">
        <f>ROUND(ROUND(L693,2)*ROUND(G693,3),2)</f>
      </c>
      <c s="36" t="s">
        <v>1192</v>
      </c>
      <c>
        <f>(M693*21)/100</f>
      </c>
      <c t="s">
        <v>28</v>
      </c>
    </row>
    <row r="694" spans="1:5" ht="25.5">
      <c r="A694" s="35" t="s">
        <v>57</v>
      </c>
      <c r="E694" s="39" t="s">
        <v>4435</v>
      </c>
    </row>
    <row r="695" spans="1:5" ht="25.5">
      <c r="A695" s="35" t="s">
        <v>58</v>
      </c>
      <c r="E695" s="40" t="s">
        <v>4436</v>
      </c>
    </row>
    <row r="696" spans="1:5" ht="12.75">
      <c r="A696" t="s">
        <v>60</v>
      </c>
      <c r="E696" s="39" t="s">
        <v>5</v>
      </c>
    </row>
    <row r="697" spans="1:16" ht="25.5">
      <c r="A697" t="s">
        <v>50</v>
      </c>
      <c s="34" t="s">
        <v>251</v>
      </c>
      <c s="34" t="s">
        <v>4437</v>
      </c>
      <c s="35" t="s">
        <v>5</v>
      </c>
      <c s="6" t="s">
        <v>4438</v>
      </c>
      <c s="36" t="s">
        <v>620</v>
      </c>
      <c s="37">
        <v>1</v>
      </c>
      <c s="36">
        <v>0</v>
      </c>
      <c s="36">
        <f>ROUND(G697*H697,6)</f>
      </c>
      <c r="L697" s="38">
        <v>0</v>
      </c>
      <c s="32">
        <f>ROUND(ROUND(L697,2)*ROUND(G697,3),2)</f>
      </c>
      <c s="36" t="s">
        <v>1192</v>
      </c>
      <c>
        <f>(M697*21)/100</f>
      </c>
      <c t="s">
        <v>28</v>
      </c>
    </row>
    <row r="698" spans="1:5" ht="25.5">
      <c r="A698" s="35" t="s">
        <v>57</v>
      </c>
      <c r="E698" s="39" t="s">
        <v>4438</v>
      </c>
    </row>
    <row r="699" spans="1:5" ht="25.5">
      <c r="A699" s="35" t="s">
        <v>58</v>
      </c>
      <c r="E699" s="40" t="s">
        <v>4439</v>
      </c>
    </row>
    <row r="700" spans="1:5" ht="12.75">
      <c r="A700" t="s">
        <v>60</v>
      </c>
      <c r="E700" s="39" t="s">
        <v>5</v>
      </c>
    </row>
    <row r="701" spans="1:16" ht="25.5">
      <c r="A701" t="s">
        <v>50</v>
      </c>
      <c s="34" t="s">
        <v>254</v>
      </c>
      <c s="34" t="s">
        <v>4440</v>
      </c>
      <c s="35" t="s">
        <v>5</v>
      </c>
      <c s="6" t="s">
        <v>4441</v>
      </c>
      <c s="36" t="s">
        <v>188</v>
      </c>
      <c s="37">
        <v>31.6</v>
      </c>
      <c s="36">
        <v>0</v>
      </c>
      <c s="36">
        <f>ROUND(G701*H701,6)</f>
      </c>
      <c r="L701" s="38">
        <v>0</v>
      </c>
      <c s="32">
        <f>ROUND(ROUND(L701,2)*ROUND(G701,3),2)</f>
      </c>
      <c s="36" t="s">
        <v>1192</v>
      </c>
      <c>
        <f>(M701*21)/100</f>
      </c>
      <c t="s">
        <v>28</v>
      </c>
    </row>
    <row r="702" spans="1:5" ht="25.5">
      <c r="A702" s="35" t="s">
        <v>57</v>
      </c>
      <c r="E702" s="39" t="s">
        <v>4441</v>
      </c>
    </row>
    <row r="703" spans="1:5" ht="38.25">
      <c r="A703" s="35" t="s">
        <v>58</v>
      </c>
      <c r="E703" s="40" t="s">
        <v>4442</v>
      </c>
    </row>
    <row r="704" spans="1:5" ht="12.75">
      <c r="A704" t="s">
        <v>60</v>
      </c>
      <c r="E704" s="39" t="s">
        <v>5</v>
      </c>
    </row>
    <row r="705" spans="1:16" ht="25.5">
      <c r="A705" t="s">
        <v>50</v>
      </c>
      <c s="34" t="s">
        <v>257</v>
      </c>
      <c s="34" t="s">
        <v>4443</v>
      </c>
      <c s="35" t="s">
        <v>5</v>
      </c>
      <c s="6" t="s">
        <v>4444</v>
      </c>
      <c s="36" t="s">
        <v>188</v>
      </c>
      <c s="37">
        <v>9.9</v>
      </c>
      <c s="36">
        <v>0</v>
      </c>
      <c s="36">
        <f>ROUND(G705*H705,6)</f>
      </c>
      <c r="L705" s="38">
        <v>0</v>
      </c>
      <c s="32">
        <f>ROUND(ROUND(L705,2)*ROUND(G705,3),2)</f>
      </c>
      <c s="36" t="s">
        <v>1192</v>
      </c>
      <c>
        <f>(M705*21)/100</f>
      </c>
      <c t="s">
        <v>28</v>
      </c>
    </row>
    <row r="706" spans="1:5" ht="25.5">
      <c r="A706" s="35" t="s">
        <v>57</v>
      </c>
      <c r="E706" s="39" t="s">
        <v>4444</v>
      </c>
    </row>
    <row r="707" spans="1:5" ht="25.5">
      <c r="A707" s="35" t="s">
        <v>58</v>
      </c>
      <c r="E707" s="40" t="s">
        <v>4445</v>
      </c>
    </row>
    <row r="708" spans="1:5" ht="12.75">
      <c r="A708" t="s">
        <v>60</v>
      </c>
      <c r="E708" s="39" t="s">
        <v>5</v>
      </c>
    </row>
    <row r="709" spans="1:16" ht="25.5">
      <c r="A709" t="s">
        <v>50</v>
      </c>
      <c s="34" t="s">
        <v>262</v>
      </c>
      <c s="34" t="s">
        <v>4446</v>
      </c>
      <c s="35" t="s">
        <v>5</v>
      </c>
      <c s="6" t="s">
        <v>4447</v>
      </c>
      <c s="36" t="s">
        <v>188</v>
      </c>
      <c s="37">
        <v>20</v>
      </c>
      <c s="36">
        <v>0</v>
      </c>
      <c s="36">
        <f>ROUND(G709*H709,6)</f>
      </c>
      <c r="L709" s="38">
        <v>0</v>
      </c>
      <c s="32">
        <f>ROUND(ROUND(L709,2)*ROUND(G709,3),2)</f>
      </c>
      <c s="36" t="s">
        <v>1192</v>
      </c>
      <c>
        <f>(M709*21)/100</f>
      </c>
      <c t="s">
        <v>28</v>
      </c>
    </row>
    <row r="710" spans="1:5" ht="25.5">
      <c r="A710" s="35" t="s">
        <v>57</v>
      </c>
      <c r="E710" s="39" t="s">
        <v>4447</v>
      </c>
    </row>
    <row r="711" spans="1:5" ht="38.25">
      <c r="A711" s="35" t="s">
        <v>58</v>
      </c>
      <c r="E711" s="40" t="s">
        <v>4448</v>
      </c>
    </row>
    <row r="712" spans="1:5" ht="12.75">
      <c r="A712" t="s">
        <v>60</v>
      </c>
      <c r="E712" s="39" t="s">
        <v>5</v>
      </c>
    </row>
    <row r="713" spans="1:16" ht="25.5">
      <c r="A713" t="s">
        <v>50</v>
      </c>
      <c s="34" t="s">
        <v>267</v>
      </c>
      <c s="34" t="s">
        <v>4449</v>
      </c>
      <c s="35" t="s">
        <v>5</v>
      </c>
      <c s="6" t="s">
        <v>4450</v>
      </c>
      <c s="36" t="s">
        <v>188</v>
      </c>
      <c s="37">
        <v>9.5</v>
      </c>
      <c s="36">
        <v>0</v>
      </c>
      <c s="36">
        <f>ROUND(G713*H713,6)</f>
      </c>
      <c r="L713" s="38">
        <v>0</v>
      </c>
      <c s="32">
        <f>ROUND(ROUND(L713,2)*ROUND(G713,3),2)</f>
      </c>
      <c s="36" t="s">
        <v>1192</v>
      </c>
      <c>
        <f>(M713*21)/100</f>
      </c>
      <c t="s">
        <v>28</v>
      </c>
    </row>
    <row r="714" spans="1:5" ht="25.5">
      <c r="A714" s="35" t="s">
        <v>57</v>
      </c>
      <c r="E714" s="39" t="s">
        <v>4450</v>
      </c>
    </row>
    <row r="715" spans="1:5" ht="25.5">
      <c r="A715" s="35" t="s">
        <v>58</v>
      </c>
      <c r="E715" s="40" t="s">
        <v>4451</v>
      </c>
    </row>
    <row r="716" spans="1:5" ht="12.75">
      <c r="A716" t="s">
        <v>60</v>
      </c>
      <c r="E716" s="39" t="s">
        <v>5</v>
      </c>
    </row>
    <row r="717" spans="1:16" ht="25.5">
      <c r="A717" t="s">
        <v>50</v>
      </c>
      <c s="34" t="s">
        <v>270</v>
      </c>
      <c s="34" t="s">
        <v>4452</v>
      </c>
      <c s="35" t="s">
        <v>5</v>
      </c>
      <c s="6" t="s">
        <v>4453</v>
      </c>
      <c s="36" t="s">
        <v>188</v>
      </c>
      <c s="37">
        <v>6.25</v>
      </c>
      <c s="36">
        <v>0</v>
      </c>
      <c s="36">
        <f>ROUND(G717*H717,6)</f>
      </c>
      <c r="L717" s="38">
        <v>0</v>
      </c>
      <c s="32">
        <f>ROUND(ROUND(L717,2)*ROUND(G717,3),2)</f>
      </c>
      <c s="36" t="s">
        <v>1192</v>
      </c>
      <c>
        <f>(M717*21)/100</f>
      </c>
      <c t="s">
        <v>28</v>
      </c>
    </row>
    <row r="718" spans="1:5" ht="25.5">
      <c r="A718" s="35" t="s">
        <v>57</v>
      </c>
      <c r="E718" s="39" t="s">
        <v>4453</v>
      </c>
    </row>
    <row r="719" spans="1:5" ht="25.5">
      <c r="A719" s="35" t="s">
        <v>58</v>
      </c>
      <c r="E719" s="40" t="s">
        <v>4454</v>
      </c>
    </row>
    <row r="720" spans="1:5" ht="12.75">
      <c r="A720" t="s">
        <v>60</v>
      </c>
      <c r="E720" s="39" t="s">
        <v>5</v>
      </c>
    </row>
    <row r="721" spans="1:16" ht="38.25">
      <c r="A721" t="s">
        <v>50</v>
      </c>
      <c s="34" t="s">
        <v>275</v>
      </c>
      <c s="34" t="s">
        <v>4455</v>
      </c>
      <c s="35" t="s">
        <v>5</v>
      </c>
      <c s="6" t="s">
        <v>4456</v>
      </c>
      <c s="36" t="s">
        <v>188</v>
      </c>
      <c s="37">
        <v>12.5</v>
      </c>
      <c s="36">
        <v>0</v>
      </c>
      <c s="36">
        <f>ROUND(G721*H721,6)</f>
      </c>
      <c r="L721" s="38">
        <v>0</v>
      </c>
      <c s="32">
        <f>ROUND(ROUND(L721,2)*ROUND(G721,3),2)</f>
      </c>
      <c s="36" t="s">
        <v>1192</v>
      </c>
      <c>
        <f>(M721*21)/100</f>
      </c>
      <c t="s">
        <v>28</v>
      </c>
    </row>
    <row r="722" spans="1:5" ht="38.25">
      <c r="A722" s="35" t="s">
        <v>57</v>
      </c>
      <c r="E722" s="39" t="s">
        <v>4457</v>
      </c>
    </row>
    <row r="723" spans="1:5" ht="25.5">
      <c r="A723" s="35" t="s">
        <v>58</v>
      </c>
      <c r="E723" s="40" t="s">
        <v>4458</v>
      </c>
    </row>
    <row r="724" spans="1:5" ht="12.75">
      <c r="A724" t="s">
        <v>60</v>
      </c>
      <c r="E724" s="39" t="s">
        <v>5</v>
      </c>
    </row>
    <row r="725" spans="1:13" ht="12.75">
      <c r="A725" t="s">
        <v>47</v>
      </c>
      <c r="C725" s="31" t="s">
        <v>48</v>
      </c>
      <c r="E725" s="33" t="s">
        <v>49</v>
      </c>
      <c r="J725" s="32">
        <f>0</f>
      </c>
      <c s="32">
        <f>0</f>
      </c>
      <c s="32">
        <f>0+L726+L730+L734+L738</f>
      </c>
      <c s="32">
        <f>0+M726+M730+M734+M738</f>
      </c>
    </row>
    <row r="726" spans="1:16" ht="25.5">
      <c r="A726" t="s">
        <v>50</v>
      </c>
      <c s="34" t="s">
        <v>278</v>
      </c>
      <c s="34" t="s">
        <v>52</v>
      </c>
      <c s="35" t="s">
        <v>53</v>
      </c>
      <c s="6" t="s">
        <v>54</v>
      </c>
      <c s="36" t="s">
        <v>55</v>
      </c>
      <c s="37">
        <v>8.81</v>
      </c>
      <c s="36">
        <v>0</v>
      </c>
      <c s="36">
        <f>ROUND(G726*H726,6)</f>
      </c>
      <c r="L726" s="38">
        <v>0</v>
      </c>
      <c s="32">
        <f>ROUND(ROUND(L726,2)*ROUND(G726,3),2)</f>
      </c>
      <c s="36" t="s">
        <v>56</v>
      </c>
      <c>
        <f>(M726*21)/100</f>
      </c>
      <c t="s">
        <v>28</v>
      </c>
    </row>
    <row r="727" spans="1:5" ht="25.5">
      <c r="A727" s="35" t="s">
        <v>57</v>
      </c>
      <c r="E727" s="39" t="s">
        <v>222</v>
      </c>
    </row>
    <row r="728" spans="1:5" ht="25.5">
      <c r="A728" s="35" t="s">
        <v>58</v>
      </c>
      <c r="E728" s="40" t="s">
        <v>4459</v>
      </c>
    </row>
    <row r="729" spans="1:5" ht="12.75">
      <c r="A729" t="s">
        <v>60</v>
      </c>
      <c r="E729" s="39" t="s">
        <v>5</v>
      </c>
    </row>
    <row r="730" spans="1:16" ht="38.25">
      <c r="A730" t="s">
        <v>50</v>
      </c>
      <c s="34" t="s">
        <v>282</v>
      </c>
      <c s="34" t="s">
        <v>62</v>
      </c>
      <c s="35" t="s">
        <v>63</v>
      </c>
      <c s="6" t="s">
        <v>64</v>
      </c>
      <c s="36" t="s">
        <v>55</v>
      </c>
      <c s="37">
        <v>6.6</v>
      </c>
      <c s="36">
        <v>0</v>
      </c>
      <c s="36">
        <f>ROUND(G730*H730,6)</f>
      </c>
      <c r="L730" s="38">
        <v>0</v>
      </c>
      <c s="32">
        <f>ROUND(ROUND(L730,2)*ROUND(G730,3),2)</f>
      </c>
      <c s="36" t="s">
        <v>56</v>
      </c>
      <c>
        <f>(M730*21)/100</f>
      </c>
      <c t="s">
        <v>28</v>
      </c>
    </row>
    <row r="731" spans="1:5" ht="25.5">
      <c r="A731" s="35" t="s">
        <v>57</v>
      </c>
      <c r="E731" s="39" t="s">
        <v>222</v>
      </c>
    </row>
    <row r="732" spans="1:5" ht="38.25">
      <c r="A732" s="35" t="s">
        <v>58</v>
      </c>
      <c r="E732" s="40" t="s">
        <v>4460</v>
      </c>
    </row>
    <row r="733" spans="1:5" ht="12.75">
      <c r="A733" t="s">
        <v>60</v>
      </c>
      <c r="E733" s="39" t="s">
        <v>5</v>
      </c>
    </row>
    <row r="734" spans="1:16" ht="25.5">
      <c r="A734" t="s">
        <v>50</v>
      </c>
      <c s="34" t="s">
        <v>285</v>
      </c>
      <c s="34" t="s">
        <v>71</v>
      </c>
      <c s="35" t="s">
        <v>72</v>
      </c>
      <c s="6" t="s">
        <v>73</v>
      </c>
      <c s="36" t="s">
        <v>55</v>
      </c>
      <c s="37">
        <v>41.762</v>
      </c>
      <c s="36">
        <v>0</v>
      </c>
      <c s="36">
        <f>ROUND(G734*H734,6)</f>
      </c>
      <c r="L734" s="38">
        <v>0</v>
      </c>
      <c s="32">
        <f>ROUND(ROUND(L734,2)*ROUND(G734,3),2)</f>
      </c>
      <c s="36" t="s">
        <v>56</v>
      </c>
      <c>
        <f>(M734*21)/100</f>
      </c>
      <c t="s">
        <v>28</v>
      </c>
    </row>
    <row r="735" spans="1:5" ht="25.5">
      <c r="A735" s="35" t="s">
        <v>57</v>
      </c>
      <c r="E735" s="39" t="s">
        <v>222</v>
      </c>
    </row>
    <row r="736" spans="1:5" ht="409.5">
      <c r="A736" s="35" t="s">
        <v>58</v>
      </c>
      <c r="E736" s="40" t="s">
        <v>4461</v>
      </c>
    </row>
    <row r="737" spans="1:5" ht="12.75">
      <c r="A737" t="s">
        <v>60</v>
      </c>
      <c r="E737" s="39" t="s">
        <v>5</v>
      </c>
    </row>
    <row r="738" spans="1:16" ht="25.5">
      <c r="A738" t="s">
        <v>50</v>
      </c>
      <c s="34" t="s">
        <v>288</v>
      </c>
      <c s="34" t="s">
        <v>115</v>
      </c>
      <c s="35" t="s">
        <v>116</v>
      </c>
      <c s="6" t="s">
        <v>117</v>
      </c>
      <c s="36" t="s">
        <v>55</v>
      </c>
      <c s="37">
        <v>8.81</v>
      </c>
      <c s="36">
        <v>0</v>
      </c>
      <c s="36">
        <f>ROUND(G738*H738,6)</f>
      </c>
      <c r="L738" s="38">
        <v>0</v>
      </c>
      <c s="32">
        <f>ROUND(ROUND(L738,2)*ROUND(G738,3),2)</f>
      </c>
      <c s="36" t="s">
        <v>56</v>
      </c>
      <c>
        <f>(M738*21)/100</f>
      </c>
      <c t="s">
        <v>28</v>
      </c>
    </row>
    <row r="739" spans="1:5" ht="25.5">
      <c r="A739" s="35" t="s">
        <v>57</v>
      </c>
      <c r="E739" s="39" t="s">
        <v>222</v>
      </c>
    </row>
    <row r="740" spans="1:5" ht="25.5">
      <c r="A740" s="35" t="s">
        <v>58</v>
      </c>
      <c r="E740" s="40" t="s">
        <v>4459</v>
      </c>
    </row>
    <row r="741" spans="1:5" ht="12.75">
      <c r="A741" t="s">
        <v>60</v>
      </c>
      <c r="E741" s="39" t="s">
        <v>5</v>
      </c>
    </row>
    <row r="742" spans="1:13" ht="12.75">
      <c r="A742" t="s">
        <v>47</v>
      </c>
      <c r="C742" s="31" t="s">
        <v>3266</v>
      </c>
      <c r="E742" s="33" t="s">
        <v>317</v>
      </c>
      <c r="J742" s="32">
        <f>0</f>
      </c>
      <c s="32">
        <f>0</f>
      </c>
      <c s="32">
        <f>0+L743</f>
      </c>
      <c s="32">
        <f>0+M743</f>
      </c>
    </row>
    <row r="743" spans="1:16" ht="38.25">
      <c r="A743" t="s">
        <v>50</v>
      </c>
      <c s="34" t="s">
        <v>291</v>
      </c>
      <c s="34" t="s">
        <v>4462</v>
      </c>
      <c s="35" t="s">
        <v>5</v>
      </c>
      <c s="6" t="s">
        <v>4463</v>
      </c>
      <c s="36" t="s">
        <v>55</v>
      </c>
      <c s="37">
        <v>40.971</v>
      </c>
      <c s="36">
        <v>0</v>
      </c>
      <c s="36">
        <f>ROUND(G743*H743,6)</f>
      </c>
      <c r="L743" s="38">
        <v>0</v>
      </c>
      <c s="32">
        <f>ROUND(ROUND(L743,2)*ROUND(G743,3),2)</f>
      </c>
      <c s="36" t="s">
        <v>1192</v>
      </c>
      <c>
        <f>(M743*21)/100</f>
      </c>
      <c t="s">
        <v>28</v>
      </c>
    </row>
    <row r="744" spans="1:5" ht="38.25">
      <c r="A744" s="35" t="s">
        <v>57</v>
      </c>
      <c r="E744" s="39" t="s">
        <v>4464</v>
      </c>
    </row>
    <row r="745" spans="1:5" ht="12.75">
      <c r="A745" s="35" t="s">
        <v>58</v>
      </c>
      <c r="E745" s="40" t="s">
        <v>5</v>
      </c>
    </row>
    <row r="746" spans="1:5" ht="12.75">
      <c r="A746" t="s">
        <v>60</v>
      </c>
      <c r="E746" s="39" t="s">
        <v>5</v>
      </c>
    </row>
    <row r="747" spans="1:13" ht="12.75">
      <c r="A747" t="s">
        <v>47</v>
      </c>
      <c r="C747" s="31" t="s">
        <v>148</v>
      </c>
      <c r="E747" s="33" t="s">
        <v>149</v>
      </c>
      <c r="J747" s="32">
        <f>0</f>
      </c>
      <c s="32">
        <f>0</f>
      </c>
      <c s="32">
        <f>0+L748+L752+L756+L760+L764+L768+L772+L776+L780+L784+L788+L792+L796+L800+L804+L808</f>
      </c>
      <c s="32">
        <f>0+M748+M752+M756+M760+M764+M768+M772+M776+M780+M784+M788+M792+M796+M800+M804+M808</f>
      </c>
    </row>
    <row r="748" spans="1:16" ht="12.75">
      <c r="A748" t="s">
        <v>50</v>
      </c>
      <c s="34" t="s">
        <v>1521</v>
      </c>
      <c s="34" t="s">
        <v>4465</v>
      </c>
      <c s="35" t="s">
        <v>5</v>
      </c>
      <c s="6" t="s">
        <v>4466</v>
      </c>
      <c s="36" t="s">
        <v>188</v>
      </c>
      <c s="37">
        <v>250.572</v>
      </c>
      <c s="36">
        <v>0</v>
      </c>
      <c s="36">
        <f>ROUND(G748*H748,6)</f>
      </c>
      <c r="L748" s="38">
        <v>0</v>
      </c>
      <c s="32">
        <f>ROUND(ROUND(L748,2)*ROUND(G748,3),2)</f>
      </c>
      <c s="36" t="s">
        <v>1192</v>
      </c>
      <c>
        <f>(M748*21)/100</f>
      </c>
      <c t="s">
        <v>28</v>
      </c>
    </row>
    <row r="749" spans="1:5" ht="12.75">
      <c r="A749" s="35" t="s">
        <v>57</v>
      </c>
      <c r="E749" s="39" t="s">
        <v>4466</v>
      </c>
    </row>
    <row r="750" spans="1:5" ht="331.5">
      <c r="A750" s="35" t="s">
        <v>58</v>
      </c>
      <c r="E750" s="40" t="s">
        <v>4467</v>
      </c>
    </row>
    <row r="751" spans="1:5" ht="12.75">
      <c r="A751" t="s">
        <v>60</v>
      </c>
      <c r="E751" s="39" t="s">
        <v>5</v>
      </c>
    </row>
    <row r="752" spans="1:16" ht="12.75">
      <c r="A752" t="s">
        <v>50</v>
      </c>
      <c s="34" t="s">
        <v>1525</v>
      </c>
      <c s="34" t="s">
        <v>4468</v>
      </c>
      <c s="35" t="s">
        <v>5</v>
      </c>
      <c s="6" t="s">
        <v>4469</v>
      </c>
      <c s="36" t="s">
        <v>188</v>
      </c>
      <c s="37">
        <v>86.82</v>
      </c>
      <c s="36">
        <v>0</v>
      </c>
      <c s="36">
        <f>ROUND(G752*H752,6)</f>
      </c>
      <c r="L752" s="38">
        <v>0</v>
      </c>
      <c s="32">
        <f>ROUND(ROUND(L752,2)*ROUND(G752,3),2)</f>
      </c>
      <c s="36" t="s">
        <v>1192</v>
      </c>
      <c>
        <f>(M752*21)/100</f>
      </c>
      <c t="s">
        <v>28</v>
      </c>
    </row>
    <row r="753" spans="1:5" ht="12.75">
      <c r="A753" s="35" t="s">
        <v>57</v>
      </c>
      <c r="E753" s="39" t="s">
        <v>4469</v>
      </c>
    </row>
    <row r="754" spans="1:5" ht="63.75">
      <c r="A754" s="35" t="s">
        <v>58</v>
      </c>
      <c r="E754" s="40" t="s">
        <v>4077</v>
      </c>
    </row>
    <row r="755" spans="1:5" ht="12.75">
      <c r="A755" t="s">
        <v>60</v>
      </c>
      <c r="E755" s="39" t="s">
        <v>5</v>
      </c>
    </row>
    <row r="756" spans="1:16" ht="12.75">
      <c r="A756" t="s">
        <v>50</v>
      </c>
      <c s="34" t="s">
        <v>1529</v>
      </c>
      <c s="34" t="s">
        <v>4470</v>
      </c>
      <c s="35" t="s">
        <v>5</v>
      </c>
      <c s="6" t="s">
        <v>4471</v>
      </c>
      <c s="36" t="s">
        <v>188</v>
      </c>
      <c s="37">
        <v>449.45</v>
      </c>
      <c s="36">
        <v>0</v>
      </c>
      <c s="36">
        <f>ROUND(G756*H756,6)</f>
      </c>
      <c r="L756" s="38">
        <v>0</v>
      </c>
      <c s="32">
        <f>ROUND(ROUND(L756,2)*ROUND(G756,3),2)</f>
      </c>
      <c s="36" t="s">
        <v>1192</v>
      </c>
      <c>
        <f>(M756*21)/100</f>
      </c>
      <c t="s">
        <v>28</v>
      </c>
    </row>
    <row r="757" spans="1:5" ht="12.75">
      <c r="A757" s="35" t="s">
        <v>57</v>
      </c>
      <c r="E757" s="39" t="s">
        <v>4471</v>
      </c>
    </row>
    <row r="758" spans="1:5" ht="409.5">
      <c r="A758" s="35" t="s">
        <v>58</v>
      </c>
      <c r="E758" s="40" t="s">
        <v>4472</v>
      </c>
    </row>
    <row r="759" spans="1:5" ht="12.75">
      <c r="A759" t="s">
        <v>60</v>
      </c>
      <c r="E759" s="39" t="s">
        <v>5</v>
      </c>
    </row>
    <row r="760" spans="1:16" ht="12.75">
      <c r="A760" t="s">
        <v>50</v>
      </c>
      <c s="34" t="s">
        <v>1533</v>
      </c>
      <c s="34" t="s">
        <v>4473</v>
      </c>
      <c s="35" t="s">
        <v>5</v>
      </c>
      <c s="6" t="s">
        <v>4474</v>
      </c>
      <c s="36" t="s">
        <v>188</v>
      </c>
      <c s="37">
        <v>449.45</v>
      </c>
      <c s="36">
        <v>0</v>
      </c>
      <c s="36">
        <f>ROUND(G760*H760,6)</f>
      </c>
      <c r="L760" s="38">
        <v>0</v>
      </c>
      <c s="32">
        <f>ROUND(ROUND(L760,2)*ROUND(G760,3),2)</f>
      </c>
      <c s="36" t="s">
        <v>1192</v>
      </c>
      <c>
        <f>(M760*21)/100</f>
      </c>
      <c t="s">
        <v>28</v>
      </c>
    </row>
    <row r="761" spans="1:5" ht="12.75">
      <c r="A761" s="35" t="s">
        <v>57</v>
      </c>
      <c r="E761" s="39" t="s">
        <v>4474</v>
      </c>
    </row>
    <row r="762" spans="1:5" ht="409.5">
      <c r="A762" s="35" t="s">
        <v>58</v>
      </c>
      <c r="E762" s="40" t="s">
        <v>4472</v>
      </c>
    </row>
    <row r="763" spans="1:5" ht="12.75">
      <c r="A763" t="s">
        <v>60</v>
      </c>
      <c r="E763" s="39" t="s">
        <v>5</v>
      </c>
    </row>
    <row r="764" spans="1:16" ht="12.75">
      <c r="A764" t="s">
        <v>50</v>
      </c>
      <c s="34" t="s">
        <v>1537</v>
      </c>
      <c s="34" t="s">
        <v>4475</v>
      </c>
      <c s="35" t="s">
        <v>5</v>
      </c>
      <c s="6" t="s">
        <v>4476</v>
      </c>
      <c s="36" t="s">
        <v>188</v>
      </c>
      <c s="37">
        <v>786.842</v>
      </c>
      <c s="36">
        <v>0</v>
      </c>
      <c s="36">
        <f>ROUND(G764*H764,6)</f>
      </c>
      <c r="L764" s="38">
        <v>0</v>
      </c>
      <c s="32">
        <f>ROUND(ROUND(L764,2)*ROUND(G764,3),2)</f>
      </c>
      <c s="36" t="s">
        <v>56</v>
      </c>
      <c>
        <f>(M764*21)/100</f>
      </c>
      <c t="s">
        <v>28</v>
      </c>
    </row>
    <row r="765" spans="1:5" ht="12.75">
      <c r="A765" s="35" t="s">
        <v>57</v>
      </c>
      <c r="E765" s="39" t="s">
        <v>4476</v>
      </c>
    </row>
    <row r="766" spans="1:5" ht="12.75">
      <c r="A766" s="35" t="s">
        <v>58</v>
      </c>
      <c r="E766" s="40" t="s">
        <v>5</v>
      </c>
    </row>
    <row r="767" spans="1:5" ht="25.5">
      <c r="A767" t="s">
        <v>60</v>
      </c>
      <c r="E767" s="39" t="s">
        <v>4477</v>
      </c>
    </row>
    <row r="768" spans="1:16" ht="12.75">
      <c r="A768" t="s">
        <v>50</v>
      </c>
      <c s="34" t="s">
        <v>1540</v>
      </c>
      <c s="34" t="s">
        <v>4478</v>
      </c>
      <c s="35" t="s">
        <v>5</v>
      </c>
      <c s="6" t="s">
        <v>4479</v>
      </c>
      <c s="36" t="s">
        <v>620</v>
      </c>
      <c s="37">
        <v>1</v>
      </c>
      <c s="36">
        <v>0</v>
      </c>
      <c s="36">
        <f>ROUND(G768*H768,6)</f>
      </c>
      <c r="L768" s="38">
        <v>0</v>
      </c>
      <c s="32">
        <f>ROUND(ROUND(L768,2)*ROUND(G768,3),2)</f>
      </c>
      <c s="36" t="s">
        <v>56</v>
      </c>
      <c>
        <f>(M768*21)/100</f>
      </c>
      <c t="s">
        <v>28</v>
      </c>
    </row>
    <row r="769" spans="1:5" ht="12.75">
      <c r="A769" s="35" t="s">
        <v>57</v>
      </c>
      <c r="E769" s="39" t="s">
        <v>4479</v>
      </c>
    </row>
    <row r="770" spans="1:5" ht="12.75">
      <c r="A770" s="35" t="s">
        <v>58</v>
      </c>
      <c r="E770" s="40" t="s">
        <v>5</v>
      </c>
    </row>
    <row r="771" spans="1:5" ht="25.5">
      <c r="A771" t="s">
        <v>60</v>
      </c>
      <c r="E771" s="39" t="s">
        <v>4480</v>
      </c>
    </row>
    <row r="772" spans="1:16" ht="12.75">
      <c r="A772" t="s">
        <v>50</v>
      </c>
      <c s="34" t="s">
        <v>1545</v>
      </c>
      <c s="34" t="s">
        <v>4481</v>
      </c>
      <c s="35" t="s">
        <v>5</v>
      </c>
      <c s="6" t="s">
        <v>4482</v>
      </c>
      <c s="36" t="s">
        <v>590</v>
      </c>
      <c s="37">
        <v>4</v>
      </c>
      <c s="36">
        <v>0</v>
      </c>
      <c s="36">
        <f>ROUND(G772*H772,6)</f>
      </c>
      <c r="L772" s="38">
        <v>0</v>
      </c>
      <c s="32">
        <f>ROUND(ROUND(L772,2)*ROUND(G772,3),2)</f>
      </c>
      <c s="36" t="s">
        <v>56</v>
      </c>
      <c>
        <f>(M772*21)/100</f>
      </c>
      <c t="s">
        <v>28</v>
      </c>
    </row>
    <row r="773" spans="1:5" ht="12.75">
      <c r="A773" s="35" t="s">
        <v>57</v>
      </c>
      <c r="E773" s="39" t="s">
        <v>4482</v>
      </c>
    </row>
    <row r="774" spans="1:5" ht="12.75">
      <c r="A774" s="35" t="s">
        <v>58</v>
      </c>
      <c r="E774" s="40" t="s">
        <v>5</v>
      </c>
    </row>
    <row r="775" spans="1:5" ht="38.25">
      <c r="A775" t="s">
        <v>60</v>
      </c>
      <c r="E775" s="39" t="s">
        <v>591</v>
      </c>
    </row>
    <row r="776" spans="1:16" ht="12.75">
      <c r="A776" t="s">
        <v>50</v>
      </c>
      <c s="34" t="s">
        <v>1550</v>
      </c>
      <c s="34" t="s">
        <v>4483</v>
      </c>
      <c s="35" t="s">
        <v>5</v>
      </c>
      <c s="6" t="s">
        <v>1159</v>
      </c>
      <c s="36" t="s">
        <v>590</v>
      </c>
      <c s="37">
        <v>2</v>
      </c>
      <c s="36">
        <v>0</v>
      </c>
      <c s="36">
        <f>ROUND(G776*H776,6)</f>
      </c>
      <c r="L776" s="38">
        <v>0</v>
      </c>
      <c s="32">
        <f>ROUND(ROUND(L776,2)*ROUND(G776,3),2)</f>
      </c>
      <c s="36" t="s">
        <v>56</v>
      </c>
      <c>
        <f>(M776*21)/100</f>
      </c>
      <c t="s">
        <v>28</v>
      </c>
    </row>
    <row r="777" spans="1:5" ht="12.75">
      <c r="A777" s="35" t="s">
        <v>57</v>
      </c>
      <c r="E777" s="39" t="s">
        <v>1159</v>
      </c>
    </row>
    <row r="778" spans="1:5" ht="12.75">
      <c r="A778" s="35" t="s">
        <v>58</v>
      </c>
      <c r="E778" s="40" t="s">
        <v>5</v>
      </c>
    </row>
    <row r="779" spans="1:5" ht="51">
      <c r="A779" t="s">
        <v>60</v>
      </c>
      <c r="E779" s="39" t="s">
        <v>4484</v>
      </c>
    </row>
    <row r="780" spans="1:16" ht="12.75">
      <c r="A780" t="s">
        <v>50</v>
      </c>
      <c s="34" t="s">
        <v>1554</v>
      </c>
      <c s="34" t="s">
        <v>4485</v>
      </c>
      <c s="35" t="s">
        <v>5</v>
      </c>
      <c s="6" t="s">
        <v>4486</v>
      </c>
      <c s="36" t="s">
        <v>620</v>
      </c>
      <c s="37">
        <v>1</v>
      </c>
      <c s="36">
        <v>0</v>
      </c>
      <c s="36">
        <f>ROUND(G780*H780,6)</f>
      </c>
      <c r="L780" s="38">
        <v>0</v>
      </c>
      <c s="32">
        <f>ROUND(ROUND(L780,2)*ROUND(G780,3),2)</f>
      </c>
      <c s="36" t="s">
        <v>56</v>
      </c>
      <c>
        <f>(M780*21)/100</f>
      </c>
      <c t="s">
        <v>28</v>
      </c>
    </row>
    <row r="781" spans="1:5" ht="12.75">
      <c r="A781" s="35" t="s">
        <v>57</v>
      </c>
      <c r="E781" s="39" t="s">
        <v>4486</v>
      </c>
    </row>
    <row r="782" spans="1:5" ht="12.75">
      <c r="A782" s="35" t="s">
        <v>58</v>
      </c>
      <c r="E782" s="40" t="s">
        <v>5</v>
      </c>
    </row>
    <row r="783" spans="1:5" ht="12.75">
      <c r="A783" t="s">
        <v>60</v>
      </c>
      <c r="E783" s="39" t="s">
        <v>5</v>
      </c>
    </row>
    <row r="784" spans="1:16" ht="12.75">
      <c r="A784" t="s">
        <v>50</v>
      </c>
      <c s="34" t="s">
        <v>1558</v>
      </c>
      <c s="34" t="s">
        <v>4487</v>
      </c>
      <c s="35" t="s">
        <v>5</v>
      </c>
      <c s="6" t="s">
        <v>4488</v>
      </c>
      <c s="36" t="s">
        <v>620</v>
      </c>
      <c s="37">
        <v>1</v>
      </c>
      <c s="36">
        <v>0</v>
      </c>
      <c s="36">
        <f>ROUND(G784*H784,6)</f>
      </c>
      <c r="L784" s="38">
        <v>0</v>
      </c>
      <c s="32">
        <f>ROUND(ROUND(L784,2)*ROUND(G784,3),2)</f>
      </c>
      <c s="36" t="s">
        <v>56</v>
      </c>
      <c>
        <f>(M784*21)/100</f>
      </c>
      <c t="s">
        <v>28</v>
      </c>
    </row>
    <row r="785" spans="1:5" ht="12.75">
      <c r="A785" s="35" t="s">
        <v>57</v>
      </c>
      <c r="E785" s="39" t="s">
        <v>4488</v>
      </c>
    </row>
    <row r="786" spans="1:5" ht="12.75">
      <c r="A786" s="35" t="s">
        <v>58</v>
      </c>
      <c r="E786" s="40" t="s">
        <v>5</v>
      </c>
    </row>
    <row r="787" spans="1:5" ht="51">
      <c r="A787" t="s">
        <v>60</v>
      </c>
      <c r="E787" s="39" t="s">
        <v>4489</v>
      </c>
    </row>
    <row r="788" spans="1:16" ht="25.5">
      <c r="A788" t="s">
        <v>50</v>
      </c>
      <c s="34" t="s">
        <v>1562</v>
      </c>
      <c s="34" t="s">
        <v>407</v>
      </c>
      <c s="35" t="s">
        <v>5</v>
      </c>
      <c s="6" t="s">
        <v>408</v>
      </c>
      <c s="36" t="s">
        <v>620</v>
      </c>
      <c s="37">
        <v>1</v>
      </c>
      <c s="36">
        <v>0</v>
      </c>
      <c s="36">
        <f>ROUND(G788*H788,6)</f>
      </c>
      <c r="L788" s="38">
        <v>0</v>
      </c>
      <c s="32">
        <f>ROUND(ROUND(L788,2)*ROUND(G788,3),2)</f>
      </c>
      <c s="36" t="s">
        <v>56</v>
      </c>
      <c>
        <f>(M788*21)/100</f>
      </c>
      <c t="s">
        <v>28</v>
      </c>
    </row>
    <row r="789" spans="1:5" ht="25.5">
      <c r="A789" s="35" t="s">
        <v>57</v>
      </c>
      <c r="E789" s="39" t="s">
        <v>408</v>
      </c>
    </row>
    <row r="790" spans="1:5" ht="12.75">
      <c r="A790" s="35" t="s">
        <v>58</v>
      </c>
      <c r="E790" s="40" t="s">
        <v>5</v>
      </c>
    </row>
    <row r="791" spans="1:5" ht="153">
      <c r="A791" t="s">
        <v>60</v>
      </c>
      <c r="E791" s="39" t="s">
        <v>409</v>
      </c>
    </row>
    <row r="792" spans="1:16" ht="25.5">
      <c r="A792" t="s">
        <v>50</v>
      </c>
      <c s="34" t="s">
        <v>1568</v>
      </c>
      <c s="34" t="s">
        <v>411</v>
      </c>
      <c s="35" t="s">
        <v>5</v>
      </c>
      <c s="6" t="s">
        <v>412</v>
      </c>
      <c s="36" t="s">
        <v>620</v>
      </c>
      <c s="37">
        <v>1</v>
      </c>
      <c s="36">
        <v>0</v>
      </c>
      <c s="36">
        <f>ROUND(G792*H792,6)</f>
      </c>
      <c r="L792" s="38">
        <v>0</v>
      </c>
      <c s="32">
        <f>ROUND(ROUND(L792,2)*ROUND(G792,3),2)</f>
      </c>
      <c s="36" t="s">
        <v>56</v>
      </c>
      <c>
        <f>(M792*21)/100</f>
      </c>
      <c t="s">
        <v>28</v>
      </c>
    </row>
    <row r="793" spans="1:5" ht="25.5">
      <c r="A793" s="35" t="s">
        <v>57</v>
      </c>
      <c r="E793" s="39" t="s">
        <v>412</v>
      </c>
    </row>
    <row r="794" spans="1:5" ht="12.75">
      <c r="A794" s="35" t="s">
        <v>58</v>
      </c>
      <c r="E794" s="40" t="s">
        <v>5</v>
      </c>
    </row>
    <row r="795" spans="1:5" ht="12.75">
      <c r="A795" t="s">
        <v>60</v>
      </c>
      <c r="E795" s="39" t="s">
        <v>5</v>
      </c>
    </row>
    <row r="796" spans="1:16" ht="25.5">
      <c r="A796" t="s">
        <v>50</v>
      </c>
      <c s="34" t="s">
        <v>1574</v>
      </c>
      <c s="34" t="s">
        <v>418</v>
      </c>
      <c s="35" t="s">
        <v>5</v>
      </c>
      <c s="6" t="s">
        <v>419</v>
      </c>
      <c s="36" t="s">
        <v>620</v>
      </c>
      <c s="37">
        <v>1</v>
      </c>
      <c s="36">
        <v>0</v>
      </c>
      <c s="36">
        <f>ROUND(G796*H796,6)</f>
      </c>
      <c r="L796" s="38">
        <v>0</v>
      </c>
      <c s="32">
        <f>ROUND(ROUND(L796,2)*ROUND(G796,3),2)</f>
      </c>
      <c s="36" t="s">
        <v>56</v>
      </c>
      <c>
        <f>(M796*21)/100</f>
      </c>
      <c t="s">
        <v>28</v>
      </c>
    </row>
    <row r="797" spans="1:5" ht="25.5">
      <c r="A797" s="35" t="s">
        <v>57</v>
      </c>
      <c r="E797" s="39" t="s">
        <v>419</v>
      </c>
    </row>
    <row r="798" spans="1:5" ht="12.75">
      <c r="A798" s="35" t="s">
        <v>58</v>
      </c>
      <c r="E798" s="40" t="s">
        <v>5</v>
      </c>
    </row>
    <row r="799" spans="1:5" ht="204">
      <c r="A799" t="s">
        <v>60</v>
      </c>
      <c r="E799" s="39" t="s">
        <v>420</v>
      </c>
    </row>
    <row r="800" spans="1:16" ht="25.5">
      <c r="A800" t="s">
        <v>50</v>
      </c>
      <c s="34" t="s">
        <v>1579</v>
      </c>
      <c s="34" t="s">
        <v>422</v>
      </c>
      <c s="35" t="s">
        <v>5</v>
      </c>
      <c s="6" t="s">
        <v>423</v>
      </c>
      <c s="36" t="s">
        <v>620</v>
      </c>
      <c s="37">
        <v>1</v>
      </c>
      <c s="36">
        <v>0</v>
      </c>
      <c s="36">
        <f>ROUND(G800*H800,6)</f>
      </c>
      <c r="L800" s="38">
        <v>0</v>
      </c>
      <c s="32">
        <f>ROUND(ROUND(L800,2)*ROUND(G800,3),2)</f>
      </c>
      <c s="36" t="s">
        <v>56</v>
      </c>
      <c>
        <f>(M800*21)/100</f>
      </c>
      <c t="s">
        <v>28</v>
      </c>
    </row>
    <row r="801" spans="1:5" ht="25.5">
      <c r="A801" s="35" t="s">
        <v>57</v>
      </c>
      <c r="E801" s="39" t="s">
        <v>423</v>
      </c>
    </row>
    <row r="802" spans="1:5" ht="12.75">
      <c r="A802" s="35" t="s">
        <v>58</v>
      </c>
      <c r="E802" s="40" t="s">
        <v>5</v>
      </c>
    </row>
    <row r="803" spans="1:5" ht="229.5">
      <c r="A803" t="s">
        <v>60</v>
      </c>
      <c r="E803" s="39" t="s">
        <v>424</v>
      </c>
    </row>
    <row r="804" spans="1:16" ht="12.75">
      <c r="A804" t="s">
        <v>50</v>
      </c>
      <c s="34" t="s">
        <v>1583</v>
      </c>
      <c s="34" t="s">
        <v>426</v>
      </c>
      <c s="35" t="s">
        <v>5</v>
      </c>
      <c s="6" t="s">
        <v>427</v>
      </c>
      <c s="36" t="s">
        <v>620</v>
      </c>
      <c s="37">
        <v>1</v>
      </c>
      <c s="36">
        <v>0</v>
      </c>
      <c s="36">
        <f>ROUND(G804*H804,6)</f>
      </c>
      <c r="L804" s="38">
        <v>0</v>
      </c>
      <c s="32">
        <f>ROUND(ROUND(L804,2)*ROUND(G804,3),2)</f>
      </c>
      <c s="36" t="s">
        <v>56</v>
      </c>
      <c>
        <f>(M804*21)/100</f>
      </c>
      <c t="s">
        <v>28</v>
      </c>
    </row>
    <row r="805" spans="1:5" ht="12.75">
      <c r="A805" s="35" t="s">
        <v>57</v>
      </c>
      <c r="E805" s="39" t="s">
        <v>427</v>
      </c>
    </row>
    <row r="806" spans="1:5" ht="12.75">
      <c r="A806" s="35" t="s">
        <v>58</v>
      </c>
      <c r="E806" s="40" t="s">
        <v>5</v>
      </c>
    </row>
    <row r="807" spans="1:5" ht="153">
      <c r="A807" t="s">
        <v>60</v>
      </c>
      <c r="E807" s="39" t="s">
        <v>428</v>
      </c>
    </row>
    <row r="808" spans="1:16" ht="12.75">
      <c r="A808" t="s">
        <v>50</v>
      </c>
      <c s="34" t="s">
        <v>1586</v>
      </c>
      <c s="34" t="s">
        <v>430</v>
      </c>
      <c s="35" t="s">
        <v>5</v>
      </c>
      <c s="6" t="s">
        <v>431</v>
      </c>
      <c s="36" t="s">
        <v>620</v>
      </c>
      <c s="37">
        <v>1</v>
      </c>
      <c s="36">
        <v>0</v>
      </c>
      <c s="36">
        <f>ROUND(G808*H808,6)</f>
      </c>
      <c r="L808" s="38">
        <v>0</v>
      </c>
      <c s="32">
        <f>ROUND(ROUND(L808,2)*ROUND(G808,3),2)</f>
      </c>
      <c s="36" t="s">
        <v>56</v>
      </c>
      <c>
        <f>(M808*21)/100</f>
      </c>
      <c t="s">
        <v>28</v>
      </c>
    </row>
    <row r="809" spans="1:5" ht="12.75">
      <c r="A809" s="35" t="s">
        <v>57</v>
      </c>
      <c r="E809" s="39" t="s">
        <v>431</v>
      </c>
    </row>
    <row r="810" spans="1:5" ht="12.75">
      <c r="A810" s="35" t="s">
        <v>58</v>
      </c>
      <c r="E810" s="40" t="s">
        <v>5</v>
      </c>
    </row>
    <row r="811" spans="1:5" ht="12.75">
      <c r="A811" t="s">
        <v>60</v>
      </c>
      <c r="E811" s="39" t="s">
        <v>432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0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COUNTIFS(L8:L1065,"=0",A8:A1065,"P")+COUNTIFS(L8:L1065,"",A8:A1065,"P")+SUM(Q8:Q1065)</f>
      </c>
    </row>
    <row r="8" spans="1:13" ht="12.75">
      <c r="A8" t="s">
        <v>45</v>
      </c>
      <c r="C8" s="28" t="s">
        <v>4492</v>
      </c>
      <c r="E8" s="30" t="s">
        <v>4491</v>
      </c>
      <c r="J8" s="29">
        <f>0+J9+J14+J47+J228+J297+J390+J535+J568+J605+J650+J699+J760+J797+J834+J871+J908+J937+J986+J999+J1024</f>
      </c>
      <c s="29">
        <f>0+K9+K14+K47+K228+K297+K390+K535+K568+K605+K650+K699+K760+K797+K834+K871+K908+K937+K986+K999+K1024</f>
      </c>
      <c s="29">
        <f>0+L9+L14+L47+L228+L297+L390+L535+L568+L605+L650+L699+L760+L797+L834+L871+L908+L937+L986+L999+L1024</f>
      </c>
      <c s="29">
        <f>0+M9+M14+M47+M228+M297+M390+M535+M568+M605+M650+M699+M760+M797+M834+M871+M908+M937+M986+M999+M1024</f>
      </c>
    </row>
    <row r="9" spans="1:13" ht="12.75">
      <c r="A9" t="s">
        <v>47</v>
      </c>
      <c r="C9" s="31" t="s">
        <v>94</v>
      </c>
      <c r="E9" s="33" t="s">
        <v>217</v>
      </c>
      <c r="J9" s="32">
        <f>0</f>
      </c>
      <c s="32">
        <f>0</f>
      </c>
      <c s="32">
        <f>0+L10</f>
      </c>
      <c s="32">
        <f>0+M10</f>
      </c>
    </row>
    <row r="10" spans="1:16" ht="25.5">
      <c r="A10" t="s">
        <v>50</v>
      </c>
      <c s="34" t="s">
        <v>51</v>
      </c>
      <c s="34" t="s">
        <v>4493</v>
      </c>
      <c s="35" t="s">
        <v>5</v>
      </c>
      <c s="6" t="s">
        <v>693</v>
      </c>
      <c s="36" t="s">
        <v>220</v>
      </c>
      <c s="37">
        <v>8</v>
      </c>
      <c s="36">
        <v>0</v>
      </c>
      <c s="36">
        <f>ROUND(G10*H10,6)</f>
      </c>
      <c r="L10" s="38">
        <v>0</v>
      </c>
      <c s="32">
        <f>ROUND(ROUND(L10,2)*ROUND(G10,3),2)</f>
      </c>
      <c s="36" t="s">
        <v>56</v>
      </c>
      <c>
        <f>(M10*21)/100</f>
      </c>
      <c t="s">
        <v>28</v>
      </c>
    </row>
    <row r="11" spans="1:5" ht="25.5">
      <c r="A11" s="35" t="s">
        <v>57</v>
      </c>
      <c r="E11" s="39" t="s">
        <v>693</v>
      </c>
    </row>
    <row r="12" spans="1:5" ht="12.75">
      <c r="A12" s="35" t="s">
        <v>58</v>
      </c>
      <c r="E12" s="40" t="s">
        <v>5</v>
      </c>
    </row>
    <row r="13" spans="1:5" ht="38.25">
      <c r="A13" t="s">
        <v>60</v>
      </c>
      <c r="E13" s="39" t="s">
        <v>4494</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2.5</v>
      </c>
      <c s="36">
        <v>0</v>
      </c>
      <c s="36">
        <f>ROUND(G15*H15,6)</f>
      </c>
      <c r="L15" s="38">
        <v>0</v>
      </c>
      <c s="32">
        <f>ROUND(ROUND(L15,2)*ROUND(G15,3),2)</f>
      </c>
      <c s="36" t="s">
        <v>56</v>
      </c>
      <c>
        <f>(M15*21)/100</f>
      </c>
      <c t="s">
        <v>28</v>
      </c>
    </row>
    <row r="16" spans="1:5" ht="25.5">
      <c r="A16" s="35" t="s">
        <v>57</v>
      </c>
      <c r="E16" s="39" t="s">
        <v>222</v>
      </c>
    </row>
    <row r="17" spans="1:5" ht="12.75">
      <c r="A17" s="35" t="s">
        <v>58</v>
      </c>
      <c r="E17" s="40" t="s">
        <v>5</v>
      </c>
    </row>
    <row r="18" spans="1:5" ht="12.75">
      <c r="A18" t="s">
        <v>60</v>
      </c>
      <c r="E18" s="39" t="s">
        <v>5</v>
      </c>
    </row>
    <row r="19" spans="1:16" ht="25.5">
      <c r="A19" t="s">
        <v>50</v>
      </c>
      <c s="34" t="s">
        <v>26</v>
      </c>
      <c s="34" t="s">
        <v>52</v>
      </c>
      <c s="35" t="s">
        <v>53</v>
      </c>
      <c s="6" t="s">
        <v>54</v>
      </c>
      <c s="36" t="s">
        <v>55</v>
      </c>
      <c s="37">
        <v>3</v>
      </c>
      <c s="36">
        <v>0</v>
      </c>
      <c s="36">
        <f>ROUND(G19*H19,6)</f>
      </c>
      <c r="L19" s="38">
        <v>0</v>
      </c>
      <c s="32">
        <f>ROUND(ROUND(L19,2)*ROUND(G19,3),2)</f>
      </c>
      <c s="36" t="s">
        <v>56</v>
      </c>
      <c>
        <f>(M19*21)/100</f>
      </c>
      <c t="s">
        <v>28</v>
      </c>
    </row>
    <row r="20" spans="1:5" ht="25.5">
      <c r="A20" s="35" t="s">
        <v>57</v>
      </c>
      <c r="E20" s="39" t="s">
        <v>222</v>
      </c>
    </row>
    <row r="21" spans="1:5" ht="12.75">
      <c r="A21" s="35" t="s">
        <v>58</v>
      </c>
      <c r="E21" s="40" t="s">
        <v>5</v>
      </c>
    </row>
    <row r="22" spans="1:5" ht="12.75">
      <c r="A22" t="s">
        <v>60</v>
      </c>
      <c r="E22" s="39" t="s">
        <v>5</v>
      </c>
    </row>
    <row r="23" spans="1:16" ht="25.5">
      <c r="A23" t="s">
        <v>50</v>
      </c>
      <c s="34" t="s">
        <v>70</v>
      </c>
      <c s="34" t="s">
        <v>66</v>
      </c>
      <c s="35" t="s">
        <v>67</v>
      </c>
      <c s="6" t="s">
        <v>68</v>
      </c>
      <c s="36" t="s">
        <v>55</v>
      </c>
      <c s="37">
        <v>1.5</v>
      </c>
      <c s="36">
        <v>0</v>
      </c>
      <c s="36">
        <f>ROUND(G23*H23,6)</f>
      </c>
      <c r="L23" s="38">
        <v>0</v>
      </c>
      <c s="32">
        <f>ROUND(ROUND(L23,2)*ROUND(G23,3),2)</f>
      </c>
      <c s="36" t="s">
        <v>56</v>
      </c>
      <c>
        <f>(M23*21)/100</f>
      </c>
      <c t="s">
        <v>28</v>
      </c>
    </row>
    <row r="24" spans="1:5" ht="25.5">
      <c r="A24" s="35" t="s">
        <v>57</v>
      </c>
      <c r="E24" s="39" t="s">
        <v>222</v>
      </c>
    </row>
    <row r="25" spans="1:5" ht="12.75">
      <c r="A25" s="35" t="s">
        <v>58</v>
      </c>
      <c r="E25" s="40" t="s">
        <v>5</v>
      </c>
    </row>
    <row r="26" spans="1:5" ht="12.75">
      <c r="A26" t="s">
        <v>60</v>
      </c>
      <c r="E26" s="39" t="s">
        <v>5</v>
      </c>
    </row>
    <row r="27" spans="1:16" ht="25.5">
      <c r="A27" t="s">
        <v>50</v>
      </c>
      <c s="34" t="s">
        <v>75</v>
      </c>
      <c s="34" t="s">
        <v>76</v>
      </c>
      <c s="35" t="s">
        <v>77</v>
      </c>
      <c s="6" t="s">
        <v>78</v>
      </c>
      <c s="36" t="s">
        <v>55</v>
      </c>
      <c s="37">
        <v>1.5</v>
      </c>
      <c s="36">
        <v>0</v>
      </c>
      <c s="36">
        <f>ROUND(G27*H27,6)</f>
      </c>
      <c r="L27" s="38">
        <v>0</v>
      </c>
      <c s="32">
        <f>ROUND(ROUND(L27,2)*ROUND(G27,3),2)</f>
      </c>
      <c s="36" t="s">
        <v>56</v>
      </c>
      <c>
        <f>(M27*21)/100</f>
      </c>
      <c t="s">
        <v>28</v>
      </c>
    </row>
    <row r="28" spans="1:5" ht="25.5">
      <c r="A28" s="35" t="s">
        <v>57</v>
      </c>
      <c r="E28" s="39" t="s">
        <v>222</v>
      </c>
    </row>
    <row r="29" spans="1:5" ht="12.75">
      <c r="A29" s="35" t="s">
        <v>58</v>
      </c>
      <c r="E29" s="40" t="s">
        <v>5</v>
      </c>
    </row>
    <row r="30" spans="1:5" ht="12.75">
      <c r="A30" t="s">
        <v>60</v>
      </c>
      <c r="E30" s="39" t="s">
        <v>5</v>
      </c>
    </row>
    <row r="31" spans="1:16" ht="25.5">
      <c r="A31" t="s">
        <v>50</v>
      </c>
      <c s="34" t="s">
        <v>27</v>
      </c>
      <c s="34" t="s">
        <v>80</v>
      </c>
      <c s="35" t="s">
        <v>81</v>
      </c>
      <c s="6" t="s">
        <v>82</v>
      </c>
      <c s="36" t="s">
        <v>55</v>
      </c>
      <c s="37">
        <v>0.2</v>
      </c>
      <c s="36">
        <v>0</v>
      </c>
      <c s="36">
        <f>ROUND(G31*H31,6)</f>
      </c>
      <c r="L31" s="38">
        <v>0</v>
      </c>
      <c s="32">
        <f>ROUND(ROUND(L31,2)*ROUND(G31,3),2)</f>
      </c>
      <c s="36" t="s">
        <v>56</v>
      </c>
      <c>
        <f>(M31*21)/100</f>
      </c>
      <c t="s">
        <v>28</v>
      </c>
    </row>
    <row r="32" spans="1:5" ht="25.5">
      <c r="A32" s="35" t="s">
        <v>57</v>
      </c>
      <c r="E32" s="39" t="s">
        <v>222</v>
      </c>
    </row>
    <row r="33" spans="1:5" ht="12.75">
      <c r="A33" s="35" t="s">
        <v>58</v>
      </c>
      <c r="E33" s="40" t="s">
        <v>5</v>
      </c>
    </row>
    <row r="34" spans="1:5" ht="12.75">
      <c r="A34" t="s">
        <v>60</v>
      </c>
      <c r="E34" s="39" t="s">
        <v>5</v>
      </c>
    </row>
    <row r="35" spans="1:16" ht="25.5">
      <c r="A35" t="s">
        <v>50</v>
      </c>
      <c s="34" t="s">
        <v>84</v>
      </c>
      <c s="34" t="s">
        <v>100</v>
      </c>
      <c s="35" t="s">
        <v>101</v>
      </c>
      <c s="6" t="s">
        <v>102</v>
      </c>
      <c s="36" t="s">
        <v>55</v>
      </c>
      <c s="37">
        <v>0.5</v>
      </c>
      <c s="36">
        <v>0</v>
      </c>
      <c s="36">
        <f>ROUND(G35*H35,6)</f>
      </c>
      <c r="L35" s="38">
        <v>0</v>
      </c>
      <c s="32">
        <f>ROUND(ROUND(L35,2)*ROUND(G35,3),2)</f>
      </c>
      <c s="36" t="s">
        <v>56</v>
      </c>
      <c>
        <f>(M35*21)/100</f>
      </c>
      <c t="s">
        <v>28</v>
      </c>
    </row>
    <row r="36" spans="1:5" ht="25.5">
      <c r="A36" s="35" t="s">
        <v>57</v>
      </c>
      <c r="E36" s="39" t="s">
        <v>222</v>
      </c>
    </row>
    <row r="37" spans="1:5" ht="12.75">
      <c r="A37" s="35" t="s">
        <v>58</v>
      </c>
      <c r="E37" s="40" t="s">
        <v>5</v>
      </c>
    </row>
    <row r="38" spans="1:5" ht="12.75">
      <c r="A38" t="s">
        <v>60</v>
      </c>
      <c r="E38" s="39" t="s">
        <v>5</v>
      </c>
    </row>
    <row r="39" spans="1:16" ht="25.5">
      <c r="A39" t="s">
        <v>50</v>
      </c>
      <c s="34" t="s">
        <v>89</v>
      </c>
      <c s="34" t="s">
        <v>105</v>
      </c>
      <c s="35" t="s">
        <v>106</v>
      </c>
      <c s="6" t="s">
        <v>107</v>
      </c>
      <c s="36" t="s">
        <v>55</v>
      </c>
      <c s="37">
        <v>1.5</v>
      </c>
      <c s="36">
        <v>0</v>
      </c>
      <c s="36">
        <f>ROUND(G39*H39,6)</f>
      </c>
      <c r="L39" s="38">
        <v>0</v>
      </c>
      <c s="32">
        <f>ROUND(ROUND(L39,2)*ROUND(G39,3),2)</f>
      </c>
      <c s="36" t="s">
        <v>56</v>
      </c>
      <c>
        <f>(M39*21)/100</f>
      </c>
      <c t="s">
        <v>28</v>
      </c>
    </row>
    <row r="40" spans="1:5" ht="25.5">
      <c r="A40" s="35" t="s">
        <v>57</v>
      </c>
      <c r="E40" s="39" t="s">
        <v>222</v>
      </c>
    </row>
    <row r="41" spans="1:5" ht="12.75">
      <c r="A41" s="35" t="s">
        <v>58</v>
      </c>
      <c r="E41" s="40" t="s">
        <v>5</v>
      </c>
    </row>
    <row r="42" spans="1:5" ht="12.75">
      <c r="A42" t="s">
        <v>60</v>
      </c>
      <c r="E42" s="39" t="s">
        <v>5</v>
      </c>
    </row>
    <row r="43" spans="1:16" ht="25.5">
      <c r="A43" t="s">
        <v>50</v>
      </c>
      <c s="34" t="s">
        <v>94</v>
      </c>
      <c s="34" t="s">
        <v>110</v>
      </c>
      <c s="35" t="s">
        <v>111</v>
      </c>
      <c s="6" t="s">
        <v>112</v>
      </c>
      <c s="36" t="s">
        <v>55</v>
      </c>
      <c s="37">
        <v>3.5</v>
      </c>
      <c s="36">
        <v>0</v>
      </c>
      <c s="36">
        <f>ROUND(G43*H43,6)</f>
      </c>
      <c r="L43" s="38">
        <v>0</v>
      </c>
      <c s="32">
        <f>ROUND(ROUND(L43,2)*ROUND(G43,3),2)</f>
      </c>
      <c s="36" t="s">
        <v>56</v>
      </c>
      <c>
        <f>(M43*21)/100</f>
      </c>
      <c t="s">
        <v>28</v>
      </c>
    </row>
    <row r="44" spans="1:5" ht="25.5">
      <c r="A44" s="35" t="s">
        <v>57</v>
      </c>
      <c r="E44" s="39" t="s">
        <v>222</v>
      </c>
    </row>
    <row r="45" spans="1:5" ht="12.75">
      <c r="A45" s="35" t="s">
        <v>58</v>
      </c>
      <c r="E45" s="40" t="s">
        <v>5</v>
      </c>
    </row>
    <row r="46" spans="1:5" ht="12.75">
      <c r="A46" t="s">
        <v>60</v>
      </c>
      <c r="E46" s="39" t="s">
        <v>5</v>
      </c>
    </row>
    <row r="47" spans="1:13" ht="25.5">
      <c r="A47" t="s">
        <v>47</v>
      </c>
      <c r="C47" s="31" t="s">
        <v>4495</v>
      </c>
      <c r="E47" s="33" t="s">
        <v>296</v>
      </c>
      <c r="J47" s="32">
        <f>0</f>
      </c>
      <c s="32">
        <f>0</f>
      </c>
      <c s="32">
        <f>0+L48+L52+L56+L60+L64+L68+L72+L76+L80+L84+L88+L92+L96+L100+L104+L108+L112+L116+L120+L124+L128+L132+L136+L140+L144+L148+L152+L156+L160+L164+L168+L172+L176+L180+L184+L188+L192+L196+L200+L204+L208+L212+L216+L220+L224</f>
      </c>
      <c s="32">
        <f>0+M48+M52+M56+M60+M64+M68+M72+M76+M80+M84+M88+M92+M96+M100+M104+M108+M112+M116+M120+M124+M128+M132+M136+M140+M144+M148+M152+M156+M160+M164+M168+M172+M176+M180+M184+M188+M192+M196+M200+M204+M208+M212+M216+M220+M224</f>
      </c>
    </row>
    <row r="48" spans="1:16" ht="25.5">
      <c r="A48" t="s">
        <v>50</v>
      </c>
      <c s="34" t="s">
        <v>99</v>
      </c>
      <c s="34" t="s">
        <v>4496</v>
      </c>
      <c s="35" t="s">
        <v>5</v>
      </c>
      <c s="6" t="s">
        <v>4497</v>
      </c>
      <c s="36" t="s">
        <v>300</v>
      </c>
      <c s="37">
        <v>20</v>
      </c>
      <c s="36">
        <v>0</v>
      </c>
      <c s="36">
        <f>ROUND(G48*H48,6)</f>
      </c>
      <c r="L48" s="38">
        <v>0</v>
      </c>
      <c s="32">
        <f>ROUND(ROUND(L48,2)*ROUND(G48,3),2)</f>
      </c>
      <c s="36" t="s">
        <v>56</v>
      </c>
      <c>
        <f>(M48*21)/100</f>
      </c>
      <c t="s">
        <v>28</v>
      </c>
    </row>
    <row r="49" spans="1:5" ht="25.5">
      <c r="A49" s="35" t="s">
        <v>57</v>
      </c>
      <c r="E49" s="39" t="s">
        <v>4497</v>
      </c>
    </row>
    <row r="50" spans="1:5" ht="12.75">
      <c r="A50" s="35" t="s">
        <v>58</v>
      </c>
      <c r="E50" s="40" t="s">
        <v>5</v>
      </c>
    </row>
    <row r="51" spans="1:5" ht="12.75">
      <c r="A51" t="s">
        <v>60</v>
      </c>
      <c r="E51" s="39" t="s">
        <v>441</v>
      </c>
    </row>
    <row r="52" spans="1:16" ht="12.75">
      <c r="A52" t="s">
        <v>50</v>
      </c>
      <c s="34" t="s">
        <v>104</v>
      </c>
      <c s="34" t="s">
        <v>4498</v>
      </c>
      <c s="35" t="s">
        <v>5</v>
      </c>
      <c s="6" t="s">
        <v>4499</v>
      </c>
      <c s="36" t="s">
        <v>300</v>
      </c>
      <c s="37">
        <v>16</v>
      </c>
      <c s="36">
        <v>0</v>
      </c>
      <c s="36">
        <f>ROUND(G52*H52,6)</f>
      </c>
      <c r="L52" s="38">
        <v>0</v>
      </c>
      <c s="32">
        <f>ROUND(ROUND(L52,2)*ROUND(G52,3),2)</f>
      </c>
      <c s="36" t="s">
        <v>56</v>
      </c>
      <c>
        <f>(M52*21)/100</f>
      </c>
      <c t="s">
        <v>28</v>
      </c>
    </row>
    <row r="53" spans="1:5" ht="12.75">
      <c r="A53" s="35" t="s">
        <v>57</v>
      </c>
      <c r="E53" s="39" t="s">
        <v>4499</v>
      </c>
    </row>
    <row r="54" spans="1:5" ht="12.75">
      <c r="A54" s="35" t="s">
        <v>58</v>
      </c>
      <c r="E54" s="40" t="s">
        <v>5</v>
      </c>
    </row>
    <row r="55" spans="1:5" ht="63.75">
      <c r="A55" t="s">
        <v>60</v>
      </c>
      <c r="E55" s="39" t="s">
        <v>4500</v>
      </c>
    </row>
    <row r="56" spans="1:16" ht="25.5">
      <c r="A56" t="s">
        <v>50</v>
      </c>
      <c s="34" t="s">
        <v>109</v>
      </c>
      <c s="34" t="s">
        <v>4501</v>
      </c>
      <c s="35" t="s">
        <v>5</v>
      </c>
      <c s="6" t="s">
        <v>308</v>
      </c>
      <c s="36" t="s">
        <v>300</v>
      </c>
      <c s="37">
        <v>6</v>
      </c>
      <c s="36">
        <v>0</v>
      </c>
      <c s="36">
        <f>ROUND(G56*H56,6)</f>
      </c>
      <c r="L56" s="38">
        <v>0</v>
      </c>
      <c s="32">
        <f>ROUND(ROUND(L56,2)*ROUND(G56,3),2)</f>
      </c>
      <c s="36" t="s">
        <v>56</v>
      </c>
      <c>
        <f>(M56*21)/100</f>
      </c>
      <c t="s">
        <v>28</v>
      </c>
    </row>
    <row r="57" spans="1:5" ht="25.5">
      <c r="A57" s="35" t="s">
        <v>57</v>
      </c>
      <c r="E57" s="39" t="s">
        <v>308</v>
      </c>
    </row>
    <row r="58" spans="1:5" ht="12.75">
      <c r="A58" s="35" t="s">
        <v>58</v>
      </c>
      <c r="E58" s="40" t="s">
        <v>5</v>
      </c>
    </row>
    <row r="59" spans="1:5" ht="12.75">
      <c r="A59" t="s">
        <v>60</v>
      </c>
      <c r="E59" s="39" t="s">
        <v>446</v>
      </c>
    </row>
    <row r="60" spans="1:16" ht="25.5">
      <c r="A60" t="s">
        <v>50</v>
      </c>
      <c s="34" t="s">
        <v>114</v>
      </c>
      <c s="34" t="s">
        <v>4502</v>
      </c>
      <c s="35" t="s">
        <v>5</v>
      </c>
      <c s="6" t="s">
        <v>4503</v>
      </c>
      <c s="36" t="s">
        <v>166</v>
      </c>
      <c s="37">
        <v>1</v>
      </c>
      <c s="36">
        <v>0</v>
      </c>
      <c s="36">
        <f>ROUND(G60*H60,6)</f>
      </c>
      <c r="L60" s="38">
        <v>0</v>
      </c>
      <c s="32">
        <f>ROUND(ROUND(L60,2)*ROUND(G60,3),2)</f>
      </c>
      <c s="36" t="s">
        <v>56</v>
      </c>
      <c>
        <f>(M60*21)/100</f>
      </c>
      <c t="s">
        <v>28</v>
      </c>
    </row>
    <row r="61" spans="1:5" ht="25.5">
      <c r="A61" s="35" t="s">
        <v>57</v>
      </c>
      <c r="E61" s="39" t="s">
        <v>4503</v>
      </c>
    </row>
    <row r="62" spans="1:5" ht="12.75">
      <c r="A62" s="35" t="s">
        <v>58</v>
      </c>
      <c r="E62" s="40" t="s">
        <v>5</v>
      </c>
    </row>
    <row r="63" spans="1:5" ht="38.25">
      <c r="A63" t="s">
        <v>60</v>
      </c>
      <c r="E63" s="39" t="s">
        <v>4504</v>
      </c>
    </row>
    <row r="64" spans="1:16" ht="25.5">
      <c r="A64" t="s">
        <v>50</v>
      </c>
      <c s="34" t="s">
        <v>199</v>
      </c>
      <c s="34" t="s">
        <v>4505</v>
      </c>
      <c s="35" t="s">
        <v>5</v>
      </c>
      <c s="6" t="s">
        <v>4506</v>
      </c>
      <c s="36" t="s">
        <v>166</v>
      </c>
      <c s="37">
        <v>1</v>
      </c>
      <c s="36">
        <v>0</v>
      </c>
      <c s="36">
        <f>ROUND(G64*H64,6)</f>
      </c>
      <c r="L64" s="38">
        <v>0</v>
      </c>
      <c s="32">
        <f>ROUND(ROUND(L64,2)*ROUND(G64,3),2)</f>
      </c>
      <c s="36" t="s">
        <v>56</v>
      </c>
      <c>
        <f>(M64*21)/100</f>
      </c>
      <c t="s">
        <v>28</v>
      </c>
    </row>
    <row r="65" spans="1:5" ht="25.5">
      <c r="A65" s="35" t="s">
        <v>57</v>
      </c>
      <c r="E65" s="39" t="s">
        <v>4506</v>
      </c>
    </row>
    <row r="66" spans="1:5" ht="12.75">
      <c r="A66" s="35" t="s">
        <v>58</v>
      </c>
      <c r="E66" s="40" t="s">
        <v>5</v>
      </c>
    </row>
    <row r="67" spans="1:5" ht="25.5">
      <c r="A67" t="s">
        <v>60</v>
      </c>
      <c r="E67" s="39" t="s">
        <v>4507</v>
      </c>
    </row>
    <row r="68" spans="1:16" ht="25.5">
      <c r="A68" t="s">
        <v>50</v>
      </c>
      <c s="34" t="s">
        <v>162</v>
      </c>
      <c s="34" t="s">
        <v>4508</v>
      </c>
      <c s="35" t="s">
        <v>5</v>
      </c>
      <c s="6" t="s">
        <v>4509</v>
      </c>
      <c s="36" t="s">
        <v>166</v>
      </c>
      <c s="37">
        <v>1</v>
      </c>
      <c s="36">
        <v>0</v>
      </c>
      <c s="36">
        <f>ROUND(G68*H68,6)</f>
      </c>
      <c r="L68" s="38">
        <v>0</v>
      </c>
      <c s="32">
        <f>ROUND(ROUND(L68,2)*ROUND(G68,3),2)</f>
      </c>
      <c s="36" t="s">
        <v>56</v>
      </c>
      <c>
        <f>(M68*21)/100</f>
      </c>
      <c t="s">
        <v>28</v>
      </c>
    </row>
    <row r="69" spans="1:5" ht="25.5">
      <c r="A69" s="35" t="s">
        <v>57</v>
      </c>
      <c r="E69" s="39" t="s">
        <v>4509</v>
      </c>
    </row>
    <row r="70" spans="1:5" ht="12.75">
      <c r="A70" s="35" t="s">
        <v>58</v>
      </c>
      <c r="E70" s="40" t="s">
        <v>5</v>
      </c>
    </row>
    <row r="71" spans="1:5" ht="25.5">
      <c r="A71" t="s">
        <v>60</v>
      </c>
      <c r="E71" s="39" t="s">
        <v>4510</v>
      </c>
    </row>
    <row r="72" spans="1:16" ht="25.5">
      <c r="A72" t="s">
        <v>50</v>
      </c>
      <c s="34" t="s">
        <v>204</v>
      </c>
      <c s="34" t="s">
        <v>4511</v>
      </c>
      <c s="35" t="s">
        <v>5</v>
      </c>
      <c s="6" t="s">
        <v>4512</v>
      </c>
      <c s="36" t="s">
        <v>166</v>
      </c>
      <c s="37">
        <v>1</v>
      </c>
      <c s="36">
        <v>0</v>
      </c>
      <c s="36">
        <f>ROUND(G72*H72,6)</f>
      </c>
      <c r="L72" s="38">
        <v>0</v>
      </c>
      <c s="32">
        <f>ROUND(ROUND(L72,2)*ROUND(G72,3),2)</f>
      </c>
      <c s="36" t="s">
        <v>56</v>
      </c>
      <c>
        <f>(M72*21)/100</f>
      </c>
      <c t="s">
        <v>28</v>
      </c>
    </row>
    <row r="73" spans="1:5" ht="25.5">
      <c r="A73" s="35" t="s">
        <v>57</v>
      </c>
      <c r="E73" s="39" t="s">
        <v>4512</v>
      </c>
    </row>
    <row r="74" spans="1:5" ht="12.75">
      <c r="A74" s="35" t="s">
        <v>58</v>
      </c>
      <c r="E74" s="40" t="s">
        <v>5</v>
      </c>
    </row>
    <row r="75" spans="1:5" ht="12.75">
      <c r="A75" t="s">
        <v>60</v>
      </c>
      <c r="E75" s="39" t="s">
        <v>4513</v>
      </c>
    </row>
    <row r="76" spans="1:16" ht="12.75">
      <c r="A76" t="s">
        <v>50</v>
      </c>
      <c s="34" t="s">
        <v>207</v>
      </c>
      <c s="34" t="s">
        <v>4514</v>
      </c>
      <c s="35" t="s">
        <v>5</v>
      </c>
      <c s="6" t="s">
        <v>4515</v>
      </c>
      <c s="36" t="s">
        <v>166</v>
      </c>
      <c s="37">
        <v>1</v>
      </c>
      <c s="36">
        <v>0</v>
      </c>
      <c s="36">
        <f>ROUND(G76*H76,6)</f>
      </c>
      <c r="L76" s="38">
        <v>0</v>
      </c>
      <c s="32">
        <f>ROUND(ROUND(L76,2)*ROUND(G76,3),2)</f>
      </c>
      <c s="36" t="s">
        <v>56</v>
      </c>
      <c>
        <f>(M76*21)/100</f>
      </c>
      <c t="s">
        <v>28</v>
      </c>
    </row>
    <row r="77" spans="1:5" ht="12.75">
      <c r="A77" s="35" t="s">
        <v>57</v>
      </c>
      <c r="E77" s="39" t="s">
        <v>4515</v>
      </c>
    </row>
    <row r="78" spans="1:5" ht="12.75">
      <c r="A78" s="35" t="s">
        <v>58</v>
      </c>
      <c r="E78" s="40" t="s">
        <v>5</v>
      </c>
    </row>
    <row r="79" spans="1:5" ht="12.75">
      <c r="A79" t="s">
        <v>60</v>
      </c>
      <c r="E79" s="39" t="s">
        <v>4516</v>
      </c>
    </row>
    <row r="80" spans="1:16" ht="25.5">
      <c r="A80" t="s">
        <v>50</v>
      </c>
      <c s="34" t="s">
        <v>211</v>
      </c>
      <c s="34" t="s">
        <v>4517</v>
      </c>
      <c s="35" t="s">
        <v>5</v>
      </c>
      <c s="6" t="s">
        <v>4518</v>
      </c>
      <c s="36" t="s">
        <v>166</v>
      </c>
      <c s="37">
        <v>1</v>
      </c>
      <c s="36">
        <v>0</v>
      </c>
      <c s="36">
        <f>ROUND(G80*H80,6)</f>
      </c>
      <c r="L80" s="38">
        <v>0</v>
      </c>
      <c s="32">
        <f>ROUND(ROUND(L80,2)*ROUND(G80,3),2)</f>
      </c>
      <c s="36" t="s">
        <v>56</v>
      </c>
      <c>
        <f>(M80*21)/100</f>
      </c>
      <c t="s">
        <v>28</v>
      </c>
    </row>
    <row r="81" spans="1:5" ht="25.5">
      <c r="A81" s="35" t="s">
        <v>57</v>
      </c>
      <c r="E81" s="39" t="s">
        <v>4518</v>
      </c>
    </row>
    <row r="82" spans="1:5" ht="12.75">
      <c r="A82" s="35" t="s">
        <v>58</v>
      </c>
      <c r="E82" s="40" t="s">
        <v>5</v>
      </c>
    </row>
    <row r="83" spans="1:5" ht="25.5">
      <c r="A83" t="s">
        <v>60</v>
      </c>
      <c r="E83" s="39" t="s">
        <v>4519</v>
      </c>
    </row>
    <row r="84" spans="1:16" ht="25.5">
      <c r="A84" t="s">
        <v>50</v>
      </c>
      <c s="34" t="s">
        <v>346</v>
      </c>
      <c s="34" t="s">
        <v>4520</v>
      </c>
      <c s="35" t="s">
        <v>5</v>
      </c>
      <c s="6" t="s">
        <v>4521</v>
      </c>
      <c s="36" t="s">
        <v>300</v>
      </c>
      <c s="37">
        <v>128</v>
      </c>
      <c s="36">
        <v>0</v>
      </c>
      <c s="36">
        <f>ROUND(G84*H84,6)</f>
      </c>
      <c r="L84" s="38">
        <v>0</v>
      </c>
      <c s="32">
        <f>ROUND(ROUND(L84,2)*ROUND(G84,3),2)</f>
      </c>
      <c s="36" t="s">
        <v>56</v>
      </c>
      <c>
        <f>(M84*21)/100</f>
      </c>
      <c t="s">
        <v>28</v>
      </c>
    </row>
    <row r="85" spans="1:5" ht="51">
      <c r="A85" s="35" t="s">
        <v>57</v>
      </c>
      <c r="E85" s="39" t="s">
        <v>4522</v>
      </c>
    </row>
    <row r="86" spans="1:5" ht="12.75">
      <c r="A86" s="35" t="s">
        <v>58</v>
      </c>
      <c r="E86" s="40" t="s">
        <v>5</v>
      </c>
    </row>
    <row r="87" spans="1:5" ht="89.25">
      <c r="A87" t="s">
        <v>60</v>
      </c>
      <c r="E87" s="39" t="s">
        <v>4523</v>
      </c>
    </row>
    <row r="88" spans="1:16" ht="25.5">
      <c r="A88" t="s">
        <v>50</v>
      </c>
      <c s="34" t="s">
        <v>348</v>
      </c>
      <c s="34" t="s">
        <v>4524</v>
      </c>
      <c s="35" t="s">
        <v>5</v>
      </c>
      <c s="6" t="s">
        <v>4525</v>
      </c>
      <c s="36" t="s">
        <v>166</v>
      </c>
      <c s="37">
        <v>1</v>
      </c>
      <c s="36">
        <v>0</v>
      </c>
      <c s="36">
        <f>ROUND(G88*H88,6)</f>
      </c>
      <c r="L88" s="38">
        <v>0</v>
      </c>
      <c s="32">
        <f>ROUND(ROUND(L88,2)*ROUND(G88,3),2)</f>
      </c>
      <c s="36" t="s">
        <v>56</v>
      </c>
      <c>
        <f>(M88*21)/100</f>
      </c>
      <c t="s">
        <v>28</v>
      </c>
    </row>
    <row r="89" spans="1:5" ht="25.5">
      <c r="A89" s="35" t="s">
        <v>57</v>
      </c>
      <c r="E89" s="39" t="s">
        <v>4525</v>
      </c>
    </row>
    <row r="90" spans="1:5" ht="12.75">
      <c r="A90" s="35" t="s">
        <v>58</v>
      </c>
      <c r="E90" s="40" t="s">
        <v>5</v>
      </c>
    </row>
    <row r="91" spans="1:5" ht="12.75">
      <c r="A91" t="s">
        <v>60</v>
      </c>
      <c r="E91" s="39" t="s">
        <v>4526</v>
      </c>
    </row>
    <row r="92" spans="1:16" ht="12.75">
      <c r="A92" t="s">
        <v>50</v>
      </c>
      <c s="34" t="s">
        <v>350</v>
      </c>
      <c s="34" t="s">
        <v>4527</v>
      </c>
      <c s="35" t="s">
        <v>5</v>
      </c>
      <c s="6" t="s">
        <v>4528</v>
      </c>
      <c s="36" t="s">
        <v>166</v>
      </c>
      <c s="37">
        <v>1</v>
      </c>
      <c s="36">
        <v>0</v>
      </c>
      <c s="36">
        <f>ROUND(G92*H92,6)</f>
      </c>
      <c r="L92" s="38">
        <v>0</v>
      </c>
      <c s="32">
        <f>ROUND(ROUND(L92,2)*ROUND(G92,3),2)</f>
      </c>
      <c s="36" t="s">
        <v>56</v>
      </c>
      <c>
        <f>(M92*21)/100</f>
      </c>
      <c t="s">
        <v>28</v>
      </c>
    </row>
    <row r="93" spans="1:5" ht="12.75">
      <c r="A93" s="35" t="s">
        <v>57</v>
      </c>
      <c r="E93" s="39" t="s">
        <v>4528</v>
      </c>
    </row>
    <row r="94" spans="1:5" ht="12.75">
      <c r="A94" s="35" t="s">
        <v>58</v>
      </c>
      <c r="E94" s="40" t="s">
        <v>5</v>
      </c>
    </row>
    <row r="95" spans="1:5" ht="12.75">
      <c r="A95" t="s">
        <v>60</v>
      </c>
      <c r="E95" s="39" t="s">
        <v>4529</v>
      </c>
    </row>
    <row r="96" spans="1:16" ht="25.5">
      <c r="A96" t="s">
        <v>50</v>
      </c>
      <c s="34" t="s">
        <v>352</v>
      </c>
      <c s="34" t="s">
        <v>4530</v>
      </c>
      <c s="35" t="s">
        <v>5</v>
      </c>
      <c s="6" t="s">
        <v>4531</v>
      </c>
      <c s="36" t="s">
        <v>166</v>
      </c>
      <c s="37">
        <v>1</v>
      </c>
      <c s="36">
        <v>0</v>
      </c>
      <c s="36">
        <f>ROUND(G96*H96,6)</f>
      </c>
      <c r="L96" s="38">
        <v>0</v>
      </c>
      <c s="32">
        <f>ROUND(ROUND(L96,2)*ROUND(G96,3),2)</f>
      </c>
      <c s="36" t="s">
        <v>56</v>
      </c>
      <c>
        <f>(M96*21)/100</f>
      </c>
      <c t="s">
        <v>28</v>
      </c>
    </row>
    <row r="97" spans="1:5" ht="38.25">
      <c r="A97" s="35" t="s">
        <v>57</v>
      </c>
      <c r="E97" s="39" t="s">
        <v>4532</v>
      </c>
    </row>
    <row r="98" spans="1:5" ht="12.75">
      <c r="A98" s="35" t="s">
        <v>58</v>
      </c>
      <c r="E98" s="40" t="s">
        <v>5</v>
      </c>
    </row>
    <row r="99" spans="1:5" ht="12.75">
      <c r="A99" t="s">
        <v>60</v>
      </c>
      <c r="E99" s="39" t="s">
        <v>4533</v>
      </c>
    </row>
    <row r="100" spans="1:16" ht="25.5">
      <c r="A100" t="s">
        <v>50</v>
      </c>
      <c s="34" t="s">
        <v>357</v>
      </c>
      <c s="34" t="s">
        <v>4534</v>
      </c>
      <c s="35" t="s">
        <v>5</v>
      </c>
      <c s="6" t="s">
        <v>4535</v>
      </c>
      <c s="36" t="s">
        <v>166</v>
      </c>
      <c s="37">
        <v>1</v>
      </c>
      <c s="36">
        <v>0</v>
      </c>
      <c s="36">
        <f>ROUND(G100*H100,6)</f>
      </c>
      <c r="L100" s="38">
        <v>0</v>
      </c>
      <c s="32">
        <f>ROUND(ROUND(L100,2)*ROUND(G100,3),2)</f>
      </c>
      <c s="36" t="s">
        <v>56</v>
      </c>
      <c>
        <f>(M100*21)/100</f>
      </c>
      <c t="s">
        <v>28</v>
      </c>
    </row>
    <row r="101" spans="1:5" ht="25.5">
      <c r="A101" s="35" t="s">
        <v>57</v>
      </c>
      <c r="E101" s="39" t="s">
        <v>4535</v>
      </c>
    </row>
    <row r="102" spans="1:5" ht="12.75">
      <c r="A102" s="35" t="s">
        <v>58</v>
      </c>
      <c r="E102" s="40" t="s">
        <v>5</v>
      </c>
    </row>
    <row r="103" spans="1:5" ht="12.75">
      <c r="A103" t="s">
        <v>60</v>
      </c>
      <c r="E103" s="39" t="s">
        <v>4536</v>
      </c>
    </row>
    <row r="104" spans="1:16" ht="12.75">
      <c r="A104" t="s">
        <v>50</v>
      </c>
      <c s="34" t="s">
        <v>361</v>
      </c>
      <c s="34" t="s">
        <v>4537</v>
      </c>
      <c s="35" t="s">
        <v>5</v>
      </c>
      <c s="6" t="s">
        <v>4538</v>
      </c>
      <c s="36" t="s">
        <v>166</v>
      </c>
      <c s="37">
        <v>4</v>
      </c>
      <c s="36">
        <v>0</v>
      </c>
      <c s="36">
        <f>ROUND(G104*H104,6)</f>
      </c>
      <c r="L104" s="38">
        <v>0</v>
      </c>
      <c s="32">
        <f>ROUND(ROUND(L104,2)*ROUND(G104,3),2)</f>
      </c>
      <c s="36" t="s">
        <v>56</v>
      </c>
      <c>
        <f>(M104*21)/100</f>
      </c>
      <c t="s">
        <v>28</v>
      </c>
    </row>
    <row r="105" spans="1:5" ht="12.75">
      <c r="A105" s="35" t="s">
        <v>57</v>
      </c>
      <c r="E105" s="39" t="s">
        <v>4538</v>
      </c>
    </row>
    <row r="106" spans="1:5" ht="12.75">
      <c r="A106" s="35" t="s">
        <v>58</v>
      </c>
      <c r="E106" s="40" t="s">
        <v>5</v>
      </c>
    </row>
    <row r="107" spans="1:5" ht="38.25">
      <c r="A107" t="s">
        <v>60</v>
      </c>
      <c r="E107" s="39" t="s">
        <v>4539</v>
      </c>
    </row>
    <row r="108" spans="1:16" ht="12.75">
      <c r="A108" t="s">
        <v>50</v>
      </c>
      <c s="34" t="s">
        <v>363</v>
      </c>
      <c s="34" t="s">
        <v>4540</v>
      </c>
      <c s="35" t="s">
        <v>5</v>
      </c>
      <c s="6" t="s">
        <v>4541</v>
      </c>
      <c s="36" t="s">
        <v>166</v>
      </c>
      <c s="37">
        <v>4</v>
      </c>
      <c s="36">
        <v>0</v>
      </c>
      <c s="36">
        <f>ROUND(G108*H108,6)</f>
      </c>
      <c r="L108" s="38">
        <v>0</v>
      </c>
      <c s="32">
        <f>ROUND(ROUND(L108,2)*ROUND(G108,3),2)</f>
      </c>
      <c s="36" t="s">
        <v>56</v>
      </c>
      <c>
        <f>(M108*21)/100</f>
      </c>
      <c t="s">
        <v>28</v>
      </c>
    </row>
    <row r="109" spans="1:5" ht="12.75">
      <c r="A109" s="35" t="s">
        <v>57</v>
      </c>
      <c r="E109" s="39" t="s">
        <v>4541</v>
      </c>
    </row>
    <row r="110" spans="1:5" ht="12.75">
      <c r="A110" s="35" t="s">
        <v>58</v>
      </c>
      <c r="E110" s="40" t="s">
        <v>5</v>
      </c>
    </row>
    <row r="111" spans="1:5" ht="12.75">
      <c r="A111" t="s">
        <v>60</v>
      </c>
      <c r="E111" s="39" t="s">
        <v>473</v>
      </c>
    </row>
    <row r="112" spans="1:16" ht="12.75">
      <c r="A112" t="s">
        <v>50</v>
      </c>
      <c s="34" t="s">
        <v>367</v>
      </c>
      <c s="34" t="s">
        <v>4542</v>
      </c>
      <c s="35" t="s">
        <v>5</v>
      </c>
      <c s="6" t="s">
        <v>4543</v>
      </c>
      <c s="36" t="s">
        <v>166</v>
      </c>
      <c s="37">
        <v>25</v>
      </c>
      <c s="36">
        <v>0</v>
      </c>
      <c s="36">
        <f>ROUND(G112*H112,6)</f>
      </c>
      <c r="L112" s="38">
        <v>0</v>
      </c>
      <c s="32">
        <f>ROUND(ROUND(L112,2)*ROUND(G112,3),2)</f>
      </c>
      <c s="36" t="s">
        <v>56</v>
      </c>
      <c>
        <f>(M112*21)/100</f>
      </c>
      <c t="s">
        <v>28</v>
      </c>
    </row>
    <row r="113" spans="1:5" ht="12.75">
      <c r="A113" s="35" t="s">
        <v>57</v>
      </c>
      <c r="E113" s="39" t="s">
        <v>4543</v>
      </c>
    </row>
    <row r="114" spans="1:5" ht="12.75">
      <c r="A114" s="35" t="s">
        <v>58</v>
      </c>
      <c r="E114" s="40" t="s">
        <v>5</v>
      </c>
    </row>
    <row r="115" spans="1:5" ht="12.75">
      <c r="A115" t="s">
        <v>60</v>
      </c>
      <c r="E115" s="39" t="s">
        <v>473</v>
      </c>
    </row>
    <row r="116" spans="1:16" ht="12.75">
      <c r="A116" t="s">
        <v>50</v>
      </c>
      <c s="34" t="s">
        <v>370</v>
      </c>
      <c s="34" t="s">
        <v>4544</v>
      </c>
      <c s="35" t="s">
        <v>5</v>
      </c>
      <c s="6" t="s">
        <v>4545</v>
      </c>
      <c s="36" t="s">
        <v>166</v>
      </c>
      <c s="37">
        <v>25</v>
      </c>
      <c s="36">
        <v>0</v>
      </c>
      <c s="36">
        <f>ROUND(G116*H116,6)</f>
      </c>
      <c r="L116" s="38">
        <v>0</v>
      </c>
      <c s="32">
        <f>ROUND(ROUND(L116,2)*ROUND(G116,3),2)</f>
      </c>
      <c s="36" t="s">
        <v>56</v>
      </c>
      <c>
        <f>(M116*21)/100</f>
      </c>
      <c t="s">
        <v>28</v>
      </c>
    </row>
    <row r="117" spans="1:5" ht="12.75">
      <c r="A117" s="35" t="s">
        <v>57</v>
      </c>
      <c r="E117" s="39" t="s">
        <v>4545</v>
      </c>
    </row>
    <row r="118" spans="1:5" ht="12.75">
      <c r="A118" s="35" t="s">
        <v>58</v>
      </c>
      <c r="E118" s="40" t="s">
        <v>5</v>
      </c>
    </row>
    <row r="119" spans="1:5" ht="12.75">
      <c r="A119" t="s">
        <v>60</v>
      </c>
      <c r="E119" s="39" t="s">
        <v>473</v>
      </c>
    </row>
    <row r="120" spans="1:16" ht="12.75">
      <c r="A120" t="s">
        <v>50</v>
      </c>
      <c s="34" t="s">
        <v>372</v>
      </c>
      <c s="34" t="s">
        <v>4546</v>
      </c>
      <c s="35" t="s">
        <v>5</v>
      </c>
      <c s="6" t="s">
        <v>4547</v>
      </c>
      <c s="36" t="s">
        <v>166</v>
      </c>
      <c s="37">
        <v>2</v>
      </c>
      <c s="36">
        <v>0</v>
      </c>
      <c s="36">
        <f>ROUND(G120*H120,6)</f>
      </c>
      <c r="L120" s="38">
        <v>0</v>
      </c>
      <c s="32">
        <f>ROUND(ROUND(L120,2)*ROUND(G120,3),2)</f>
      </c>
      <c s="36" t="s">
        <v>56</v>
      </c>
      <c>
        <f>(M120*21)/100</f>
      </c>
      <c t="s">
        <v>28</v>
      </c>
    </row>
    <row r="121" spans="1:5" ht="12.75">
      <c r="A121" s="35" t="s">
        <v>57</v>
      </c>
      <c r="E121" s="39" t="s">
        <v>4547</v>
      </c>
    </row>
    <row r="122" spans="1:5" ht="12.75">
      <c r="A122" s="35" t="s">
        <v>58</v>
      </c>
      <c r="E122" s="40" t="s">
        <v>5</v>
      </c>
    </row>
    <row r="123" spans="1:5" ht="12.75">
      <c r="A123" t="s">
        <v>60</v>
      </c>
      <c r="E123" s="39" t="s">
        <v>473</v>
      </c>
    </row>
    <row r="124" spans="1:16" ht="12.75">
      <c r="A124" t="s">
        <v>50</v>
      </c>
      <c s="34" t="s">
        <v>377</v>
      </c>
      <c s="34" t="s">
        <v>4548</v>
      </c>
      <c s="35" t="s">
        <v>5</v>
      </c>
      <c s="6" t="s">
        <v>4549</v>
      </c>
      <c s="36" t="s">
        <v>166</v>
      </c>
      <c s="37">
        <v>3</v>
      </c>
      <c s="36">
        <v>0</v>
      </c>
      <c s="36">
        <f>ROUND(G124*H124,6)</f>
      </c>
      <c r="L124" s="38">
        <v>0</v>
      </c>
      <c s="32">
        <f>ROUND(ROUND(L124,2)*ROUND(G124,3),2)</f>
      </c>
      <c s="36" t="s">
        <v>56</v>
      </c>
      <c>
        <f>(M124*21)/100</f>
      </c>
      <c t="s">
        <v>28</v>
      </c>
    </row>
    <row r="125" spans="1:5" ht="12.75">
      <c r="A125" s="35" t="s">
        <v>57</v>
      </c>
      <c r="E125" s="39" t="s">
        <v>4549</v>
      </c>
    </row>
    <row r="126" spans="1:5" ht="12.75">
      <c r="A126" s="35" t="s">
        <v>58</v>
      </c>
      <c r="E126" s="40" t="s">
        <v>5</v>
      </c>
    </row>
    <row r="127" spans="1:5" ht="12.75">
      <c r="A127" t="s">
        <v>60</v>
      </c>
      <c r="E127" s="39" t="s">
        <v>473</v>
      </c>
    </row>
    <row r="128" spans="1:16" ht="12.75">
      <c r="A128" t="s">
        <v>50</v>
      </c>
      <c s="34" t="s">
        <v>379</v>
      </c>
      <c s="34" t="s">
        <v>4550</v>
      </c>
      <c s="35" t="s">
        <v>5</v>
      </c>
      <c s="6" t="s">
        <v>4551</v>
      </c>
      <c s="36" t="s">
        <v>166</v>
      </c>
      <c s="37">
        <v>3</v>
      </c>
      <c s="36">
        <v>0</v>
      </c>
      <c s="36">
        <f>ROUND(G128*H128,6)</f>
      </c>
      <c r="L128" s="38">
        <v>0</v>
      </c>
      <c s="32">
        <f>ROUND(ROUND(L128,2)*ROUND(G128,3),2)</f>
      </c>
      <c s="36" t="s">
        <v>56</v>
      </c>
      <c>
        <f>(M128*21)/100</f>
      </c>
      <c t="s">
        <v>28</v>
      </c>
    </row>
    <row r="129" spans="1:5" ht="12.75">
      <c r="A129" s="35" t="s">
        <v>57</v>
      </c>
      <c r="E129" s="39" t="s">
        <v>4551</v>
      </c>
    </row>
    <row r="130" spans="1:5" ht="12.75">
      <c r="A130" s="35" t="s">
        <v>58</v>
      </c>
      <c r="E130" s="40" t="s">
        <v>5</v>
      </c>
    </row>
    <row r="131" spans="1:5" ht="12.75">
      <c r="A131" t="s">
        <v>60</v>
      </c>
      <c r="E131" s="39" t="s">
        <v>473</v>
      </c>
    </row>
    <row r="132" spans="1:16" ht="12.75">
      <c r="A132" t="s">
        <v>50</v>
      </c>
      <c s="34" t="s">
        <v>381</v>
      </c>
      <c s="34" t="s">
        <v>4552</v>
      </c>
      <c s="35" t="s">
        <v>5</v>
      </c>
      <c s="6" t="s">
        <v>4553</v>
      </c>
      <c s="36" t="s">
        <v>166</v>
      </c>
      <c s="37">
        <v>8</v>
      </c>
      <c s="36">
        <v>0</v>
      </c>
      <c s="36">
        <f>ROUND(G132*H132,6)</f>
      </c>
      <c r="L132" s="38">
        <v>0</v>
      </c>
      <c s="32">
        <f>ROUND(ROUND(L132,2)*ROUND(G132,3),2)</f>
      </c>
      <c s="36" t="s">
        <v>56</v>
      </c>
      <c>
        <f>(M132*21)/100</f>
      </c>
      <c t="s">
        <v>28</v>
      </c>
    </row>
    <row r="133" spans="1:5" ht="12.75">
      <c r="A133" s="35" t="s">
        <v>57</v>
      </c>
      <c r="E133" s="39" t="s">
        <v>4553</v>
      </c>
    </row>
    <row r="134" spans="1:5" ht="12.75">
      <c r="A134" s="35" t="s">
        <v>58</v>
      </c>
      <c r="E134" s="40" t="s">
        <v>5</v>
      </c>
    </row>
    <row r="135" spans="1:5" ht="12.75">
      <c r="A135" t="s">
        <v>60</v>
      </c>
      <c r="E135" s="39" t="s">
        <v>473</v>
      </c>
    </row>
    <row r="136" spans="1:16" ht="12.75">
      <c r="A136" t="s">
        <v>50</v>
      </c>
      <c s="34" t="s">
        <v>225</v>
      </c>
      <c s="34" t="s">
        <v>4554</v>
      </c>
      <c s="35" t="s">
        <v>5</v>
      </c>
      <c s="6" t="s">
        <v>4555</v>
      </c>
      <c s="36" t="s">
        <v>166</v>
      </c>
      <c s="37">
        <v>1</v>
      </c>
      <c s="36">
        <v>0</v>
      </c>
      <c s="36">
        <f>ROUND(G136*H136,6)</f>
      </c>
      <c r="L136" s="38">
        <v>0</v>
      </c>
      <c s="32">
        <f>ROUND(ROUND(L136,2)*ROUND(G136,3),2)</f>
      </c>
      <c s="36" t="s">
        <v>56</v>
      </c>
      <c>
        <f>(M136*21)/100</f>
      </c>
      <c t="s">
        <v>28</v>
      </c>
    </row>
    <row r="137" spans="1:5" ht="12.75">
      <c r="A137" s="35" t="s">
        <v>57</v>
      </c>
      <c r="E137" s="39" t="s">
        <v>4555</v>
      </c>
    </row>
    <row r="138" spans="1:5" ht="12.75">
      <c r="A138" s="35" t="s">
        <v>58</v>
      </c>
      <c r="E138" s="40" t="s">
        <v>5</v>
      </c>
    </row>
    <row r="139" spans="1:5" ht="12.75">
      <c r="A139" t="s">
        <v>60</v>
      </c>
      <c r="E139" s="39" t="s">
        <v>473</v>
      </c>
    </row>
    <row r="140" spans="1:16" ht="12.75">
      <c r="A140" t="s">
        <v>50</v>
      </c>
      <c s="34" t="s">
        <v>228</v>
      </c>
      <c s="34" t="s">
        <v>4556</v>
      </c>
      <c s="35" t="s">
        <v>5</v>
      </c>
      <c s="6" t="s">
        <v>4557</v>
      </c>
      <c s="36" t="s">
        <v>166</v>
      </c>
      <c s="37">
        <v>2</v>
      </c>
      <c s="36">
        <v>0</v>
      </c>
      <c s="36">
        <f>ROUND(G140*H140,6)</f>
      </c>
      <c r="L140" s="38">
        <v>0</v>
      </c>
      <c s="32">
        <f>ROUND(ROUND(L140,2)*ROUND(G140,3),2)</f>
      </c>
      <c s="36" t="s">
        <v>56</v>
      </c>
      <c>
        <f>(M140*21)/100</f>
      </c>
      <c t="s">
        <v>28</v>
      </c>
    </row>
    <row r="141" spans="1:5" ht="12.75">
      <c r="A141" s="35" t="s">
        <v>57</v>
      </c>
      <c r="E141" s="39" t="s">
        <v>4557</v>
      </c>
    </row>
    <row r="142" spans="1:5" ht="12.75">
      <c r="A142" s="35" t="s">
        <v>58</v>
      </c>
      <c r="E142" s="40" t="s">
        <v>5</v>
      </c>
    </row>
    <row r="143" spans="1:5" ht="12.75">
      <c r="A143" t="s">
        <v>60</v>
      </c>
      <c r="E143" s="39" t="s">
        <v>473</v>
      </c>
    </row>
    <row r="144" spans="1:16" ht="12.75">
      <c r="A144" t="s">
        <v>50</v>
      </c>
      <c s="34" t="s">
        <v>231</v>
      </c>
      <c s="34" t="s">
        <v>4558</v>
      </c>
      <c s="35" t="s">
        <v>5</v>
      </c>
      <c s="6" t="s">
        <v>4559</v>
      </c>
      <c s="36" t="s">
        <v>166</v>
      </c>
      <c s="37">
        <v>2</v>
      </c>
      <c s="36">
        <v>0</v>
      </c>
      <c s="36">
        <f>ROUND(G144*H144,6)</f>
      </c>
      <c r="L144" s="38">
        <v>0</v>
      </c>
      <c s="32">
        <f>ROUND(ROUND(L144,2)*ROUND(G144,3),2)</f>
      </c>
      <c s="36" t="s">
        <v>56</v>
      </c>
      <c>
        <f>(M144*21)/100</f>
      </c>
      <c t="s">
        <v>28</v>
      </c>
    </row>
    <row r="145" spans="1:5" ht="12.75">
      <c r="A145" s="35" t="s">
        <v>57</v>
      </c>
      <c r="E145" s="39" t="s">
        <v>4559</v>
      </c>
    </row>
    <row r="146" spans="1:5" ht="12.75">
      <c r="A146" s="35" t="s">
        <v>58</v>
      </c>
      <c r="E146" s="40" t="s">
        <v>5</v>
      </c>
    </row>
    <row r="147" spans="1:5" ht="12.75">
      <c r="A147" t="s">
        <v>60</v>
      </c>
      <c r="E147" s="39" t="s">
        <v>473</v>
      </c>
    </row>
    <row r="148" spans="1:16" ht="12.75">
      <c r="A148" t="s">
        <v>50</v>
      </c>
      <c s="34" t="s">
        <v>234</v>
      </c>
      <c s="34" t="s">
        <v>4560</v>
      </c>
      <c s="35" t="s">
        <v>5</v>
      </c>
      <c s="6" t="s">
        <v>4561</v>
      </c>
      <c s="36" t="s">
        <v>166</v>
      </c>
      <c s="37">
        <v>2</v>
      </c>
      <c s="36">
        <v>0</v>
      </c>
      <c s="36">
        <f>ROUND(G148*H148,6)</f>
      </c>
      <c r="L148" s="38">
        <v>0</v>
      </c>
      <c s="32">
        <f>ROUND(ROUND(L148,2)*ROUND(G148,3),2)</f>
      </c>
      <c s="36" t="s">
        <v>56</v>
      </c>
      <c>
        <f>(M148*21)/100</f>
      </c>
      <c t="s">
        <v>28</v>
      </c>
    </row>
    <row r="149" spans="1:5" ht="12.75">
      <c r="A149" s="35" t="s">
        <v>57</v>
      </c>
      <c r="E149" s="39" t="s">
        <v>4561</v>
      </c>
    </row>
    <row r="150" spans="1:5" ht="12.75">
      <c r="A150" s="35" t="s">
        <v>58</v>
      </c>
      <c r="E150" s="40" t="s">
        <v>5</v>
      </c>
    </row>
    <row r="151" spans="1:5" ht="12.75">
      <c r="A151" t="s">
        <v>60</v>
      </c>
      <c r="E151" s="39" t="s">
        <v>473</v>
      </c>
    </row>
    <row r="152" spans="1:16" ht="12.75">
      <c r="A152" t="s">
        <v>50</v>
      </c>
      <c s="34" t="s">
        <v>237</v>
      </c>
      <c s="34" t="s">
        <v>4562</v>
      </c>
      <c s="35" t="s">
        <v>5</v>
      </c>
      <c s="6" t="s">
        <v>4563</v>
      </c>
      <c s="36" t="s">
        <v>166</v>
      </c>
      <c s="37">
        <v>5</v>
      </c>
      <c s="36">
        <v>0</v>
      </c>
      <c s="36">
        <f>ROUND(G152*H152,6)</f>
      </c>
      <c r="L152" s="38">
        <v>0</v>
      </c>
      <c s="32">
        <f>ROUND(ROUND(L152,2)*ROUND(G152,3),2)</f>
      </c>
      <c s="36" t="s">
        <v>56</v>
      </c>
      <c>
        <f>(M152*21)/100</f>
      </c>
      <c t="s">
        <v>28</v>
      </c>
    </row>
    <row r="153" spans="1:5" ht="12.75">
      <c r="A153" s="35" t="s">
        <v>57</v>
      </c>
      <c r="E153" s="39" t="s">
        <v>4563</v>
      </c>
    </row>
    <row r="154" spans="1:5" ht="12.75">
      <c r="A154" s="35" t="s">
        <v>58</v>
      </c>
      <c r="E154" s="40" t="s">
        <v>5</v>
      </c>
    </row>
    <row r="155" spans="1:5" ht="12.75">
      <c r="A155" t="s">
        <v>60</v>
      </c>
      <c r="E155" s="39" t="s">
        <v>473</v>
      </c>
    </row>
    <row r="156" spans="1:16" ht="12.75">
      <c r="A156" t="s">
        <v>50</v>
      </c>
      <c s="34" t="s">
        <v>240</v>
      </c>
      <c s="34" t="s">
        <v>4564</v>
      </c>
      <c s="35" t="s">
        <v>5</v>
      </c>
      <c s="6" t="s">
        <v>4565</v>
      </c>
      <c s="36" t="s">
        <v>166</v>
      </c>
      <c s="37">
        <v>1</v>
      </c>
      <c s="36">
        <v>0</v>
      </c>
      <c s="36">
        <f>ROUND(G156*H156,6)</f>
      </c>
      <c r="L156" s="38">
        <v>0</v>
      </c>
      <c s="32">
        <f>ROUND(ROUND(L156,2)*ROUND(G156,3),2)</f>
      </c>
      <c s="36" t="s">
        <v>56</v>
      </c>
      <c>
        <f>(M156*21)/100</f>
      </c>
      <c t="s">
        <v>28</v>
      </c>
    </row>
    <row r="157" spans="1:5" ht="12.75">
      <c r="A157" s="35" t="s">
        <v>57</v>
      </c>
      <c r="E157" s="39" t="s">
        <v>4565</v>
      </c>
    </row>
    <row r="158" spans="1:5" ht="12.75">
      <c r="A158" s="35" t="s">
        <v>58</v>
      </c>
      <c r="E158" s="40" t="s">
        <v>5</v>
      </c>
    </row>
    <row r="159" spans="1:5" ht="12.75">
      <c r="A159" t="s">
        <v>60</v>
      </c>
      <c r="E159" s="39" t="s">
        <v>473</v>
      </c>
    </row>
    <row r="160" spans="1:16" ht="12.75">
      <c r="A160" t="s">
        <v>50</v>
      </c>
      <c s="34" t="s">
        <v>245</v>
      </c>
      <c s="34" t="s">
        <v>4566</v>
      </c>
      <c s="35" t="s">
        <v>5</v>
      </c>
      <c s="6" t="s">
        <v>4567</v>
      </c>
      <c s="36" t="s">
        <v>166</v>
      </c>
      <c s="37">
        <v>1</v>
      </c>
      <c s="36">
        <v>0</v>
      </c>
      <c s="36">
        <f>ROUND(G160*H160,6)</f>
      </c>
      <c r="L160" s="38">
        <v>0</v>
      </c>
      <c s="32">
        <f>ROUND(ROUND(L160,2)*ROUND(G160,3),2)</f>
      </c>
      <c s="36" t="s">
        <v>56</v>
      </c>
      <c>
        <f>(M160*21)/100</f>
      </c>
      <c t="s">
        <v>28</v>
      </c>
    </row>
    <row r="161" spans="1:5" ht="12.75">
      <c r="A161" s="35" t="s">
        <v>57</v>
      </c>
      <c r="E161" s="39" t="s">
        <v>4567</v>
      </c>
    </row>
    <row r="162" spans="1:5" ht="12.75">
      <c r="A162" s="35" t="s">
        <v>58</v>
      </c>
      <c r="E162" s="40" t="s">
        <v>5</v>
      </c>
    </row>
    <row r="163" spans="1:5" ht="25.5">
      <c r="A163" t="s">
        <v>60</v>
      </c>
      <c r="E163" s="39" t="s">
        <v>4568</v>
      </c>
    </row>
    <row r="164" spans="1:16" ht="25.5">
      <c r="A164" t="s">
        <v>50</v>
      </c>
      <c s="34" t="s">
        <v>248</v>
      </c>
      <c s="34" t="s">
        <v>4569</v>
      </c>
      <c s="35" t="s">
        <v>5</v>
      </c>
      <c s="6" t="s">
        <v>4570</v>
      </c>
      <c s="36" t="s">
        <v>166</v>
      </c>
      <c s="37">
        <v>1</v>
      </c>
      <c s="36">
        <v>0</v>
      </c>
      <c s="36">
        <f>ROUND(G164*H164,6)</f>
      </c>
      <c r="L164" s="38">
        <v>0</v>
      </c>
      <c s="32">
        <f>ROUND(ROUND(L164,2)*ROUND(G164,3),2)</f>
      </c>
      <c s="36" t="s">
        <v>56</v>
      </c>
      <c>
        <f>(M164*21)/100</f>
      </c>
      <c t="s">
        <v>28</v>
      </c>
    </row>
    <row r="165" spans="1:5" ht="25.5">
      <c r="A165" s="35" t="s">
        <v>57</v>
      </c>
      <c r="E165" s="39" t="s">
        <v>4570</v>
      </c>
    </row>
    <row r="166" spans="1:5" ht="12.75">
      <c r="A166" s="35" t="s">
        <v>58</v>
      </c>
      <c r="E166" s="40" t="s">
        <v>5</v>
      </c>
    </row>
    <row r="167" spans="1:5" ht="12.75">
      <c r="A167" t="s">
        <v>60</v>
      </c>
      <c r="E167" s="39" t="s">
        <v>4571</v>
      </c>
    </row>
    <row r="168" spans="1:16" ht="12.75">
      <c r="A168" t="s">
        <v>50</v>
      </c>
      <c s="34" t="s">
        <v>251</v>
      </c>
      <c s="34" t="s">
        <v>4572</v>
      </c>
      <c s="35" t="s">
        <v>5</v>
      </c>
      <c s="6" t="s">
        <v>4573</v>
      </c>
      <c s="36" t="s">
        <v>166</v>
      </c>
      <c s="37">
        <v>1</v>
      </c>
      <c s="36">
        <v>0</v>
      </c>
      <c s="36">
        <f>ROUND(G168*H168,6)</f>
      </c>
      <c r="L168" s="38">
        <v>0</v>
      </c>
      <c s="32">
        <f>ROUND(ROUND(L168,2)*ROUND(G168,3),2)</f>
      </c>
      <c s="36" t="s">
        <v>56</v>
      </c>
      <c>
        <f>(M168*21)/100</f>
      </c>
      <c t="s">
        <v>28</v>
      </c>
    </row>
    <row r="169" spans="1:5" ht="12.75">
      <c r="A169" s="35" t="s">
        <v>57</v>
      </c>
      <c r="E169" s="39" t="s">
        <v>4573</v>
      </c>
    </row>
    <row r="170" spans="1:5" ht="12.75">
      <c r="A170" s="35" t="s">
        <v>58</v>
      </c>
      <c r="E170" s="40" t="s">
        <v>5</v>
      </c>
    </row>
    <row r="171" spans="1:5" ht="12.75">
      <c r="A171" t="s">
        <v>60</v>
      </c>
      <c r="E171" s="39" t="s">
        <v>4571</v>
      </c>
    </row>
    <row r="172" spans="1:16" ht="12.75">
      <c r="A172" t="s">
        <v>50</v>
      </c>
      <c s="34" t="s">
        <v>254</v>
      </c>
      <c s="34" t="s">
        <v>4574</v>
      </c>
      <c s="35" t="s">
        <v>5</v>
      </c>
      <c s="6" t="s">
        <v>4575</v>
      </c>
      <c s="36" t="s">
        <v>166</v>
      </c>
      <c s="37">
        <v>7</v>
      </c>
      <c s="36">
        <v>0</v>
      </c>
      <c s="36">
        <f>ROUND(G172*H172,6)</f>
      </c>
      <c r="L172" s="38">
        <v>0</v>
      </c>
      <c s="32">
        <f>ROUND(ROUND(L172,2)*ROUND(G172,3),2)</f>
      </c>
      <c s="36" t="s">
        <v>56</v>
      </c>
      <c>
        <f>(M172*21)/100</f>
      </c>
      <c t="s">
        <v>28</v>
      </c>
    </row>
    <row r="173" spans="1:5" ht="12.75">
      <c r="A173" s="35" t="s">
        <v>57</v>
      </c>
      <c r="E173" s="39" t="s">
        <v>4575</v>
      </c>
    </row>
    <row r="174" spans="1:5" ht="12.75">
      <c r="A174" s="35" t="s">
        <v>58</v>
      </c>
      <c r="E174" s="40" t="s">
        <v>5</v>
      </c>
    </row>
    <row r="175" spans="1:5" ht="12.75">
      <c r="A175" t="s">
        <v>60</v>
      </c>
      <c r="E175" s="39" t="s">
        <v>473</v>
      </c>
    </row>
    <row r="176" spans="1:16" ht="12.75">
      <c r="A176" t="s">
        <v>50</v>
      </c>
      <c s="34" t="s">
        <v>257</v>
      </c>
      <c s="34" t="s">
        <v>4576</v>
      </c>
      <c s="35" t="s">
        <v>5</v>
      </c>
      <c s="6" t="s">
        <v>4577</v>
      </c>
      <c s="36" t="s">
        <v>166</v>
      </c>
      <c s="37">
        <v>1</v>
      </c>
      <c s="36">
        <v>0</v>
      </c>
      <c s="36">
        <f>ROUND(G176*H176,6)</f>
      </c>
      <c r="L176" s="38">
        <v>0</v>
      </c>
      <c s="32">
        <f>ROUND(ROUND(L176,2)*ROUND(G176,3),2)</f>
      </c>
      <c s="36" t="s">
        <v>56</v>
      </c>
      <c>
        <f>(M176*21)/100</f>
      </c>
      <c t="s">
        <v>28</v>
      </c>
    </row>
    <row r="177" spans="1:5" ht="12.75">
      <c r="A177" s="35" t="s">
        <v>57</v>
      </c>
      <c r="E177" s="39" t="s">
        <v>4577</v>
      </c>
    </row>
    <row r="178" spans="1:5" ht="12.75">
      <c r="A178" s="35" t="s">
        <v>58</v>
      </c>
      <c r="E178" s="40" t="s">
        <v>5</v>
      </c>
    </row>
    <row r="179" spans="1:5" ht="12.75">
      <c r="A179" t="s">
        <v>60</v>
      </c>
      <c r="E179" s="39" t="s">
        <v>473</v>
      </c>
    </row>
    <row r="180" spans="1:16" ht="25.5">
      <c r="A180" t="s">
        <v>50</v>
      </c>
      <c s="34" t="s">
        <v>262</v>
      </c>
      <c s="34" t="s">
        <v>4578</v>
      </c>
      <c s="35" t="s">
        <v>5</v>
      </c>
      <c s="6" t="s">
        <v>4579</v>
      </c>
      <c s="36" t="s">
        <v>166</v>
      </c>
      <c s="37">
        <v>1</v>
      </c>
      <c s="36">
        <v>0</v>
      </c>
      <c s="36">
        <f>ROUND(G180*H180,6)</f>
      </c>
      <c r="L180" s="38">
        <v>0</v>
      </c>
      <c s="32">
        <f>ROUND(ROUND(L180,2)*ROUND(G180,3),2)</f>
      </c>
      <c s="36" t="s">
        <v>56</v>
      </c>
      <c>
        <f>(M180*21)/100</f>
      </c>
      <c t="s">
        <v>28</v>
      </c>
    </row>
    <row r="181" spans="1:5" ht="25.5">
      <c r="A181" s="35" t="s">
        <v>57</v>
      </c>
      <c r="E181" s="39" t="s">
        <v>4579</v>
      </c>
    </row>
    <row r="182" spans="1:5" ht="12.75">
      <c r="A182" s="35" t="s">
        <v>58</v>
      </c>
      <c r="E182" s="40" t="s">
        <v>5</v>
      </c>
    </row>
    <row r="183" spans="1:5" ht="12.75">
      <c r="A183" t="s">
        <v>60</v>
      </c>
      <c r="E183" s="39" t="s">
        <v>473</v>
      </c>
    </row>
    <row r="184" spans="1:16" ht="12.75">
      <c r="A184" t="s">
        <v>50</v>
      </c>
      <c s="34" t="s">
        <v>267</v>
      </c>
      <c s="34" t="s">
        <v>4580</v>
      </c>
      <c s="35" t="s">
        <v>5</v>
      </c>
      <c s="6" t="s">
        <v>4581</v>
      </c>
      <c s="36" t="s">
        <v>166</v>
      </c>
      <c s="37">
        <v>1</v>
      </c>
      <c s="36">
        <v>0</v>
      </c>
      <c s="36">
        <f>ROUND(G184*H184,6)</f>
      </c>
      <c r="L184" s="38">
        <v>0</v>
      </c>
      <c s="32">
        <f>ROUND(ROUND(L184,2)*ROUND(G184,3),2)</f>
      </c>
      <c s="36" t="s">
        <v>56</v>
      </c>
      <c>
        <f>(M184*21)/100</f>
      </c>
      <c t="s">
        <v>28</v>
      </c>
    </row>
    <row r="185" spans="1:5" ht="12.75">
      <c r="A185" s="35" t="s">
        <v>57</v>
      </c>
      <c r="E185" s="39" t="s">
        <v>4581</v>
      </c>
    </row>
    <row r="186" spans="1:5" ht="12.75">
      <c r="A186" s="35" t="s">
        <v>58</v>
      </c>
      <c r="E186" s="40" t="s">
        <v>5</v>
      </c>
    </row>
    <row r="187" spans="1:5" ht="12.75">
      <c r="A187" t="s">
        <v>60</v>
      </c>
      <c r="E187" s="39" t="s">
        <v>473</v>
      </c>
    </row>
    <row r="188" spans="1:16" ht="25.5">
      <c r="A188" t="s">
        <v>50</v>
      </c>
      <c s="34" t="s">
        <v>270</v>
      </c>
      <c s="34" t="s">
        <v>4582</v>
      </c>
      <c s="35" t="s">
        <v>5</v>
      </c>
      <c s="6" t="s">
        <v>4583</v>
      </c>
      <c s="36" t="s">
        <v>166</v>
      </c>
      <c s="37">
        <v>4</v>
      </c>
      <c s="36">
        <v>0</v>
      </c>
      <c s="36">
        <f>ROUND(G188*H188,6)</f>
      </c>
      <c r="L188" s="38">
        <v>0</v>
      </c>
      <c s="32">
        <f>ROUND(ROUND(L188,2)*ROUND(G188,3),2)</f>
      </c>
      <c s="36" t="s">
        <v>56</v>
      </c>
      <c>
        <f>(M188*21)/100</f>
      </c>
      <c t="s">
        <v>28</v>
      </c>
    </row>
    <row r="189" spans="1:5" ht="25.5">
      <c r="A189" s="35" t="s">
        <v>57</v>
      </c>
      <c r="E189" s="39" t="s">
        <v>4583</v>
      </c>
    </row>
    <row r="190" spans="1:5" ht="12.75">
      <c r="A190" s="35" t="s">
        <v>58</v>
      </c>
      <c r="E190" s="40" t="s">
        <v>5</v>
      </c>
    </row>
    <row r="191" spans="1:5" ht="12.75">
      <c r="A191" t="s">
        <v>60</v>
      </c>
      <c r="E191" s="39" t="s">
        <v>473</v>
      </c>
    </row>
    <row r="192" spans="1:16" ht="12.75">
      <c r="A192" t="s">
        <v>50</v>
      </c>
      <c s="34" t="s">
        <v>275</v>
      </c>
      <c s="34" t="s">
        <v>4584</v>
      </c>
      <c s="35" t="s">
        <v>5</v>
      </c>
      <c s="6" t="s">
        <v>4585</v>
      </c>
      <c s="36" t="s">
        <v>166</v>
      </c>
      <c s="37">
        <v>1</v>
      </c>
      <c s="36">
        <v>0</v>
      </c>
      <c s="36">
        <f>ROUND(G192*H192,6)</f>
      </c>
      <c r="L192" s="38">
        <v>0</v>
      </c>
      <c s="32">
        <f>ROUND(ROUND(L192,2)*ROUND(G192,3),2)</f>
      </c>
      <c s="36" t="s">
        <v>56</v>
      </c>
      <c>
        <f>(M192*21)/100</f>
      </c>
      <c t="s">
        <v>28</v>
      </c>
    </row>
    <row r="193" spans="1:5" ht="12.75">
      <c r="A193" s="35" t="s">
        <v>57</v>
      </c>
      <c r="E193" s="39" t="s">
        <v>4585</v>
      </c>
    </row>
    <row r="194" spans="1:5" ht="12.75">
      <c r="A194" s="35" t="s">
        <v>58</v>
      </c>
      <c r="E194" s="40" t="s">
        <v>5</v>
      </c>
    </row>
    <row r="195" spans="1:5" ht="25.5">
      <c r="A195" t="s">
        <v>60</v>
      </c>
      <c r="E195" s="39" t="s">
        <v>4586</v>
      </c>
    </row>
    <row r="196" spans="1:16" ht="12.75">
      <c r="A196" t="s">
        <v>50</v>
      </c>
      <c s="34" t="s">
        <v>278</v>
      </c>
      <c s="34" t="s">
        <v>4587</v>
      </c>
      <c s="35" t="s">
        <v>5</v>
      </c>
      <c s="6" t="s">
        <v>4588</v>
      </c>
      <c s="36" t="s">
        <v>166</v>
      </c>
      <c s="37">
        <v>1</v>
      </c>
      <c s="36">
        <v>0</v>
      </c>
      <c s="36">
        <f>ROUND(G196*H196,6)</f>
      </c>
      <c r="L196" s="38">
        <v>0</v>
      </c>
      <c s="32">
        <f>ROUND(ROUND(L196,2)*ROUND(G196,3),2)</f>
      </c>
      <c s="36" t="s">
        <v>56</v>
      </c>
      <c>
        <f>(M196*21)/100</f>
      </c>
      <c t="s">
        <v>28</v>
      </c>
    </row>
    <row r="197" spans="1:5" ht="12.75">
      <c r="A197" s="35" t="s">
        <v>57</v>
      </c>
      <c r="E197" s="39" t="s">
        <v>4588</v>
      </c>
    </row>
    <row r="198" spans="1:5" ht="12.75">
      <c r="A198" s="35" t="s">
        <v>58</v>
      </c>
      <c r="E198" s="40" t="s">
        <v>5</v>
      </c>
    </row>
    <row r="199" spans="1:5" ht="12.75">
      <c r="A199" t="s">
        <v>60</v>
      </c>
      <c r="E199" s="39" t="s">
        <v>473</v>
      </c>
    </row>
    <row r="200" spans="1:16" ht="25.5">
      <c r="A200" t="s">
        <v>50</v>
      </c>
      <c s="34" t="s">
        <v>282</v>
      </c>
      <c s="34" t="s">
        <v>4589</v>
      </c>
      <c s="35" t="s">
        <v>5</v>
      </c>
      <c s="6" t="s">
        <v>4590</v>
      </c>
      <c s="36" t="s">
        <v>166</v>
      </c>
      <c s="37">
        <v>24</v>
      </c>
      <c s="36">
        <v>0</v>
      </c>
      <c s="36">
        <f>ROUND(G200*H200,6)</f>
      </c>
      <c r="L200" s="38">
        <v>0</v>
      </c>
      <c s="32">
        <f>ROUND(ROUND(L200,2)*ROUND(G200,3),2)</f>
      </c>
      <c s="36" t="s">
        <v>56</v>
      </c>
      <c>
        <f>(M200*21)/100</f>
      </c>
      <c t="s">
        <v>28</v>
      </c>
    </row>
    <row r="201" spans="1:5" ht="25.5">
      <c r="A201" s="35" t="s">
        <v>57</v>
      </c>
      <c r="E201" s="39" t="s">
        <v>4590</v>
      </c>
    </row>
    <row r="202" spans="1:5" ht="12.75">
      <c r="A202" s="35" t="s">
        <v>58</v>
      </c>
      <c r="E202" s="40" t="s">
        <v>5</v>
      </c>
    </row>
    <row r="203" spans="1:5" ht="12.75">
      <c r="A203" t="s">
        <v>60</v>
      </c>
      <c r="E203" s="39" t="s">
        <v>473</v>
      </c>
    </row>
    <row r="204" spans="1:16" ht="12.75">
      <c r="A204" t="s">
        <v>50</v>
      </c>
      <c s="34" t="s">
        <v>285</v>
      </c>
      <c s="34" t="s">
        <v>4591</v>
      </c>
      <c s="35" t="s">
        <v>5</v>
      </c>
      <c s="6" t="s">
        <v>722</v>
      </c>
      <c s="36" t="s">
        <v>166</v>
      </c>
      <c s="37">
        <v>9</v>
      </c>
      <c s="36">
        <v>0</v>
      </c>
      <c s="36">
        <f>ROUND(G204*H204,6)</f>
      </c>
      <c r="L204" s="38">
        <v>0</v>
      </c>
      <c s="32">
        <f>ROUND(ROUND(L204,2)*ROUND(G204,3),2)</f>
      </c>
      <c s="36" t="s">
        <v>56</v>
      </c>
      <c>
        <f>(M204*21)/100</f>
      </c>
      <c t="s">
        <v>28</v>
      </c>
    </row>
    <row r="205" spans="1:5" ht="12.75">
      <c r="A205" s="35" t="s">
        <v>57</v>
      </c>
      <c r="E205" s="39" t="s">
        <v>722</v>
      </c>
    </row>
    <row r="206" spans="1:5" ht="12.75">
      <c r="A206" s="35" t="s">
        <v>58</v>
      </c>
      <c r="E206" s="40" t="s">
        <v>5</v>
      </c>
    </row>
    <row r="207" spans="1:5" ht="12.75">
      <c r="A207" t="s">
        <v>60</v>
      </c>
      <c r="E207" s="39" t="s">
        <v>473</v>
      </c>
    </row>
    <row r="208" spans="1:16" ht="12.75">
      <c r="A208" t="s">
        <v>50</v>
      </c>
      <c s="34" t="s">
        <v>288</v>
      </c>
      <c s="34" t="s">
        <v>4592</v>
      </c>
      <c s="35" t="s">
        <v>5</v>
      </c>
      <c s="6" t="s">
        <v>4593</v>
      </c>
      <c s="36" t="s">
        <v>166</v>
      </c>
      <c s="37">
        <v>9</v>
      </c>
      <c s="36">
        <v>0</v>
      </c>
      <c s="36">
        <f>ROUND(G208*H208,6)</f>
      </c>
      <c r="L208" s="38">
        <v>0</v>
      </c>
      <c s="32">
        <f>ROUND(ROUND(L208,2)*ROUND(G208,3),2)</f>
      </c>
      <c s="36" t="s">
        <v>56</v>
      </c>
      <c>
        <f>(M208*21)/100</f>
      </c>
      <c t="s">
        <v>28</v>
      </c>
    </row>
    <row r="209" spans="1:5" ht="12.75">
      <c r="A209" s="35" t="s">
        <v>57</v>
      </c>
      <c r="E209" s="39" t="s">
        <v>4593</v>
      </c>
    </row>
    <row r="210" spans="1:5" ht="12.75">
      <c r="A210" s="35" t="s">
        <v>58</v>
      </c>
      <c r="E210" s="40" t="s">
        <v>5</v>
      </c>
    </row>
    <row r="211" spans="1:5" ht="12.75">
      <c r="A211" t="s">
        <v>60</v>
      </c>
      <c r="E211" s="39" t="s">
        <v>473</v>
      </c>
    </row>
    <row r="212" spans="1:16" ht="25.5">
      <c r="A212" t="s">
        <v>50</v>
      </c>
      <c s="34" t="s">
        <v>291</v>
      </c>
      <c s="34" t="s">
        <v>4594</v>
      </c>
      <c s="35" t="s">
        <v>5</v>
      </c>
      <c s="6" t="s">
        <v>4595</v>
      </c>
      <c s="36" t="s">
        <v>188</v>
      </c>
      <c s="37">
        <v>12926</v>
      </c>
      <c s="36">
        <v>0</v>
      </c>
      <c s="36">
        <f>ROUND(G212*H212,6)</f>
      </c>
      <c r="L212" s="38">
        <v>0</v>
      </c>
      <c s="32">
        <f>ROUND(ROUND(L212,2)*ROUND(G212,3),2)</f>
      </c>
      <c s="36" t="s">
        <v>56</v>
      </c>
      <c>
        <f>(M212*21)/100</f>
      </c>
      <c t="s">
        <v>28</v>
      </c>
    </row>
    <row r="213" spans="1:5" ht="25.5">
      <c r="A213" s="35" t="s">
        <v>57</v>
      </c>
      <c r="E213" s="39" t="s">
        <v>4595</v>
      </c>
    </row>
    <row r="214" spans="1:5" ht="12.75">
      <c r="A214" s="35" t="s">
        <v>58</v>
      </c>
      <c r="E214" s="40" t="s">
        <v>5</v>
      </c>
    </row>
    <row r="215" spans="1:5" ht="12.75">
      <c r="A215" t="s">
        <v>60</v>
      </c>
      <c r="E215" s="39" t="s">
        <v>473</v>
      </c>
    </row>
    <row r="216" spans="1:16" ht="12.75">
      <c r="A216" t="s">
        <v>50</v>
      </c>
      <c s="34" t="s">
        <v>297</v>
      </c>
      <c s="34" t="s">
        <v>4596</v>
      </c>
      <c s="35" t="s">
        <v>5</v>
      </c>
      <c s="6" t="s">
        <v>4597</v>
      </c>
      <c s="36" t="s">
        <v>166</v>
      </c>
      <c s="37">
        <v>8</v>
      </c>
      <c s="36">
        <v>0</v>
      </c>
      <c s="36">
        <f>ROUND(G216*H216,6)</f>
      </c>
      <c r="L216" s="38">
        <v>0</v>
      </c>
      <c s="32">
        <f>ROUND(ROUND(L216,2)*ROUND(G216,3),2)</f>
      </c>
      <c s="36" t="s">
        <v>56</v>
      </c>
      <c>
        <f>(M216*21)/100</f>
      </c>
      <c t="s">
        <v>28</v>
      </c>
    </row>
    <row r="217" spans="1:5" ht="12.75">
      <c r="A217" s="35" t="s">
        <v>57</v>
      </c>
      <c r="E217" s="39" t="s">
        <v>4597</v>
      </c>
    </row>
    <row r="218" spans="1:5" ht="12.75">
      <c r="A218" s="35" t="s">
        <v>58</v>
      </c>
      <c r="E218" s="40" t="s">
        <v>5</v>
      </c>
    </row>
    <row r="219" spans="1:5" ht="12.75">
      <c r="A219" t="s">
        <v>60</v>
      </c>
      <c r="E219" s="39" t="s">
        <v>473</v>
      </c>
    </row>
    <row r="220" spans="1:16" ht="25.5">
      <c r="A220" t="s">
        <v>50</v>
      </c>
      <c s="34" t="s">
        <v>302</v>
      </c>
      <c s="34" t="s">
        <v>4598</v>
      </c>
      <c s="35" t="s">
        <v>5</v>
      </c>
      <c s="6" t="s">
        <v>4599</v>
      </c>
      <c s="36" t="s">
        <v>166</v>
      </c>
      <c s="37">
        <v>9</v>
      </c>
      <c s="36">
        <v>0</v>
      </c>
      <c s="36">
        <f>ROUND(G220*H220,6)</f>
      </c>
      <c r="L220" s="38">
        <v>0</v>
      </c>
      <c s="32">
        <f>ROUND(ROUND(L220,2)*ROUND(G220,3),2)</f>
      </c>
      <c s="36" t="s">
        <v>56</v>
      </c>
      <c>
        <f>(M220*21)/100</f>
      </c>
      <c t="s">
        <v>28</v>
      </c>
    </row>
    <row r="221" spans="1:5" ht="25.5">
      <c r="A221" s="35" t="s">
        <v>57</v>
      </c>
      <c r="E221" s="39" t="s">
        <v>4599</v>
      </c>
    </row>
    <row r="222" spans="1:5" ht="12.75">
      <c r="A222" s="35" t="s">
        <v>58</v>
      </c>
      <c r="E222" s="40" t="s">
        <v>5</v>
      </c>
    </row>
    <row r="223" spans="1:5" ht="12.75">
      <c r="A223" t="s">
        <v>60</v>
      </c>
      <c r="E223" s="39" t="s">
        <v>4600</v>
      </c>
    </row>
    <row r="224" spans="1:16" ht="25.5">
      <c r="A224" t="s">
        <v>50</v>
      </c>
      <c s="34" t="s">
        <v>306</v>
      </c>
      <c s="34" t="s">
        <v>4601</v>
      </c>
      <c s="35" t="s">
        <v>5</v>
      </c>
      <c s="6" t="s">
        <v>4602</v>
      </c>
      <c s="36" t="s">
        <v>166</v>
      </c>
      <c s="37">
        <v>1</v>
      </c>
      <c s="36">
        <v>0</v>
      </c>
      <c s="36">
        <f>ROUND(G224*H224,6)</f>
      </c>
      <c r="L224" s="38">
        <v>0</v>
      </c>
      <c s="32">
        <f>ROUND(ROUND(L224,2)*ROUND(G224,3),2)</f>
      </c>
      <c s="36" t="s">
        <v>56</v>
      </c>
      <c>
        <f>(M224*21)/100</f>
      </c>
      <c t="s">
        <v>28</v>
      </c>
    </row>
    <row r="225" spans="1:5" ht="25.5">
      <c r="A225" s="35" t="s">
        <v>57</v>
      </c>
      <c r="E225" s="39" t="s">
        <v>4602</v>
      </c>
    </row>
    <row r="226" spans="1:5" ht="12.75">
      <c r="A226" s="35" t="s">
        <v>58</v>
      </c>
      <c r="E226" s="40" t="s">
        <v>5</v>
      </c>
    </row>
    <row r="227" spans="1:5" ht="12.75">
      <c r="A227" t="s">
        <v>60</v>
      </c>
      <c r="E227" s="39" t="s">
        <v>4603</v>
      </c>
    </row>
    <row r="228" spans="1:13" ht="12.75">
      <c r="A228" t="s">
        <v>47</v>
      </c>
      <c r="C228" s="31" t="s">
        <v>4604</v>
      </c>
      <c r="E228" s="33" t="s">
        <v>4605</v>
      </c>
      <c r="J228" s="32">
        <f>0</f>
      </c>
      <c s="32">
        <f>0</f>
      </c>
      <c s="32">
        <f>0+L229+L233+L237+L241+L245+L249+L253+L257+L261+L265+L269+L273+L277+L281+L285+L289+L293</f>
      </c>
      <c s="32">
        <f>0+M229+M233+M237+M241+M245+M249+M253+M257+M261+M265+M269+M273+M277+M281+M285+M289+M293</f>
      </c>
    </row>
    <row r="229" spans="1:16" ht="12.75">
      <c r="A229" t="s">
        <v>50</v>
      </c>
      <c s="34" t="s">
        <v>309</v>
      </c>
      <c s="34" t="s">
        <v>4606</v>
      </c>
      <c s="35" t="s">
        <v>5</v>
      </c>
      <c s="6" t="s">
        <v>4607</v>
      </c>
      <c s="36" t="s">
        <v>166</v>
      </c>
      <c s="37">
        <v>23</v>
      </c>
      <c s="36">
        <v>0</v>
      </c>
      <c s="36">
        <f>ROUND(G229*H229,6)</f>
      </c>
      <c r="L229" s="38">
        <v>0</v>
      </c>
      <c s="32">
        <f>ROUND(ROUND(L229,2)*ROUND(G229,3),2)</f>
      </c>
      <c s="36" t="s">
        <v>56</v>
      </c>
      <c>
        <f>(M229*21)/100</f>
      </c>
      <c t="s">
        <v>28</v>
      </c>
    </row>
    <row r="230" spans="1:5" ht="12.75">
      <c r="A230" s="35" t="s">
        <v>57</v>
      </c>
      <c r="E230" s="39" t="s">
        <v>4607</v>
      </c>
    </row>
    <row r="231" spans="1:5" ht="12.75">
      <c r="A231" s="35" t="s">
        <v>58</v>
      </c>
      <c r="E231" s="40" t="s">
        <v>5</v>
      </c>
    </row>
    <row r="232" spans="1:5" ht="12.75">
      <c r="A232" t="s">
        <v>60</v>
      </c>
      <c r="E232" s="39" t="s">
        <v>4608</v>
      </c>
    </row>
    <row r="233" spans="1:16" ht="25.5">
      <c r="A233" t="s">
        <v>50</v>
      </c>
      <c s="34" t="s">
        <v>315</v>
      </c>
      <c s="34" t="s">
        <v>4609</v>
      </c>
      <c s="35" t="s">
        <v>5</v>
      </c>
      <c s="6" t="s">
        <v>4610</v>
      </c>
      <c s="36" t="s">
        <v>166</v>
      </c>
      <c s="37">
        <v>10</v>
      </c>
      <c s="36">
        <v>0</v>
      </c>
      <c s="36">
        <f>ROUND(G233*H233,6)</f>
      </c>
      <c r="L233" s="38">
        <v>0</v>
      </c>
      <c s="32">
        <f>ROUND(ROUND(L233,2)*ROUND(G233,3),2)</f>
      </c>
      <c s="36" t="s">
        <v>56</v>
      </c>
      <c>
        <f>(M233*21)/100</f>
      </c>
      <c t="s">
        <v>28</v>
      </c>
    </row>
    <row r="234" spans="1:5" ht="25.5">
      <c r="A234" s="35" t="s">
        <v>57</v>
      </c>
      <c r="E234" s="39" t="s">
        <v>4610</v>
      </c>
    </row>
    <row r="235" spans="1:5" ht="12.75">
      <c r="A235" s="35" t="s">
        <v>58</v>
      </c>
      <c r="E235" s="40" t="s">
        <v>5</v>
      </c>
    </row>
    <row r="236" spans="1:5" ht="12.75">
      <c r="A236" t="s">
        <v>60</v>
      </c>
      <c r="E236" s="39" t="s">
        <v>4608</v>
      </c>
    </row>
    <row r="237" spans="1:16" ht="25.5">
      <c r="A237" t="s">
        <v>50</v>
      </c>
      <c s="34" t="s">
        <v>318</v>
      </c>
      <c s="34" t="s">
        <v>4611</v>
      </c>
      <c s="35" t="s">
        <v>5</v>
      </c>
      <c s="6" t="s">
        <v>4612</v>
      </c>
      <c s="36" t="s">
        <v>166</v>
      </c>
      <c s="37">
        <v>4</v>
      </c>
      <c s="36">
        <v>0</v>
      </c>
      <c s="36">
        <f>ROUND(G237*H237,6)</f>
      </c>
      <c r="L237" s="38">
        <v>0</v>
      </c>
      <c s="32">
        <f>ROUND(ROUND(L237,2)*ROUND(G237,3),2)</f>
      </c>
      <c s="36" t="s">
        <v>56</v>
      </c>
      <c>
        <f>(M237*21)/100</f>
      </c>
      <c t="s">
        <v>28</v>
      </c>
    </row>
    <row r="238" spans="1:5" ht="25.5">
      <c r="A238" s="35" t="s">
        <v>57</v>
      </c>
      <c r="E238" s="39" t="s">
        <v>4612</v>
      </c>
    </row>
    <row r="239" spans="1:5" ht="12.75">
      <c r="A239" s="35" t="s">
        <v>58</v>
      </c>
      <c r="E239" s="40" t="s">
        <v>5</v>
      </c>
    </row>
    <row r="240" spans="1:5" ht="12.75">
      <c r="A240" t="s">
        <v>60</v>
      </c>
      <c r="E240" s="39" t="s">
        <v>4608</v>
      </c>
    </row>
    <row r="241" spans="1:16" ht="25.5">
      <c r="A241" t="s">
        <v>50</v>
      </c>
      <c s="34" t="s">
        <v>383</v>
      </c>
      <c s="34" t="s">
        <v>4613</v>
      </c>
      <c s="35" t="s">
        <v>5</v>
      </c>
      <c s="6" t="s">
        <v>4614</v>
      </c>
      <c s="36" t="s">
        <v>166</v>
      </c>
      <c s="37">
        <v>1</v>
      </c>
      <c s="36">
        <v>0</v>
      </c>
      <c s="36">
        <f>ROUND(G241*H241,6)</f>
      </c>
      <c r="L241" s="38">
        <v>0</v>
      </c>
      <c s="32">
        <f>ROUND(ROUND(L241,2)*ROUND(G241,3),2)</f>
      </c>
      <c s="36" t="s">
        <v>56</v>
      </c>
      <c>
        <f>(M241*21)/100</f>
      </c>
      <c t="s">
        <v>28</v>
      </c>
    </row>
    <row r="242" spans="1:5" ht="25.5">
      <c r="A242" s="35" t="s">
        <v>57</v>
      </c>
      <c r="E242" s="39" t="s">
        <v>4614</v>
      </c>
    </row>
    <row r="243" spans="1:5" ht="12.75">
      <c r="A243" s="35" t="s">
        <v>58</v>
      </c>
      <c r="E243" s="40" t="s">
        <v>5</v>
      </c>
    </row>
    <row r="244" spans="1:5" ht="12.75">
      <c r="A244" t="s">
        <v>60</v>
      </c>
      <c r="E244" s="39" t="s">
        <v>4608</v>
      </c>
    </row>
    <row r="245" spans="1:16" ht="12.75">
      <c r="A245" t="s">
        <v>50</v>
      </c>
      <c s="34" t="s">
        <v>386</v>
      </c>
      <c s="34" t="s">
        <v>4615</v>
      </c>
      <c s="35" t="s">
        <v>5</v>
      </c>
      <c s="6" t="s">
        <v>4616</v>
      </c>
      <c s="36" t="s">
        <v>166</v>
      </c>
      <c s="37">
        <v>6</v>
      </c>
      <c s="36">
        <v>0</v>
      </c>
      <c s="36">
        <f>ROUND(G245*H245,6)</f>
      </c>
      <c r="L245" s="38">
        <v>0</v>
      </c>
      <c s="32">
        <f>ROUND(ROUND(L245,2)*ROUND(G245,3),2)</f>
      </c>
      <c s="36" t="s">
        <v>56</v>
      </c>
      <c>
        <f>(M245*21)/100</f>
      </c>
      <c t="s">
        <v>28</v>
      </c>
    </row>
    <row r="246" spans="1:5" ht="12.75">
      <c r="A246" s="35" t="s">
        <v>57</v>
      </c>
      <c r="E246" s="39" t="s">
        <v>4616</v>
      </c>
    </row>
    <row r="247" spans="1:5" ht="12.75">
      <c r="A247" s="35" t="s">
        <v>58</v>
      </c>
      <c r="E247" s="40" t="s">
        <v>5</v>
      </c>
    </row>
    <row r="248" spans="1:5" ht="12.75">
      <c r="A248" t="s">
        <v>60</v>
      </c>
      <c r="E248" s="39" t="s">
        <v>4608</v>
      </c>
    </row>
    <row r="249" spans="1:16" ht="25.5">
      <c r="A249" t="s">
        <v>50</v>
      </c>
      <c s="34" t="s">
        <v>389</v>
      </c>
      <c s="34" t="s">
        <v>4617</v>
      </c>
      <c s="35" t="s">
        <v>5</v>
      </c>
      <c s="6" t="s">
        <v>4618</v>
      </c>
      <c s="36" t="s">
        <v>166</v>
      </c>
      <c s="37">
        <v>10</v>
      </c>
      <c s="36">
        <v>0</v>
      </c>
      <c s="36">
        <f>ROUND(G249*H249,6)</f>
      </c>
      <c r="L249" s="38">
        <v>0</v>
      </c>
      <c s="32">
        <f>ROUND(ROUND(L249,2)*ROUND(G249,3),2)</f>
      </c>
      <c s="36" t="s">
        <v>56</v>
      </c>
      <c>
        <f>(M249*21)/100</f>
      </c>
      <c t="s">
        <v>28</v>
      </c>
    </row>
    <row r="250" spans="1:5" ht="25.5">
      <c r="A250" s="35" t="s">
        <v>57</v>
      </c>
      <c r="E250" s="39" t="s">
        <v>4618</v>
      </c>
    </row>
    <row r="251" spans="1:5" ht="12.75">
      <c r="A251" s="35" t="s">
        <v>58</v>
      </c>
      <c r="E251" s="40" t="s">
        <v>5</v>
      </c>
    </row>
    <row r="252" spans="1:5" ht="12.75">
      <c r="A252" t="s">
        <v>60</v>
      </c>
      <c r="E252" s="39" t="s">
        <v>4608</v>
      </c>
    </row>
    <row r="253" spans="1:16" ht="25.5">
      <c r="A253" t="s">
        <v>50</v>
      </c>
      <c s="34" t="s">
        <v>392</v>
      </c>
      <c s="34" t="s">
        <v>4619</v>
      </c>
      <c s="35" t="s">
        <v>5</v>
      </c>
      <c s="6" t="s">
        <v>4620</v>
      </c>
      <c s="36" t="s">
        <v>166</v>
      </c>
      <c s="37">
        <v>17</v>
      </c>
      <c s="36">
        <v>0</v>
      </c>
      <c s="36">
        <f>ROUND(G253*H253,6)</f>
      </c>
      <c r="L253" s="38">
        <v>0</v>
      </c>
      <c s="32">
        <f>ROUND(ROUND(L253,2)*ROUND(G253,3),2)</f>
      </c>
      <c s="36" t="s">
        <v>56</v>
      </c>
      <c>
        <f>(M253*21)/100</f>
      </c>
      <c t="s">
        <v>28</v>
      </c>
    </row>
    <row r="254" spans="1:5" ht="25.5">
      <c r="A254" s="35" t="s">
        <v>57</v>
      </c>
      <c r="E254" s="39" t="s">
        <v>4620</v>
      </c>
    </row>
    <row r="255" spans="1:5" ht="12.75">
      <c r="A255" s="35" t="s">
        <v>58</v>
      </c>
      <c r="E255" s="40" t="s">
        <v>5</v>
      </c>
    </row>
    <row r="256" spans="1:5" ht="12.75">
      <c r="A256" t="s">
        <v>60</v>
      </c>
      <c r="E256" s="39" t="s">
        <v>4608</v>
      </c>
    </row>
    <row r="257" spans="1:16" ht="12.75">
      <c r="A257" t="s">
        <v>50</v>
      </c>
      <c s="34" t="s">
        <v>395</v>
      </c>
      <c s="34" t="s">
        <v>4621</v>
      </c>
      <c s="35" t="s">
        <v>5</v>
      </c>
      <c s="6" t="s">
        <v>4622</v>
      </c>
      <c s="36" t="s">
        <v>166</v>
      </c>
      <c s="37">
        <v>24</v>
      </c>
      <c s="36">
        <v>0</v>
      </c>
      <c s="36">
        <f>ROUND(G257*H257,6)</f>
      </c>
      <c r="L257" s="38">
        <v>0</v>
      </c>
      <c s="32">
        <f>ROUND(ROUND(L257,2)*ROUND(G257,3),2)</f>
      </c>
      <c s="36" t="s">
        <v>56</v>
      </c>
      <c>
        <f>(M257*21)/100</f>
      </c>
      <c t="s">
        <v>28</v>
      </c>
    </row>
    <row r="258" spans="1:5" ht="12.75">
      <c r="A258" s="35" t="s">
        <v>57</v>
      </c>
      <c r="E258" s="39" t="s">
        <v>4622</v>
      </c>
    </row>
    <row r="259" spans="1:5" ht="12.75">
      <c r="A259" s="35" t="s">
        <v>58</v>
      </c>
      <c r="E259" s="40" t="s">
        <v>5</v>
      </c>
    </row>
    <row r="260" spans="1:5" ht="12.75">
      <c r="A260" t="s">
        <v>60</v>
      </c>
      <c r="E260" s="39" t="s">
        <v>4608</v>
      </c>
    </row>
    <row r="261" spans="1:16" ht="25.5">
      <c r="A261" t="s">
        <v>50</v>
      </c>
      <c s="34" t="s">
        <v>398</v>
      </c>
      <c s="34" t="s">
        <v>4623</v>
      </c>
      <c s="35" t="s">
        <v>5</v>
      </c>
      <c s="6" t="s">
        <v>4624</v>
      </c>
      <c s="36" t="s">
        <v>166</v>
      </c>
      <c s="37">
        <v>4</v>
      </c>
      <c s="36">
        <v>0</v>
      </c>
      <c s="36">
        <f>ROUND(G261*H261,6)</f>
      </c>
      <c r="L261" s="38">
        <v>0</v>
      </c>
      <c s="32">
        <f>ROUND(ROUND(L261,2)*ROUND(G261,3),2)</f>
      </c>
      <c s="36" t="s">
        <v>56</v>
      </c>
      <c>
        <f>(M261*21)/100</f>
      </c>
      <c t="s">
        <v>28</v>
      </c>
    </row>
    <row r="262" spans="1:5" ht="25.5">
      <c r="A262" s="35" t="s">
        <v>57</v>
      </c>
      <c r="E262" s="39" t="s">
        <v>4624</v>
      </c>
    </row>
    <row r="263" spans="1:5" ht="12.75">
      <c r="A263" s="35" t="s">
        <v>58</v>
      </c>
      <c r="E263" s="40" t="s">
        <v>5</v>
      </c>
    </row>
    <row r="264" spans="1:5" ht="12.75">
      <c r="A264" t="s">
        <v>60</v>
      </c>
      <c r="E264" s="39" t="s">
        <v>4608</v>
      </c>
    </row>
    <row r="265" spans="1:16" ht="12.75">
      <c r="A265" t="s">
        <v>50</v>
      </c>
      <c s="34" t="s">
        <v>402</v>
      </c>
      <c s="34" t="s">
        <v>4625</v>
      </c>
      <c s="35" t="s">
        <v>5</v>
      </c>
      <c s="6" t="s">
        <v>4626</v>
      </c>
      <c s="36" t="s">
        <v>166</v>
      </c>
      <c s="37">
        <v>7</v>
      </c>
      <c s="36">
        <v>0</v>
      </c>
      <c s="36">
        <f>ROUND(G265*H265,6)</f>
      </c>
      <c r="L265" s="38">
        <v>0</v>
      </c>
      <c s="32">
        <f>ROUND(ROUND(L265,2)*ROUND(G265,3),2)</f>
      </c>
      <c s="36" t="s">
        <v>56</v>
      </c>
      <c>
        <f>(M265*21)/100</f>
      </c>
      <c t="s">
        <v>28</v>
      </c>
    </row>
    <row r="266" spans="1:5" ht="12.75">
      <c r="A266" s="35" t="s">
        <v>57</v>
      </c>
      <c r="E266" s="39" t="s">
        <v>4626</v>
      </c>
    </row>
    <row r="267" spans="1:5" ht="12.75">
      <c r="A267" s="35" t="s">
        <v>58</v>
      </c>
      <c r="E267" s="40" t="s">
        <v>5</v>
      </c>
    </row>
    <row r="268" spans="1:5" ht="12.75">
      <c r="A268" t="s">
        <v>60</v>
      </c>
      <c r="E268" s="39" t="s">
        <v>4608</v>
      </c>
    </row>
    <row r="269" spans="1:16" ht="12.75">
      <c r="A269" t="s">
        <v>50</v>
      </c>
      <c s="34" t="s">
        <v>406</v>
      </c>
      <c s="34" t="s">
        <v>4627</v>
      </c>
      <c s="35" t="s">
        <v>5</v>
      </c>
      <c s="6" t="s">
        <v>4628</v>
      </c>
      <c s="36" t="s">
        <v>166</v>
      </c>
      <c s="37">
        <v>24</v>
      </c>
      <c s="36">
        <v>0</v>
      </c>
      <c s="36">
        <f>ROUND(G269*H269,6)</f>
      </c>
      <c r="L269" s="38">
        <v>0</v>
      </c>
      <c s="32">
        <f>ROUND(ROUND(L269,2)*ROUND(G269,3),2)</f>
      </c>
      <c s="36" t="s">
        <v>56</v>
      </c>
      <c>
        <f>(M269*21)/100</f>
      </c>
      <c t="s">
        <v>28</v>
      </c>
    </row>
    <row r="270" spans="1:5" ht="12.75">
      <c r="A270" s="35" t="s">
        <v>57</v>
      </c>
      <c r="E270" s="39" t="s">
        <v>4628</v>
      </c>
    </row>
    <row r="271" spans="1:5" ht="12.75">
      <c r="A271" s="35" t="s">
        <v>58</v>
      </c>
      <c r="E271" s="40" t="s">
        <v>5</v>
      </c>
    </row>
    <row r="272" spans="1:5" ht="12.75">
      <c r="A272" t="s">
        <v>60</v>
      </c>
      <c r="E272" s="39" t="s">
        <v>4608</v>
      </c>
    </row>
    <row r="273" spans="1:16" ht="25.5">
      <c r="A273" t="s">
        <v>50</v>
      </c>
      <c s="34" t="s">
        <v>410</v>
      </c>
      <c s="34" t="s">
        <v>4629</v>
      </c>
      <c s="35" t="s">
        <v>5</v>
      </c>
      <c s="6" t="s">
        <v>4630</v>
      </c>
      <c s="36" t="s">
        <v>166</v>
      </c>
      <c s="37">
        <v>10</v>
      </c>
      <c s="36">
        <v>0</v>
      </c>
      <c s="36">
        <f>ROUND(G273*H273,6)</f>
      </c>
      <c r="L273" s="38">
        <v>0</v>
      </c>
      <c s="32">
        <f>ROUND(ROUND(L273,2)*ROUND(G273,3),2)</f>
      </c>
      <c s="36" t="s">
        <v>56</v>
      </c>
      <c>
        <f>(M273*21)/100</f>
      </c>
      <c t="s">
        <v>28</v>
      </c>
    </row>
    <row r="274" spans="1:5" ht="25.5">
      <c r="A274" s="35" t="s">
        <v>57</v>
      </c>
      <c r="E274" s="39" t="s">
        <v>4630</v>
      </c>
    </row>
    <row r="275" spans="1:5" ht="12.75">
      <c r="A275" s="35" t="s">
        <v>58</v>
      </c>
      <c r="E275" s="40" t="s">
        <v>5</v>
      </c>
    </row>
    <row r="276" spans="1:5" ht="12.75">
      <c r="A276" t="s">
        <v>60</v>
      </c>
      <c r="E276" s="39" t="s">
        <v>4608</v>
      </c>
    </row>
    <row r="277" spans="1:16" ht="12.75">
      <c r="A277" t="s">
        <v>50</v>
      </c>
      <c s="34" t="s">
        <v>413</v>
      </c>
      <c s="34" t="s">
        <v>4631</v>
      </c>
      <c s="35" t="s">
        <v>5</v>
      </c>
      <c s="6" t="s">
        <v>4632</v>
      </c>
      <c s="36" t="s">
        <v>166</v>
      </c>
      <c s="37">
        <v>3</v>
      </c>
      <c s="36">
        <v>0</v>
      </c>
      <c s="36">
        <f>ROUND(G277*H277,6)</f>
      </c>
      <c r="L277" s="38">
        <v>0</v>
      </c>
      <c s="32">
        <f>ROUND(ROUND(L277,2)*ROUND(G277,3),2)</f>
      </c>
      <c s="36" t="s">
        <v>56</v>
      </c>
      <c>
        <f>(M277*21)/100</f>
      </c>
      <c t="s">
        <v>28</v>
      </c>
    </row>
    <row r="278" spans="1:5" ht="12.75">
      <c r="A278" s="35" t="s">
        <v>57</v>
      </c>
      <c r="E278" s="39" t="s">
        <v>4632</v>
      </c>
    </row>
    <row r="279" spans="1:5" ht="12.75">
      <c r="A279" s="35" t="s">
        <v>58</v>
      </c>
      <c r="E279" s="40" t="s">
        <v>5</v>
      </c>
    </row>
    <row r="280" spans="1:5" ht="12.75">
      <c r="A280" t="s">
        <v>60</v>
      </c>
      <c r="E280" s="39" t="s">
        <v>4608</v>
      </c>
    </row>
    <row r="281" spans="1:16" ht="25.5">
      <c r="A281" t="s">
        <v>50</v>
      </c>
      <c s="34" t="s">
        <v>417</v>
      </c>
      <c s="34" t="s">
        <v>4633</v>
      </c>
      <c s="35" t="s">
        <v>5</v>
      </c>
      <c s="6" t="s">
        <v>4634</v>
      </c>
      <c s="36" t="s">
        <v>166</v>
      </c>
      <c s="37">
        <v>10</v>
      </c>
      <c s="36">
        <v>0</v>
      </c>
      <c s="36">
        <f>ROUND(G281*H281,6)</f>
      </c>
      <c r="L281" s="38">
        <v>0</v>
      </c>
      <c s="32">
        <f>ROUND(ROUND(L281,2)*ROUND(G281,3),2)</f>
      </c>
      <c s="36" t="s">
        <v>56</v>
      </c>
      <c>
        <f>(M281*21)/100</f>
      </c>
      <c t="s">
        <v>28</v>
      </c>
    </row>
    <row r="282" spans="1:5" ht="25.5">
      <c r="A282" s="35" t="s">
        <v>57</v>
      </c>
      <c r="E282" s="39" t="s">
        <v>4634</v>
      </c>
    </row>
    <row r="283" spans="1:5" ht="12.75">
      <c r="A283" s="35" t="s">
        <v>58</v>
      </c>
      <c r="E283" s="40" t="s">
        <v>5</v>
      </c>
    </row>
    <row r="284" spans="1:5" ht="12.75">
      <c r="A284" t="s">
        <v>60</v>
      </c>
      <c r="E284" s="39" t="s">
        <v>4608</v>
      </c>
    </row>
    <row r="285" spans="1:16" ht="25.5">
      <c r="A285" t="s">
        <v>50</v>
      </c>
      <c s="34" t="s">
        <v>421</v>
      </c>
      <c s="34" t="s">
        <v>4635</v>
      </c>
      <c s="35" t="s">
        <v>5</v>
      </c>
      <c s="6" t="s">
        <v>4636</v>
      </c>
      <c s="36" t="s">
        <v>166</v>
      </c>
      <c s="37">
        <v>8</v>
      </c>
      <c s="36">
        <v>0</v>
      </c>
      <c s="36">
        <f>ROUND(G285*H285,6)</f>
      </c>
      <c r="L285" s="38">
        <v>0</v>
      </c>
      <c s="32">
        <f>ROUND(ROUND(L285,2)*ROUND(G285,3),2)</f>
      </c>
      <c s="36" t="s">
        <v>56</v>
      </c>
      <c>
        <f>(M285*21)/100</f>
      </c>
      <c t="s">
        <v>28</v>
      </c>
    </row>
    <row r="286" spans="1:5" ht="25.5">
      <c r="A286" s="35" t="s">
        <v>57</v>
      </c>
      <c r="E286" s="39" t="s">
        <v>4636</v>
      </c>
    </row>
    <row r="287" spans="1:5" ht="12.75">
      <c r="A287" s="35" t="s">
        <v>58</v>
      </c>
      <c r="E287" s="40" t="s">
        <v>5</v>
      </c>
    </row>
    <row r="288" spans="1:5" ht="12.75">
      <c r="A288" t="s">
        <v>60</v>
      </c>
      <c r="E288" s="39" t="s">
        <v>4608</v>
      </c>
    </row>
    <row r="289" spans="1:16" ht="12.75">
      <c r="A289" t="s">
        <v>50</v>
      </c>
      <c s="34" t="s">
        <v>425</v>
      </c>
      <c s="34" t="s">
        <v>4637</v>
      </c>
      <c s="35" t="s">
        <v>5</v>
      </c>
      <c s="6" t="s">
        <v>4638</v>
      </c>
      <c s="36" t="s">
        <v>166</v>
      </c>
      <c s="37">
        <v>1</v>
      </c>
      <c s="36">
        <v>0</v>
      </c>
      <c s="36">
        <f>ROUND(G289*H289,6)</f>
      </c>
      <c r="L289" s="38">
        <v>0</v>
      </c>
      <c s="32">
        <f>ROUND(ROUND(L289,2)*ROUND(G289,3),2)</f>
      </c>
      <c s="36" t="s">
        <v>56</v>
      </c>
      <c>
        <f>(M289*21)/100</f>
      </c>
      <c t="s">
        <v>28</v>
      </c>
    </row>
    <row r="290" spans="1:5" ht="12.75">
      <c r="A290" s="35" t="s">
        <v>57</v>
      </c>
      <c r="E290" s="39" t="s">
        <v>4638</v>
      </c>
    </row>
    <row r="291" spans="1:5" ht="12.75">
      <c r="A291" s="35" t="s">
        <v>58</v>
      </c>
      <c r="E291" s="40" t="s">
        <v>5</v>
      </c>
    </row>
    <row r="292" spans="1:5" ht="25.5">
      <c r="A292" t="s">
        <v>60</v>
      </c>
      <c r="E292" s="39" t="s">
        <v>4639</v>
      </c>
    </row>
    <row r="293" spans="1:16" ht="25.5">
      <c r="A293" t="s">
        <v>50</v>
      </c>
      <c s="34" t="s">
        <v>429</v>
      </c>
      <c s="34" t="s">
        <v>4640</v>
      </c>
      <c s="35" t="s">
        <v>5</v>
      </c>
      <c s="6" t="s">
        <v>4641</v>
      </c>
      <c s="36" t="s">
        <v>166</v>
      </c>
      <c s="37">
        <v>16</v>
      </c>
      <c s="36">
        <v>0</v>
      </c>
      <c s="36">
        <f>ROUND(G293*H293,6)</f>
      </c>
      <c r="L293" s="38">
        <v>0</v>
      </c>
      <c s="32">
        <f>ROUND(ROUND(L293,2)*ROUND(G293,3),2)</f>
      </c>
      <c s="36" t="s">
        <v>56</v>
      </c>
      <c>
        <f>(M293*21)/100</f>
      </c>
      <c t="s">
        <v>28</v>
      </c>
    </row>
    <row r="294" spans="1:5" ht="25.5">
      <c r="A294" s="35" t="s">
        <v>57</v>
      </c>
      <c r="E294" s="39" t="s">
        <v>4641</v>
      </c>
    </row>
    <row r="295" spans="1:5" ht="12.75">
      <c r="A295" s="35" t="s">
        <v>58</v>
      </c>
      <c r="E295" s="40" t="s">
        <v>5</v>
      </c>
    </row>
    <row r="296" spans="1:5" ht="12.75">
      <c r="A296" t="s">
        <v>60</v>
      </c>
      <c r="E296" s="39" t="s">
        <v>4642</v>
      </c>
    </row>
    <row r="297" spans="1:13" ht="12.75">
      <c r="A297" t="s">
        <v>47</v>
      </c>
      <c r="C297" s="31" t="s">
        <v>4643</v>
      </c>
      <c r="E297" s="33" t="s">
        <v>4644</v>
      </c>
      <c r="J297" s="32">
        <f>0</f>
      </c>
      <c s="32">
        <f>0</f>
      </c>
      <c s="32">
        <f>0+L298+L302+L306+L310+L314+L318+L322+L326+L330+L334+L338+L342+L346+L350+L354+L358+L362+L366+L370+L374+L378+L382+L386</f>
      </c>
      <c s="32">
        <f>0+M298+M302+M306+M310+M314+M318+M322+M326+M330+M334+M338+M342+M346+M350+M354+M358+M362+M366+M370+M374+M378+M382+M386</f>
      </c>
    </row>
    <row r="298" spans="1:16" ht="12.75">
      <c r="A298" t="s">
        <v>50</v>
      </c>
      <c s="34" t="s">
        <v>863</v>
      </c>
      <c s="34" t="s">
        <v>4645</v>
      </c>
      <c s="35" t="s">
        <v>5</v>
      </c>
      <c s="6" t="s">
        <v>4646</v>
      </c>
      <c s="36" t="s">
        <v>188</v>
      </c>
      <c s="37">
        <v>30</v>
      </c>
      <c s="36">
        <v>0</v>
      </c>
      <c s="36">
        <f>ROUND(G298*H298,6)</f>
      </c>
      <c r="L298" s="38">
        <v>0</v>
      </c>
      <c s="32">
        <f>ROUND(ROUND(L298,2)*ROUND(G298,3),2)</f>
      </c>
      <c s="36" t="s">
        <v>56</v>
      </c>
      <c>
        <f>(M298*21)/100</f>
      </c>
      <c t="s">
        <v>28</v>
      </c>
    </row>
    <row r="299" spans="1:5" ht="12.75">
      <c r="A299" s="35" t="s">
        <v>57</v>
      </c>
      <c r="E299" s="39" t="s">
        <v>4646</v>
      </c>
    </row>
    <row r="300" spans="1:5" ht="12.75">
      <c r="A300" s="35" t="s">
        <v>58</v>
      </c>
      <c r="E300" s="40" t="s">
        <v>5</v>
      </c>
    </row>
    <row r="301" spans="1:5" ht="38.25">
      <c r="A301" t="s">
        <v>60</v>
      </c>
      <c r="E301" s="39" t="s">
        <v>4647</v>
      </c>
    </row>
    <row r="302" spans="1:16" ht="12.75">
      <c r="A302" t="s">
        <v>50</v>
      </c>
      <c s="34" t="s">
        <v>867</v>
      </c>
      <c s="34" t="s">
        <v>4648</v>
      </c>
      <c s="35" t="s">
        <v>5</v>
      </c>
      <c s="6" t="s">
        <v>4649</v>
      </c>
      <c s="36" t="s">
        <v>188</v>
      </c>
      <c s="37">
        <v>15</v>
      </c>
      <c s="36">
        <v>0</v>
      </c>
      <c s="36">
        <f>ROUND(G302*H302,6)</f>
      </c>
      <c r="L302" s="38">
        <v>0</v>
      </c>
      <c s="32">
        <f>ROUND(ROUND(L302,2)*ROUND(G302,3),2)</f>
      </c>
      <c s="36" t="s">
        <v>56</v>
      </c>
      <c>
        <f>(M302*21)/100</f>
      </c>
      <c t="s">
        <v>28</v>
      </c>
    </row>
    <row r="303" spans="1:5" ht="12.75">
      <c r="A303" s="35" t="s">
        <v>57</v>
      </c>
      <c r="E303" s="39" t="s">
        <v>4649</v>
      </c>
    </row>
    <row r="304" spans="1:5" ht="12.75">
      <c r="A304" s="35" t="s">
        <v>58</v>
      </c>
      <c r="E304" s="40" t="s">
        <v>5</v>
      </c>
    </row>
    <row r="305" spans="1:5" ht="38.25">
      <c r="A305" t="s">
        <v>60</v>
      </c>
      <c r="E305" s="39" t="s">
        <v>4650</v>
      </c>
    </row>
    <row r="306" spans="1:16" ht="12.75">
      <c r="A306" t="s">
        <v>50</v>
      </c>
      <c s="34" t="s">
        <v>871</v>
      </c>
      <c s="34" t="s">
        <v>4651</v>
      </c>
      <c s="35" t="s">
        <v>5</v>
      </c>
      <c s="6" t="s">
        <v>4652</v>
      </c>
      <c s="36" t="s">
        <v>188</v>
      </c>
      <c s="37">
        <v>45</v>
      </c>
      <c s="36">
        <v>0</v>
      </c>
      <c s="36">
        <f>ROUND(G306*H306,6)</f>
      </c>
      <c r="L306" s="38">
        <v>0</v>
      </c>
      <c s="32">
        <f>ROUND(ROUND(L306,2)*ROUND(G306,3),2)</f>
      </c>
      <c s="36" t="s">
        <v>56</v>
      </c>
      <c>
        <f>(M306*21)/100</f>
      </c>
      <c t="s">
        <v>28</v>
      </c>
    </row>
    <row r="307" spans="1:5" ht="12.75">
      <c r="A307" s="35" t="s">
        <v>57</v>
      </c>
      <c r="E307" s="39" t="s">
        <v>4652</v>
      </c>
    </row>
    <row r="308" spans="1:5" ht="12.75">
      <c r="A308" s="35" t="s">
        <v>58</v>
      </c>
      <c r="E308" s="40" t="s">
        <v>5</v>
      </c>
    </row>
    <row r="309" spans="1:5" ht="38.25">
      <c r="A309" t="s">
        <v>60</v>
      </c>
      <c r="E309" s="39" t="s">
        <v>4653</v>
      </c>
    </row>
    <row r="310" spans="1:16" ht="12.75">
      <c r="A310" t="s">
        <v>50</v>
      </c>
      <c s="34" t="s">
        <v>877</v>
      </c>
      <c s="34" t="s">
        <v>4654</v>
      </c>
      <c s="35" t="s">
        <v>5</v>
      </c>
      <c s="6" t="s">
        <v>4655</v>
      </c>
      <c s="36" t="s">
        <v>188</v>
      </c>
      <c s="37">
        <v>164</v>
      </c>
      <c s="36">
        <v>0</v>
      </c>
      <c s="36">
        <f>ROUND(G310*H310,6)</f>
      </c>
      <c r="L310" s="38">
        <v>0</v>
      </c>
      <c s="32">
        <f>ROUND(ROUND(L310,2)*ROUND(G310,3),2)</f>
      </c>
      <c s="36" t="s">
        <v>56</v>
      </c>
      <c>
        <f>(M310*21)/100</f>
      </c>
      <c t="s">
        <v>28</v>
      </c>
    </row>
    <row r="311" spans="1:5" ht="12.75">
      <c r="A311" s="35" t="s">
        <v>57</v>
      </c>
      <c r="E311" s="39" t="s">
        <v>4655</v>
      </c>
    </row>
    <row r="312" spans="1:5" ht="12.75">
      <c r="A312" s="35" t="s">
        <v>58</v>
      </c>
      <c r="E312" s="40" t="s">
        <v>5</v>
      </c>
    </row>
    <row r="313" spans="1:5" ht="51">
      <c r="A313" t="s">
        <v>60</v>
      </c>
      <c r="E313" s="39" t="s">
        <v>4656</v>
      </c>
    </row>
    <row r="314" spans="1:16" ht="12.75">
      <c r="A314" t="s">
        <v>50</v>
      </c>
      <c s="34" t="s">
        <v>881</v>
      </c>
      <c s="34" t="s">
        <v>4657</v>
      </c>
      <c s="35" t="s">
        <v>5</v>
      </c>
      <c s="6" t="s">
        <v>4658</v>
      </c>
      <c s="36" t="s">
        <v>188</v>
      </c>
      <c s="37">
        <v>87</v>
      </c>
      <c s="36">
        <v>0</v>
      </c>
      <c s="36">
        <f>ROUND(G314*H314,6)</f>
      </c>
      <c r="L314" s="38">
        <v>0</v>
      </c>
      <c s="32">
        <f>ROUND(ROUND(L314,2)*ROUND(G314,3),2)</f>
      </c>
      <c s="36" t="s">
        <v>56</v>
      </c>
      <c>
        <f>(M314*21)/100</f>
      </c>
      <c t="s">
        <v>28</v>
      </c>
    </row>
    <row r="315" spans="1:5" ht="12.75">
      <c r="A315" s="35" t="s">
        <v>57</v>
      </c>
      <c r="E315" s="39" t="s">
        <v>4658</v>
      </c>
    </row>
    <row r="316" spans="1:5" ht="12.75">
      <c r="A316" s="35" t="s">
        <v>58</v>
      </c>
      <c r="E316" s="40" t="s">
        <v>5</v>
      </c>
    </row>
    <row r="317" spans="1:5" ht="38.25">
      <c r="A317" t="s">
        <v>60</v>
      </c>
      <c r="E317" s="39" t="s">
        <v>4659</v>
      </c>
    </row>
    <row r="318" spans="1:16" ht="12.75">
      <c r="A318" t="s">
        <v>50</v>
      </c>
      <c s="34" t="s">
        <v>883</v>
      </c>
      <c s="34" t="s">
        <v>4660</v>
      </c>
      <c s="35" t="s">
        <v>5</v>
      </c>
      <c s="6" t="s">
        <v>4661</v>
      </c>
      <c s="36" t="s">
        <v>188</v>
      </c>
      <c s="37">
        <v>30</v>
      </c>
      <c s="36">
        <v>0</v>
      </c>
      <c s="36">
        <f>ROUND(G318*H318,6)</f>
      </c>
      <c r="L318" s="38">
        <v>0</v>
      </c>
      <c s="32">
        <f>ROUND(ROUND(L318,2)*ROUND(G318,3),2)</f>
      </c>
      <c s="36" t="s">
        <v>56</v>
      </c>
      <c>
        <f>(M318*21)/100</f>
      </c>
      <c t="s">
        <v>28</v>
      </c>
    </row>
    <row r="319" spans="1:5" ht="12.75">
      <c r="A319" s="35" t="s">
        <v>57</v>
      </c>
      <c r="E319" s="39" t="s">
        <v>4661</v>
      </c>
    </row>
    <row r="320" spans="1:5" ht="12.75">
      <c r="A320" s="35" t="s">
        <v>58</v>
      </c>
      <c r="E320" s="40" t="s">
        <v>5</v>
      </c>
    </row>
    <row r="321" spans="1:5" ht="38.25">
      <c r="A321" t="s">
        <v>60</v>
      </c>
      <c r="E321" s="39" t="s">
        <v>4659</v>
      </c>
    </row>
    <row r="322" spans="1:16" ht="12.75">
      <c r="A322" t="s">
        <v>50</v>
      </c>
      <c s="34" t="s">
        <v>884</v>
      </c>
      <c s="34" t="s">
        <v>4662</v>
      </c>
      <c s="35" t="s">
        <v>5</v>
      </c>
      <c s="6" t="s">
        <v>4663</v>
      </c>
      <c s="36" t="s">
        <v>188</v>
      </c>
      <c s="37">
        <v>45</v>
      </c>
      <c s="36">
        <v>0</v>
      </c>
      <c s="36">
        <f>ROUND(G322*H322,6)</f>
      </c>
      <c r="L322" s="38">
        <v>0</v>
      </c>
      <c s="32">
        <f>ROUND(ROUND(L322,2)*ROUND(G322,3),2)</f>
      </c>
      <c s="36" t="s">
        <v>56</v>
      </c>
      <c>
        <f>(M322*21)/100</f>
      </c>
      <c t="s">
        <v>28</v>
      </c>
    </row>
    <row r="323" spans="1:5" ht="12.75">
      <c r="A323" s="35" t="s">
        <v>57</v>
      </c>
      <c r="E323" s="39" t="s">
        <v>4663</v>
      </c>
    </row>
    <row r="324" spans="1:5" ht="12.75">
      <c r="A324" s="35" t="s">
        <v>58</v>
      </c>
      <c r="E324" s="40" t="s">
        <v>5</v>
      </c>
    </row>
    <row r="325" spans="1:5" ht="38.25">
      <c r="A325" t="s">
        <v>60</v>
      </c>
      <c r="E325" s="39" t="s">
        <v>4659</v>
      </c>
    </row>
    <row r="326" spans="1:16" ht="12.75">
      <c r="A326" t="s">
        <v>50</v>
      </c>
      <c s="34" t="s">
        <v>885</v>
      </c>
      <c s="34" t="s">
        <v>4664</v>
      </c>
      <c s="35" t="s">
        <v>5</v>
      </c>
      <c s="6" t="s">
        <v>4665</v>
      </c>
      <c s="36" t="s">
        <v>188</v>
      </c>
      <c s="37">
        <v>184</v>
      </c>
      <c s="36">
        <v>0</v>
      </c>
      <c s="36">
        <f>ROUND(G326*H326,6)</f>
      </c>
      <c r="L326" s="38">
        <v>0</v>
      </c>
      <c s="32">
        <f>ROUND(ROUND(L326,2)*ROUND(G326,3),2)</f>
      </c>
      <c s="36" t="s">
        <v>56</v>
      </c>
      <c>
        <f>(M326*21)/100</f>
      </c>
      <c t="s">
        <v>28</v>
      </c>
    </row>
    <row r="327" spans="1:5" ht="12.75">
      <c r="A327" s="35" t="s">
        <v>57</v>
      </c>
      <c r="E327" s="39" t="s">
        <v>4665</v>
      </c>
    </row>
    <row r="328" spans="1:5" ht="12.75">
      <c r="A328" s="35" t="s">
        <v>58</v>
      </c>
      <c r="E328" s="40" t="s">
        <v>5</v>
      </c>
    </row>
    <row r="329" spans="1:5" ht="38.25">
      <c r="A329" t="s">
        <v>60</v>
      </c>
      <c r="E329" s="39" t="s">
        <v>4659</v>
      </c>
    </row>
    <row r="330" spans="1:16" ht="12.75">
      <c r="A330" t="s">
        <v>50</v>
      </c>
      <c s="34" t="s">
        <v>886</v>
      </c>
      <c s="34" t="s">
        <v>4666</v>
      </c>
      <c s="35" t="s">
        <v>5</v>
      </c>
      <c s="6" t="s">
        <v>4667</v>
      </c>
      <c s="36" t="s">
        <v>188</v>
      </c>
      <c s="37">
        <v>164</v>
      </c>
      <c s="36">
        <v>0</v>
      </c>
      <c s="36">
        <f>ROUND(G330*H330,6)</f>
      </c>
      <c r="L330" s="38">
        <v>0</v>
      </c>
      <c s="32">
        <f>ROUND(ROUND(L330,2)*ROUND(G330,3),2)</f>
      </c>
      <c s="36" t="s">
        <v>56</v>
      </c>
      <c>
        <f>(M330*21)/100</f>
      </c>
      <c t="s">
        <v>28</v>
      </c>
    </row>
    <row r="331" spans="1:5" ht="12.75">
      <c r="A331" s="35" t="s">
        <v>57</v>
      </c>
      <c r="E331" s="39" t="s">
        <v>4667</v>
      </c>
    </row>
    <row r="332" spans="1:5" ht="12.75">
      <c r="A332" s="35" t="s">
        <v>58</v>
      </c>
      <c r="E332" s="40" t="s">
        <v>5</v>
      </c>
    </row>
    <row r="333" spans="1:5" ht="38.25">
      <c r="A333" t="s">
        <v>60</v>
      </c>
      <c r="E333" s="39" t="s">
        <v>4659</v>
      </c>
    </row>
    <row r="334" spans="1:16" ht="12.75">
      <c r="A334" t="s">
        <v>50</v>
      </c>
      <c s="34" t="s">
        <v>887</v>
      </c>
      <c s="34" t="s">
        <v>4668</v>
      </c>
      <c s="35" t="s">
        <v>5</v>
      </c>
      <c s="6" t="s">
        <v>4669</v>
      </c>
      <c s="36" t="s">
        <v>188</v>
      </c>
      <c s="37">
        <v>212</v>
      </c>
      <c s="36">
        <v>0</v>
      </c>
      <c s="36">
        <f>ROUND(G334*H334,6)</f>
      </c>
      <c r="L334" s="38">
        <v>0</v>
      </c>
      <c s="32">
        <f>ROUND(ROUND(L334,2)*ROUND(G334,3),2)</f>
      </c>
      <c s="36" t="s">
        <v>56</v>
      </c>
      <c>
        <f>(M334*21)/100</f>
      </c>
      <c t="s">
        <v>28</v>
      </c>
    </row>
    <row r="335" spans="1:5" ht="12.75">
      <c r="A335" s="35" t="s">
        <v>57</v>
      </c>
      <c r="E335" s="39" t="s">
        <v>4669</v>
      </c>
    </row>
    <row r="336" spans="1:5" ht="12.75">
      <c r="A336" s="35" t="s">
        <v>58</v>
      </c>
      <c r="E336" s="40" t="s">
        <v>5</v>
      </c>
    </row>
    <row r="337" spans="1:5" ht="38.25">
      <c r="A337" t="s">
        <v>60</v>
      </c>
      <c r="E337" s="39" t="s">
        <v>4659</v>
      </c>
    </row>
    <row r="338" spans="1:16" ht="12.75">
      <c r="A338" t="s">
        <v>50</v>
      </c>
      <c s="34" t="s">
        <v>888</v>
      </c>
      <c s="34" t="s">
        <v>4670</v>
      </c>
      <c s="35" t="s">
        <v>5</v>
      </c>
      <c s="6" t="s">
        <v>4671</v>
      </c>
      <c s="36" t="s">
        <v>188</v>
      </c>
      <c s="37">
        <v>585</v>
      </c>
      <c s="36">
        <v>0</v>
      </c>
      <c s="36">
        <f>ROUND(G338*H338,6)</f>
      </c>
      <c r="L338" s="38">
        <v>0</v>
      </c>
      <c s="32">
        <f>ROUND(ROUND(L338,2)*ROUND(G338,3),2)</f>
      </c>
      <c s="36" t="s">
        <v>56</v>
      </c>
      <c>
        <f>(M338*21)/100</f>
      </c>
      <c t="s">
        <v>28</v>
      </c>
    </row>
    <row r="339" spans="1:5" ht="12.75">
      <c r="A339" s="35" t="s">
        <v>57</v>
      </c>
      <c r="E339" s="39" t="s">
        <v>4671</v>
      </c>
    </row>
    <row r="340" spans="1:5" ht="12.75">
      <c r="A340" s="35" t="s">
        <v>58</v>
      </c>
      <c r="E340" s="40" t="s">
        <v>5</v>
      </c>
    </row>
    <row r="341" spans="1:5" ht="38.25">
      <c r="A341" t="s">
        <v>60</v>
      </c>
      <c r="E341" s="39" t="s">
        <v>4659</v>
      </c>
    </row>
    <row r="342" spans="1:16" ht="12.75">
      <c r="A342" t="s">
        <v>50</v>
      </c>
      <c s="34" t="s">
        <v>889</v>
      </c>
      <c s="34" t="s">
        <v>4672</v>
      </c>
      <c s="35" t="s">
        <v>5</v>
      </c>
      <c s="6" t="s">
        <v>4673</v>
      </c>
      <c s="36" t="s">
        <v>188</v>
      </c>
      <c s="37">
        <v>10</v>
      </c>
      <c s="36">
        <v>0</v>
      </c>
      <c s="36">
        <f>ROUND(G342*H342,6)</f>
      </c>
      <c r="L342" s="38">
        <v>0</v>
      </c>
      <c s="32">
        <f>ROUND(ROUND(L342,2)*ROUND(G342,3),2)</f>
      </c>
      <c s="36" t="s">
        <v>56</v>
      </c>
      <c>
        <f>(M342*21)/100</f>
      </c>
      <c t="s">
        <v>28</v>
      </c>
    </row>
    <row r="343" spans="1:5" ht="12.75">
      <c r="A343" s="35" t="s">
        <v>57</v>
      </c>
      <c r="E343" s="39" t="s">
        <v>4673</v>
      </c>
    </row>
    <row r="344" spans="1:5" ht="12.75">
      <c r="A344" s="35" t="s">
        <v>58</v>
      </c>
      <c r="E344" s="40" t="s">
        <v>5</v>
      </c>
    </row>
    <row r="345" spans="1:5" ht="38.25">
      <c r="A345" t="s">
        <v>60</v>
      </c>
      <c r="E345" s="39" t="s">
        <v>4659</v>
      </c>
    </row>
    <row r="346" spans="1:16" ht="12.75">
      <c r="A346" t="s">
        <v>50</v>
      </c>
      <c s="34" t="s">
        <v>890</v>
      </c>
      <c s="34" t="s">
        <v>4674</v>
      </c>
      <c s="35" t="s">
        <v>5</v>
      </c>
      <c s="6" t="s">
        <v>4675</v>
      </c>
      <c s="36" t="s">
        <v>188</v>
      </c>
      <c s="37">
        <v>5303</v>
      </c>
      <c s="36">
        <v>0</v>
      </c>
      <c s="36">
        <f>ROUND(G346*H346,6)</f>
      </c>
      <c r="L346" s="38">
        <v>0</v>
      </c>
      <c s="32">
        <f>ROUND(ROUND(L346,2)*ROUND(G346,3),2)</f>
      </c>
      <c s="36" t="s">
        <v>56</v>
      </c>
      <c>
        <f>(M346*21)/100</f>
      </c>
      <c t="s">
        <v>28</v>
      </c>
    </row>
    <row r="347" spans="1:5" ht="12.75">
      <c r="A347" s="35" t="s">
        <v>57</v>
      </c>
      <c r="E347" s="39" t="s">
        <v>4675</v>
      </c>
    </row>
    <row r="348" spans="1:5" ht="12.75">
      <c r="A348" s="35" t="s">
        <v>58</v>
      </c>
      <c r="E348" s="40" t="s">
        <v>5</v>
      </c>
    </row>
    <row r="349" spans="1:5" ht="38.25">
      <c r="A349" t="s">
        <v>60</v>
      </c>
      <c r="E349" s="39" t="s">
        <v>4659</v>
      </c>
    </row>
    <row r="350" spans="1:16" ht="12.75">
      <c r="A350" t="s">
        <v>50</v>
      </c>
      <c s="34" t="s">
        <v>891</v>
      </c>
      <c s="34" t="s">
        <v>4676</v>
      </c>
      <c s="35" t="s">
        <v>5</v>
      </c>
      <c s="6" t="s">
        <v>4677</v>
      </c>
      <c s="36" t="s">
        <v>188</v>
      </c>
      <c s="37">
        <v>5648</v>
      </c>
      <c s="36">
        <v>0</v>
      </c>
      <c s="36">
        <f>ROUND(G350*H350,6)</f>
      </c>
      <c r="L350" s="38">
        <v>0</v>
      </c>
      <c s="32">
        <f>ROUND(ROUND(L350,2)*ROUND(G350,3),2)</f>
      </c>
      <c s="36" t="s">
        <v>56</v>
      </c>
      <c>
        <f>(M350*21)/100</f>
      </c>
      <c t="s">
        <v>28</v>
      </c>
    </row>
    <row r="351" spans="1:5" ht="12.75">
      <c r="A351" s="35" t="s">
        <v>57</v>
      </c>
      <c r="E351" s="39" t="s">
        <v>4677</v>
      </c>
    </row>
    <row r="352" spans="1:5" ht="12.75">
      <c r="A352" s="35" t="s">
        <v>58</v>
      </c>
      <c r="E352" s="40" t="s">
        <v>5</v>
      </c>
    </row>
    <row r="353" spans="1:5" ht="38.25">
      <c r="A353" t="s">
        <v>60</v>
      </c>
      <c r="E353" s="39" t="s">
        <v>4659</v>
      </c>
    </row>
    <row r="354" spans="1:16" ht="12.75">
      <c r="A354" t="s">
        <v>50</v>
      </c>
      <c s="34" t="s">
        <v>892</v>
      </c>
      <c s="34" t="s">
        <v>4678</v>
      </c>
      <c s="35" t="s">
        <v>5</v>
      </c>
      <c s="6" t="s">
        <v>4679</v>
      </c>
      <c s="36" t="s">
        <v>188</v>
      </c>
      <c s="37">
        <v>265</v>
      </c>
      <c s="36">
        <v>0</v>
      </c>
      <c s="36">
        <f>ROUND(G354*H354,6)</f>
      </c>
      <c r="L354" s="38">
        <v>0</v>
      </c>
      <c s="32">
        <f>ROUND(ROUND(L354,2)*ROUND(G354,3),2)</f>
      </c>
      <c s="36" t="s">
        <v>56</v>
      </c>
      <c>
        <f>(M354*21)/100</f>
      </c>
      <c t="s">
        <v>28</v>
      </c>
    </row>
    <row r="355" spans="1:5" ht="12.75">
      <c r="A355" s="35" t="s">
        <v>57</v>
      </c>
      <c r="E355" s="39" t="s">
        <v>4679</v>
      </c>
    </row>
    <row r="356" spans="1:5" ht="12.75">
      <c r="A356" s="35" t="s">
        <v>58</v>
      </c>
      <c r="E356" s="40" t="s">
        <v>5</v>
      </c>
    </row>
    <row r="357" spans="1:5" ht="38.25">
      <c r="A357" t="s">
        <v>60</v>
      </c>
      <c r="E357" s="39" t="s">
        <v>4659</v>
      </c>
    </row>
    <row r="358" spans="1:16" ht="12.75">
      <c r="A358" t="s">
        <v>50</v>
      </c>
      <c s="34" t="s">
        <v>893</v>
      </c>
      <c s="34" t="s">
        <v>4680</v>
      </c>
      <c s="35" t="s">
        <v>5</v>
      </c>
      <c s="6" t="s">
        <v>4681</v>
      </c>
      <c s="36" t="s">
        <v>188</v>
      </c>
      <c s="37">
        <v>48</v>
      </c>
      <c s="36">
        <v>0</v>
      </c>
      <c s="36">
        <f>ROUND(G358*H358,6)</f>
      </c>
      <c r="L358" s="38">
        <v>0</v>
      </c>
      <c s="32">
        <f>ROUND(ROUND(L358,2)*ROUND(G358,3),2)</f>
      </c>
      <c s="36" t="s">
        <v>56</v>
      </c>
      <c>
        <f>(M358*21)/100</f>
      </c>
      <c t="s">
        <v>28</v>
      </c>
    </row>
    <row r="359" spans="1:5" ht="12.75">
      <c r="A359" s="35" t="s">
        <v>57</v>
      </c>
      <c r="E359" s="39" t="s">
        <v>4681</v>
      </c>
    </row>
    <row r="360" spans="1:5" ht="12.75">
      <c r="A360" s="35" t="s">
        <v>58</v>
      </c>
      <c r="E360" s="40" t="s">
        <v>5</v>
      </c>
    </row>
    <row r="361" spans="1:5" ht="38.25">
      <c r="A361" t="s">
        <v>60</v>
      </c>
      <c r="E361" s="39" t="s">
        <v>4659</v>
      </c>
    </row>
    <row r="362" spans="1:16" ht="12.75">
      <c r="A362" t="s">
        <v>50</v>
      </c>
      <c s="34" t="s">
        <v>894</v>
      </c>
      <c s="34" t="s">
        <v>4682</v>
      </c>
      <c s="35" t="s">
        <v>5</v>
      </c>
      <c s="6" t="s">
        <v>4683</v>
      </c>
      <c s="36" t="s">
        <v>188</v>
      </c>
      <c s="37">
        <v>385</v>
      </c>
      <c s="36">
        <v>0</v>
      </c>
      <c s="36">
        <f>ROUND(G362*H362,6)</f>
      </c>
      <c r="L362" s="38">
        <v>0</v>
      </c>
      <c s="32">
        <f>ROUND(ROUND(L362,2)*ROUND(G362,3),2)</f>
      </c>
      <c s="36" t="s">
        <v>56</v>
      </c>
      <c>
        <f>(M362*21)/100</f>
      </c>
      <c t="s">
        <v>28</v>
      </c>
    </row>
    <row r="363" spans="1:5" ht="12.75">
      <c r="A363" s="35" t="s">
        <v>57</v>
      </c>
      <c r="E363" s="39" t="s">
        <v>4683</v>
      </c>
    </row>
    <row r="364" spans="1:5" ht="12.75">
      <c r="A364" s="35" t="s">
        <v>58</v>
      </c>
      <c r="E364" s="40" t="s">
        <v>5</v>
      </c>
    </row>
    <row r="365" spans="1:5" ht="38.25">
      <c r="A365" t="s">
        <v>60</v>
      </c>
      <c r="E365" s="39" t="s">
        <v>4659</v>
      </c>
    </row>
    <row r="366" spans="1:16" ht="12.75">
      <c r="A366" t="s">
        <v>50</v>
      </c>
      <c s="34" t="s">
        <v>895</v>
      </c>
      <c s="34" t="s">
        <v>4684</v>
      </c>
      <c s="35" t="s">
        <v>5</v>
      </c>
      <c s="6" t="s">
        <v>4685</v>
      </c>
      <c s="36" t="s">
        <v>188</v>
      </c>
      <c s="37">
        <v>125</v>
      </c>
      <c s="36">
        <v>0</v>
      </c>
      <c s="36">
        <f>ROUND(G366*H366,6)</f>
      </c>
      <c r="L366" s="38">
        <v>0</v>
      </c>
      <c s="32">
        <f>ROUND(ROUND(L366,2)*ROUND(G366,3),2)</f>
      </c>
      <c s="36" t="s">
        <v>56</v>
      </c>
      <c>
        <f>(M366*21)/100</f>
      </c>
      <c t="s">
        <v>28</v>
      </c>
    </row>
    <row r="367" spans="1:5" ht="12.75">
      <c r="A367" s="35" t="s">
        <v>57</v>
      </c>
      <c r="E367" s="39" t="s">
        <v>4685</v>
      </c>
    </row>
    <row r="368" spans="1:5" ht="12.75">
      <c r="A368" s="35" t="s">
        <v>58</v>
      </c>
      <c r="E368" s="40" t="s">
        <v>5</v>
      </c>
    </row>
    <row r="369" spans="1:5" ht="38.25">
      <c r="A369" t="s">
        <v>60</v>
      </c>
      <c r="E369" s="39" t="s">
        <v>4659</v>
      </c>
    </row>
    <row r="370" spans="1:16" ht="12.75">
      <c r="A370" t="s">
        <v>50</v>
      </c>
      <c s="34" t="s">
        <v>896</v>
      </c>
      <c s="34" t="s">
        <v>4686</v>
      </c>
      <c s="35" t="s">
        <v>5</v>
      </c>
      <c s="6" t="s">
        <v>4687</v>
      </c>
      <c s="36" t="s">
        <v>188</v>
      </c>
      <c s="37">
        <v>168</v>
      </c>
      <c s="36">
        <v>0</v>
      </c>
      <c s="36">
        <f>ROUND(G370*H370,6)</f>
      </c>
      <c r="L370" s="38">
        <v>0</v>
      </c>
      <c s="32">
        <f>ROUND(ROUND(L370,2)*ROUND(G370,3),2)</f>
      </c>
      <c s="36" t="s">
        <v>56</v>
      </c>
      <c>
        <f>(M370*21)/100</f>
      </c>
      <c t="s">
        <v>28</v>
      </c>
    </row>
    <row r="371" spans="1:5" ht="12.75">
      <c r="A371" s="35" t="s">
        <v>57</v>
      </c>
      <c r="E371" s="39" t="s">
        <v>4687</v>
      </c>
    </row>
    <row r="372" spans="1:5" ht="12.75">
      <c r="A372" s="35" t="s">
        <v>58</v>
      </c>
      <c r="E372" s="40" t="s">
        <v>5</v>
      </c>
    </row>
    <row r="373" spans="1:5" ht="38.25">
      <c r="A373" t="s">
        <v>60</v>
      </c>
      <c r="E373" s="39" t="s">
        <v>4659</v>
      </c>
    </row>
    <row r="374" spans="1:16" ht="12.75">
      <c r="A374" t="s">
        <v>50</v>
      </c>
      <c s="34" t="s">
        <v>897</v>
      </c>
      <c s="34" t="s">
        <v>4688</v>
      </c>
      <c s="35" t="s">
        <v>5</v>
      </c>
      <c s="6" t="s">
        <v>4689</v>
      </c>
      <c s="36" t="s">
        <v>188</v>
      </c>
      <c s="37">
        <v>168</v>
      </c>
      <c s="36">
        <v>0</v>
      </c>
      <c s="36">
        <f>ROUND(G374*H374,6)</f>
      </c>
      <c r="L374" s="38">
        <v>0</v>
      </c>
      <c s="32">
        <f>ROUND(ROUND(L374,2)*ROUND(G374,3),2)</f>
      </c>
      <c s="36" t="s">
        <v>56</v>
      </c>
      <c>
        <f>(M374*21)/100</f>
      </c>
      <c t="s">
        <v>28</v>
      </c>
    </row>
    <row r="375" spans="1:5" ht="12.75">
      <c r="A375" s="35" t="s">
        <v>57</v>
      </c>
      <c r="E375" s="39" t="s">
        <v>4689</v>
      </c>
    </row>
    <row r="376" spans="1:5" ht="12.75">
      <c r="A376" s="35" t="s">
        <v>58</v>
      </c>
      <c r="E376" s="40" t="s">
        <v>5</v>
      </c>
    </row>
    <row r="377" spans="1:5" ht="38.25">
      <c r="A377" t="s">
        <v>60</v>
      </c>
      <c r="E377" s="39" t="s">
        <v>4659</v>
      </c>
    </row>
    <row r="378" spans="1:16" ht="12.75">
      <c r="A378" t="s">
        <v>50</v>
      </c>
      <c s="34" t="s">
        <v>898</v>
      </c>
      <c s="34" t="s">
        <v>4690</v>
      </c>
      <c s="35" t="s">
        <v>5</v>
      </c>
      <c s="6" t="s">
        <v>4691</v>
      </c>
      <c s="36" t="s">
        <v>188</v>
      </c>
      <c s="37">
        <v>65</v>
      </c>
      <c s="36">
        <v>0</v>
      </c>
      <c s="36">
        <f>ROUND(G378*H378,6)</f>
      </c>
      <c r="L378" s="38">
        <v>0</v>
      </c>
      <c s="32">
        <f>ROUND(ROUND(L378,2)*ROUND(G378,3),2)</f>
      </c>
      <c s="36" t="s">
        <v>56</v>
      </c>
      <c>
        <f>(M378*21)/100</f>
      </c>
      <c t="s">
        <v>28</v>
      </c>
    </row>
    <row r="379" spans="1:5" ht="12.75">
      <c r="A379" s="35" t="s">
        <v>57</v>
      </c>
      <c r="E379" s="39" t="s">
        <v>4691</v>
      </c>
    </row>
    <row r="380" spans="1:5" ht="12.75">
      <c r="A380" s="35" t="s">
        <v>58</v>
      </c>
      <c r="E380" s="40" t="s">
        <v>5</v>
      </c>
    </row>
    <row r="381" spans="1:5" ht="38.25">
      <c r="A381" t="s">
        <v>60</v>
      </c>
      <c r="E381" s="39" t="s">
        <v>4692</v>
      </c>
    </row>
    <row r="382" spans="1:16" ht="12.75">
      <c r="A382" t="s">
        <v>50</v>
      </c>
      <c s="34" t="s">
        <v>899</v>
      </c>
      <c s="34" t="s">
        <v>4693</v>
      </c>
      <c s="35" t="s">
        <v>5</v>
      </c>
      <c s="6" t="s">
        <v>4694</v>
      </c>
      <c s="36" t="s">
        <v>188</v>
      </c>
      <c s="37">
        <v>22</v>
      </c>
      <c s="36">
        <v>0</v>
      </c>
      <c s="36">
        <f>ROUND(G382*H382,6)</f>
      </c>
      <c r="L382" s="38">
        <v>0</v>
      </c>
      <c s="32">
        <f>ROUND(ROUND(L382,2)*ROUND(G382,3),2)</f>
      </c>
      <c s="36" t="s">
        <v>56</v>
      </c>
      <c>
        <f>(M382*21)/100</f>
      </c>
      <c t="s">
        <v>28</v>
      </c>
    </row>
    <row r="383" spans="1:5" ht="12.75">
      <c r="A383" s="35" t="s">
        <v>57</v>
      </c>
      <c r="E383" s="39" t="s">
        <v>4694</v>
      </c>
    </row>
    <row r="384" spans="1:5" ht="12.75">
      <c r="A384" s="35" t="s">
        <v>58</v>
      </c>
      <c r="E384" s="40" t="s">
        <v>5</v>
      </c>
    </row>
    <row r="385" spans="1:5" ht="38.25">
      <c r="A385" t="s">
        <v>60</v>
      </c>
      <c r="E385" s="39" t="s">
        <v>4695</v>
      </c>
    </row>
    <row r="386" spans="1:16" ht="12.75">
      <c r="A386" t="s">
        <v>50</v>
      </c>
      <c s="34" t="s">
        <v>900</v>
      </c>
      <c s="34" t="s">
        <v>4696</v>
      </c>
      <c s="35" t="s">
        <v>5</v>
      </c>
      <c s="6" t="s">
        <v>4697</v>
      </c>
      <c s="36" t="s">
        <v>188</v>
      </c>
      <c s="37">
        <v>22</v>
      </c>
      <c s="36">
        <v>0</v>
      </c>
      <c s="36">
        <f>ROUND(G386*H386,6)</f>
      </c>
      <c r="L386" s="38">
        <v>0</v>
      </c>
      <c s="32">
        <f>ROUND(ROUND(L386,2)*ROUND(G386,3),2)</f>
      </c>
      <c s="36" t="s">
        <v>56</v>
      </c>
      <c>
        <f>(M386*21)/100</f>
      </c>
      <c t="s">
        <v>28</v>
      </c>
    </row>
    <row r="387" spans="1:5" ht="12.75">
      <c r="A387" s="35" t="s">
        <v>57</v>
      </c>
      <c r="E387" s="39" t="s">
        <v>4697</v>
      </c>
    </row>
    <row r="388" spans="1:5" ht="12.75">
      <c r="A388" s="35" t="s">
        <v>58</v>
      </c>
      <c r="E388" s="40" t="s">
        <v>5</v>
      </c>
    </row>
    <row r="389" spans="1:5" ht="38.25">
      <c r="A389" t="s">
        <v>60</v>
      </c>
      <c r="E389" s="39" t="s">
        <v>4698</v>
      </c>
    </row>
    <row r="390" spans="1:13" ht="12.75">
      <c r="A390" t="s">
        <v>47</v>
      </c>
      <c r="C390" s="31" t="s">
        <v>4699</v>
      </c>
      <c r="E390" s="33" t="s">
        <v>4700</v>
      </c>
      <c r="J390" s="32">
        <f>0</f>
      </c>
      <c s="32">
        <f>0</f>
      </c>
      <c s="32">
        <f>0+L391+L395+L399+L403+L407+L411+L415+L419+L423+L427+L431+L435+L439+L443+L447+L451+L455+L459+L463+L467+L471+L475+L479+L483+L487+L491+L495+L499+L503+L507+L511+L515+L519+L523+L527+L531</f>
      </c>
      <c s="32">
        <f>0+M391+M395+M399+M403+M407+M411+M415+M419+M423+M427+M431+M435+M439+M443+M447+M451+M455+M459+M463+M467+M471+M475+M479+M483+M487+M491+M495+M499+M503+M507+M511+M515+M519+M523+M527+M531</f>
      </c>
    </row>
    <row r="391" spans="1:16" ht="12.75">
      <c r="A391" t="s">
        <v>50</v>
      </c>
      <c s="34" t="s">
        <v>902</v>
      </c>
      <c s="34" t="s">
        <v>4701</v>
      </c>
      <c s="35" t="s">
        <v>5</v>
      </c>
      <c s="6" t="s">
        <v>4702</v>
      </c>
      <c s="36" t="s">
        <v>166</v>
      </c>
      <c s="37">
        <v>1</v>
      </c>
      <c s="36">
        <v>0</v>
      </c>
      <c s="36">
        <f>ROUND(G391*H391,6)</f>
      </c>
      <c r="L391" s="38">
        <v>0</v>
      </c>
      <c s="32">
        <f>ROUND(ROUND(L391,2)*ROUND(G391,3),2)</f>
      </c>
      <c s="36" t="s">
        <v>56</v>
      </c>
      <c>
        <f>(M391*21)/100</f>
      </c>
      <c t="s">
        <v>28</v>
      </c>
    </row>
    <row r="392" spans="1:5" ht="12.75">
      <c r="A392" s="35" t="s">
        <v>57</v>
      </c>
      <c r="E392" s="39" t="s">
        <v>4702</v>
      </c>
    </row>
    <row r="393" spans="1:5" ht="12.75">
      <c r="A393" s="35" t="s">
        <v>58</v>
      </c>
      <c r="E393" s="40" t="s">
        <v>5</v>
      </c>
    </row>
    <row r="394" spans="1:5" ht="38.25">
      <c r="A394" t="s">
        <v>60</v>
      </c>
      <c r="E394" s="39" t="s">
        <v>4703</v>
      </c>
    </row>
    <row r="395" spans="1:16" ht="25.5">
      <c r="A395" t="s">
        <v>50</v>
      </c>
      <c s="34" t="s">
        <v>903</v>
      </c>
      <c s="34" t="s">
        <v>4704</v>
      </c>
      <c s="35" t="s">
        <v>5</v>
      </c>
      <c s="6" t="s">
        <v>4705</v>
      </c>
      <c s="36" t="s">
        <v>166</v>
      </c>
      <c s="37">
        <v>8</v>
      </c>
      <c s="36">
        <v>0</v>
      </c>
      <c s="36">
        <f>ROUND(G395*H395,6)</f>
      </c>
      <c r="L395" s="38">
        <v>0</v>
      </c>
      <c s="32">
        <f>ROUND(ROUND(L395,2)*ROUND(G395,3),2)</f>
      </c>
      <c s="36" t="s">
        <v>56</v>
      </c>
      <c>
        <f>(M395*21)/100</f>
      </c>
      <c t="s">
        <v>28</v>
      </c>
    </row>
    <row r="396" spans="1:5" ht="25.5">
      <c r="A396" s="35" t="s">
        <v>57</v>
      </c>
      <c r="E396" s="39" t="s">
        <v>4705</v>
      </c>
    </row>
    <row r="397" spans="1:5" ht="12.75">
      <c r="A397" s="35" t="s">
        <v>58</v>
      </c>
      <c r="E397" s="40" t="s">
        <v>5</v>
      </c>
    </row>
    <row r="398" spans="1:5" ht="38.25">
      <c r="A398" t="s">
        <v>60</v>
      </c>
      <c r="E398" s="39" t="s">
        <v>4703</v>
      </c>
    </row>
    <row r="399" spans="1:16" ht="25.5">
      <c r="A399" t="s">
        <v>50</v>
      </c>
      <c s="34" t="s">
        <v>905</v>
      </c>
      <c s="34" t="s">
        <v>4706</v>
      </c>
      <c s="35" t="s">
        <v>5</v>
      </c>
      <c s="6" t="s">
        <v>4707</v>
      </c>
      <c s="36" t="s">
        <v>166</v>
      </c>
      <c s="37">
        <v>27</v>
      </c>
      <c s="36">
        <v>0</v>
      </c>
      <c s="36">
        <f>ROUND(G399*H399,6)</f>
      </c>
      <c r="L399" s="38">
        <v>0</v>
      </c>
      <c s="32">
        <f>ROUND(ROUND(L399,2)*ROUND(G399,3),2)</f>
      </c>
      <c s="36" t="s">
        <v>56</v>
      </c>
      <c>
        <f>(M399*21)/100</f>
      </c>
      <c t="s">
        <v>28</v>
      </c>
    </row>
    <row r="400" spans="1:5" ht="25.5">
      <c r="A400" s="35" t="s">
        <v>57</v>
      </c>
      <c r="E400" s="39" t="s">
        <v>4707</v>
      </c>
    </row>
    <row r="401" spans="1:5" ht="12.75">
      <c r="A401" s="35" t="s">
        <v>58</v>
      </c>
      <c r="E401" s="40" t="s">
        <v>5</v>
      </c>
    </row>
    <row r="402" spans="1:5" ht="38.25">
      <c r="A402" t="s">
        <v>60</v>
      </c>
      <c r="E402" s="39" t="s">
        <v>4703</v>
      </c>
    </row>
    <row r="403" spans="1:16" ht="25.5">
      <c r="A403" t="s">
        <v>50</v>
      </c>
      <c s="34" t="s">
        <v>907</v>
      </c>
      <c s="34" t="s">
        <v>4708</v>
      </c>
      <c s="35" t="s">
        <v>5</v>
      </c>
      <c s="6" t="s">
        <v>4709</v>
      </c>
      <c s="36" t="s">
        <v>166</v>
      </c>
      <c s="37">
        <v>2</v>
      </c>
      <c s="36">
        <v>0</v>
      </c>
      <c s="36">
        <f>ROUND(G403*H403,6)</f>
      </c>
      <c r="L403" s="38">
        <v>0</v>
      </c>
      <c s="32">
        <f>ROUND(ROUND(L403,2)*ROUND(G403,3),2)</f>
      </c>
      <c s="36" t="s">
        <v>56</v>
      </c>
      <c>
        <f>(M403*21)/100</f>
      </c>
      <c t="s">
        <v>28</v>
      </c>
    </row>
    <row r="404" spans="1:5" ht="25.5">
      <c r="A404" s="35" t="s">
        <v>57</v>
      </c>
      <c r="E404" s="39" t="s">
        <v>4709</v>
      </c>
    </row>
    <row r="405" spans="1:5" ht="12.75">
      <c r="A405" s="35" t="s">
        <v>58</v>
      </c>
      <c r="E405" s="40" t="s">
        <v>5</v>
      </c>
    </row>
    <row r="406" spans="1:5" ht="38.25">
      <c r="A406" t="s">
        <v>60</v>
      </c>
      <c r="E406" s="39" t="s">
        <v>4703</v>
      </c>
    </row>
    <row r="407" spans="1:16" ht="25.5">
      <c r="A407" t="s">
        <v>50</v>
      </c>
      <c s="34" t="s">
        <v>909</v>
      </c>
      <c s="34" t="s">
        <v>4710</v>
      </c>
      <c s="35" t="s">
        <v>5</v>
      </c>
      <c s="6" t="s">
        <v>4711</v>
      </c>
      <c s="36" t="s">
        <v>166</v>
      </c>
      <c s="37">
        <v>2</v>
      </c>
      <c s="36">
        <v>0</v>
      </c>
      <c s="36">
        <f>ROUND(G407*H407,6)</f>
      </c>
      <c r="L407" s="38">
        <v>0</v>
      </c>
      <c s="32">
        <f>ROUND(ROUND(L407,2)*ROUND(G407,3),2)</f>
      </c>
      <c s="36" t="s">
        <v>56</v>
      </c>
      <c>
        <f>(M407*21)/100</f>
      </c>
      <c t="s">
        <v>28</v>
      </c>
    </row>
    <row r="408" spans="1:5" ht="25.5">
      <c r="A408" s="35" t="s">
        <v>57</v>
      </c>
      <c r="E408" s="39" t="s">
        <v>4711</v>
      </c>
    </row>
    <row r="409" spans="1:5" ht="12.75">
      <c r="A409" s="35" t="s">
        <v>58</v>
      </c>
      <c r="E409" s="40" t="s">
        <v>5</v>
      </c>
    </row>
    <row r="410" spans="1:5" ht="38.25">
      <c r="A410" t="s">
        <v>60</v>
      </c>
      <c r="E410" s="39" t="s">
        <v>4703</v>
      </c>
    </row>
    <row r="411" spans="1:16" ht="25.5">
      <c r="A411" t="s">
        <v>50</v>
      </c>
      <c s="34" t="s">
        <v>913</v>
      </c>
      <c s="34" t="s">
        <v>4712</v>
      </c>
      <c s="35" t="s">
        <v>5</v>
      </c>
      <c s="6" t="s">
        <v>4713</v>
      </c>
      <c s="36" t="s">
        <v>166</v>
      </c>
      <c s="37">
        <v>7</v>
      </c>
      <c s="36">
        <v>0</v>
      </c>
      <c s="36">
        <f>ROUND(G411*H411,6)</f>
      </c>
      <c r="L411" s="38">
        <v>0</v>
      </c>
      <c s="32">
        <f>ROUND(ROUND(L411,2)*ROUND(G411,3),2)</f>
      </c>
      <c s="36" t="s">
        <v>56</v>
      </c>
      <c>
        <f>(M411*21)/100</f>
      </c>
      <c t="s">
        <v>28</v>
      </c>
    </row>
    <row r="412" spans="1:5" ht="25.5">
      <c r="A412" s="35" t="s">
        <v>57</v>
      </c>
      <c r="E412" s="39" t="s">
        <v>4713</v>
      </c>
    </row>
    <row r="413" spans="1:5" ht="12.75">
      <c r="A413" s="35" t="s">
        <v>58</v>
      </c>
      <c r="E413" s="40" t="s">
        <v>5</v>
      </c>
    </row>
    <row r="414" spans="1:5" ht="38.25">
      <c r="A414" t="s">
        <v>60</v>
      </c>
      <c r="E414" s="39" t="s">
        <v>4703</v>
      </c>
    </row>
    <row r="415" spans="1:16" ht="25.5">
      <c r="A415" t="s">
        <v>50</v>
      </c>
      <c s="34" t="s">
        <v>917</v>
      </c>
      <c s="34" t="s">
        <v>4714</v>
      </c>
      <c s="35" t="s">
        <v>5</v>
      </c>
      <c s="6" t="s">
        <v>4715</v>
      </c>
      <c s="36" t="s">
        <v>166</v>
      </c>
      <c s="37">
        <v>2</v>
      </c>
      <c s="36">
        <v>0</v>
      </c>
      <c s="36">
        <f>ROUND(G415*H415,6)</f>
      </c>
      <c r="L415" s="38">
        <v>0</v>
      </c>
      <c s="32">
        <f>ROUND(ROUND(L415,2)*ROUND(G415,3),2)</f>
      </c>
      <c s="36" t="s">
        <v>56</v>
      </c>
      <c>
        <f>(M415*21)/100</f>
      </c>
      <c t="s">
        <v>28</v>
      </c>
    </row>
    <row r="416" spans="1:5" ht="25.5">
      <c r="A416" s="35" t="s">
        <v>57</v>
      </c>
      <c r="E416" s="39" t="s">
        <v>4715</v>
      </c>
    </row>
    <row r="417" spans="1:5" ht="12.75">
      <c r="A417" s="35" t="s">
        <v>58</v>
      </c>
      <c r="E417" s="40" t="s">
        <v>5</v>
      </c>
    </row>
    <row r="418" spans="1:5" ht="38.25">
      <c r="A418" t="s">
        <v>60</v>
      </c>
      <c r="E418" s="39" t="s">
        <v>4703</v>
      </c>
    </row>
    <row r="419" spans="1:16" ht="25.5">
      <c r="A419" t="s">
        <v>50</v>
      </c>
      <c s="34" t="s">
        <v>921</v>
      </c>
      <c s="34" t="s">
        <v>4716</v>
      </c>
      <c s="35" t="s">
        <v>5</v>
      </c>
      <c s="6" t="s">
        <v>4717</v>
      </c>
      <c s="36" t="s">
        <v>166</v>
      </c>
      <c s="37">
        <v>2</v>
      </c>
      <c s="36">
        <v>0</v>
      </c>
      <c s="36">
        <f>ROUND(G419*H419,6)</f>
      </c>
      <c r="L419" s="38">
        <v>0</v>
      </c>
      <c s="32">
        <f>ROUND(ROUND(L419,2)*ROUND(G419,3),2)</f>
      </c>
      <c s="36" t="s">
        <v>56</v>
      </c>
      <c>
        <f>(M419*21)/100</f>
      </c>
      <c t="s">
        <v>28</v>
      </c>
    </row>
    <row r="420" spans="1:5" ht="25.5">
      <c r="A420" s="35" t="s">
        <v>57</v>
      </c>
      <c r="E420" s="39" t="s">
        <v>4717</v>
      </c>
    </row>
    <row r="421" spans="1:5" ht="12.75">
      <c r="A421" s="35" t="s">
        <v>58</v>
      </c>
      <c r="E421" s="40" t="s">
        <v>5</v>
      </c>
    </row>
    <row r="422" spans="1:5" ht="38.25">
      <c r="A422" t="s">
        <v>60</v>
      </c>
      <c r="E422" s="39" t="s">
        <v>4703</v>
      </c>
    </row>
    <row r="423" spans="1:16" ht="25.5">
      <c r="A423" t="s">
        <v>50</v>
      </c>
      <c s="34" t="s">
        <v>925</v>
      </c>
      <c s="34" t="s">
        <v>4718</v>
      </c>
      <c s="35" t="s">
        <v>5</v>
      </c>
      <c s="6" t="s">
        <v>4719</v>
      </c>
      <c s="36" t="s">
        <v>166</v>
      </c>
      <c s="37">
        <v>9</v>
      </c>
      <c s="36">
        <v>0</v>
      </c>
      <c s="36">
        <f>ROUND(G423*H423,6)</f>
      </c>
      <c r="L423" s="38">
        <v>0</v>
      </c>
      <c s="32">
        <f>ROUND(ROUND(L423,2)*ROUND(G423,3),2)</f>
      </c>
      <c s="36" t="s">
        <v>56</v>
      </c>
      <c>
        <f>(M423*21)/100</f>
      </c>
      <c t="s">
        <v>28</v>
      </c>
    </row>
    <row r="424" spans="1:5" ht="25.5">
      <c r="A424" s="35" t="s">
        <v>57</v>
      </c>
      <c r="E424" s="39" t="s">
        <v>4719</v>
      </c>
    </row>
    <row r="425" spans="1:5" ht="12.75">
      <c r="A425" s="35" t="s">
        <v>58</v>
      </c>
      <c r="E425" s="40" t="s">
        <v>5</v>
      </c>
    </row>
    <row r="426" spans="1:5" ht="38.25">
      <c r="A426" t="s">
        <v>60</v>
      </c>
      <c r="E426" s="39" t="s">
        <v>4703</v>
      </c>
    </row>
    <row r="427" spans="1:16" ht="25.5">
      <c r="A427" t="s">
        <v>50</v>
      </c>
      <c s="34" t="s">
        <v>929</v>
      </c>
      <c s="34" t="s">
        <v>4720</v>
      </c>
      <c s="35" t="s">
        <v>5</v>
      </c>
      <c s="6" t="s">
        <v>4721</v>
      </c>
      <c s="36" t="s">
        <v>166</v>
      </c>
      <c s="37">
        <v>3</v>
      </c>
      <c s="36">
        <v>0</v>
      </c>
      <c s="36">
        <f>ROUND(G427*H427,6)</f>
      </c>
      <c r="L427" s="38">
        <v>0</v>
      </c>
      <c s="32">
        <f>ROUND(ROUND(L427,2)*ROUND(G427,3),2)</f>
      </c>
      <c s="36" t="s">
        <v>56</v>
      </c>
      <c>
        <f>(M427*21)/100</f>
      </c>
      <c t="s">
        <v>28</v>
      </c>
    </row>
    <row r="428" spans="1:5" ht="25.5">
      <c r="A428" s="35" t="s">
        <v>57</v>
      </c>
      <c r="E428" s="39" t="s">
        <v>4721</v>
      </c>
    </row>
    <row r="429" spans="1:5" ht="12.75">
      <c r="A429" s="35" t="s">
        <v>58</v>
      </c>
      <c r="E429" s="40" t="s">
        <v>5</v>
      </c>
    </row>
    <row r="430" spans="1:5" ht="38.25">
      <c r="A430" t="s">
        <v>60</v>
      </c>
      <c r="E430" s="39" t="s">
        <v>4703</v>
      </c>
    </row>
    <row r="431" spans="1:16" ht="25.5">
      <c r="A431" t="s">
        <v>50</v>
      </c>
      <c s="34" t="s">
        <v>933</v>
      </c>
      <c s="34" t="s">
        <v>4722</v>
      </c>
      <c s="35" t="s">
        <v>5</v>
      </c>
      <c s="6" t="s">
        <v>4723</v>
      </c>
      <c s="36" t="s">
        <v>166</v>
      </c>
      <c s="37">
        <v>4</v>
      </c>
      <c s="36">
        <v>0</v>
      </c>
      <c s="36">
        <f>ROUND(G431*H431,6)</f>
      </c>
      <c r="L431" s="38">
        <v>0</v>
      </c>
      <c s="32">
        <f>ROUND(ROUND(L431,2)*ROUND(G431,3),2)</f>
      </c>
      <c s="36" t="s">
        <v>56</v>
      </c>
      <c>
        <f>(M431*21)/100</f>
      </c>
      <c t="s">
        <v>28</v>
      </c>
    </row>
    <row r="432" spans="1:5" ht="25.5">
      <c r="A432" s="35" t="s">
        <v>57</v>
      </c>
      <c r="E432" s="39" t="s">
        <v>4723</v>
      </c>
    </row>
    <row r="433" spans="1:5" ht="12.75">
      <c r="A433" s="35" t="s">
        <v>58</v>
      </c>
      <c r="E433" s="40" t="s">
        <v>5</v>
      </c>
    </row>
    <row r="434" spans="1:5" ht="38.25">
      <c r="A434" t="s">
        <v>60</v>
      </c>
      <c r="E434" s="39" t="s">
        <v>4703</v>
      </c>
    </row>
    <row r="435" spans="1:16" ht="25.5">
      <c r="A435" t="s">
        <v>50</v>
      </c>
      <c s="34" t="s">
        <v>937</v>
      </c>
      <c s="34" t="s">
        <v>4724</v>
      </c>
      <c s="35" t="s">
        <v>5</v>
      </c>
      <c s="6" t="s">
        <v>4725</v>
      </c>
      <c s="36" t="s">
        <v>166</v>
      </c>
      <c s="37">
        <v>7</v>
      </c>
      <c s="36">
        <v>0</v>
      </c>
      <c s="36">
        <f>ROUND(G435*H435,6)</f>
      </c>
      <c r="L435" s="38">
        <v>0</v>
      </c>
      <c s="32">
        <f>ROUND(ROUND(L435,2)*ROUND(G435,3),2)</f>
      </c>
      <c s="36" t="s">
        <v>56</v>
      </c>
      <c>
        <f>(M435*21)/100</f>
      </c>
      <c t="s">
        <v>28</v>
      </c>
    </row>
    <row r="436" spans="1:5" ht="25.5">
      <c r="A436" s="35" t="s">
        <v>57</v>
      </c>
      <c r="E436" s="39" t="s">
        <v>4725</v>
      </c>
    </row>
    <row r="437" spans="1:5" ht="12.75">
      <c r="A437" s="35" t="s">
        <v>58</v>
      </c>
      <c r="E437" s="40" t="s">
        <v>5</v>
      </c>
    </row>
    <row r="438" spans="1:5" ht="38.25">
      <c r="A438" t="s">
        <v>60</v>
      </c>
      <c r="E438" s="39" t="s">
        <v>4703</v>
      </c>
    </row>
    <row r="439" spans="1:16" ht="12.75">
      <c r="A439" t="s">
        <v>50</v>
      </c>
      <c s="34" t="s">
        <v>939</v>
      </c>
      <c s="34" t="s">
        <v>4726</v>
      </c>
      <c s="35" t="s">
        <v>5</v>
      </c>
      <c s="6" t="s">
        <v>4727</v>
      </c>
      <c s="36" t="s">
        <v>166</v>
      </c>
      <c s="37">
        <v>9</v>
      </c>
      <c s="36">
        <v>0</v>
      </c>
      <c s="36">
        <f>ROUND(G439*H439,6)</f>
      </c>
      <c r="L439" s="38">
        <v>0</v>
      </c>
      <c s="32">
        <f>ROUND(ROUND(L439,2)*ROUND(G439,3),2)</f>
      </c>
      <c s="36" t="s">
        <v>56</v>
      </c>
      <c>
        <f>(M439*21)/100</f>
      </c>
      <c t="s">
        <v>28</v>
      </c>
    </row>
    <row r="440" spans="1:5" ht="12.75">
      <c r="A440" s="35" t="s">
        <v>57</v>
      </c>
      <c r="E440" s="39" t="s">
        <v>4727</v>
      </c>
    </row>
    <row r="441" spans="1:5" ht="12.75">
      <c r="A441" s="35" t="s">
        <v>58</v>
      </c>
      <c r="E441" s="40" t="s">
        <v>5</v>
      </c>
    </row>
    <row r="442" spans="1:5" ht="38.25">
      <c r="A442" t="s">
        <v>60</v>
      </c>
      <c r="E442" s="39" t="s">
        <v>4703</v>
      </c>
    </row>
    <row r="443" spans="1:16" ht="12.75">
      <c r="A443" t="s">
        <v>50</v>
      </c>
      <c s="34" t="s">
        <v>943</v>
      </c>
      <c s="34" t="s">
        <v>4728</v>
      </c>
      <c s="35" t="s">
        <v>5</v>
      </c>
      <c s="6" t="s">
        <v>4729</v>
      </c>
      <c s="36" t="s">
        <v>166</v>
      </c>
      <c s="37">
        <v>4</v>
      </c>
      <c s="36">
        <v>0</v>
      </c>
      <c s="36">
        <f>ROUND(G443*H443,6)</f>
      </c>
      <c r="L443" s="38">
        <v>0</v>
      </c>
      <c s="32">
        <f>ROUND(ROUND(L443,2)*ROUND(G443,3),2)</f>
      </c>
      <c s="36" t="s">
        <v>56</v>
      </c>
      <c>
        <f>(M443*21)/100</f>
      </c>
      <c t="s">
        <v>28</v>
      </c>
    </row>
    <row r="444" spans="1:5" ht="12.75">
      <c r="A444" s="35" t="s">
        <v>57</v>
      </c>
      <c r="E444" s="39" t="s">
        <v>4729</v>
      </c>
    </row>
    <row r="445" spans="1:5" ht="12.75">
      <c r="A445" s="35" t="s">
        <v>58</v>
      </c>
      <c r="E445" s="40" t="s">
        <v>5</v>
      </c>
    </row>
    <row r="446" spans="1:5" ht="38.25">
      <c r="A446" t="s">
        <v>60</v>
      </c>
      <c r="E446" s="39" t="s">
        <v>4703</v>
      </c>
    </row>
    <row r="447" spans="1:16" ht="38.25">
      <c r="A447" t="s">
        <v>50</v>
      </c>
      <c s="34" t="s">
        <v>947</v>
      </c>
      <c s="34" t="s">
        <v>4730</v>
      </c>
      <c s="35" t="s">
        <v>5</v>
      </c>
      <c s="6" t="s">
        <v>4731</v>
      </c>
      <c s="36" t="s">
        <v>166</v>
      </c>
      <c s="37">
        <v>1</v>
      </c>
      <c s="36">
        <v>0</v>
      </c>
      <c s="36">
        <f>ROUND(G447*H447,6)</f>
      </c>
      <c r="L447" s="38">
        <v>0</v>
      </c>
      <c s="32">
        <f>ROUND(ROUND(L447,2)*ROUND(G447,3),2)</f>
      </c>
      <c s="36" t="s">
        <v>56</v>
      </c>
      <c>
        <f>(M447*21)/100</f>
      </c>
      <c t="s">
        <v>28</v>
      </c>
    </row>
    <row r="448" spans="1:5" ht="51">
      <c r="A448" s="35" t="s">
        <v>57</v>
      </c>
      <c r="E448" s="39" t="s">
        <v>4732</v>
      </c>
    </row>
    <row r="449" spans="1:5" ht="12.75">
      <c r="A449" s="35" t="s">
        <v>58</v>
      </c>
      <c r="E449" s="40" t="s">
        <v>5</v>
      </c>
    </row>
    <row r="450" spans="1:5" ht="38.25">
      <c r="A450" t="s">
        <v>60</v>
      </c>
      <c r="E450" s="39" t="s">
        <v>4733</v>
      </c>
    </row>
    <row r="451" spans="1:16" ht="25.5">
      <c r="A451" t="s">
        <v>50</v>
      </c>
      <c s="34" t="s">
        <v>951</v>
      </c>
      <c s="34" t="s">
        <v>4734</v>
      </c>
      <c s="35" t="s">
        <v>5</v>
      </c>
      <c s="6" t="s">
        <v>4735</v>
      </c>
      <c s="36" t="s">
        <v>166</v>
      </c>
      <c s="37">
        <v>4</v>
      </c>
      <c s="36">
        <v>0</v>
      </c>
      <c s="36">
        <f>ROUND(G451*H451,6)</f>
      </c>
      <c r="L451" s="38">
        <v>0</v>
      </c>
      <c s="32">
        <f>ROUND(ROUND(L451,2)*ROUND(G451,3),2)</f>
      </c>
      <c s="36" t="s">
        <v>56</v>
      </c>
      <c>
        <f>(M451*21)/100</f>
      </c>
      <c t="s">
        <v>28</v>
      </c>
    </row>
    <row r="452" spans="1:5" ht="25.5">
      <c r="A452" s="35" t="s">
        <v>57</v>
      </c>
      <c r="E452" s="39" t="s">
        <v>4735</v>
      </c>
    </row>
    <row r="453" spans="1:5" ht="12.75">
      <c r="A453" s="35" t="s">
        <v>58</v>
      </c>
      <c r="E453" s="40" t="s">
        <v>5</v>
      </c>
    </row>
    <row r="454" spans="1:5" ht="38.25">
      <c r="A454" t="s">
        <v>60</v>
      </c>
      <c r="E454" s="39" t="s">
        <v>4736</v>
      </c>
    </row>
    <row r="455" spans="1:16" ht="12.75">
      <c r="A455" t="s">
        <v>50</v>
      </c>
      <c s="34" t="s">
        <v>954</v>
      </c>
      <c s="34" t="s">
        <v>4737</v>
      </c>
      <c s="35" t="s">
        <v>5</v>
      </c>
      <c s="6" t="s">
        <v>4738</v>
      </c>
      <c s="36" t="s">
        <v>166</v>
      </c>
      <c s="37">
        <v>1</v>
      </c>
      <c s="36">
        <v>0</v>
      </c>
      <c s="36">
        <f>ROUND(G455*H455,6)</f>
      </c>
      <c r="L455" s="38">
        <v>0</v>
      </c>
      <c s="32">
        <f>ROUND(ROUND(L455,2)*ROUND(G455,3),2)</f>
      </c>
      <c s="36" t="s">
        <v>56</v>
      </c>
      <c>
        <f>(M455*21)/100</f>
      </c>
      <c t="s">
        <v>28</v>
      </c>
    </row>
    <row r="456" spans="1:5" ht="12.75">
      <c r="A456" s="35" t="s">
        <v>57</v>
      </c>
      <c r="E456" s="39" t="s">
        <v>4738</v>
      </c>
    </row>
    <row r="457" spans="1:5" ht="12.75">
      <c r="A457" s="35" t="s">
        <v>58</v>
      </c>
      <c r="E457" s="40" t="s">
        <v>5</v>
      </c>
    </row>
    <row r="458" spans="1:5" ht="25.5">
      <c r="A458" t="s">
        <v>60</v>
      </c>
      <c r="E458" s="39" t="s">
        <v>4739</v>
      </c>
    </row>
    <row r="459" spans="1:16" ht="25.5">
      <c r="A459" t="s">
        <v>50</v>
      </c>
      <c s="34" t="s">
        <v>956</v>
      </c>
      <c s="34" t="s">
        <v>4740</v>
      </c>
      <c s="35" t="s">
        <v>5</v>
      </c>
      <c s="6" t="s">
        <v>4741</v>
      </c>
      <c s="36" t="s">
        <v>188</v>
      </c>
      <c s="37">
        <v>25</v>
      </c>
      <c s="36">
        <v>0</v>
      </c>
      <c s="36">
        <f>ROUND(G459*H459,6)</f>
      </c>
      <c r="L459" s="38">
        <v>0</v>
      </c>
      <c s="32">
        <f>ROUND(ROUND(L459,2)*ROUND(G459,3),2)</f>
      </c>
      <c s="36" t="s">
        <v>56</v>
      </c>
      <c>
        <f>(M459*21)/100</f>
      </c>
      <c t="s">
        <v>28</v>
      </c>
    </row>
    <row r="460" spans="1:5" ht="38.25">
      <c r="A460" s="35" t="s">
        <v>57</v>
      </c>
      <c r="E460" s="39" t="s">
        <v>4742</v>
      </c>
    </row>
    <row r="461" spans="1:5" ht="12.75">
      <c r="A461" s="35" t="s">
        <v>58</v>
      </c>
      <c r="E461" s="40" t="s">
        <v>5</v>
      </c>
    </row>
    <row r="462" spans="1:5" ht="38.25">
      <c r="A462" t="s">
        <v>60</v>
      </c>
      <c r="E462" s="39" t="s">
        <v>4743</v>
      </c>
    </row>
    <row r="463" spans="1:16" ht="25.5">
      <c r="A463" t="s">
        <v>50</v>
      </c>
      <c s="34" t="s">
        <v>960</v>
      </c>
      <c s="34" t="s">
        <v>4744</v>
      </c>
      <c s="35" t="s">
        <v>5</v>
      </c>
      <c s="6" t="s">
        <v>4745</v>
      </c>
      <c s="36" t="s">
        <v>188</v>
      </c>
      <c s="37">
        <v>20</v>
      </c>
      <c s="36">
        <v>0</v>
      </c>
      <c s="36">
        <f>ROUND(G463*H463,6)</f>
      </c>
      <c r="L463" s="38">
        <v>0</v>
      </c>
      <c s="32">
        <f>ROUND(ROUND(L463,2)*ROUND(G463,3),2)</f>
      </c>
      <c s="36" t="s">
        <v>56</v>
      </c>
      <c>
        <f>(M463*21)/100</f>
      </c>
      <c t="s">
        <v>28</v>
      </c>
    </row>
    <row r="464" spans="1:5" ht="38.25">
      <c r="A464" s="35" t="s">
        <v>57</v>
      </c>
      <c r="E464" s="39" t="s">
        <v>4746</v>
      </c>
    </row>
    <row r="465" spans="1:5" ht="12.75">
      <c r="A465" s="35" t="s">
        <v>58</v>
      </c>
      <c r="E465" s="40" t="s">
        <v>5</v>
      </c>
    </row>
    <row r="466" spans="1:5" ht="38.25">
      <c r="A466" t="s">
        <v>60</v>
      </c>
      <c r="E466" s="39" t="s">
        <v>4743</v>
      </c>
    </row>
    <row r="467" spans="1:16" ht="25.5">
      <c r="A467" t="s">
        <v>50</v>
      </c>
      <c s="34" t="s">
        <v>965</v>
      </c>
      <c s="34" t="s">
        <v>4747</v>
      </c>
      <c s="35" t="s">
        <v>5</v>
      </c>
      <c s="6" t="s">
        <v>4748</v>
      </c>
      <c s="36" t="s">
        <v>188</v>
      </c>
      <c s="37">
        <v>85</v>
      </c>
      <c s="36">
        <v>0</v>
      </c>
      <c s="36">
        <f>ROUND(G467*H467,6)</f>
      </c>
      <c r="L467" s="38">
        <v>0</v>
      </c>
      <c s="32">
        <f>ROUND(ROUND(L467,2)*ROUND(G467,3),2)</f>
      </c>
      <c s="36" t="s">
        <v>56</v>
      </c>
      <c>
        <f>(M467*21)/100</f>
      </c>
      <c t="s">
        <v>28</v>
      </c>
    </row>
    <row r="468" spans="1:5" ht="25.5">
      <c r="A468" s="35" t="s">
        <v>57</v>
      </c>
      <c r="E468" s="39" t="s">
        <v>4748</v>
      </c>
    </row>
    <row r="469" spans="1:5" ht="12.75">
      <c r="A469" s="35" t="s">
        <v>58</v>
      </c>
      <c r="E469" s="40" t="s">
        <v>5</v>
      </c>
    </row>
    <row r="470" spans="1:5" ht="38.25">
      <c r="A470" t="s">
        <v>60</v>
      </c>
      <c r="E470" s="39" t="s">
        <v>4749</v>
      </c>
    </row>
    <row r="471" spans="1:16" ht="12.75">
      <c r="A471" t="s">
        <v>50</v>
      </c>
      <c s="34" t="s">
        <v>970</v>
      </c>
      <c s="34" t="s">
        <v>4750</v>
      </c>
      <c s="35" t="s">
        <v>5</v>
      </c>
      <c s="6" t="s">
        <v>4751</v>
      </c>
      <c s="36" t="s">
        <v>188</v>
      </c>
      <c s="37">
        <v>60</v>
      </c>
      <c s="36">
        <v>0</v>
      </c>
      <c s="36">
        <f>ROUND(G471*H471,6)</f>
      </c>
      <c r="L471" s="38">
        <v>0</v>
      </c>
      <c s="32">
        <f>ROUND(ROUND(L471,2)*ROUND(G471,3),2)</f>
      </c>
      <c s="36" t="s">
        <v>56</v>
      </c>
      <c>
        <f>(M471*21)/100</f>
      </c>
      <c t="s">
        <v>28</v>
      </c>
    </row>
    <row r="472" spans="1:5" ht="12.75">
      <c r="A472" s="35" t="s">
        <v>57</v>
      </c>
      <c r="E472" s="39" t="s">
        <v>4751</v>
      </c>
    </row>
    <row r="473" spans="1:5" ht="12.75">
      <c r="A473" s="35" t="s">
        <v>58</v>
      </c>
      <c r="E473" s="40" t="s">
        <v>5</v>
      </c>
    </row>
    <row r="474" spans="1:5" ht="38.25">
      <c r="A474" t="s">
        <v>60</v>
      </c>
      <c r="E474" s="39" t="s">
        <v>4752</v>
      </c>
    </row>
    <row r="475" spans="1:16" ht="12.75">
      <c r="A475" t="s">
        <v>50</v>
      </c>
      <c s="34" t="s">
        <v>974</v>
      </c>
      <c s="34" t="s">
        <v>4753</v>
      </c>
      <c s="35" t="s">
        <v>5</v>
      </c>
      <c s="6" t="s">
        <v>191</v>
      </c>
      <c s="36" t="s">
        <v>188</v>
      </c>
      <c s="37">
        <v>768</v>
      </c>
      <c s="36">
        <v>0</v>
      </c>
      <c s="36">
        <f>ROUND(G475*H475,6)</f>
      </c>
      <c r="L475" s="38">
        <v>0</v>
      </c>
      <c s="32">
        <f>ROUND(ROUND(L475,2)*ROUND(G475,3),2)</f>
      </c>
      <c s="36" t="s">
        <v>56</v>
      </c>
      <c>
        <f>(M475*21)/100</f>
      </c>
      <c t="s">
        <v>28</v>
      </c>
    </row>
    <row r="476" spans="1:5" ht="12.75">
      <c r="A476" s="35" t="s">
        <v>57</v>
      </c>
      <c r="E476" s="39" t="s">
        <v>191</v>
      </c>
    </row>
    <row r="477" spans="1:5" ht="12.75">
      <c r="A477" s="35" t="s">
        <v>58</v>
      </c>
      <c r="E477" s="40" t="s">
        <v>5</v>
      </c>
    </row>
    <row r="478" spans="1:5" ht="38.25">
      <c r="A478" t="s">
        <v>60</v>
      </c>
      <c r="E478" s="39" t="s">
        <v>4754</v>
      </c>
    </row>
    <row r="479" spans="1:16" ht="12.75">
      <c r="A479" t="s">
        <v>50</v>
      </c>
      <c s="34" t="s">
        <v>977</v>
      </c>
      <c s="34" t="s">
        <v>4755</v>
      </c>
      <c s="35" t="s">
        <v>5</v>
      </c>
      <c s="6" t="s">
        <v>4756</v>
      </c>
      <c s="36" t="s">
        <v>188</v>
      </c>
      <c s="37">
        <v>780</v>
      </c>
      <c s="36">
        <v>0</v>
      </c>
      <c s="36">
        <f>ROUND(G479*H479,6)</f>
      </c>
      <c r="L479" s="38">
        <v>0</v>
      </c>
      <c s="32">
        <f>ROUND(ROUND(L479,2)*ROUND(G479,3),2)</f>
      </c>
      <c s="36" t="s">
        <v>56</v>
      </c>
      <c>
        <f>(M479*21)/100</f>
      </c>
      <c t="s">
        <v>28</v>
      </c>
    </row>
    <row r="480" spans="1:5" ht="12.75">
      <c r="A480" s="35" t="s">
        <v>57</v>
      </c>
      <c r="E480" s="39" t="s">
        <v>4756</v>
      </c>
    </row>
    <row r="481" spans="1:5" ht="12.75">
      <c r="A481" s="35" t="s">
        <v>58</v>
      </c>
      <c r="E481" s="40" t="s">
        <v>5</v>
      </c>
    </row>
    <row r="482" spans="1:5" ht="38.25">
      <c r="A482" t="s">
        <v>60</v>
      </c>
      <c r="E482" s="39" t="s">
        <v>4754</v>
      </c>
    </row>
    <row r="483" spans="1:16" ht="38.25">
      <c r="A483" t="s">
        <v>50</v>
      </c>
      <c s="34" t="s">
        <v>981</v>
      </c>
      <c s="34" t="s">
        <v>4757</v>
      </c>
      <c s="35" t="s">
        <v>5</v>
      </c>
      <c s="6" t="s">
        <v>4758</v>
      </c>
      <c s="36" t="s">
        <v>188</v>
      </c>
      <c s="37">
        <v>605</v>
      </c>
      <c s="36">
        <v>0</v>
      </c>
      <c s="36">
        <f>ROUND(G483*H483,6)</f>
      </c>
      <c r="L483" s="38">
        <v>0</v>
      </c>
      <c s="32">
        <f>ROUND(ROUND(L483,2)*ROUND(G483,3),2)</f>
      </c>
      <c s="36" t="s">
        <v>56</v>
      </c>
      <c>
        <f>(M483*21)/100</f>
      </c>
      <c t="s">
        <v>28</v>
      </c>
    </row>
    <row r="484" spans="1:5" ht="38.25">
      <c r="A484" s="35" t="s">
        <v>57</v>
      </c>
      <c r="E484" s="39" t="s">
        <v>4759</v>
      </c>
    </row>
    <row r="485" spans="1:5" ht="12.75">
      <c r="A485" s="35" t="s">
        <v>58</v>
      </c>
      <c r="E485" s="40" t="s">
        <v>5</v>
      </c>
    </row>
    <row r="486" spans="1:5" ht="38.25">
      <c r="A486" t="s">
        <v>60</v>
      </c>
      <c r="E486" s="39" t="s">
        <v>4754</v>
      </c>
    </row>
    <row r="487" spans="1:16" ht="12.75">
      <c r="A487" t="s">
        <v>50</v>
      </c>
      <c s="34" t="s">
        <v>985</v>
      </c>
      <c s="34" t="s">
        <v>4760</v>
      </c>
      <c s="35" t="s">
        <v>5</v>
      </c>
      <c s="6" t="s">
        <v>4761</v>
      </c>
      <c s="36" t="s">
        <v>166</v>
      </c>
      <c s="37">
        <v>2160</v>
      </c>
      <c s="36">
        <v>0</v>
      </c>
      <c s="36">
        <f>ROUND(G487*H487,6)</f>
      </c>
      <c r="L487" s="38">
        <v>0</v>
      </c>
      <c s="32">
        <f>ROUND(ROUND(L487,2)*ROUND(G487,3),2)</f>
      </c>
      <c s="36" t="s">
        <v>56</v>
      </c>
      <c>
        <f>(M487*21)/100</f>
      </c>
      <c t="s">
        <v>28</v>
      </c>
    </row>
    <row r="488" spans="1:5" ht="12.75">
      <c r="A488" s="35" t="s">
        <v>57</v>
      </c>
      <c r="E488" s="39" t="s">
        <v>4761</v>
      </c>
    </row>
    <row r="489" spans="1:5" ht="12.75">
      <c r="A489" s="35" t="s">
        <v>58</v>
      </c>
      <c r="E489" s="40" t="s">
        <v>5</v>
      </c>
    </row>
    <row r="490" spans="1:5" ht="38.25">
      <c r="A490" t="s">
        <v>60</v>
      </c>
      <c r="E490" s="39" t="s">
        <v>4754</v>
      </c>
    </row>
    <row r="491" spans="1:16" ht="25.5">
      <c r="A491" t="s">
        <v>50</v>
      </c>
      <c s="34" t="s">
        <v>990</v>
      </c>
      <c s="34" t="s">
        <v>4762</v>
      </c>
      <c s="35" t="s">
        <v>5</v>
      </c>
      <c s="6" t="s">
        <v>4763</v>
      </c>
      <c s="36" t="s">
        <v>166</v>
      </c>
      <c s="37">
        <v>21</v>
      </c>
      <c s="36">
        <v>0</v>
      </c>
      <c s="36">
        <f>ROUND(G491*H491,6)</f>
      </c>
      <c r="L491" s="38">
        <v>0</v>
      </c>
      <c s="32">
        <f>ROUND(ROUND(L491,2)*ROUND(G491,3),2)</f>
      </c>
      <c s="36" t="s">
        <v>56</v>
      </c>
      <c>
        <f>(M491*21)/100</f>
      </c>
      <c t="s">
        <v>28</v>
      </c>
    </row>
    <row r="492" spans="1:5" ht="25.5">
      <c r="A492" s="35" t="s">
        <v>57</v>
      </c>
      <c r="E492" s="39" t="s">
        <v>4763</v>
      </c>
    </row>
    <row r="493" spans="1:5" ht="12.75">
      <c r="A493" s="35" t="s">
        <v>58</v>
      </c>
      <c r="E493" s="40" t="s">
        <v>5</v>
      </c>
    </row>
    <row r="494" spans="1:5" ht="38.25">
      <c r="A494" t="s">
        <v>60</v>
      </c>
      <c r="E494" s="39" t="s">
        <v>4764</v>
      </c>
    </row>
    <row r="495" spans="1:16" ht="12.75">
      <c r="A495" t="s">
        <v>50</v>
      </c>
      <c s="34" t="s">
        <v>995</v>
      </c>
      <c s="34" t="s">
        <v>4765</v>
      </c>
      <c s="35" t="s">
        <v>5</v>
      </c>
      <c s="6" t="s">
        <v>4766</v>
      </c>
      <c s="36" t="s">
        <v>166</v>
      </c>
      <c s="37">
        <v>80</v>
      </c>
      <c s="36">
        <v>0</v>
      </c>
      <c s="36">
        <f>ROUND(G495*H495,6)</f>
      </c>
      <c r="L495" s="38">
        <v>0</v>
      </c>
      <c s="32">
        <f>ROUND(ROUND(L495,2)*ROUND(G495,3),2)</f>
      </c>
      <c s="36" t="s">
        <v>56</v>
      </c>
      <c>
        <f>(M495*21)/100</f>
      </c>
      <c t="s">
        <v>28</v>
      </c>
    </row>
    <row r="496" spans="1:5" ht="12.75">
      <c r="A496" s="35" t="s">
        <v>57</v>
      </c>
      <c r="E496" s="39" t="s">
        <v>4766</v>
      </c>
    </row>
    <row r="497" spans="1:5" ht="12.75">
      <c r="A497" s="35" t="s">
        <v>58</v>
      </c>
      <c r="E497" s="40" t="s">
        <v>5</v>
      </c>
    </row>
    <row r="498" spans="1:5" ht="38.25">
      <c r="A498" t="s">
        <v>60</v>
      </c>
      <c r="E498" s="39" t="s">
        <v>4767</v>
      </c>
    </row>
    <row r="499" spans="1:16" ht="12.75">
      <c r="A499" t="s">
        <v>50</v>
      </c>
      <c s="34" t="s">
        <v>999</v>
      </c>
      <c s="34" t="s">
        <v>4768</v>
      </c>
      <c s="35" t="s">
        <v>5</v>
      </c>
      <c s="6" t="s">
        <v>4769</v>
      </c>
      <c s="36" t="s">
        <v>166</v>
      </c>
      <c s="37">
        <v>168</v>
      </c>
      <c s="36">
        <v>0</v>
      </c>
      <c s="36">
        <f>ROUND(G499*H499,6)</f>
      </c>
      <c r="L499" s="38">
        <v>0</v>
      </c>
      <c s="32">
        <f>ROUND(ROUND(L499,2)*ROUND(G499,3),2)</f>
      </c>
      <c s="36" t="s">
        <v>56</v>
      </c>
      <c>
        <f>(M499*21)/100</f>
      </c>
      <c t="s">
        <v>28</v>
      </c>
    </row>
    <row r="500" spans="1:5" ht="12.75">
      <c r="A500" s="35" t="s">
        <v>57</v>
      </c>
      <c r="E500" s="39" t="s">
        <v>4769</v>
      </c>
    </row>
    <row r="501" spans="1:5" ht="12.75">
      <c r="A501" s="35" t="s">
        <v>58</v>
      </c>
      <c r="E501" s="40" t="s">
        <v>5</v>
      </c>
    </row>
    <row r="502" spans="1:5" ht="38.25">
      <c r="A502" t="s">
        <v>60</v>
      </c>
      <c r="E502" s="39" t="s">
        <v>4764</v>
      </c>
    </row>
    <row r="503" spans="1:16" ht="12.75">
      <c r="A503" t="s">
        <v>50</v>
      </c>
      <c s="34" t="s">
        <v>1003</v>
      </c>
      <c s="34" t="s">
        <v>4770</v>
      </c>
      <c s="35" t="s">
        <v>5</v>
      </c>
      <c s="6" t="s">
        <v>4771</v>
      </c>
      <c s="36" t="s">
        <v>188</v>
      </c>
      <c s="37">
        <v>680</v>
      </c>
      <c s="36">
        <v>0</v>
      </c>
      <c s="36">
        <f>ROUND(G503*H503,6)</f>
      </c>
      <c r="L503" s="38">
        <v>0</v>
      </c>
      <c s="32">
        <f>ROUND(ROUND(L503,2)*ROUND(G503,3),2)</f>
      </c>
      <c s="36" t="s">
        <v>56</v>
      </c>
      <c>
        <f>(M503*21)/100</f>
      </c>
      <c t="s">
        <v>28</v>
      </c>
    </row>
    <row r="504" spans="1:5" ht="12.75">
      <c r="A504" s="35" t="s">
        <v>57</v>
      </c>
      <c r="E504" s="39" t="s">
        <v>4771</v>
      </c>
    </row>
    <row r="505" spans="1:5" ht="12.75">
      <c r="A505" s="35" t="s">
        <v>58</v>
      </c>
      <c r="E505" s="40" t="s">
        <v>5</v>
      </c>
    </row>
    <row r="506" spans="1:5" ht="38.25">
      <c r="A506" t="s">
        <v>60</v>
      </c>
      <c r="E506" s="39" t="s">
        <v>4772</v>
      </c>
    </row>
    <row r="507" spans="1:16" ht="12.75">
      <c r="A507" t="s">
        <v>50</v>
      </c>
      <c s="34" t="s">
        <v>1007</v>
      </c>
      <c s="34" t="s">
        <v>4773</v>
      </c>
      <c s="35" t="s">
        <v>5</v>
      </c>
      <c s="6" t="s">
        <v>4774</v>
      </c>
      <c s="36" t="s">
        <v>188</v>
      </c>
      <c s="37">
        <v>450</v>
      </c>
      <c s="36">
        <v>0</v>
      </c>
      <c s="36">
        <f>ROUND(G507*H507,6)</f>
      </c>
      <c r="L507" s="38">
        <v>0</v>
      </c>
      <c s="32">
        <f>ROUND(ROUND(L507,2)*ROUND(G507,3),2)</f>
      </c>
      <c s="36" t="s">
        <v>56</v>
      </c>
      <c>
        <f>(M507*21)/100</f>
      </c>
      <c t="s">
        <v>28</v>
      </c>
    </row>
    <row r="508" spans="1:5" ht="12.75">
      <c r="A508" s="35" t="s">
        <v>57</v>
      </c>
      <c r="E508" s="39" t="s">
        <v>4774</v>
      </c>
    </row>
    <row r="509" spans="1:5" ht="12.75">
      <c r="A509" s="35" t="s">
        <v>58</v>
      </c>
      <c r="E509" s="40" t="s">
        <v>5</v>
      </c>
    </row>
    <row r="510" spans="1:5" ht="38.25">
      <c r="A510" t="s">
        <v>60</v>
      </c>
      <c r="E510" s="39" t="s">
        <v>4772</v>
      </c>
    </row>
    <row r="511" spans="1:16" ht="12.75">
      <c r="A511" t="s">
        <v>50</v>
      </c>
      <c s="34" t="s">
        <v>1011</v>
      </c>
      <c s="34" t="s">
        <v>4775</v>
      </c>
      <c s="35" t="s">
        <v>5</v>
      </c>
      <c s="6" t="s">
        <v>4776</v>
      </c>
      <c s="36" t="s">
        <v>166</v>
      </c>
      <c s="37">
        <v>6</v>
      </c>
      <c s="36">
        <v>0</v>
      </c>
      <c s="36">
        <f>ROUND(G511*H511,6)</f>
      </c>
      <c r="L511" s="38">
        <v>0</v>
      </c>
      <c s="32">
        <f>ROUND(ROUND(L511,2)*ROUND(G511,3),2)</f>
      </c>
      <c s="36" t="s">
        <v>56</v>
      </c>
      <c>
        <f>(M511*21)/100</f>
      </c>
      <c t="s">
        <v>28</v>
      </c>
    </row>
    <row r="512" spans="1:5" ht="12.75">
      <c r="A512" s="35" t="s">
        <v>57</v>
      </c>
      <c r="E512" s="39" t="s">
        <v>4776</v>
      </c>
    </row>
    <row r="513" spans="1:5" ht="12.75">
      <c r="A513" s="35" t="s">
        <v>58</v>
      </c>
      <c r="E513" s="40" t="s">
        <v>5</v>
      </c>
    </row>
    <row r="514" spans="1:5" ht="38.25">
      <c r="A514" t="s">
        <v>60</v>
      </c>
      <c r="E514" s="39" t="s">
        <v>4777</v>
      </c>
    </row>
    <row r="515" spans="1:16" ht="12.75">
      <c r="A515" t="s">
        <v>50</v>
      </c>
      <c s="34" t="s">
        <v>1014</v>
      </c>
      <c s="34" t="s">
        <v>4778</v>
      </c>
      <c s="35" t="s">
        <v>5</v>
      </c>
      <c s="6" t="s">
        <v>4779</v>
      </c>
      <c s="36" t="s">
        <v>166</v>
      </c>
      <c s="37">
        <v>11</v>
      </c>
      <c s="36">
        <v>0</v>
      </c>
      <c s="36">
        <f>ROUND(G515*H515,6)</f>
      </c>
      <c r="L515" s="38">
        <v>0</v>
      </c>
      <c s="32">
        <f>ROUND(ROUND(L515,2)*ROUND(G515,3),2)</f>
      </c>
      <c s="36" t="s">
        <v>56</v>
      </c>
      <c>
        <f>(M515*21)/100</f>
      </c>
      <c t="s">
        <v>28</v>
      </c>
    </row>
    <row r="516" spans="1:5" ht="12.75">
      <c r="A516" s="35" t="s">
        <v>57</v>
      </c>
      <c r="E516" s="39" t="s">
        <v>4779</v>
      </c>
    </row>
    <row r="517" spans="1:5" ht="12.75">
      <c r="A517" s="35" t="s">
        <v>58</v>
      </c>
      <c r="E517" s="40" t="s">
        <v>5</v>
      </c>
    </row>
    <row r="518" spans="1:5" ht="38.25">
      <c r="A518" t="s">
        <v>60</v>
      </c>
      <c r="E518" s="39" t="s">
        <v>4780</v>
      </c>
    </row>
    <row r="519" spans="1:16" ht="12.75">
      <c r="A519" t="s">
        <v>50</v>
      </c>
      <c s="34" t="s">
        <v>1018</v>
      </c>
      <c s="34" t="s">
        <v>4781</v>
      </c>
      <c s="35" t="s">
        <v>5</v>
      </c>
      <c s="6" t="s">
        <v>4782</v>
      </c>
      <c s="36" t="s">
        <v>166</v>
      </c>
      <c s="37">
        <v>180</v>
      </c>
      <c s="36">
        <v>0</v>
      </c>
      <c s="36">
        <f>ROUND(G519*H519,6)</f>
      </c>
      <c r="L519" s="38">
        <v>0</v>
      </c>
      <c s="32">
        <f>ROUND(ROUND(L519,2)*ROUND(G519,3),2)</f>
      </c>
      <c s="36" t="s">
        <v>56</v>
      </c>
      <c>
        <f>(M519*21)/100</f>
      </c>
      <c t="s">
        <v>28</v>
      </c>
    </row>
    <row r="520" spans="1:5" ht="12.75">
      <c r="A520" s="35" t="s">
        <v>57</v>
      </c>
      <c r="E520" s="39" t="s">
        <v>4782</v>
      </c>
    </row>
    <row r="521" spans="1:5" ht="12.75">
      <c r="A521" s="35" t="s">
        <v>58</v>
      </c>
      <c r="E521" s="40" t="s">
        <v>5</v>
      </c>
    </row>
    <row r="522" spans="1:5" ht="38.25">
      <c r="A522" t="s">
        <v>60</v>
      </c>
      <c r="E522" s="39" t="s">
        <v>4783</v>
      </c>
    </row>
    <row r="523" spans="1:16" ht="12.75">
      <c r="A523" t="s">
        <v>50</v>
      </c>
      <c s="34" t="s">
        <v>1020</v>
      </c>
      <c s="34" t="s">
        <v>4784</v>
      </c>
      <c s="35" t="s">
        <v>5</v>
      </c>
      <c s="6" t="s">
        <v>4785</v>
      </c>
      <c s="36" t="s">
        <v>166</v>
      </c>
      <c s="37">
        <v>7</v>
      </c>
      <c s="36">
        <v>0</v>
      </c>
      <c s="36">
        <f>ROUND(G523*H523,6)</f>
      </c>
      <c r="L523" s="38">
        <v>0</v>
      </c>
      <c s="32">
        <f>ROUND(ROUND(L523,2)*ROUND(G523,3),2)</f>
      </c>
      <c s="36" t="s">
        <v>56</v>
      </c>
      <c>
        <f>(M523*21)/100</f>
      </c>
      <c t="s">
        <v>28</v>
      </c>
    </row>
    <row r="524" spans="1:5" ht="12.75">
      <c r="A524" s="35" t="s">
        <v>57</v>
      </c>
      <c r="E524" s="39" t="s">
        <v>4785</v>
      </c>
    </row>
    <row r="525" spans="1:5" ht="12.75">
      <c r="A525" s="35" t="s">
        <v>58</v>
      </c>
      <c r="E525" s="40" t="s">
        <v>5</v>
      </c>
    </row>
    <row r="526" spans="1:5" ht="38.25">
      <c r="A526" t="s">
        <v>60</v>
      </c>
      <c r="E526" s="39" t="s">
        <v>4786</v>
      </c>
    </row>
    <row r="527" spans="1:16" ht="25.5">
      <c r="A527" t="s">
        <v>50</v>
      </c>
      <c s="34" t="s">
        <v>1022</v>
      </c>
      <c s="34" t="s">
        <v>4787</v>
      </c>
      <c s="35" t="s">
        <v>5</v>
      </c>
      <c s="6" t="s">
        <v>4788</v>
      </c>
      <c s="36" t="s">
        <v>166</v>
      </c>
      <c s="37">
        <v>2</v>
      </c>
      <c s="36">
        <v>0</v>
      </c>
      <c s="36">
        <f>ROUND(G527*H527,6)</f>
      </c>
      <c r="L527" s="38">
        <v>0</v>
      </c>
      <c s="32">
        <f>ROUND(ROUND(L527,2)*ROUND(G527,3),2)</f>
      </c>
      <c s="36" t="s">
        <v>56</v>
      </c>
      <c>
        <f>(M527*21)/100</f>
      </c>
      <c t="s">
        <v>28</v>
      </c>
    </row>
    <row r="528" spans="1:5" ht="25.5">
      <c r="A528" s="35" t="s">
        <v>57</v>
      </c>
      <c r="E528" s="39" t="s">
        <v>4788</v>
      </c>
    </row>
    <row r="529" spans="1:5" ht="12.75">
      <c r="A529" s="35" t="s">
        <v>58</v>
      </c>
      <c r="E529" s="40" t="s">
        <v>5</v>
      </c>
    </row>
    <row r="530" spans="1:5" ht="25.5">
      <c r="A530" t="s">
        <v>60</v>
      </c>
      <c r="E530" s="39" t="s">
        <v>4789</v>
      </c>
    </row>
    <row r="531" spans="1:16" ht="12.75">
      <c r="A531" t="s">
        <v>50</v>
      </c>
      <c s="34" t="s">
        <v>1023</v>
      </c>
      <c s="34" t="s">
        <v>4790</v>
      </c>
      <c s="35" t="s">
        <v>5</v>
      </c>
      <c s="6" t="s">
        <v>4791</v>
      </c>
      <c s="36" t="s">
        <v>166</v>
      </c>
      <c s="37">
        <v>2</v>
      </c>
      <c s="36">
        <v>0</v>
      </c>
      <c s="36">
        <f>ROUND(G531*H531,6)</f>
      </c>
      <c r="L531" s="38">
        <v>0</v>
      </c>
      <c s="32">
        <f>ROUND(ROUND(L531,2)*ROUND(G531,3),2)</f>
      </c>
      <c s="36" t="s">
        <v>56</v>
      </c>
      <c>
        <f>(M531*21)/100</f>
      </c>
      <c t="s">
        <v>28</v>
      </c>
    </row>
    <row r="532" spans="1:5" ht="12.75">
      <c r="A532" s="35" t="s">
        <v>57</v>
      </c>
      <c r="E532" s="39" t="s">
        <v>4791</v>
      </c>
    </row>
    <row r="533" spans="1:5" ht="12.75">
      <c r="A533" s="35" t="s">
        <v>58</v>
      </c>
      <c r="E533" s="40" t="s">
        <v>5</v>
      </c>
    </row>
    <row r="534" spans="1:5" ht="89.25">
      <c r="A534" t="s">
        <v>60</v>
      </c>
      <c r="E534" s="39" t="s">
        <v>4792</v>
      </c>
    </row>
    <row r="535" spans="1:13" ht="12.75">
      <c r="A535" t="s">
        <v>47</v>
      </c>
      <c r="C535" s="31" t="s">
        <v>4793</v>
      </c>
      <c r="E535" s="33" t="s">
        <v>4794</v>
      </c>
      <c r="J535" s="32">
        <f>0</f>
      </c>
      <c s="32">
        <f>0</f>
      </c>
      <c s="32">
        <f>0+L536+L540+L544+L548+L552+L556+L560+L564</f>
      </c>
      <c s="32">
        <f>0+M536+M540+M544+M548+M552+M556+M560+M564</f>
      </c>
    </row>
    <row r="536" spans="1:16" ht="25.5">
      <c r="A536" t="s">
        <v>50</v>
      </c>
      <c s="34" t="s">
        <v>1027</v>
      </c>
      <c s="34" t="s">
        <v>4795</v>
      </c>
      <c s="35" t="s">
        <v>5</v>
      </c>
      <c s="6" t="s">
        <v>4796</v>
      </c>
      <c s="36" t="s">
        <v>166</v>
      </c>
      <c s="37">
        <v>1</v>
      </c>
      <c s="36">
        <v>0</v>
      </c>
      <c s="36">
        <f>ROUND(G536*H536,6)</f>
      </c>
      <c r="L536" s="38">
        <v>0</v>
      </c>
      <c s="32">
        <f>ROUND(ROUND(L536,2)*ROUND(G536,3),2)</f>
      </c>
      <c s="36" t="s">
        <v>56</v>
      </c>
      <c>
        <f>(M536*21)/100</f>
      </c>
      <c t="s">
        <v>28</v>
      </c>
    </row>
    <row r="537" spans="1:5" ht="25.5">
      <c r="A537" s="35" t="s">
        <v>57</v>
      </c>
      <c r="E537" s="39" t="s">
        <v>4796</v>
      </c>
    </row>
    <row r="538" spans="1:5" ht="12.75">
      <c r="A538" s="35" t="s">
        <v>58</v>
      </c>
      <c r="E538" s="40" t="s">
        <v>5</v>
      </c>
    </row>
    <row r="539" spans="1:5" ht="51">
      <c r="A539" t="s">
        <v>60</v>
      </c>
      <c r="E539" s="39" t="s">
        <v>4797</v>
      </c>
    </row>
    <row r="540" spans="1:16" ht="12.75">
      <c r="A540" t="s">
        <v>50</v>
      </c>
      <c s="34" t="s">
        <v>1030</v>
      </c>
      <c s="34" t="s">
        <v>4798</v>
      </c>
      <c s="35" t="s">
        <v>5</v>
      </c>
      <c s="6" t="s">
        <v>4799</v>
      </c>
      <c s="36" t="s">
        <v>300</v>
      </c>
      <c s="37">
        <v>9.5</v>
      </c>
      <c s="36">
        <v>0</v>
      </c>
      <c s="36">
        <f>ROUND(G540*H540,6)</f>
      </c>
      <c r="L540" s="38">
        <v>0</v>
      </c>
      <c s="32">
        <f>ROUND(ROUND(L540,2)*ROUND(G540,3),2)</f>
      </c>
      <c s="36" t="s">
        <v>56</v>
      </c>
      <c>
        <f>(M540*21)/100</f>
      </c>
      <c t="s">
        <v>28</v>
      </c>
    </row>
    <row r="541" spans="1:5" ht="12.75">
      <c r="A541" s="35" t="s">
        <v>57</v>
      </c>
      <c r="E541" s="39" t="s">
        <v>4799</v>
      </c>
    </row>
    <row r="542" spans="1:5" ht="12.75">
      <c r="A542" s="35" t="s">
        <v>58</v>
      </c>
      <c r="E542" s="40" t="s">
        <v>5</v>
      </c>
    </row>
    <row r="543" spans="1:5" ht="25.5">
      <c r="A543" t="s">
        <v>60</v>
      </c>
      <c r="E543" s="39" t="s">
        <v>4800</v>
      </c>
    </row>
    <row r="544" spans="1:16" ht="12.75">
      <c r="A544" t="s">
        <v>50</v>
      </c>
      <c s="34" t="s">
        <v>1032</v>
      </c>
      <c s="34" t="s">
        <v>4801</v>
      </c>
      <c s="35" t="s">
        <v>5</v>
      </c>
      <c s="6" t="s">
        <v>4802</v>
      </c>
      <c s="36" t="s">
        <v>166</v>
      </c>
      <c s="37">
        <v>1</v>
      </c>
      <c s="36">
        <v>0</v>
      </c>
      <c s="36">
        <f>ROUND(G544*H544,6)</f>
      </c>
      <c r="L544" s="38">
        <v>0</v>
      </c>
      <c s="32">
        <f>ROUND(ROUND(L544,2)*ROUND(G544,3),2)</f>
      </c>
      <c s="36" t="s">
        <v>56</v>
      </c>
      <c>
        <f>(M544*21)/100</f>
      </c>
      <c t="s">
        <v>28</v>
      </c>
    </row>
    <row r="545" spans="1:5" ht="12.75">
      <c r="A545" s="35" t="s">
        <v>57</v>
      </c>
      <c r="E545" s="39" t="s">
        <v>4802</v>
      </c>
    </row>
    <row r="546" spans="1:5" ht="12.75">
      <c r="A546" s="35" t="s">
        <v>58</v>
      </c>
      <c r="E546" s="40" t="s">
        <v>5</v>
      </c>
    </row>
    <row r="547" spans="1:5" ht="25.5">
      <c r="A547" t="s">
        <v>60</v>
      </c>
      <c r="E547" s="39" t="s">
        <v>4803</v>
      </c>
    </row>
    <row r="548" spans="1:16" ht="12.75">
      <c r="A548" t="s">
        <v>50</v>
      </c>
      <c s="34" t="s">
        <v>1036</v>
      </c>
      <c s="34" t="s">
        <v>4804</v>
      </c>
      <c s="35" t="s">
        <v>5</v>
      </c>
      <c s="6" t="s">
        <v>4805</v>
      </c>
      <c s="36" t="s">
        <v>166</v>
      </c>
      <c s="37">
        <v>3</v>
      </c>
      <c s="36">
        <v>0</v>
      </c>
      <c s="36">
        <f>ROUND(G548*H548,6)</f>
      </c>
      <c r="L548" s="38">
        <v>0</v>
      </c>
      <c s="32">
        <f>ROUND(ROUND(L548,2)*ROUND(G548,3),2)</f>
      </c>
      <c s="36" t="s">
        <v>56</v>
      </c>
      <c>
        <f>(M548*21)/100</f>
      </c>
      <c t="s">
        <v>28</v>
      </c>
    </row>
    <row r="549" spans="1:5" ht="12.75">
      <c r="A549" s="35" t="s">
        <v>57</v>
      </c>
      <c r="E549" s="39" t="s">
        <v>4805</v>
      </c>
    </row>
    <row r="550" spans="1:5" ht="12.75">
      <c r="A550" s="35" t="s">
        <v>58</v>
      </c>
      <c r="E550" s="40" t="s">
        <v>5</v>
      </c>
    </row>
    <row r="551" spans="1:5" ht="25.5">
      <c r="A551" t="s">
        <v>60</v>
      </c>
      <c r="E551" s="39" t="s">
        <v>4806</v>
      </c>
    </row>
    <row r="552" spans="1:16" ht="12.75">
      <c r="A552" t="s">
        <v>50</v>
      </c>
      <c s="34" t="s">
        <v>1042</v>
      </c>
      <c s="34" t="s">
        <v>4807</v>
      </c>
      <c s="35" t="s">
        <v>5</v>
      </c>
      <c s="6" t="s">
        <v>4808</v>
      </c>
      <c s="36" t="s">
        <v>166</v>
      </c>
      <c s="37">
        <v>1</v>
      </c>
      <c s="36">
        <v>0</v>
      </c>
      <c s="36">
        <f>ROUND(G552*H552,6)</f>
      </c>
      <c r="L552" s="38">
        <v>0</v>
      </c>
      <c s="32">
        <f>ROUND(ROUND(L552,2)*ROUND(G552,3),2)</f>
      </c>
      <c s="36" t="s">
        <v>56</v>
      </c>
      <c>
        <f>(M552*21)/100</f>
      </c>
      <c t="s">
        <v>28</v>
      </c>
    </row>
    <row r="553" spans="1:5" ht="12.75">
      <c r="A553" s="35" t="s">
        <v>57</v>
      </c>
      <c r="E553" s="39" t="s">
        <v>4808</v>
      </c>
    </row>
    <row r="554" spans="1:5" ht="12.75">
      <c r="A554" s="35" t="s">
        <v>58</v>
      </c>
      <c r="E554" s="40" t="s">
        <v>5</v>
      </c>
    </row>
    <row r="555" spans="1:5" ht="38.25">
      <c r="A555" t="s">
        <v>60</v>
      </c>
      <c r="E555" s="39" t="s">
        <v>4809</v>
      </c>
    </row>
    <row r="556" spans="1:16" ht="12.75">
      <c r="A556" t="s">
        <v>50</v>
      </c>
      <c s="34" t="s">
        <v>1046</v>
      </c>
      <c s="34" t="s">
        <v>4810</v>
      </c>
      <c s="35" t="s">
        <v>5</v>
      </c>
      <c s="6" t="s">
        <v>4811</v>
      </c>
      <c s="36" t="s">
        <v>166</v>
      </c>
      <c s="37">
        <v>1</v>
      </c>
      <c s="36">
        <v>0</v>
      </c>
      <c s="36">
        <f>ROUND(G556*H556,6)</f>
      </c>
      <c r="L556" s="38">
        <v>0</v>
      </c>
      <c s="32">
        <f>ROUND(ROUND(L556,2)*ROUND(G556,3),2)</f>
      </c>
      <c s="36" t="s">
        <v>56</v>
      </c>
      <c>
        <f>(M556*21)/100</f>
      </c>
      <c t="s">
        <v>28</v>
      </c>
    </row>
    <row r="557" spans="1:5" ht="12.75">
      <c r="A557" s="35" t="s">
        <v>57</v>
      </c>
      <c r="E557" s="39" t="s">
        <v>4811</v>
      </c>
    </row>
    <row r="558" spans="1:5" ht="12.75">
      <c r="A558" s="35" t="s">
        <v>58</v>
      </c>
      <c r="E558" s="40" t="s">
        <v>5</v>
      </c>
    </row>
    <row r="559" spans="1:5" ht="25.5">
      <c r="A559" t="s">
        <v>60</v>
      </c>
      <c r="E559" s="39" t="s">
        <v>4812</v>
      </c>
    </row>
    <row r="560" spans="1:16" ht="12.75">
      <c r="A560" t="s">
        <v>50</v>
      </c>
      <c s="34" t="s">
        <v>1050</v>
      </c>
      <c s="34" t="s">
        <v>4813</v>
      </c>
      <c s="35" t="s">
        <v>5</v>
      </c>
      <c s="6" t="s">
        <v>4814</v>
      </c>
      <c s="36" t="s">
        <v>166</v>
      </c>
      <c s="37">
        <v>1</v>
      </c>
      <c s="36">
        <v>0</v>
      </c>
      <c s="36">
        <f>ROUND(G560*H560,6)</f>
      </c>
      <c r="L560" s="38">
        <v>0</v>
      </c>
      <c s="32">
        <f>ROUND(ROUND(L560,2)*ROUND(G560,3),2)</f>
      </c>
      <c s="36" t="s">
        <v>56</v>
      </c>
      <c>
        <f>(M560*21)/100</f>
      </c>
      <c t="s">
        <v>28</v>
      </c>
    </row>
    <row r="561" spans="1:5" ht="12.75">
      <c r="A561" s="35" t="s">
        <v>57</v>
      </c>
      <c r="E561" s="39" t="s">
        <v>4814</v>
      </c>
    </row>
    <row r="562" spans="1:5" ht="12.75">
      <c r="A562" s="35" t="s">
        <v>58</v>
      </c>
      <c r="E562" s="40" t="s">
        <v>5</v>
      </c>
    </row>
    <row r="563" spans="1:5" ht="25.5">
      <c r="A563" t="s">
        <v>60</v>
      </c>
      <c r="E563" s="39" t="s">
        <v>4812</v>
      </c>
    </row>
    <row r="564" spans="1:16" ht="25.5">
      <c r="A564" t="s">
        <v>50</v>
      </c>
      <c s="34" t="s">
        <v>1054</v>
      </c>
      <c s="34" t="s">
        <v>4815</v>
      </c>
      <c s="35" t="s">
        <v>5</v>
      </c>
      <c s="6" t="s">
        <v>4816</v>
      </c>
      <c s="36" t="s">
        <v>166</v>
      </c>
      <c s="37">
        <v>1</v>
      </c>
      <c s="36">
        <v>0</v>
      </c>
      <c s="36">
        <f>ROUND(G564*H564,6)</f>
      </c>
      <c r="L564" s="38">
        <v>0</v>
      </c>
      <c s="32">
        <f>ROUND(ROUND(L564,2)*ROUND(G564,3),2)</f>
      </c>
      <c s="36" t="s">
        <v>56</v>
      </c>
      <c>
        <f>(M564*21)/100</f>
      </c>
      <c t="s">
        <v>28</v>
      </c>
    </row>
    <row r="565" spans="1:5" ht="25.5">
      <c r="A565" s="35" t="s">
        <v>57</v>
      </c>
      <c r="E565" s="39" t="s">
        <v>4816</v>
      </c>
    </row>
    <row r="566" spans="1:5" ht="12.75">
      <c r="A566" s="35" t="s">
        <v>58</v>
      </c>
      <c r="E566" s="40" t="s">
        <v>5</v>
      </c>
    </row>
    <row r="567" spans="1:5" ht="38.25">
      <c r="A567" t="s">
        <v>60</v>
      </c>
      <c r="E567" s="39" t="s">
        <v>4817</v>
      </c>
    </row>
    <row r="568" spans="1:13" ht="12.75">
      <c r="A568" t="s">
        <v>47</v>
      </c>
      <c r="C568" s="31" t="s">
        <v>4818</v>
      </c>
      <c r="E568" s="33" t="s">
        <v>4819</v>
      </c>
      <c r="J568" s="32">
        <f>0</f>
      </c>
      <c s="32">
        <f>0</f>
      </c>
      <c s="32">
        <f>0+L569+L573+L577+L581+L585+L589+L593+L597+L601</f>
      </c>
      <c s="32">
        <f>0+M569+M573+M577+M581+M585+M589+M593+M597+M601</f>
      </c>
    </row>
    <row r="569" spans="1:16" ht="25.5">
      <c r="A569" t="s">
        <v>50</v>
      </c>
      <c s="34" t="s">
        <v>1057</v>
      </c>
      <c s="34" t="s">
        <v>4820</v>
      </c>
      <c s="35" t="s">
        <v>5</v>
      </c>
      <c s="6" t="s">
        <v>4821</v>
      </c>
      <c s="36" t="s">
        <v>166</v>
      </c>
      <c s="37">
        <v>1</v>
      </c>
      <c s="36">
        <v>0</v>
      </c>
      <c s="36">
        <f>ROUND(G569*H569,6)</f>
      </c>
      <c r="L569" s="38">
        <v>0</v>
      </c>
      <c s="32">
        <f>ROUND(ROUND(L569,2)*ROUND(G569,3),2)</f>
      </c>
      <c s="36" t="s">
        <v>56</v>
      </c>
      <c>
        <f>(M569*21)/100</f>
      </c>
      <c t="s">
        <v>28</v>
      </c>
    </row>
    <row r="570" spans="1:5" ht="25.5">
      <c r="A570" s="35" t="s">
        <v>57</v>
      </c>
      <c r="E570" s="39" t="s">
        <v>4821</v>
      </c>
    </row>
    <row r="571" spans="1:5" ht="12.75">
      <c r="A571" s="35" t="s">
        <v>58</v>
      </c>
      <c r="E571" s="40" t="s">
        <v>5</v>
      </c>
    </row>
    <row r="572" spans="1:5" ht="63.75">
      <c r="A572" t="s">
        <v>60</v>
      </c>
      <c r="E572" s="39" t="s">
        <v>4822</v>
      </c>
    </row>
    <row r="573" spans="1:16" ht="12.75">
      <c r="A573" t="s">
        <v>50</v>
      </c>
      <c s="34" t="s">
        <v>1061</v>
      </c>
      <c s="34" t="s">
        <v>4798</v>
      </c>
      <c s="35" t="s">
        <v>5</v>
      </c>
      <c s="6" t="s">
        <v>4799</v>
      </c>
      <c s="36" t="s">
        <v>300</v>
      </c>
      <c s="37">
        <v>10.5</v>
      </c>
      <c s="36">
        <v>0</v>
      </c>
      <c s="36">
        <f>ROUND(G573*H573,6)</f>
      </c>
      <c r="L573" s="38">
        <v>0</v>
      </c>
      <c s="32">
        <f>ROUND(ROUND(L573,2)*ROUND(G573,3),2)</f>
      </c>
      <c s="36" t="s">
        <v>56</v>
      </c>
      <c>
        <f>(M573*21)/100</f>
      </c>
      <c t="s">
        <v>28</v>
      </c>
    </row>
    <row r="574" spans="1:5" ht="12.75">
      <c r="A574" s="35" t="s">
        <v>57</v>
      </c>
      <c r="E574" s="39" t="s">
        <v>4799</v>
      </c>
    </row>
    <row r="575" spans="1:5" ht="12.75">
      <c r="A575" s="35" t="s">
        <v>58</v>
      </c>
      <c r="E575" s="40" t="s">
        <v>5</v>
      </c>
    </row>
    <row r="576" spans="1:5" ht="38.25">
      <c r="A576" t="s">
        <v>60</v>
      </c>
      <c r="E576" s="39" t="s">
        <v>4823</v>
      </c>
    </row>
    <row r="577" spans="1:16" ht="12.75">
      <c r="A577" t="s">
        <v>50</v>
      </c>
      <c s="34" t="s">
        <v>1063</v>
      </c>
      <c s="34" t="s">
        <v>4824</v>
      </c>
      <c s="35" t="s">
        <v>5</v>
      </c>
      <c s="6" t="s">
        <v>4825</v>
      </c>
      <c s="36" t="s">
        <v>166</v>
      </c>
      <c s="37">
        <v>1</v>
      </c>
      <c s="36">
        <v>0</v>
      </c>
      <c s="36">
        <f>ROUND(G577*H577,6)</f>
      </c>
      <c r="L577" s="38">
        <v>0</v>
      </c>
      <c s="32">
        <f>ROUND(ROUND(L577,2)*ROUND(G577,3),2)</f>
      </c>
      <c s="36" t="s">
        <v>56</v>
      </c>
      <c>
        <f>(M577*21)/100</f>
      </c>
      <c t="s">
        <v>28</v>
      </c>
    </row>
    <row r="578" spans="1:5" ht="12.75">
      <c r="A578" s="35" t="s">
        <v>57</v>
      </c>
      <c r="E578" s="39" t="s">
        <v>4825</v>
      </c>
    </row>
    <row r="579" spans="1:5" ht="12.75">
      <c r="A579" s="35" t="s">
        <v>58</v>
      </c>
      <c r="E579" s="40" t="s">
        <v>5</v>
      </c>
    </row>
    <row r="580" spans="1:5" ht="25.5">
      <c r="A580" t="s">
        <v>60</v>
      </c>
      <c r="E580" s="39" t="s">
        <v>4826</v>
      </c>
    </row>
    <row r="581" spans="1:16" ht="12.75">
      <c r="A581" t="s">
        <v>50</v>
      </c>
      <c s="34" t="s">
        <v>1065</v>
      </c>
      <c s="34" t="s">
        <v>4827</v>
      </c>
      <c s="35" t="s">
        <v>5</v>
      </c>
      <c s="6" t="s">
        <v>4828</v>
      </c>
      <c s="36" t="s">
        <v>166</v>
      </c>
      <c s="37">
        <v>2</v>
      </c>
      <c s="36">
        <v>0</v>
      </c>
      <c s="36">
        <f>ROUND(G581*H581,6)</f>
      </c>
      <c r="L581" s="38">
        <v>0</v>
      </c>
      <c s="32">
        <f>ROUND(ROUND(L581,2)*ROUND(G581,3),2)</f>
      </c>
      <c s="36" t="s">
        <v>56</v>
      </c>
      <c>
        <f>(M581*21)/100</f>
      </c>
      <c t="s">
        <v>28</v>
      </c>
    </row>
    <row r="582" spans="1:5" ht="12.75">
      <c r="A582" s="35" t="s">
        <v>57</v>
      </c>
      <c r="E582" s="39" t="s">
        <v>4828</v>
      </c>
    </row>
    <row r="583" spans="1:5" ht="12.75">
      <c r="A583" s="35" t="s">
        <v>58</v>
      </c>
      <c r="E583" s="40" t="s">
        <v>5</v>
      </c>
    </row>
    <row r="584" spans="1:5" ht="38.25">
      <c r="A584" t="s">
        <v>60</v>
      </c>
      <c r="E584" s="39" t="s">
        <v>4829</v>
      </c>
    </row>
    <row r="585" spans="1:16" ht="12.75">
      <c r="A585" t="s">
        <v>50</v>
      </c>
      <c s="34" t="s">
        <v>1066</v>
      </c>
      <c s="34" t="s">
        <v>4830</v>
      </c>
      <c s="35" t="s">
        <v>5</v>
      </c>
      <c s="6" t="s">
        <v>4831</v>
      </c>
      <c s="36" t="s">
        <v>166</v>
      </c>
      <c s="37">
        <v>3</v>
      </c>
      <c s="36">
        <v>0</v>
      </c>
      <c s="36">
        <f>ROUND(G585*H585,6)</f>
      </c>
      <c r="L585" s="38">
        <v>0</v>
      </c>
      <c s="32">
        <f>ROUND(ROUND(L585,2)*ROUND(G585,3),2)</f>
      </c>
      <c s="36" t="s">
        <v>56</v>
      </c>
      <c>
        <f>(M585*21)/100</f>
      </c>
      <c t="s">
        <v>28</v>
      </c>
    </row>
    <row r="586" spans="1:5" ht="12.75">
      <c r="A586" s="35" t="s">
        <v>57</v>
      </c>
      <c r="E586" s="39" t="s">
        <v>4831</v>
      </c>
    </row>
    <row r="587" spans="1:5" ht="12.75">
      <c r="A587" s="35" t="s">
        <v>58</v>
      </c>
      <c r="E587" s="40" t="s">
        <v>5</v>
      </c>
    </row>
    <row r="588" spans="1:5" ht="25.5">
      <c r="A588" t="s">
        <v>60</v>
      </c>
      <c r="E588" s="39" t="s">
        <v>4826</v>
      </c>
    </row>
    <row r="589" spans="1:16" ht="12.75">
      <c r="A589" t="s">
        <v>50</v>
      </c>
      <c s="34" t="s">
        <v>1069</v>
      </c>
      <c s="34" t="s">
        <v>4832</v>
      </c>
      <c s="35" t="s">
        <v>5</v>
      </c>
      <c s="6" t="s">
        <v>4833</v>
      </c>
      <c s="36" t="s">
        <v>166</v>
      </c>
      <c s="37">
        <v>3</v>
      </c>
      <c s="36">
        <v>0</v>
      </c>
      <c s="36">
        <f>ROUND(G589*H589,6)</f>
      </c>
      <c r="L589" s="38">
        <v>0</v>
      </c>
      <c s="32">
        <f>ROUND(ROUND(L589,2)*ROUND(G589,3),2)</f>
      </c>
      <c s="36" t="s">
        <v>56</v>
      </c>
      <c>
        <f>(M589*21)/100</f>
      </c>
      <c t="s">
        <v>28</v>
      </c>
    </row>
    <row r="590" spans="1:5" ht="12.75">
      <c r="A590" s="35" t="s">
        <v>57</v>
      </c>
      <c r="E590" s="39" t="s">
        <v>4833</v>
      </c>
    </row>
    <row r="591" spans="1:5" ht="12.75">
      <c r="A591" s="35" t="s">
        <v>58</v>
      </c>
      <c r="E591" s="40" t="s">
        <v>5</v>
      </c>
    </row>
    <row r="592" spans="1:5" ht="25.5">
      <c r="A592" t="s">
        <v>60</v>
      </c>
      <c r="E592" s="39" t="s">
        <v>4826</v>
      </c>
    </row>
    <row r="593" spans="1:16" ht="12.75">
      <c r="A593" t="s">
        <v>50</v>
      </c>
      <c s="34" t="s">
        <v>1071</v>
      </c>
      <c s="34" t="s">
        <v>4834</v>
      </c>
      <c s="35" t="s">
        <v>5</v>
      </c>
      <c s="6" t="s">
        <v>4835</v>
      </c>
      <c s="36" t="s">
        <v>166</v>
      </c>
      <c s="37">
        <v>1</v>
      </c>
      <c s="36">
        <v>0</v>
      </c>
      <c s="36">
        <f>ROUND(G593*H593,6)</f>
      </c>
      <c r="L593" s="38">
        <v>0</v>
      </c>
      <c s="32">
        <f>ROUND(ROUND(L593,2)*ROUND(G593,3),2)</f>
      </c>
      <c s="36" t="s">
        <v>56</v>
      </c>
      <c>
        <f>(M593*21)/100</f>
      </c>
      <c t="s">
        <v>28</v>
      </c>
    </row>
    <row r="594" spans="1:5" ht="12.75">
      <c r="A594" s="35" t="s">
        <v>57</v>
      </c>
      <c r="E594" s="39" t="s">
        <v>4835</v>
      </c>
    </row>
    <row r="595" spans="1:5" ht="12.75">
      <c r="A595" s="35" t="s">
        <v>58</v>
      </c>
      <c r="E595" s="40" t="s">
        <v>5</v>
      </c>
    </row>
    <row r="596" spans="1:5" ht="25.5">
      <c r="A596" t="s">
        <v>60</v>
      </c>
      <c r="E596" s="39" t="s">
        <v>4826</v>
      </c>
    </row>
    <row r="597" spans="1:16" ht="12.75">
      <c r="A597" t="s">
        <v>50</v>
      </c>
      <c s="34" t="s">
        <v>1075</v>
      </c>
      <c s="34" t="s">
        <v>4836</v>
      </c>
      <c s="35" t="s">
        <v>5</v>
      </c>
      <c s="6" t="s">
        <v>4837</v>
      </c>
      <c s="36" t="s">
        <v>166</v>
      </c>
      <c s="37">
        <v>2</v>
      </c>
      <c s="36">
        <v>0</v>
      </c>
      <c s="36">
        <f>ROUND(G597*H597,6)</f>
      </c>
      <c r="L597" s="38">
        <v>0</v>
      </c>
      <c s="32">
        <f>ROUND(ROUND(L597,2)*ROUND(G597,3),2)</f>
      </c>
      <c s="36" t="s">
        <v>56</v>
      </c>
      <c>
        <f>(M597*21)/100</f>
      </c>
      <c t="s">
        <v>28</v>
      </c>
    </row>
    <row r="598" spans="1:5" ht="12.75">
      <c r="A598" s="35" t="s">
        <v>57</v>
      </c>
      <c r="E598" s="39" t="s">
        <v>4837</v>
      </c>
    </row>
    <row r="599" spans="1:5" ht="12.75">
      <c r="A599" s="35" t="s">
        <v>58</v>
      </c>
      <c r="E599" s="40" t="s">
        <v>5</v>
      </c>
    </row>
    <row r="600" spans="1:5" ht="25.5">
      <c r="A600" t="s">
        <v>60</v>
      </c>
      <c r="E600" s="39" t="s">
        <v>4826</v>
      </c>
    </row>
    <row r="601" spans="1:16" ht="25.5">
      <c r="A601" t="s">
        <v>50</v>
      </c>
      <c s="34" t="s">
        <v>1081</v>
      </c>
      <c s="34" t="s">
        <v>4838</v>
      </c>
      <c s="35" t="s">
        <v>5</v>
      </c>
      <c s="6" t="s">
        <v>4816</v>
      </c>
      <c s="36" t="s">
        <v>166</v>
      </c>
      <c s="37">
        <v>1</v>
      </c>
      <c s="36">
        <v>0</v>
      </c>
      <c s="36">
        <f>ROUND(G601*H601,6)</f>
      </c>
      <c r="L601" s="38">
        <v>0</v>
      </c>
      <c s="32">
        <f>ROUND(ROUND(L601,2)*ROUND(G601,3),2)</f>
      </c>
      <c s="36" t="s">
        <v>56</v>
      </c>
      <c>
        <f>(M601*21)/100</f>
      </c>
      <c t="s">
        <v>28</v>
      </c>
    </row>
    <row r="602" spans="1:5" ht="25.5">
      <c r="A602" s="35" t="s">
        <v>57</v>
      </c>
      <c r="E602" s="39" t="s">
        <v>4816</v>
      </c>
    </row>
    <row r="603" spans="1:5" ht="12.75">
      <c r="A603" s="35" t="s">
        <v>58</v>
      </c>
      <c r="E603" s="40" t="s">
        <v>5</v>
      </c>
    </row>
    <row r="604" spans="1:5" ht="38.25">
      <c r="A604" t="s">
        <v>60</v>
      </c>
      <c r="E604" s="39" t="s">
        <v>4839</v>
      </c>
    </row>
    <row r="605" spans="1:13" ht="12.75">
      <c r="A605" t="s">
        <v>47</v>
      </c>
      <c r="C605" s="31" t="s">
        <v>4840</v>
      </c>
      <c r="E605" s="33" t="s">
        <v>4841</v>
      </c>
      <c r="J605" s="32">
        <f>0</f>
      </c>
      <c s="32">
        <f>0</f>
      </c>
      <c s="32">
        <f>0+L606+L610+L614+L618+L622+L626+L630+L634+L638+L642+L646</f>
      </c>
      <c s="32">
        <f>0+M606+M610+M614+M618+M622+M626+M630+M634+M638+M642+M646</f>
      </c>
    </row>
    <row r="606" spans="1:16" ht="25.5">
      <c r="A606" t="s">
        <v>50</v>
      </c>
      <c s="34" t="s">
        <v>1085</v>
      </c>
      <c s="34" t="s">
        <v>4820</v>
      </c>
      <c s="35" t="s">
        <v>5</v>
      </c>
      <c s="6" t="s">
        <v>4821</v>
      </c>
      <c s="36" t="s">
        <v>166</v>
      </c>
      <c s="37">
        <v>1</v>
      </c>
      <c s="36">
        <v>0</v>
      </c>
      <c s="36">
        <f>ROUND(G606*H606,6)</f>
      </c>
      <c r="L606" s="38">
        <v>0</v>
      </c>
      <c s="32">
        <f>ROUND(ROUND(L606,2)*ROUND(G606,3),2)</f>
      </c>
      <c s="36" t="s">
        <v>56</v>
      </c>
      <c>
        <f>(M606*21)/100</f>
      </c>
      <c t="s">
        <v>28</v>
      </c>
    </row>
    <row r="607" spans="1:5" ht="25.5">
      <c r="A607" s="35" t="s">
        <v>57</v>
      </c>
      <c r="E607" s="39" t="s">
        <v>4821</v>
      </c>
    </row>
    <row r="608" spans="1:5" ht="12.75">
      <c r="A608" s="35" t="s">
        <v>58</v>
      </c>
      <c r="E608" s="40" t="s">
        <v>5</v>
      </c>
    </row>
    <row r="609" spans="1:5" ht="63.75">
      <c r="A609" t="s">
        <v>60</v>
      </c>
      <c r="E609" s="39" t="s">
        <v>4842</v>
      </c>
    </row>
    <row r="610" spans="1:16" ht="12.75">
      <c r="A610" t="s">
        <v>50</v>
      </c>
      <c s="34" t="s">
        <v>1090</v>
      </c>
      <c s="34" t="s">
        <v>4843</v>
      </c>
      <c s="35" t="s">
        <v>5</v>
      </c>
      <c s="6" t="s">
        <v>4844</v>
      </c>
      <c s="36" t="s">
        <v>300</v>
      </c>
      <c s="37">
        <v>10.5</v>
      </c>
      <c s="36">
        <v>0</v>
      </c>
      <c s="36">
        <f>ROUND(G610*H610,6)</f>
      </c>
      <c r="L610" s="38">
        <v>0</v>
      </c>
      <c s="32">
        <f>ROUND(ROUND(L610,2)*ROUND(G610,3),2)</f>
      </c>
      <c s="36" t="s">
        <v>56</v>
      </c>
      <c>
        <f>(M610*21)/100</f>
      </c>
      <c t="s">
        <v>28</v>
      </c>
    </row>
    <row r="611" spans="1:5" ht="12.75">
      <c r="A611" s="35" t="s">
        <v>57</v>
      </c>
      <c r="E611" s="39" t="s">
        <v>4844</v>
      </c>
    </row>
    <row r="612" spans="1:5" ht="12.75">
      <c r="A612" s="35" t="s">
        <v>58</v>
      </c>
      <c r="E612" s="40" t="s">
        <v>5</v>
      </c>
    </row>
    <row r="613" spans="1:5" ht="38.25">
      <c r="A613" t="s">
        <v>60</v>
      </c>
      <c r="E613" s="39" t="s">
        <v>4845</v>
      </c>
    </row>
    <row r="614" spans="1:16" ht="12.75">
      <c r="A614" t="s">
        <v>50</v>
      </c>
      <c s="34" t="s">
        <v>1094</v>
      </c>
      <c s="34" t="s">
        <v>4846</v>
      </c>
      <c s="35" t="s">
        <v>5</v>
      </c>
      <c s="6" t="s">
        <v>4847</v>
      </c>
      <c s="36" t="s">
        <v>166</v>
      </c>
      <c s="37">
        <v>1</v>
      </c>
      <c s="36">
        <v>0</v>
      </c>
      <c s="36">
        <f>ROUND(G614*H614,6)</f>
      </c>
      <c r="L614" s="38">
        <v>0</v>
      </c>
      <c s="32">
        <f>ROUND(ROUND(L614,2)*ROUND(G614,3),2)</f>
      </c>
      <c s="36" t="s">
        <v>56</v>
      </c>
      <c>
        <f>(M614*21)/100</f>
      </c>
      <c t="s">
        <v>28</v>
      </c>
    </row>
    <row r="615" spans="1:5" ht="12.75">
      <c r="A615" s="35" t="s">
        <v>57</v>
      </c>
      <c r="E615" s="39" t="s">
        <v>4847</v>
      </c>
    </row>
    <row r="616" spans="1:5" ht="12.75">
      <c r="A616" s="35" t="s">
        <v>58</v>
      </c>
      <c r="E616" s="40" t="s">
        <v>5</v>
      </c>
    </row>
    <row r="617" spans="1:5" ht="38.25">
      <c r="A617" t="s">
        <v>60</v>
      </c>
      <c r="E617" s="39" t="s">
        <v>4848</v>
      </c>
    </row>
    <row r="618" spans="1:16" ht="25.5">
      <c r="A618" t="s">
        <v>50</v>
      </c>
      <c s="34" t="s">
        <v>1098</v>
      </c>
      <c s="34" t="s">
        <v>4849</v>
      </c>
      <c s="35" t="s">
        <v>5</v>
      </c>
      <c s="6" t="s">
        <v>4850</v>
      </c>
      <c s="36" t="s">
        <v>166</v>
      </c>
      <c s="37">
        <v>1</v>
      </c>
      <c s="36">
        <v>0</v>
      </c>
      <c s="36">
        <f>ROUND(G618*H618,6)</f>
      </c>
      <c r="L618" s="38">
        <v>0</v>
      </c>
      <c s="32">
        <f>ROUND(ROUND(L618,2)*ROUND(G618,3),2)</f>
      </c>
      <c s="36" t="s">
        <v>56</v>
      </c>
      <c>
        <f>(M618*21)/100</f>
      </c>
      <c t="s">
        <v>28</v>
      </c>
    </row>
    <row r="619" spans="1:5" ht="25.5">
      <c r="A619" s="35" t="s">
        <v>57</v>
      </c>
      <c r="E619" s="39" t="s">
        <v>4850</v>
      </c>
    </row>
    <row r="620" spans="1:5" ht="12.75">
      <c r="A620" s="35" t="s">
        <v>58</v>
      </c>
      <c r="E620" s="40" t="s">
        <v>5</v>
      </c>
    </row>
    <row r="621" spans="1:5" ht="38.25">
      <c r="A621" t="s">
        <v>60</v>
      </c>
      <c r="E621" s="39" t="s">
        <v>4851</v>
      </c>
    </row>
    <row r="622" spans="1:16" ht="25.5">
      <c r="A622" t="s">
        <v>50</v>
      </c>
      <c s="34" t="s">
        <v>1100</v>
      </c>
      <c s="34" t="s">
        <v>4852</v>
      </c>
      <c s="35" t="s">
        <v>5</v>
      </c>
      <c s="6" t="s">
        <v>4853</v>
      </c>
      <c s="36" t="s">
        <v>166</v>
      </c>
      <c s="37">
        <v>7</v>
      </c>
      <c s="36">
        <v>0</v>
      </c>
      <c s="36">
        <f>ROUND(G622*H622,6)</f>
      </c>
      <c r="L622" s="38">
        <v>0</v>
      </c>
      <c s="32">
        <f>ROUND(ROUND(L622,2)*ROUND(G622,3),2)</f>
      </c>
      <c s="36" t="s">
        <v>56</v>
      </c>
      <c>
        <f>(M622*21)/100</f>
      </c>
      <c t="s">
        <v>28</v>
      </c>
    </row>
    <row r="623" spans="1:5" ht="25.5">
      <c r="A623" s="35" t="s">
        <v>57</v>
      </c>
      <c r="E623" s="39" t="s">
        <v>4853</v>
      </c>
    </row>
    <row r="624" spans="1:5" ht="12.75">
      <c r="A624" s="35" t="s">
        <v>58</v>
      </c>
      <c r="E624" s="40" t="s">
        <v>5</v>
      </c>
    </row>
    <row r="625" spans="1:5" ht="38.25">
      <c r="A625" t="s">
        <v>60</v>
      </c>
      <c r="E625" s="39" t="s">
        <v>4854</v>
      </c>
    </row>
    <row r="626" spans="1:16" ht="25.5">
      <c r="A626" t="s">
        <v>50</v>
      </c>
      <c s="34" t="s">
        <v>1103</v>
      </c>
      <c s="34" t="s">
        <v>4855</v>
      </c>
      <c s="35" t="s">
        <v>5</v>
      </c>
      <c s="6" t="s">
        <v>4856</v>
      </c>
      <c s="36" t="s">
        <v>166</v>
      </c>
      <c s="37">
        <v>2</v>
      </c>
      <c s="36">
        <v>0</v>
      </c>
      <c s="36">
        <f>ROUND(G626*H626,6)</f>
      </c>
      <c r="L626" s="38">
        <v>0</v>
      </c>
      <c s="32">
        <f>ROUND(ROUND(L626,2)*ROUND(G626,3),2)</f>
      </c>
      <c s="36" t="s">
        <v>56</v>
      </c>
      <c>
        <f>(M626*21)/100</f>
      </c>
      <c t="s">
        <v>28</v>
      </c>
    </row>
    <row r="627" spans="1:5" ht="25.5">
      <c r="A627" s="35" t="s">
        <v>57</v>
      </c>
      <c r="E627" s="39" t="s">
        <v>4856</v>
      </c>
    </row>
    <row r="628" spans="1:5" ht="12.75">
      <c r="A628" s="35" t="s">
        <v>58</v>
      </c>
      <c r="E628" s="40" t="s">
        <v>5</v>
      </c>
    </row>
    <row r="629" spans="1:5" ht="38.25">
      <c r="A629" t="s">
        <v>60</v>
      </c>
      <c r="E629" s="39" t="s">
        <v>4857</v>
      </c>
    </row>
    <row r="630" spans="1:16" ht="12.75">
      <c r="A630" t="s">
        <v>50</v>
      </c>
      <c s="34" t="s">
        <v>1107</v>
      </c>
      <c s="34" t="s">
        <v>4858</v>
      </c>
      <c s="35" t="s">
        <v>5</v>
      </c>
      <c s="6" t="s">
        <v>4859</v>
      </c>
      <c s="36" t="s">
        <v>166</v>
      </c>
      <c s="37">
        <v>1</v>
      </c>
      <c s="36">
        <v>0</v>
      </c>
      <c s="36">
        <f>ROUND(G630*H630,6)</f>
      </c>
      <c r="L630" s="38">
        <v>0</v>
      </c>
      <c s="32">
        <f>ROUND(ROUND(L630,2)*ROUND(G630,3),2)</f>
      </c>
      <c s="36" t="s">
        <v>56</v>
      </c>
      <c>
        <f>(M630*21)/100</f>
      </c>
      <c t="s">
        <v>28</v>
      </c>
    </row>
    <row r="631" spans="1:5" ht="12.75">
      <c r="A631" s="35" t="s">
        <v>57</v>
      </c>
      <c r="E631" s="39" t="s">
        <v>4859</v>
      </c>
    </row>
    <row r="632" spans="1:5" ht="12.75">
      <c r="A632" s="35" t="s">
        <v>58</v>
      </c>
      <c r="E632" s="40" t="s">
        <v>5</v>
      </c>
    </row>
    <row r="633" spans="1:5" ht="25.5">
      <c r="A633" t="s">
        <v>60</v>
      </c>
      <c r="E633" s="39" t="s">
        <v>4860</v>
      </c>
    </row>
    <row r="634" spans="1:16" ht="12.75">
      <c r="A634" t="s">
        <v>50</v>
      </c>
      <c s="34" t="s">
        <v>1113</v>
      </c>
      <c s="34" t="s">
        <v>4861</v>
      </c>
      <c s="35" t="s">
        <v>5</v>
      </c>
      <c s="6" t="s">
        <v>4862</v>
      </c>
      <c s="36" t="s">
        <v>166</v>
      </c>
      <c s="37">
        <v>1</v>
      </c>
      <c s="36">
        <v>0</v>
      </c>
      <c s="36">
        <f>ROUND(G634*H634,6)</f>
      </c>
      <c r="L634" s="38">
        <v>0</v>
      </c>
      <c s="32">
        <f>ROUND(ROUND(L634,2)*ROUND(G634,3),2)</f>
      </c>
      <c s="36" t="s">
        <v>56</v>
      </c>
      <c>
        <f>(M634*21)/100</f>
      </c>
      <c t="s">
        <v>28</v>
      </c>
    </row>
    <row r="635" spans="1:5" ht="12.75">
      <c r="A635" s="35" t="s">
        <v>57</v>
      </c>
      <c r="E635" s="39" t="s">
        <v>4862</v>
      </c>
    </row>
    <row r="636" spans="1:5" ht="12.75">
      <c r="A636" s="35" t="s">
        <v>58</v>
      </c>
      <c r="E636" s="40" t="s">
        <v>5</v>
      </c>
    </row>
    <row r="637" spans="1:5" ht="25.5">
      <c r="A637" t="s">
        <v>60</v>
      </c>
      <c r="E637" s="39" t="s">
        <v>4863</v>
      </c>
    </row>
    <row r="638" spans="1:16" ht="12.75">
      <c r="A638" t="s">
        <v>50</v>
      </c>
      <c s="34" t="s">
        <v>1117</v>
      </c>
      <c s="34" t="s">
        <v>4864</v>
      </c>
      <c s="35" t="s">
        <v>5</v>
      </c>
      <c s="6" t="s">
        <v>4865</v>
      </c>
      <c s="36" t="s">
        <v>166</v>
      </c>
      <c s="37">
        <v>19</v>
      </c>
      <c s="36">
        <v>0</v>
      </c>
      <c s="36">
        <f>ROUND(G638*H638,6)</f>
      </c>
      <c r="L638" s="38">
        <v>0</v>
      </c>
      <c s="32">
        <f>ROUND(ROUND(L638,2)*ROUND(G638,3),2)</f>
      </c>
      <c s="36" t="s">
        <v>56</v>
      </c>
      <c>
        <f>(M638*21)/100</f>
      </c>
      <c t="s">
        <v>28</v>
      </c>
    </row>
    <row r="639" spans="1:5" ht="12.75">
      <c r="A639" s="35" t="s">
        <v>57</v>
      </c>
      <c r="E639" s="39" t="s">
        <v>4865</v>
      </c>
    </row>
    <row r="640" spans="1:5" ht="12.75">
      <c r="A640" s="35" t="s">
        <v>58</v>
      </c>
      <c r="E640" s="40" t="s">
        <v>5</v>
      </c>
    </row>
    <row r="641" spans="1:5" ht="25.5">
      <c r="A641" t="s">
        <v>60</v>
      </c>
      <c r="E641" s="39" t="s">
        <v>4866</v>
      </c>
    </row>
    <row r="642" spans="1:16" ht="12.75">
      <c r="A642" t="s">
        <v>50</v>
      </c>
      <c s="34" t="s">
        <v>1121</v>
      </c>
      <c s="34" t="s">
        <v>4867</v>
      </c>
      <c s="35" t="s">
        <v>5</v>
      </c>
      <c s="6" t="s">
        <v>4868</v>
      </c>
      <c s="36" t="s">
        <v>166</v>
      </c>
      <c s="37">
        <v>7</v>
      </c>
      <c s="36">
        <v>0</v>
      </c>
      <c s="36">
        <f>ROUND(G642*H642,6)</f>
      </c>
      <c r="L642" s="38">
        <v>0</v>
      </c>
      <c s="32">
        <f>ROUND(ROUND(L642,2)*ROUND(G642,3),2)</f>
      </c>
      <c s="36" t="s">
        <v>56</v>
      </c>
      <c>
        <f>(M642*21)/100</f>
      </c>
      <c t="s">
        <v>28</v>
      </c>
    </row>
    <row r="643" spans="1:5" ht="12.75">
      <c r="A643" s="35" t="s">
        <v>57</v>
      </c>
      <c r="E643" s="39" t="s">
        <v>4868</v>
      </c>
    </row>
    <row r="644" spans="1:5" ht="12.75">
      <c r="A644" s="35" t="s">
        <v>58</v>
      </c>
      <c r="E644" s="40" t="s">
        <v>5</v>
      </c>
    </row>
    <row r="645" spans="1:5" ht="25.5">
      <c r="A645" t="s">
        <v>60</v>
      </c>
      <c r="E645" s="39" t="s">
        <v>4869</v>
      </c>
    </row>
    <row r="646" spans="1:16" ht="25.5">
      <c r="A646" t="s">
        <v>50</v>
      </c>
      <c s="34" t="s">
        <v>1125</v>
      </c>
      <c s="34" t="s">
        <v>4870</v>
      </c>
      <c s="35" t="s">
        <v>5</v>
      </c>
      <c s="6" t="s">
        <v>4816</v>
      </c>
      <c s="36" t="s">
        <v>166</v>
      </c>
      <c s="37">
        <v>1</v>
      </c>
      <c s="36">
        <v>0</v>
      </c>
      <c s="36">
        <f>ROUND(G646*H646,6)</f>
      </c>
      <c r="L646" s="38">
        <v>0</v>
      </c>
      <c s="32">
        <f>ROUND(ROUND(L646,2)*ROUND(G646,3),2)</f>
      </c>
      <c s="36" t="s">
        <v>56</v>
      </c>
      <c>
        <f>(M646*21)/100</f>
      </c>
      <c t="s">
        <v>28</v>
      </c>
    </row>
    <row r="647" spans="1:5" ht="25.5">
      <c r="A647" s="35" t="s">
        <v>57</v>
      </c>
      <c r="E647" s="39" t="s">
        <v>4816</v>
      </c>
    </row>
    <row r="648" spans="1:5" ht="12.75">
      <c r="A648" s="35" t="s">
        <v>58</v>
      </c>
      <c r="E648" s="40" t="s">
        <v>5</v>
      </c>
    </row>
    <row r="649" spans="1:5" ht="38.25">
      <c r="A649" t="s">
        <v>60</v>
      </c>
      <c r="E649" s="39" t="s">
        <v>4871</v>
      </c>
    </row>
    <row r="650" spans="1:13" ht="12.75">
      <c r="A650" t="s">
        <v>47</v>
      </c>
      <c r="C650" s="31" t="s">
        <v>4872</v>
      </c>
      <c r="E650" s="33" t="s">
        <v>4873</v>
      </c>
      <c r="J650" s="32">
        <f>0</f>
      </c>
      <c s="32">
        <f>0</f>
      </c>
      <c s="32">
        <f>0+L651+L655+L659+L663+L667+L671+L675+L679+L683+L687+L691+L695</f>
      </c>
      <c s="32">
        <f>0+M651+M655+M659+M663+M667+M671+M675+M679+M683+M687+M691+M695</f>
      </c>
    </row>
    <row r="651" spans="1:16" ht="25.5">
      <c r="A651" t="s">
        <v>50</v>
      </c>
      <c s="34" t="s">
        <v>1129</v>
      </c>
      <c s="34" t="s">
        <v>4874</v>
      </c>
      <c s="35" t="s">
        <v>5</v>
      </c>
      <c s="6" t="s">
        <v>4875</v>
      </c>
      <c s="36" t="s">
        <v>166</v>
      </c>
      <c s="37">
        <v>1</v>
      </c>
      <c s="36">
        <v>0</v>
      </c>
      <c s="36">
        <f>ROUND(G651*H651,6)</f>
      </c>
      <c r="L651" s="38">
        <v>0</v>
      </c>
      <c s="32">
        <f>ROUND(ROUND(L651,2)*ROUND(G651,3),2)</f>
      </c>
      <c s="36" t="s">
        <v>56</v>
      </c>
      <c>
        <f>(M651*21)/100</f>
      </c>
      <c t="s">
        <v>28</v>
      </c>
    </row>
    <row r="652" spans="1:5" ht="25.5">
      <c r="A652" s="35" t="s">
        <v>57</v>
      </c>
      <c r="E652" s="39" t="s">
        <v>4875</v>
      </c>
    </row>
    <row r="653" spans="1:5" ht="12.75">
      <c r="A653" s="35" t="s">
        <v>58</v>
      </c>
      <c r="E653" s="40" t="s">
        <v>5</v>
      </c>
    </row>
    <row r="654" spans="1:5" ht="63.75">
      <c r="A654" t="s">
        <v>60</v>
      </c>
      <c r="E654" s="39" t="s">
        <v>4876</v>
      </c>
    </row>
    <row r="655" spans="1:16" ht="12.75">
      <c r="A655" t="s">
        <v>50</v>
      </c>
      <c s="34" t="s">
        <v>1133</v>
      </c>
      <c s="34" t="s">
        <v>4877</v>
      </c>
      <c s="35" t="s">
        <v>5</v>
      </c>
      <c s="6" t="s">
        <v>4878</v>
      </c>
      <c s="36" t="s">
        <v>300</v>
      </c>
      <c s="37">
        <v>7.5</v>
      </c>
      <c s="36">
        <v>0</v>
      </c>
      <c s="36">
        <f>ROUND(G655*H655,6)</f>
      </c>
      <c r="L655" s="38">
        <v>0</v>
      </c>
      <c s="32">
        <f>ROUND(ROUND(L655,2)*ROUND(G655,3),2)</f>
      </c>
      <c s="36" t="s">
        <v>56</v>
      </c>
      <c>
        <f>(M655*21)/100</f>
      </c>
      <c t="s">
        <v>28</v>
      </c>
    </row>
    <row r="656" spans="1:5" ht="12.75">
      <c r="A656" s="35" t="s">
        <v>57</v>
      </c>
      <c r="E656" s="39" t="s">
        <v>4878</v>
      </c>
    </row>
    <row r="657" spans="1:5" ht="12.75">
      <c r="A657" s="35" t="s">
        <v>58</v>
      </c>
      <c r="E657" s="40" t="s">
        <v>5</v>
      </c>
    </row>
    <row r="658" spans="1:5" ht="38.25">
      <c r="A658" t="s">
        <v>60</v>
      </c>
      <c r="E658" s="39" t="s">
        <v>4879</v>
      </c>
    </row>
    <row r="659" spans="1:16" ht="12.75">
      <c r="A659" t="s">
        <v>50</v>
      </c>
      <c s="34" t="s">
        <v>1137</v>
      </c>
      <c s="34" t="s">
        <v>4846</v>
      </c>
      <c s="35" t="s">
        <v>5</v>
      </c>
      <c s="6" t="s">
        <v>4847</v>
      </c>
      <c s="36" t="s">
        <v>166</v>
      </c>
      <c s="37">
        <v>1</v>
      </c>
      <c s="36">
        <v>0</v>
      </c>
      <c s="36">
        <f>ROUND(G659*H659,6)</f>
      </c>
      <c r="L659" s="38">
        <v>0</v>
      </c>
      <c s="32">
        <f>ROUND(ROUND(L659,2)*ROUND(G659,3),2)</f>
      </c>
      <c s="36" t="s">
        <v>56</v>
      </c>
      <c>
        <f>(M659*21)/100</f>
      </c>
      <c t="s">
        <v>28</v>
      </c>
    </row>
    <row r="660" spans="1:5" ht="12.75">
      <c r="A660" s="35" t="s">
        <v>57</v>
      </c>
      <c r="E660" s="39" t="s">
        <v>4847</v>
      </c>
    </row>
    <row r="661" spans="1:5" ht="12.75">
      <c r="A661" s="35" t="s">
        <v>58</v>
      </c>
      <c r="E661" s="40" t="s">
        <v>5</v>
      </c>
    </row>
    <row r="662" spans="1:5" ht="38.25">
      <c r="A662" t="s">
        <v>60</v>
      </c>
      <c r="E662" s="39" t="s">
        <v>4880</v>
      </c>
    </row>
    <row r="663" spans="1:16" ht="25.5">
      <c r="A663" t="s">
        <v>50</v>
      </c>
      <c s="34" t="s">
        <v>1141</v>
      </c>
      <c s="34" t="s">
        <v>4852</v>
      </c>
      <c s="35" t="s">
        <v>5</v>
      </c>
      <c s="6" t="s">
        <v>4853</v>
      </c>
      <c s="36" t="s">
        <v>166</v>
      </c>
      <c s="37">
        <v>16</v>
      </c>
      <c s="36">
        <v>0</v>
      </c>
      <c s="36">
        <f>ROUND(G663*H663,6)</f>
      </c>
      <c r="L663" s="38">
        <v>0</v>
      </c>
      <c s="32">
        <f>ROUND(ROUND(L663,2)*ROUND(G663,3),2)</f>
      </c>
      <c s="36" t="s">
        <v>56</v>
      </c>
      <c>
        <f>(M663*21)/100</f>
      </c>
      <c t="s">
        <v>28</v>
      </c>
    </row>
    <row r="664" spans="1:5" ht="25.5">
      <c r="A664" s="35" t="s">
        <v>57</v>
      </c>
      <c r="E664" s="39" t="s">
        <v>4853</v>
      </c>
    </row>
    <row r="665" spans="1:5" ht="12.75">
      <c r="A665" s="35" t="s">
        <v>58</v>
      </c>
      <c r="E665" s="40" t="s">
        <v>5</v>
      </c>
    </row>
    <row r="666" spans="1:5" ht="38.25">
      <c r="A666" t="s">
        <v>60</v>
      </c>
      <c r="E666" s="39" t="s">
        <v>4881</v>
      </c>
    </row>
    <row r="667" spans="1:16" ht="25.5">
      <c r="A667" t="s">
        <v>50</v>
      </c>
      <c s="34" t="s">
        <v>1145</v>
      </c>
      <c s="34" t="s">
        <v>4855</v>
      </c>
      <c s="35" t="s">
        <v>5</v>
      </c>
      <c s="6" t="s">
        <v>4856</v>
      </c>
      <c s="36" t="s">
        <v>166</v>
      </c>
      <c s="37">
        <v>4</v>
      </c>
      <c s="36">
        <v>0</v>
      </c>
      <c s="36">
        <f>ROUND(G667*H667,6)</f>
      </c>
      <c r="L667" s="38">
        <v>0</v>
      </c>
      <c s="32">
        <f>ROUND(ROUND(L667,2)*ROUND(G667,3),2)</f>
      </c>
      <c s="36" t="s">
        <v>56</v>
      </c>
      <c>
        <f>(M667*21)/100</f>
      </c>
      <c t="s">
        <v>28</v>
      </c>
    </row>
    <row r="668" spans="1:5" ht="25.5">
      <c r="A668" s="35" t="s">
        <v>57</v>
      </c>
      <c r="E668" s="39" t="s">
        <v>4856</v>
      </c>
    </row>
    <row r="669" spans="1:5" ht="12.75">
      <c r="A669" s="35" t="s">
        <v>58</v>
      </c>
      <c r="E669" s="40" t="s">
        <v>5</v>
      </c>
    </row>
    <row r="670" spans="1:5" ht="38.25">
      <c r="A670" t="s">
        <v>60</v>
      </c>
      <c r="E670" s="39" t="s">
        <v>4882</v>
      </c>
    </row>
    <row r="671" spans="1:16" ht="12.75">
      <c r="A671" t="s">
        <v>50</v>
      </c>
      <c s="34" t="s">
        <v>1149</v>
      </c>
      <c s="34" t="s">
        <v>4883</v>
      </c>
      <c s="35" t="s">
        <v>5</v>
      </c>
      <c s="6" t="s">
        <v>4884</v>
      </c>
      <c s="36" t="s">
        <v>166</v>
      </c>
      <c s="37">
        <v>1</v>
      </c>
      <c s="36">
        <v>0</v>
      </c>
      <c s="36">
        <f>ROUND(G671*H671,6)</f>
      </c>
      <c r="L671" s="38">
        <v>0</v>
      </c>
      <c s="32">
        <f>ROUND(ROUND(L671,2)*ROUND(G671,3),2)</f>
      </c>
      <c s="36" t="s">
        <v>56</v>
      </c>
      <c>
        <f>(M671*21)/100</f>
      </c>
      <c t="s">
        <v>28</v>
      </c>
    </row>
    <row r="672" spans="1:5" ht="12.75">
      <c r="A672" s="35" t="s">
        <v>57</v>
      </c>
      <c r="E672" s="39" t="s">
        <v>4884</v>
      </c>
    </row>
    <row r="673" spans="1:5" ht="12.75">
      <c r="A673" s="35" t="s">
        <v>58</v>
      </c>
      <c r="E673" s="40" t="s">
        <v>5</v>
      </c>
    </row>
    <row r="674" spans="1:5" ht="25.5">
      <c r="A674" t="s">
        <v>60</v>
      </c>
      <c r="E674" s="39" t="s">
        <v>4885</v>
      </c>
    </row>
    <row r="675" spans="1:16" ht="12.75">
      <c r="A675" t="s">
        <v>50</v>
      </c>
      <c s="34" t="s">
        <v>3252</v>
      </c>
      <c s="34" t="s">
        <v>4864</v>
      </c>
      <c s="35" t="s">
        <v>5</v>
      </c>
      <c s="6" t="s">
        <v>4865</v>
      </c>
      <c s="36" t="s">
        <v>166</v>
      </c>
      <c s="37">
        <v>7</v>
      </c>
      <c s="36">
        <v>0</v>
      </c>
      <c s="36">
        <f>ROUND(G675*H675,6)</f>
      </c>
      <c r="L675" s="38">
        <v>0</v>
      </c>
      <c s="32">
        <f>ROUND(ROUND(L675,2)*ROUND(G675,3),2)</f>
      </c>
      <c s="36" t="s">
        <v>56</v>
      </c>
      <c>
        <f>(M675*21)/100</f>
      </c>
      <c t="s">
        <v>28</v>
      </c>
    </row>
    <row r="676" spans="1:5" ht="12.75">
      <c r="A676" s="35" t="s">
        <v>57</v>
      </c>
      <c r="E676" s="39" t="s">
        <v>4865</v>
      </c>
    </row>
    <row r="677" spans="1:5" ht="12.75">
      <c r="A677" s="35" t="s">
        <v>58</v>
      </c>
      <c r="E677" s="40" t="s">
        <v>5</v>
      </c>
    </row>
    <row r="678" spans="1:5" ht="25.5">
      <c r="A678" t="s">
        <v>60</v>
      </c>
      <c r="E678" s="39" t="s">
        <v>4885</v>
      </c>
    </row>
    <row r="679" spans="1:16" ht="12.75">
      <c r="A679" t="s">
        <v>50</v>
      </c>
      <c s="34" t="s">
        <v>1153</v>
      </c>
      <c s="34" t="s">
        <v>4886</v>
      </c>
      <c s="35" t="s">
        <v>5</v>
      </c>
      <c s="6" t="s">
        <v>4887</v>
      </c>
      <c s="36" t="s">
        <v>166</v>
      </c>
      <c s="37">
        <v>1</v>
      </c>
      <c s="36">
        <v>0</v>
      </c>
      <c s="36">
        <f>ROUND(G679*H679,6)</f>
      </c>
      <c r="L679" s="38">
        <v>0</v>
      </c>
      <c s="32">
        <f>ROUND(ROUND(L679,2)*ROUND(G679,3),2)</f>
      </c>
      <c s="36" t="s">
        <v>56</v>
      </c>
      <c>
        <f>(M679*21)/100</f>
      </c>
      <c t="s">
        <v>28</v>
      </c>
    </row>
    <row r="680" spans="1:5" ht="12.75">
      <c r="A680" s="35" t="s">
        <v>57</v>
      </c>
      <c r="E680" s="39" t="s">
        <v>4887</v>
      </c>
    </row>
    <row r="681" spans="1:5" ht="12.75">
      <c r="A681" s="35" t="s">
        <v>58</v>
      </c>
      <c r="E681" s="40" t="s">
        <v>5</v>
      </c>
    </row>
    <row r="682" spans="1:5" ht="25.5">
      <c r="A682" t="s">
        <v>60</v>
      </c>
      <c r="E682" s="39" t="s">
        <v>4885</v>
      </c>
    </row>
    <row r="683" spans="1:16" ht="12.75">
      <c r="A683" t="s">
        <v>50</v>
      </c>
      <c s="34" t="s">
        <v>1157</v>
      </c>
      <c s="34" t="s">
        <v>4858</v>
      </c>
      <c s="35" t="s">
        <v>5</v>
      </c>
      <c s="6" t="s">
        <v>4859</v>
      </c>
      <c s="36" t="s">
        <v>166</v>
      </c>
      <c s="37">
        <v>1</v>
      </c>
      <c s="36">
        <v>0</v>
      </c>
      <c s="36">
        <f>ROUND(G683*H683,6)</f>
      </c>
      <c r="L683" s="38">
        <v>0</v>
      </c>
      <c s="32">
        <f>ROUND(ROUND(L683,2)*ROUND(G683,3),2)</f>
      </c>
      <c s="36" t="s">
        <v>56</v>
      </c>
      <c>
        <f>(M683*21)/100</f>
      </c>
      <c t="s">
        <v>28</v>
      </c>
    </row>
    <row r="684" spans="1:5" ht="12.75">
      <c r="A684" s="35" t="s">
        <v>57</v>
      </c>
      <c r="E684" s="39" t="s">
        <v>4859</v>
      </c>
    </row>
    <row r="685" spans="1:5" ht="12.75">
      <c r="A685" s="35" t="s">
        <v>58</v>
      </c>
      <c r="E685" s="40" t="s">
        <v>5</v>
      </c>
    </row>
    <row r="686" spans="1:5" ht="25.5">
      <c r="A686" t="s">
        <v>60</v>
      </c>
      <c r="E686" s="39" t="s">
        <v>4888</v>
      </c>
    </row>
    <row r="687" spans="1:16" ht="12.75">
      <c r="A687" t="s">
        <v>50</v>
      </c>
      <c s="34" t="s">
        <v>1161</v>
      </c>
      <c s="34" t="s">
        <v>4861</v>
      </c>
      <c s="35" t="s">
        <v>5</v>
      </c>
      <c s="6" t="s">
        <v>4862</v>
      </c>
      <c s="36" t="s">
        <v>166</v>
      </c>
      <c s="37">
        <v>1</v>
      </c>
      <c s="36">
        <v>0</v>
      </c>
      <c s="36">
        <f>ROUND(G687*H687,6)</f>
      </c>
      <c r="L687" s="38">
        <v>0</v>
      </c>
      <c s="32">
        <f>ROUND(ROUND(L687,2)*ROUND(G687,3),2)</f>
      </c>
      <c s="36" t="s">
        <v>56</v>
      </c>
      <c>
        <f>(M687*21)/100</f>
      </c>
      <c t="s">
        <v>28</v>
      </c>
    </row>
    <row r="688" spans="1:5" ht="12.75">
      <c r="A688" s="35" t="s">
        <v>57</v>
      </c>
      <c r="E688" s="39" t="s">
        <v>4862</v>
      </c>
    </row>
    <row r="689" spans="1:5" ht="12.75">
      <c r="A689" s="35" t="s">
        <v>58</v>
      </c>
      <c r="E689" s="40" t="s">
        <v>5</v>
      </c>
    </row>
    <row r="690" spans="1:5" ht="25.5">
      <c r="A690" t="s">
        <v>60</v>
      </c>
      <c r="E690" s="39" t="s">
        <v>4889</v>
      </c>
    </row>
    <row r="691" spans="1:16" ht="12.75">
      <c r="A691" t="s">
        <v>50</v>
      </c>
      <c s="34" t="s">
        <v>1163</v>
      </c>
      <c s="34" t="s">
        <v>4890</v>
      </c>
      <c s="35" t="s">
        <v>5</v>
      </c>
      <c s="6" t="s">
        <v>4891</v>
      </c>
      <c s="36" t="s">
        <v>166</v>
      </c>
      <c s="37">
        <v>1</v>
      </c>
      <c s="36">
        <v>0</v>
      </c>
      <c s="36">
        <f>ROUND(G691*H691,6)</f>
      </c>
      <c r="L691" s="38">
        <v>0</v>
      </c>
      <c s="32">
        <f>ROUND(ROUND(L691,2)*ROUND(G691,3),2)</f>
      </c>
      <c s="36" t="s">
        <v>56</v>
      </c>
      <c>
        <f>(M691*21)/100</f>
      </c>
      <c t="s">
        <v>28</v>
      </c>
    </row>
    <row r="692" spans="1:5" ht="12.75">
      <c r="A692" s="35" t="s">
        <v>57</v>
      </c>
      <c r="E692" s="39" t="s">
        <v>4891</v>
      </c>
    </row>
    <row r="693" spans="1:5" ht="12.75">
      <c r="A693" s="35" t="s">
        <v>58</v>
      </c>
      <c r="E693" s="40" t="s">
        <v>5</v>
      </c>
    </row>
    <row r="694" spans="1:5" ht="25.5">
      <c r="A694" t="s">
        <v>60</v>
      </c>
      <c r="E694" s="39" t="s">
        <v>4892</v>
      </c>
    </row>
    <row r="695" spans="1:16" ht="25.5">
      <c r="A695" t="s">
        <v>50</v>
      </c>
      <c s="34" t="s">
        <v>1165</v>
      </c>
      <c s="34" t="s">
        <v>4893</v>
      </c>
      <c s="35" t="s">
        <v>5</v>
      </c>
      <c s="6" t="s">
        <v>4816</v>
      </c>
      <c s="36" t="s">
        <v>166</v>
      </c>
      <c s="37">
        <v>1</v>
      </c>
      <c s="36">
        <v>0</v>
      </c>
      <c s="36">
        <f>ROUND(G695*H695,6)</f>
      </c>
      <c r="L695" s="38">
        <v>0</v>
      </c>
      <c s="32">
        <f>ROUND(ROUND(L695,2)*ROUND(G695,3),2)</f>
      </c>
      <c s="36" t="s">
        <v>56</v>
      </c>
      <c>
        <f>(M695*21)/100</f>
      </c>
      <c t="s">
        <v>28</v>
      </c>
    </row>
    <row r="696" spans="1:5" ht="25.5">
      <c r="A696" s="35" t="s">
        <v>57</v>
      </c>
      <c r="E696" s="39" t="s">
        <v>4816</v>
      </c>
    </row>
    <row r="697" spans="1:5" ht="12.75">
      <c r="A697" s="35" t="s">
        <v>58</v>
      </c>
      <c r="E697" s="40" t="s">
        <v>5</v>
      </c>
    </row>
    <row r="698" spans="1:5" ht="38.25">
      <c r="A698" t="s">
        <v>60</v>
      </c>
      <c r="E698" s="39" t="s">
        <v>4894</v>
      </c>
    </row>
    <row r="699" spans="1:13" ht="12.75">
      <c r="A699" t="s">
        <v>47</v>
      </c>
      <c r="C699" s="31" t="s">
        <v>4895</v>
      </c>
      <c r="E699" s="33" t="s">
        <v>4896</v>
      </c>
      <c r="J699" s="32">
        <f>0</f>
      </c>
      <c s="32">
        <f>0</f>
      </c>
      <c s="32">
        <f>0+L700+L704+L708+L712+L716+L720+L724+L728+L732+L736+L740+L744+L748+L752+L756</f>
      </c>
      <c s="32">
        <f>0+M700+M704+M708+M712+M716+M720+M724+M728+M732+M736+M740+M744+M748+M752+M756</f>
      </c>
    </row>
    <row r="700" spans="1:16" ht="25.5">
      <c r="A700" t="s">
        <v>50</v>
      </c>
      <c s="34" t="s">
        <v>1167</v>
      </c>
      <c s="34" t="s">
        <v>4897</v>
      </c>
      <c s="35" t="s">
        <v>5</v>
      </c>
      <c s="6" t="s">
        <v>4898</v>
      </c>
      <c s="36" t="s">
        <v>166</v>
      </c>
      <c s="37">
        <v>1</v>
      </c>
      <c s="36">
        <v>0</v>
      </c>
      <c s="36">
        <f>ROUND(G700*H700,6)</f>
      </c>
      <c r="L700" s="38">
        <v>0</v>
      </c>
      <c s="32">
        <f>ROUND(ROUND(L700,2)*ROUND(G700,3),2)</f>
      </c>
      <c s="36" t="s">
        <v>56</v>
      </c>
      <c>
        <f>(M700*21)/100</f>
      </c>
      <c t="s">
        <v>28</v>
      </c>
    </row>
    <row r="701" spans="1:5" ht="25.5">
      <c r="A701" s="35" t="s">
        <v>57</v>
      </c>
      <c r="E701" s="39" t="s">
        <v>4898</v>
      </c>
    </row>
    <row r="702" spans="1:5" ht="12.75">
      <c r="A702" s="35" t="s">
        <v>58</v>
      </c>
      <c r="E702" s="40" t="s">
        <v>5</v>
      </c>
    </row>
    <row r="703" spans="1:5" ht="63.75">
      <c r="A703" t="s">
        <v>60</v>
      </c>
      <c r="E703" s="39" t="s">
        <v>4899</v>
      </c>
    </row>
    <row r="704" spans="1:16" ht="12.75">
      <c r="A704" t="s">
        <v>50</v>
      </c>
      <c s="34" t="s">
        <v>1168</v>
      </c>
      <c s="34" t="s">
        <v>4900</v>
      </c>
      <c s="35" t="s">
        <v>5</v>
      </c>
      <c s="6" t="s">
        <v>4901</v>
      </c>
      <c s="36" t="s">
        <v>300</v>
      </c>
      <c s="37">
        <v>8</v>
      </c>
      <c s="36">
        <v>0</v>
      </c>
      <c s="36">
        <f>ROUND(G704*H704,6)</f>
      </c>
      <c r="L704" s="38">
        <v>0</v>
      </c>
      <c s="32">
        <f>ROUND(ROUND(L704,2)*ROUND(G704,3),2)</f>
      </c>
      <c s="36" t="s">
        <v>56</v>
      </c>
      <c>
        <f>(M704*21)/100</f>
      </c>
      <c t="s">
        <v>28</v>
      </c>
    </row>
    <row r="705" spans="1:5" ht="12.75">
      <c r="A705" s="35" t="s">
        <v>57</v>
      </c>
      <c r="E705" s="39" t="s">
        <v>4901</v>
      </c>
    </row>
    <row r="706" spans="1:5" ht="12.75">
      <c r="A706" s="35" t="s">
        <v>58</v>
      </c>
      <c r="E706" s="40" t="s">
        <v>5</v>
      </c>
    </row>
    <row r="707" spans="1:5" ht="38.25">
      <c r="A707" t="s">
        <v>60</v>
      </c>
      <c r="E707" s="39" t="s">
        <v>4902</v>
      </c>
    </row>
    <row r="708" spans="1:16" ht="12.75">
      <c r="A708" t="s">
        <v>50</v>
      </c>
      <c s="34" t="s">
        <v>1169</v>
      </c>
      <c s="34" t="s">
        <v>4903</v>
      </c>
      <c s="35" t="s">
        <v>5</v>
      </c>
      <c s="6" t="s">
        <v>4904</v>
      </c>
      <c s="36" t="s">
        <v>166</v>
      </c>
      <c s="37">
        <v>1</v>
      </c>
      <c s="36">
        <v>0</v>
      </c>
      <c s="36">
        <f>ROUND(G708*H708,6)</f>
      </c>
      <c r="L708" s="38">
        <v>0</v>
      </c>
      <c s="32">
        <f>ROUND(ROUND(L708,2)*ROUND(G708,3),2)</f>
      </c>
      <c s="36" t="s">
        <v>56</v>
      </c>
      <c>
        <f>(M708*21)/100</f>
      </c>
      <c t="s">
        <v>28</v>
      </c>
    </row>
    <row r="709" spans="1:5" ht="12.75">
      <c r="A709" s="35" t="s">
        <v>57</v>
      </c>
      <c r="E709" s="39" t="s">
        <v>4904</v>
      </c>
    </row>
    <row r="710" spans="1:5" ht="12.75">
      <c r="A710" s="35" t="s">
        <v>58</v>
      </c>
      <c r="E710" s="40" t="s">
        <v>5</v>
      </c>
    </row>
    <row r="711" spans="1:5" ht="38.25">
      <c r="A711" t="s">
        <v>60</v>
      </c>
      <c r="E711" s="39" t="s">
        <v>4905</v>
      </c>
    </row>
    <row r="712" spans="1:16" ht="25.5">
      <c r="A712" t="s">
        <v>50</v>
      </c>
      <c s="34" t="s">
        <v>1171</v>
      </c>
      <c s="34" t="s">
        <v>4852</v>
      </c>
      <c s="35" t="s">
        <v>5</v>
      </c>
      <c s="6" t="s">
        <v>4853</v>
      </c>
      <c s="36" t="s">
        <v>166</v>
      </c>
      <c s="37">
        <v>2</v>
      </c>
      <c s="36">
        <v>0</v>
      </c>
      <c s="36">
        <f>ROUND(G712*H712,6)</f>
      </c>
      <c r="L712" s="38">
        <v>0</v>
      </c>
      <c s="32">
        <f>ROUND(ROUND(L712,2)*ROUND(G712,3),2)</f>
      </c>
      <c s="36" t="s">
        <v>56</v>
      </c>
      <c>
        <f>(M712*21)/100</f>
      </c>
      <c t="s">
        <v>28</v>
      </c>
    </row>
    <row r="713" spans="1:5" ht="25.5">
      <c r="A713" s="35" t="s">
        <v>57</v>
      </c>
      <c r="E713" s="39" t="s">
        <v>4853</v>
      </c>
    </row>
    <row r="714" spans="1:5" ht="12.75">
      <c r="A714" s="35" t="s">
        <v>58</v>
      </c>
      <c r="E714" s="40" t="s">
        <v>5</v>
      </c>
    </row>
    <row r="715" spans="1:5" ht="38.25">
      <c r="A715" t="s">
        <v>60</v>
      </c>
      <c r="E715" s="39" t="s">
        <v>4906</v>
      </c>
    </row>
    <row r="716" spans="1:16" ht="12.75">
      <c r="A716" t="s">
        <v>50</v>
      </c>
      <c s="34" t="s">
        <v>1173</v>
      </c>
      <c s="34" t="s">
        <v>4864</v>
      </c>
      <c s="35" t="s">
        <v>5</v>
      </c>
      <c s="6" t="s">
        <v>4865</v>
      </c>
      <c s="36" t="s">
        <v>166</v>
      </c>
      <c s="37">
        <v>5</v>
      </c>
      <c s="36">
        <v>0</v>
      </c>
      <c s="36">
        <f>ROUND(G716*H716,6)</f>
      </c>
      <c r="L716" s="38">
        <v>0</v>
      </c>
      <c s="32">
        <f>ROUND(ROUND(L716,2)*ROUND(G716,3),2)</f>
      </c>
      <c s="36" t="s">
        <v>56</v>
      </c>
      <c>
        <f>(M716*21)/100</f>
      </c>
      <c t="s">
        <v>28</v>
      </c>
    </row>
    <row r="717" spans="1:5" ht="12.75">
      <c r="A717" s="35" t="s">
        <v>57</v>
      </c>
      <c r="E717" s="39" t="s">
        <v>4865</v>
      </c>
    </row>
    <row r="718" spans="1:5" ht="12.75">
      <c r="A718" s="35" t="s">
        <v>58</v>
      </c>
      <c r="E718" s="40" t="s">
        <v>5</v>
      </c>
    </row>
    <row r="719" spans="1:5" ht="25.5">
      <c r="A719" t="s">
        <v>60</v>
      </c>
      <c r="E719" s="39" t="s">
        <v>4907</v>
      </c>
    </row>
    <row r="720" spans="1:16" ht="12.75">
      <c r="A720" t="s">
        <v>50</v>
      </c>
      <c s="34" t="s">
        <v>1176</v>
      </c>
      <c s="34" t="s">
        <v>4883</v>
      </c>
      <c s="35" t="s">
        <v>5</v>
      </c>
      <c s="6" t="s">
        <v>4884</v>
      </c>
      <c s="36" t="s">
        <v>166</v>
      </c>
      <c s="37">
        <v>1</v>
      </c>
      <c s="36">
        <v>0</v>
      </c>
      <c s="36">
        <f>ROUND(G720*H720,6)</f>
      </c>
      <c r="L720" s="38">
        <v>0</v>
      </c>
      <c s="32">
        <f>ROUND(ROUND(L720,2)*ROUND(G720,3),2)</f>
      </c>
      <c s="36" t="s">
        <v>56</v>
      </c>
      <c>
        <f>(M720*21)/100</f>
      </c>
      <c t="s">
        <v>28</v>
      </c>
    </row>
    <row r="721" spans="1:5" ht="12.75">
      <c r="A721" s="35" t="s">
        <v>57</v>
      </c>
      <c r="E721" s="39" t="s">
        <v>4884</v>
      </c>
    </row>
    <row r="722" spans="1:5" ht="12.75">
      <c r="A722" s="35" t="s">
        <v>58</v>
      </c>
      <c r="E722" s="40" t="s">
        <v>5</v>
      </c>
    </row>
    <row r="723" spans="1:5" ht="25.5">
      <c r="A723" t="s">
        <v>60</v>
      </c>
      <c r="E723" s="39" t="s">
        <v>4907</v>
      </c>
    </row>
    <row r="724" spans="1:16" ht="12.75">
      <c r="A724" t="s">
        <v>50</v>
      </c>
      <c s="34" t="s">
        <v>1179</v>
      </c>
      <c s="34" t="s">
        <v>4908</v>
      </c>
      <c s="35" t="s">
        <v>5</v>
      </c>
      <c s="6" t="s">
        <v>4909</v>
      </c>
      <c s="36" t="s">
        <v>166</v>
      </c>
      <c s="37">
        <v>3</v>
      </c>
      <c s="36">
        <v>0</v>
      </c>
      <c s="36">
        <f>ROUND(G724*H724,6)</f>
      </c>
      <c r="L724" s="38">
        <v>0</v>
      </c>
      <c s="32">
        <f>ROUND(ROUND(L724,2)*ROUND(G724,3),2)</f>
      </c>
      <c s="36" t="s">
        <v>56</v>
      </c>
      <c>
        <f>(M724*21)/100</f>
      </c>
      <c t="s">
        <v>28</v>
      </c>
    </row>
    <row r="725" spans="1:5" ht="12.75">
      <c r="A725" s="35" t="s">
        <v>57</v>
      </c>
      <c r="E725" s="39" t="s">
        <v>4909</v>
      </c>
    </row>
    <row r="726" spans="1:5" ht="12.75">
      <c r="A726" s="35" t="s">
        <v>58</v>
      </c>
      <c r="E726" s="40" t="s">
        <v>5</v>
      </c>
    </row>
    <row r="727" spans="1:5" ht="25.5">
      <c r="A727" t="s">
        <v>60</v>
      </c>
      <c r="E727" s="39" t="s">
        <v>4910</v>
      </c>
    </row>
    <row r="728" spans="1:16" ht="12.75">
      <c r="A728" t="s">
        <v>50</v>
      </c>
      <c s="34" t="s">
        <v>1182</v>
      </c>
      <c s="34" t="s">
        <v>4911</v>
      </c>
      <c s="35" t="s">
        <v>5</v>
      </c>
      <c s="6" t="s">
        <v>4912</v>
      </c>
      <c s="36" t="s">
        <v>166</v>
      </c>
      <c s="37">
        <v>3</v>
      </c>
      <c s="36">
        <v>0</v>
      </c>
      <c s="36">
        <f>ROUND(G728*H728,6)</f>
      </c>
      <c r="L728" s="38">
        <v>0</v>
      </c>
      <c s="32">
        <f>ROUND(ROUND(L728,2)*ROUND(G728,3),2)</f>
      </c>
      <c s="36" t="s">
        <v>56</v>
      </c>
      <c>
        <f>(M728*21)/100</f>
      </c>
      <c t="s">
        <v>28</v>
      </c>
    </row>
    <row r="729" spans="1:5" ht="12.75">
      <c r="A729" s="35" t="s">
        <v>57</v>
      </c>
      <c r="E729" s="39" t="s">
        <v>4912</v>
      </c>
    </row>
    <row r="730" spans="1:5" ht="12.75">
      <c r="A730" s="35" t="s">
        <v>58</v>
      </c>
      <c r="E730" s="40" t="s">
        <v>5</v>
      </c>
    </row>
    <row r="731" spans="1:5" ht="25.5">
      <c r="A731" t="s">
        <v>60</v>
      </c>
      <c r="E731" s="39" t="s">
        <v>4910</v>
      </c>
    </row>
    <row r="732" spans="1:16" ht="12.75">
      <c r="A732" t="s">
        <v>50</v>
      </c>
      <c s="34" t="s">
        <v>1505</v>
      </c>
      <c s="34" t="s">
        <v>4913</v>
      </c>
      <c s="35" t="s">
        <v>5</v>
      </c>
      <c s="6" t="s">
        <v>4914</v>
      </c>
      <c s="36" t="s">
        <v>166</v>
      </c>
      <c s="37">
        <v>1</v>
      </c>
      <c s="36">
        <v>0</v>
      </c>
      <c s="36">
        <f>ROUND(G732*H732,6)</f>
      </c>
      <c r="L732" s="38">
        <v>0</v>
      </c>
      <c s="32">
        <f>ROUND(ROUND(L732,2)*ROUND(G732,3),2)</f>
      </c>
      <c s="36" t="s">
        <v>56</v>
      </c>
      <c>
        <f>(M732*21)/100</f>
      </c>
      <c t="s">
        <v>28</v>
      </c>
    </row>
    <row r="733" spans="1:5" ht="12.75">
      <c r="A733" s="35" t="s">
        <v>57</v>
      </c>
      <c r="E733" s="39" t="s">
        <v>4914</v>
      </c>
    </row>
    <row r="734" spans="1:5" ht="12.75">
      <c r="A734" s="35" t="s">
        <v>58</v>
      </c>
      <c r="E734" s="40" t="s">
        <v>5</v>
      </c>
    </row>
    <row r="735" spans="1:5" ht="25.5">
      <c r="A735" t="s">
        <v>60</v>
      </c>
      <c r="E735" s="39" t="s">
        <v>4910</v>
      </c>
    </row>
    <row r="736" spans="1:16" ht="12.75">
      <c r="A736" t="s">
        <v>50</v>
      </c>
      <c s="34" t="s">
        <v>1510</v>
      </c>
      <c s="34" t="s">
        <v>4915</v>
      </c>
      <c s="35" t="s">
        <v>5</v>
      </c>
      <c s="6" t="s">
        <v>4916</v>
      </c>
      <c s="36" t="s">
        <v>166</v>
      </c>
      <c s="37">
        <v>1</v>
      </c>
      <c s="36">
        <v>0</v>
      </c>
      <c s="36">
        <f>ROUND(G736*H736,6)</f>
      </c>
      <c r="L736" s="38">
        <v>0</v>
      </c>
      <c s="32">
        <f>ROUND(ROUND(L736,2)*ROUND(G736,3),2)</f>
      </c>
      <c s="36" t="s">
        <v>56</v>
      </c>
      <c>
        <f>(M736*21)/100</f>
      </c>
      <c t="s">
        <v>28</v>
      </c>
    </row>
    <row r="737" spans="1:5" ht="12.75">
      <c r="A737" s="35" t="s">
        <v>57</v>
      </c>
      <c r="E737" s="39" t="s">
        <v>4916</v>
      </c>
    </row>
    <row r="738" spans="1:5" ht="12.75">
      <c r="A738" s="35" t="s">
        <v>58</v>
      </c>
      <c r="E738" s="40" t="s">
        <v>5</v>
      </c>
    </row>
    <row r="739" spans="1:5" ht="25.5">
      <c r="A739" t="s">
        <v>60</v>
      </c>
      <c r="E739" s="39" t="s">
        <v>4910</v>
      </c>
    </row>
    <row r="740" spans="1:16" ht="12.75">
      <c r="A740" t="s">
        <v>50</v>
      </c>
      <c s="34" t="s">
        <v>1516</v>
      </c>
      <c s="34" t="s">
        <v>4917</v>
      </c>
      <c s="35" t="s">
        <v>5</v>
      </c>
      <c s="6" t="s">
        <v>4918</v>
      </c>
      <c s="36" t="s">
        <v>166</v>
      </c>
      <c s="37">
        <v>1</v>
      </c>
      <c s="36">
        <v>0</v>
      </c>
      <c s="36">
        <f>ROUND(G740*H740,6)</f>
      </c>
      <c r="L740" s="38">
        <v>0</v>
      </c>
      <c s="32">
        <f>ROUND(ROUND(L740,2)*ROUND(G740,3),2)</f>
      </c>
      <c s="36" t="s">
        <v>56</v>
      </c>
      <c>
        <f>(M740*21)/100</f>
      </c>
      <c t="s">
        <v>28</v>
      </c>
    </row>
    <row r="741" spans="1:5" ht="12.75">
      <c r="A741" s="35" t="s">
        <v>57</v>
      </c>
      <c r="E741" s="39" t="s">
        <v>4918</v>
      </c>
    </row>
    <row r="742" spans="1:5" ht="12.75">
      <c r="A742" s="35" t="s">
        <v>58</v>
      </c>
      <c r="E742" s="40" t="s">
        <v>5</v>
      </c>
    </row>
    <row r="743" spans="1:5" ht="25.5">
      <c r="A743" t="s">
        <v>60</v>
      </c>
      <c r="E743" s="39" t="s">
        <v>4910</v>
      </c>
    </row>
    <row r="744" spans="1:16" ht="25.5">
      <c r="A744" t="s">
        <v>50</v>
      </c>
      <c s="34" t="s">
        <v>1521</v>
      </c>
      <c s="34" t="s">
        <v>4919</v>
      </c>
      <c s="35" t="s">
        <v>5</v>
      </c>
      <c s="6" t="s">
        <v>4920</v>
      </c>
      <c s="36" t="s">
        <v>166</v>
      </c>
      <c s="37">
        <v>4</v>
      </c>
      <c s="36">
        <v>0</v>
      </c>
      <c s="36">
        <f>ROUND(G744*H744,6)</f>
      </c>
      <c r="L744" s="38">
        <v>0</v>
      </c>
      <c s="32">
        <f>ROUND(ROUND(L744,2)*ROUND(G744,3),2)</f>
      </c>
      <c s="36" t="s">
        <v>56</v>
      </c>
      <c>
        <f>(M744*21)/100</f>
      </c>
      <c t="s">
        <v>28</v>
      </c>
    </row>
    <row r="745" spans="1:5" ht="25.5">
      <c r="A745" s="35" t="s">
        <v>57</v>
      </c>
      <c r="E745" s="39" t="s">
        <v>4920</v>
      </c>
    </row>
    <row r="746" spans="1:5" ht="12.75">
      <c r="A746" s="35" t="s">
        <v>58</v>
      </c>
      <c r="E746" s="40" t="s">
        <v>5</v>
      </c>
    </row>
    <row r="747" spans="1:5" ht="25.5">
      <c r="A747" t="s">
        <v>60</v>
      </c>
      <c r="E747" s="39" t="s">
        <v>4910</v>
      </c>
    </row>
    <row r="748" spans="1:16" ht="12.75">
      <c r="A748" t="s">
        <v>50</v>
      </c>
      <c s="34" t="s">
        <v>1525</v>
      </c>
      <c s="34" t="s">
        <v>4858</v>
      </c>
      <c s="35" t="s">
        <v>5</v>
      </c>
      <c s="6" t="s">
        <v>4859</v>
      </c>
      <c s="36" t="s">
        <v>166</v>
      </c>
      <c s="37">
        <v>1</v>
      </c>
      <c s="36">
        <v>0</v>
      </c>
      <c s="36">
        <f>ROUND(G748*H748,6)</f>
      </c>
      <c r="L748" s="38">
        <v>0</v>
      </c>
      <c s="32">
        <f>ROUND(ROUND(L748,2)*ROUND(G748,3),2)</f>
      </c>
      <c s="36" t="s">
        <v>56</v>
      </c>
      <c>
        <f>(M748*21)/100</f>
      </c>
      <c t="s">
        <v>28</v>
      </c>
    </row>
    <row r="749" spans="1:5" ht="12.75">
      <c r="A749" s="35" t="s">
        <v>57</v>
      </c>
      <c r="E749" s="39" t="s">
        <v>4859</v>
      </c>
    </row>
    <row r="750" spans="1:5" ht="12.75">
      <c r="A750" s="35" t="s">
        <v>58</v>
      </c>
      <c r="E750" s="40" t="s">
        <v>5</v>
      </c>
    </row>
    <row r="751" spans="1:5" ht="25.5">
      <c r="A751" t="s">
        <v>60</v>
      </c>
      <c r="E751" s="39" t="s">
        <v>4921</v>
      </c>
    </row>
    <row r="752" spans="1:16" ht="12.75">
      <c r="A752" t="s">
        <v>50</v>
      </c>
      <c s="34" t="s">
        <v>1529</v>
      </c>
      <c s="34" t="s">
        <v>4861</v>
      </c>
      <c s="35" t="s">
        <v>5</v>
      </c>
      <c s="6" t="s">
        <v>4862</v>
      </c>
      <c s="36" t="s">
        <v>166</v>
      </c>
      <c s="37">
        <v>1</v>
      </c>
      <c s="36">
        <v>0</v>
      </c>
      <c s="36">
        <f>ROUND(G752*H752,6)</f>
      </c>
      <c r="L752" s="38">
        <v>0</v>
      </c>
      <c s="32">
        <f>ROUND(ROUND(L752,2)*ROUND(G752,3),2)</f>
      </c>
      <c s="36" t="s">
        <v>56</v>
      </c>
      <c>
        <f>(M752*21)/100</f>
      </c>
      <c t="s">
        <v>28</v>
      </c>
    </row>
    <row r="753" spans="1:5" ht="12.75">
      <c r="A753" s="35" t="s">
        <v>57</v>
      </c>
      <c r="E753" s="39" t="s">
        <v>4862</v>
      </c>
    </row>
    <row r="754" spans="1:5" ht="12.75">
      <c r="A754" s="35" t="s">
        <v>58</v>
      </c>
      <c r="E754" s="40" t="s">
        <v>5</v>
      </c>
    </row>
    <row r="755" spans="1:5" ht="25.5">
      <c r="A755" t="s">
        <v>60</v>
      </c>
      <c r="E755" s="39" t="s">
        <v>4922</v>
      </c>
    </row>
    <row r="756" spans="1:16" ht="25.5">
      <c r="A756" t="s">
        <v>50</v>
      </c>
      <c s="34" t="s">
        <v>1533</v>
      </c>
      <c s="34" t="s">
        <v>4923</v>
      </c>
      <c s="35" t="s">
        <v>5</v>
      </c>
      <c s="6" t="s">
        <v>4816</v>
      </c>
      <c s="36" t="s">
        <v>166</v>
      </c>
      <c s="37">
        <v>1</v>
      </c>
      <c s="36">
        <v>0</v>
      </c>
      <c s="36">
        <f>ROUND(G756*H756,6)</f>
      </c>
      <c r="L756" s="38">
        <v>0</v>
      </c>
      <c s="32">
        <f>ROUND(ROUND(L756,2)*ROUND(G756,3),2)</f>
      </c>
      <c s="36" t="s">
        <v>56</v>
      </c>
      <c>
        <f>(M756*21)/100</f>
      </c>
      <c t="s">
        <v>28</v>
      </c>
    </row>
    <row r="757" spans="1:5" ht="25.5">
      <c r="A757" s="35" t="s">
        <v>57</v>
      </c>
      <c r="E757" s="39" t="s">
        <v>4816</v>
      </c>
    </row>
    <row r="758" spans="1:5" ht="12.75">
      <c r="A758" s="35" t="s">
        <v>58</v>
      </c>
      <c r="E758" s="40" t="s">
        <v>5</v>
      </c>
    </row>
    <row r="759" spans="1:5" ht="38.25">
      <c r="A759" t="s">
        <v>60</v>
      </c>
      <c r="E759" s="39" t="s">
        <v>4924</v>
      </c>
    </row>
    <row r="760" spans="1:13" ht="12.75">
      <c r="A760" t="s">
        <v>47</v>
      </c>
      <c r="C760" s="31" t="s">
        <v>4925</v>
      </c>
      <c r="E760" s="33" t="s">
        <v>4926</v>
      </c>
      <c r="J760" s="32">
        <f>0</f>
      </c>
      <c s="32">
        <f>0</f>
      </c>
      <c s="32">
        <f>0+L761+L765+L769+L773+L777+L781+L785+L789+L793</f>
      </c>
      <c s="32">
        <f>0+M761+M765+M769+M773+M777+M781+M785+M789+M793</f>
      </c>
    </row>
    <row r="761" spans="1:16" ht="25.5">
      <c r="A761" t="s">
        <v>50</v>
      </c>
      <c s="34" t="s">
        <v>1537</v>
      </c>
      <c s="34" t="s">
        <v>4927</v>
      </c>
      <c s="35" t="s">
        <v>5</v>
      </c>
      <c s="6" t="s">
        <v>4928</v>
      </c>
      <c s="36" t="s">
        <v>166</v>
      </c>
      <c s="37">
        <v>1</v>
      </c>
      <c s="36">
        <v>0</v>
      </c>
      <c s="36">
        <f>ROUND(G761*H761,6)</f>
      </c>
      <c r="L761" s="38">
        <v>0</v>
      </c>
      <c s="32">
        <f>ROUND(ROUND(L761,2)*ROUND(G761,3),2)</f>
      </c>
      <c s="36" t="s">
        <v>56</v>
      </c>
      <c>
        <f>(M761*21)/100</f>
      </c>
      <c t="s">
        <v>28</v>
      </c>
    </row>
    <row r="762" spans="1:5" ht="25.5">
      <c r="A762" s="35" t="s">
        <v>57</v>
      </c>
      <c r="E762" s="39" t="s">
        <v>4928</v>
      </c>
    </row>
    <row r="763" spans="1:5" ht="12.75">
      <c r="A763" s="35" t="s">
        <v>58</v>
      </c>
      <c r="E763" s="40" t="s">
        <v>5</v>
      </c>
    </row>
    <row r="764" spans="1:5" ht="63.75">
      <c r="A764" t="s">
        <v>60</v>
      </c>
      <c r="E764" s="39" t="s">
        <v>4929</v>
      </c>
    </row>
    <row r="765" spans="1:16" ht="12.75">
      <c r="A765" t="s">
        <v>50</v>
      </c>
      <c s="34" t="s">
        <v>1540</v>
      </c>
      <c s="34" t="s">
        <v>4900</v>
      </c>
      <c s="35" t="s">
        <v>5</v>
      </c>
      <c s="6" t="s">
        <v>4901</v>
      </c>
      <c s="36" t="s">
        <v>300</v>
      </c>
      <c s="37">
        <v>5.5</v>
      </c>
      <c s="36">
        <v>0</v>
      </c>
      <c s="36">
        <f>ROUND(G765*H765,6)</f>
      </c>
      <c r="L765" s="38">
        <v>0</v>
      </c>
      <c s="32">
        <f>ROUND(ROUND(L765,2)*ROUND(G765,3),2)</f>
      </c>
      <c s="36" t="s">
        <v>56</v>
      </c>
      <c>
        <f>(M765*21)/100</f>
      </c>
      <c t="s">
        <v>28</v>
      </c>
    </row>
    <row r="766" spans="1:5" ht="12.75">
      <c r="A766" s="35" t="s">
        <v>57</v>
      </c>
      <c r="E766" s="39" t="s">
        <v>4901</v>
      </c>
    </row>
    <row r="767" spans="1:5" ht="12.75">
      <c r="A767" s="35" t="s">
        <v>58</v>
      </c>
      <c r="E767" s="40" t="s">
        <v>5</v>
      </c>
    </row>
    <row r="768" spans="1:5" ht="38.25">
      <c r="A768" t="s">
        <v>60</v>
      </c>
      <c r="E768" s="39" t="s">
        <v>4930</v>
      </c>
    </row>
    <row r="769" spans="1:16" ht="12.75">
      <c r="A769" t="s">
        <v>50</v>
      </c>
      <c s="34" t="s">
        <v>1545</v>
      </c>
      <c s="34" t="s">
        <v>4903</v>
      </c>
      <c s="35" t="s">
        <v>5</v>
      </c>
      <c s="6" t="s">
        <v>4904</v>
      </c>
      <c s="36" t="s">
        <v>166</v>
      </c>
      <c s="37">
        <v>1</v>
      </c>
      <c s="36">
        <v>0</v>
      </c>
      <c s="36">
        <f>ROUND(G769*H769,6)</f>
      </c>
      <c r="L769" s="38">
        <v>0</v>
      </c>
      <c s="32">
        <f>ROUND(ROUND(L769,2)*ROUND(G769,3),2)</f>
      </c>
      <c s="36" t="s">
        <v>56</v>
      </c>
      <c>
        <f>(M769*21)/100</f>
      </c>
      <c t="s">
        <v>28</v>
      </c>
    </row>
    <row r="770" spans="1:5" ht="12.75">
      <c r="A770" s="35" t="s">
        <v>57</v>
      </c>
      <c r="E770" s="39" t="s">
        <v>4904</v>
      </c>
    </row>
    <row r="771" spans="1:5" ht="12.75">
      <c r="A771" s="35" t="s">
        <v>58</v>
      </c>
      <c r="E771" s="40" t="s">
        <v>5</v>
      </c>
    </row>
    <row r="772" spans="1:5" ht="38.25">
      <c r="A772" t="s">
        <v>60</v>
      </c>
      <c r="E772" s="39" t="s">
        <v>4931</v>
      </c>
    </row>
    <row r="773" spans="1:16" ht="25.5">
      <c r="A773" t="s">
        <v>50</v>
      </c>
      <c s="34" t="s">
        <v>1550</v>
      </c>
      <c s="34" t="s">
        <v>4852</v>
      </c>
      <c s="35" t="s">
        <v>5</v>
      </c>
      <c s="6" t="s">
        <v>4853</v>
      </c>
      <c s="36" t="s">
        <v>166</v>
      </c>
      <c s="37">
        <v>2</v>
      </c>
      <c s="36">
        <v>0</v>
      </c>
      <c s="36">
        <f>ROUND(G773*H773,6)</f>
      </c>
      <c r="L773" s="38">
        <v>0</v>
      </c>
      <c s="32">
        <f>ROUND(ROUND(L773,2)*ROUND(G773,3),2)</f>
      </c>
      <c s="36" t="s">
        <v>56</v>
      </c>
      <c>
        <f>(M773*21)/100</f>
      </c>
      <c t="s">
        <v>28</v>
      </c>
    </row>
    <row r="774" spans="1:5" ht="25.5">
      <c r="A774" s="35" t="s">
        <v>57</v>
      </c>
      <c r="E774" s="39" t="s">
        <v>4853</v>
      </c>
    </row>
    <row r="775" spans="1:5" ht="12.75">
      <c r="A775" s="35" t="s">
        <v>58</v>
      </c>
      <c r="E775" s="40" t="s">
        <v>5</v>
      </c>
    </row>
    <row r="776" spans="1:5" ht="38.25">
      <c r="A776" t="s">
        <v>60</v>
      </c>
      <c r="E776" s="39" t="s">
        <v>4932</v>
      </c>
    </row>
    <row r="777" spans="1:16" ht="12.75">
      <c r="A777" t="s">
        <v>50</v>
      </c>
      <c s="34" t="s">
        <v>1554</v>
      </c>
      <c s="34" t="s">
        <v>4864</v>
      </c>
      <c s="35" t="s">
        <v>5</v>
      </c>
      <c s="6" t="s">
        <v>4865</v>
      </c>
      <c s="36" t="s">
        <v>166</v>
      </c>
      <c s="37">
        <v>5</v>
      </c>
      <c s="36">
        <v>0</v>
      </c>
      <c s="36">
        <f>ROUND(G777*H777,6)</f>
      </c>
      <c r="L777" s="38">
        <v>0</v>
      </c>
      <c s="32">
        <f>ROUND(ROUND(L777,2)*ROUND(G777,3),2)</f>
      </c>
      <c s="36" t="s">
        <v>56</v>
      </c>
      <c>
        <f>(M777*21)/100</f>
      </c>
      <c t="s">
        <v>28</v>
      </c>
    </row>
    <row r="778" spans="1:5" ht="12.75">
      <c r="A778" s="35" t="s">
        <v>57</v>
      </c>
      <c r="E778" s="39" t="s">
        <v>4865</v>
      </c>
    </row>
    <row r="779" spans="1:5" ht="12.75">
      <c r="A779" s="35" t="s">
        <v>58</v>
      </c>
      <c r="E779" s="40" t="s">
        <v>5</v>
      </c>
    </row>
    <row r="780" spans="1:5" ht="25.5">
      <c r="A780" t="s">
        <v>60</v>
      </c>
      <c r="E780" s="39" t="s">
        <v>4933</v>
      </c>
    </row>
    <row r="781" spans="1:16" ht="12.75">
      <c r="A781" t="s">
        <v>50</v>
      </c>
      <c s="34" t="s">
        <v>1558</v>
      </c>
      <c s="34" t="s">
        <v>4883</v>
      </c>
      <c s="35" t="s">
        <v>5</v>
      </c>
      <c s="6" t="s">
        <v>4884</v>
      </c>
      <c s="36" t="s">
        <v>166</v>
      </c>
      <c s="37">
        <v>1</v>
      </c>
      <c s="36">
        <v>0</v>
      </c>
      <c s="36">
        <f>ROUND(G781*H781,6)</f>
      </c>
      <c r="L781" s="38">
        <v>0</v>
      </c>
      <c s="32">
        <f>ROUND(ROUND(L781,2)*ROUND(G781,3),2)</f>
      </c>
      <c s="36" t="s">
        <v>56</v>
      </c>
      <c>
        <f>(M781*21)/100</f>
      </c>
      <c t="s">
        <v>28</v>
      </c>
    </row>
    <row r="782" spans="1:5" ht="12.75">
      <c r="A782" s="35" t="s">
        <v>57</v>
      </c>
      <c r="E782" s="39" t="s">
        <v>4884</v>
      </c>
    </row>
    <row r="783" spans="1:5" ht="12.75">
      <c r="A783" s="35" t="s">
        <v>58</v>
      </c>
      <c r="E783" s="40" t="s">
        <v>5</v>
      </c>
    </row>
    <row r="784" spans="1:5" ht="25.5">
      <c r="A784" t="s">
        <v>60</v>
      </c>
      <c r="E784" s="39" t="s">
        <v>4933</v>
      </c>
    </row>
    <row r="785" spans="1:16" ht="12.75">
      <c r="A785" t="s">
        <v>50</v>
      </c>
      <c s="34" t="s">
        <v>1562</v>
      </c>
      <c s="34" t="s">
        <v>4858</v>
      </c>
      <c s="35" t="s">
        <v>5</v>
      </c>
      <c s="6" t="s">
        <v>4859</v>
      </c>
      <c s="36" t="s">
        <v>166</v>
      </c>
      <c s="37">
        <v>1</v>
      </c>
      <c s="36">
        <v>0</v>
      </c>
      <c s="36">
        <f>ROUND(G785*H785,6)</f>
      </c>
      <c r="L785" s="38">
        <v>0</v>
      </c>
      <c s="32">
        <f>ROUND(ROUND(L785,2)*ROUND(G785,3),2)</f>
      </c>
      <c s="36" t="s">
        <v>56</v>
      </c>
      <c>
        <f>(M785*21)/100</f>
      </c>
      <c t="s">
        <v>28</v>
      </c>
    </row>
    <row r="786" spans="1:5" ht="12.75">
      <c r="A786" s="35" t="s">
        <v>57</v>
      </c>
      <c r="E786" s="39" t="s">
        <v>4859</v>
      </c>
    </row>
    <row r="787" spans="1:5" ht="12.75">
      <c r="A787" s="35" t="s">
        <v>58</v>
      </c>
      <c r="E787" s="40" t="s">
        <v>5</v>
      </c>
    </row>
    <row r="788" spans="1:5" ht="25.5">
      <c r="A788" t="s">
        <v>60</v>
      </c>
      <c r="E788" s="39" t="s">
        <v>4934</v>
      </c>
    </row>
    <row r="789" spans="1:16" ht="12.75">
      <c r="A789" t="s">
        <v>50</v>
      </c>
      <c s="34" t="s">
        <v>1568</v>
      </c>
      <c s="34" t="s">
        <v>4861</v>
      </c>
      <c s="35" t="s">
        <v>5</v>
      </c>
      <c s="6" t="s">
        <v>4862</v>
      </c>
      <c s="36" t="s">
        <v>166</v>
      </c>
      <c s="37">
        <v>1</v>
      </c>
      <c s="36">
        <v>0</v>
      </c>
      <c s="36">
        <f>ROUND(G789*H789,6)</f>
      </c>
      <c r="L789" s="38">
        <v>0</v>
      </c>
      <c s="32">
        <f>ROUND(ROUND(L789,2)*ROUND(G789,3),2)</f>
      </c>
      <c s="36" t="s">
        <v>56</v>
      </c>
      <c>
        <f>(M789*21)/100</f>
      </c>
      <c t="s">
        <v>28</v>
      </c>
    </row>
    <row r="790" spans="1:5" ht="12.75">
      <c r="A790" s="35" t="s">
        <v>57</v>
      </c>
      <c r="E790" s="39" t="s">
        <v>4862</v>
      </c>
    </row>
    <row r="791" spans="1:5" ht="12.75">
      <c r="A791" s="35" t="s">
        <v>58</v>
      </c>
      <c r="E791" s="40" t="s">
        <v>5</v>
      </c>
    </row>
    <row r="792" spans="1:5" ht="25.5">
      <c r="A792" t="s">
        <v>60</v>
      </c>
      <c r="E792" s="39" t="s">
        <v>4935</v>
      </c>
    </row>
    <row r="793" spans="1:16" ht="25.5">
      <c r="A793" t="s">
        <v>50</v>
      </c>
      <c s="34" t="s">
        <v>1574</v>
      </c>
      <c s="34" t="s">
        <v>4936</v>
      </c>
      <c s="35" t="s">
        <v>5</v>
      </c>
      <c s="6" t="s">
        <v>4816</v>
      </c>
      <c s="36" t="s">
        <v>166</v>
      </c>
      <c s="37">
        <v>1</v>
      </c>
      <c s="36">
        <v>0</v>
      </c>
      <c s="36">
        <f>ROUND(G793*H793,6)</f>
      </c>
      <c r="L793" s="38">
        <v>0</v>
      </c>
      <c s="32">
        <f>ROUND(ROUND(L793,2)*ROUND(G793,3),2)</f>
      </c>
      <c s="36" t="s">
        <v>56</v>
      </c>
      <c>
        <f>(M793*21)/100</f>
      </c>
      <c t="s">
        <v>28</v>
      </c>
    </row>
    <row r="794" spans="1:5" ht="25.5">
      <c r="A794" s="35" t="s">
        <v>57</v>
      </c>
      <c r="E794" s="39" t="s">
        <v>4816</v>
      </c>
    </row>
    <row r="795" spans="1:5" ht="12.75">
      <c r="A795" s="35" t="s">
        <v>58</v>
      </c>
      <c r="E795" s="40" t="s">
        <v>5</v>
      </c>
    </row>
    <row r="796" spans="1:5" ht="38.25">
      <c r="A796" t="s">
        <v>60</v>
      </c>
      <c r="E796" s="39" t="s">
        <v>4937</v>
      </c>
    </row>
    <row r="797" spans="1:13" ht="12.75">
      <c r="A797" t="s">
        <v>47</v>
      </c>
      <c r="C797" s="31" t="s">
        <v>4938</v>
      </c>
      <c r="E797" s="33" t="s">
        <v>4939</v>
      </c>
      <c r="J797" s="32">
        <f>0</f>
      </c>
      <c s="32">
        <f>0</f>
      </c>
      <c s="32">
        <f>0+L798+L802+L806+L810+L814+L818+L822+L826+L830</f>
      </c>
      <c s="32">
        <f>0+M798+M802+M806+M810+M814+M818+M822+M826+M830</f>
      </c>
    </row>
    <row r="798" spans="1:16" ht="25.5">
      <c r="A798" t="s">
        <v>50</v>
      </c>
      <c s="34" t="s">
        <v>1579</v>
      </c>
      <c s="34" t="s">
        <v>4927</v>
      </c>
      <c s="35" t="s">
        <v>5</v>
      </c>
      <c s="6" t="s">
        <v>4928</v>
      </c>
      <c s="36" t="s">
        <v>166</v>
      </c>
      <c s="37">
        <v>1</v>
      </c>
      <c s="36">
        <v>0</v>
      </c>
      <c s="36">
        <f>ROUND(G798*H798,6)</f>
      </c>
      <c r="L798" s="38">
        <v>0</v>
      </c>
      <c s="32">
        <f>ROUND(ROUND(L798,2)*ROUND(G798,3),2)</f>
      </c>
      <c s="36" t="s">
        <v>56</v>
      </c>
      <c>
        <f>(M798*21)/100</f>
      </c>
      <c t="s">
        <v>28</v>
      </c>
    </row>
    <row r="799" spans="1:5" ht="25.5">
      <c r="A799" s="35" t="s">
        <v>57</v>
      </c>
      <c r="E799" s="39" t="s">
        <v>4928</v>
      </c>
    </row>
    <row r="800" spans="1:5" ht="12.75">
      <c r="A800" s="35" t="s">
        <v>58</v>
      </c>
      <c r="E800" s="40" t="s">
        <v>5</v>
      </c>
    </row>
    <row r="801" spans="1:5" ht="63.75">
      <c r="A801" t="s">
        <v>60</v>
      </c>
      <c r="E801" s="39" t="s">
        <v>4940</v>
      </c>
    </row>
    <row r="802" spans="1:16" ht="12.75">
      <c r="A802" t="s">
        <v>50</v>
      </c>
      <c s="34" t="s">
        <v>1583</v>
      </c>
      <c s="34" t="s">
        <v>4900</v>
      </c>
      <c s="35" t="s">
        <v>5</v>
      </c>
      <c s="6" t="s">
        <v>4901</v>
      </c>
      <c s="36" t="s">
        <v>300</v>
      </c>
      <c s="37">
        <v>5.5</v>
      </c>
      <c s="36">
        <v>0</v>
      </c>
      <c s="36">
        <f>ROUND(G802*H802,6)</f>
      </c>
      <c r="L802" s="38">
        <v>0</v>
      </c>
      <c s="32">
        <f>ROUND(ROUND(L802,2)*ROUND(G802,3),2)</f>
      </c>
      <c s="36" t="s">
        <v>56</v>
      </c>
      <c>
        <f>(M802*21)/100</f>
      </c>
      <c t="s">
        <v>28</v>
      </c>
    </row>
    <row r="803" spans="1:5" ht="12.75">
      <c r="A803" s="35" t="s">
        <v>57</v>
      </c>
      <c r="E803" s="39" t="s">
        <v>4901</v>
      </c>
    </row>
    <row r="804" spans="1:5" ht="12.75">
      <c r="A804" s="35" t="s">
        <v>58</v>
      </c>
      <c r="E804" s="40" t="s">
        <v>5</v>
      </c>
    </row>
    <row r="805" spans="1:5" ht="38.25">
      <c r="A805" t="s">
        <v>60</v>
      </c>
      <c r="E805" s="39" t="s">
        <v>4941</v>
      </c>
    </row>
    <row r="806" spans="1:16" ht="12.75">
      <c r="A806" t="s">
        <v>50</v>
      </c>
      <c s="34" t="s">
        <v>1586</v>
      </c>
      <c s="34" t="s">
        <v>4942</v>
      </c>
      <c s="35" t="s">
        <v>5</v>
      </c>
      <c s="6" t="s">
        <v>4943</v>
      </c>
      <c s="36" t="s">
        <v>166</v>
      </c>
      <c s="37">
        <v>1</v>
      </c>
      <c s="36">
        <v>0</v>
      </c>
      <c s="36">
        <f>ROUND(G806*H806,6)</f>
      </c>
      <c r="L806" s="38">
        <v>0</v>
      </c>
      <c s="32">
        <f>ROUND(ROUND(L806,2)*ROUND(G806,3),2)</f>
      </c>
      <c s="36" t="s">
        <v>56</v>
      </c>
      <c>
        <f>(M806*21)/100</f>
      </c>
      <c t="s">
        <v>28</v>
      </c>
    </row>
    <row r="807" spans="1:5" ht="12.75">
      <c r="A807" s="35" t="s">
        <v>57</v>
      </c>
      <c r="E807" s="39" t="s">
        <v>4943</v>
      </c>
    </row>
    <row r="808" spans="1:5" ht="12.75">
      <c r="A808" s="35" t="s">
        <v>58</v>
      </c>
      <c r="E808" s="40" t="s">
        <v>5</v>
      </c>
    </row>
    <row r="809" spans="1:5" ht="38.25">
      <c r="A809" t="s">
        <v>60</v>
      </c>
      <c r="E809" s="39" t="s">
        <v>4944</v>
      </c>
    </row>
    <row r="810" spans="1:16" ht="25.5">
      <c r="A810" t="s">
        <v>50</v>
      </c>
      <c s="34" t="s">
        <v>1589</v>
      </c>
      <c s="34" t="s">
        <v>4852</v>
      </c>
      <c s="35" t="s">
        <v>5</v>
      </c>
      <c s="6" t="s">
        <v>4853</v>
      </c>
      <c s="36" t="s">
        <v>166</v>
      </c>
      <c s="37">
        <v>3</v>
      </c>
      <c s="36">
        <v>0</v>
      </c>
      <c s="36">
        <f>ROUND(G810*H810,6)</f>
      </c>
      <c r="L810" s="38">
        <v>0</v>
      </c>
      <c s="32">
        <f>ROUND(ROUND(L810,2)*ROUND(G810,3),2)</f>
      </c>
      <c s="36" t="s">
        <v>56</v>
      </c>
      <c>
        <f>(M810*21)/100</f>
      </c>
      <c t="s">
        <v>28</v>
      </c>
    </row>
    <row r="811" spans="1:5" ht="25.5">
      <c r="A811" s="35" t="s">
        <v>57</v>
      </c>
      <c r="E811" s="39" t="s">
        <v>4853</v>
      </c>
    </row>
    <row r="812" spans="1:5" ht="12.75">
      <c r="A812" s="35" t="s">
        <v>58</v>
      </c>
      <c r="E812" s="40" t="s">
        <v>5</v>
      </c>
    </row>
    <row r="813" spans="1:5" ht="38.25">
      <c r="A813" t="s">
        <v>60</v>
      </c>
      <c r="E813" s="39" t="s">
        <v>4945</v>
      </c>
    </row>
    <row r="814" spans="1:16" ht="12.75">
      <c r="A814" t="s">
        <v>50</v>
      </c>
      <c s="34" t="s">
        <v>1592</v>
      </c>
      <c s="34" t="s">
        <v>4864</v>
      </c>
      <c s="35" t="s">
        <v>5</v>
      </c>
      <c s="6" t="s">
        <v>4865</v>
      </c>
      <c s="36" t="s">
        <v>166</v>
      </c>
      <c s="37">
        <v>4</v>
      </c>
      <c s="36">
        <v>0</v>
      </c>
      <c s="36">
        <f>ROUND(G814*H814,6)</f>
      </c>
      <c r="L814" s="38">
        <v>0</v>
      </c>
      <c s="32">
        <f>ROUND(ROUND(L814,2)*ROUND(G814,3),2)</f>
      </c>
      <c s="36" t="s">
        <v>56</v>
      </c>
      <c>
        <f>(M814*21)/100</f>
      </c>
      <c t="s">
        <v>28</v>
      </c>
    </row>
    <row r="815" spans="1:5" ht="12.75">
      <c r="A815" s="35" t="s">
        <v>57</v>
      </c>
      <c r="E815" s="39" t="s">
        <v>4865</v>
      </c>
    </row>
    <row r="816" spans="1:5" ht="12.75">
      <c r="A816" s="35" t="s">
        <v>58</v>
      </c>
      <c r="E816" s="40" t="s">
        <v>5</v>
      </c>
    </row>
    <row r="817" spans="1:5" ht="25.5">
      <c r="A817" t="s">
        <v>60</v>
      </c>
      <c r="E817" s="39" t="s">
        <v>4946</v>
      </c>
    </row>
    <row r="818" spans="1:16" ht="12.75">
      <c r="A818" t="s">
        <v>50</v>
      </c>
      <c s="34" t="s">
        <v>1595</v>
      </c>
      <c s="34" t="s">
        <v>4883</v>
      </c>
      <c s="35" t="s">
        <v>5</v>
      </c>
      <c s="6" t="s">
        <v>4884</v>
      </c>
      <c s="36" t="s">
        <v>166</v>
      </c>
      <c s="37">
        <v>2</v>
      </c>
      <c s="36">
        <v>0</v>
      </c>
      <c s="36">
        <f>ROUND(G818*H818,6)</f>
      </c>
      <c r="L818" s="38">
        <v>0</v>
      </c>
      <c s="32">
        <f>ROUND(ROUND(L818,2)*ROUND(G818,3),2)</f>
      </c>
      <c s="36" t="s">
        <v>56</v>
      </c>
      <c>
        <f>(M818*21)/100</f>
      </c>
      <c t="s">
        <v>28</v>
      </c>
    </row>
    <row r="819" spans="1:5" ht="12.75">
      <c r="A819" s="35" t="s">
        <v>57</v>
      </c>
      <c r="E819" s="39" t="s">
        <v>4884</v>
      </c>
    </row>
    <row r="820" spans="1:5" ht="12.75">
      <c r="A820" s="35" t="s">
        <v>58</v>
      </c>
      <c r="E820" s="40" t="s">
        <v>5</v>
      </c>
    </row>
    <row r="821" spans="1:5" ht="25.5">
      <c r="A821" t="s">
        <v>60</v>
      </c>
      <c r="E821" s="39" t="s">
        <v>4946</v>
      </c>
    </row>
    <row r="822" spans="1:16" ht="12.75">
      <c r="A822" t="s">
        <v>50</v>
      </c>
      <c s="34" t="s">
        <v>1598</v>
      </c>
      <c s="34" t="s">
        <v>4858</v>
      </c>
      <c s="35" t="s">
        <v>5</v>
      </c>
      <c s="6" t="s">
        <v>4859</v>
      </c>
      <c s="36" t="s">
        <v>166</v>
      </c>
      <c s="37">
        <v>1</v>
      </c>
      <c s="36">
        <v>0</v>
      </c>
      <c s="36">
        <f>ROUND(G822*H822,6)</f>
      </c>
      <c r="L822" s="38">
        <v>0</v>
      </c>
      <c s="32">
        <f>ROUND(ROUND(L822,2)*ROUND(G822,3),2)</f>
      </c>
      <c s="36" t="s">
        <v>56</v>
      </c>
      <c>
        <f>(M822*21)/100</f>
      </c>
      <c t="s">
        <v>28</v>
      </c>
    </row>
    <row r="823" spans="1:5" ht="12.75">
      <c r="A823" s="35" t="s">
        <v>57</v>
      </c>
      <c r="E823" s="39" t="s">
        <v>4859</v>
      </c>
    </row>
    <row r="824" spans="1:5" ht="12.75">
      <c r="A824" s="35" t="s">
        <v>58</v>
      </c>
      <c r="E824" s="40" t="s">
        <v>5</v>
      </c>
    </row>
    <row r="825" spans="1:5" ht="25.5">
      <c r="A825" t="s">
        <v>60</v>
      </c>
      <c r="E825" s="39" t="s">
        <v>4947</v>
      </c>
    </row>
    <row r="826" spans="1:16" ht="12.75">
      <c r="A826" t="s">
        <v>50</v>
      </c>
      <c s="34" t="s">
        <v>1601</v>
      </c>
      <c s="34" t="s">
        <v>4861</v>
      </c>
      <c s="35" t="s">
        <v>5</v>
      </c>
      <c s="6" t="s">
        <v>4862</v>
      </c>
      <c s="36" t="s">
        <v>166</v>
      </c>
      <c s="37">
        <v>1</v>
      </c>
      <c s="36">
        <v>0</v>
      </c>
      <c s="36">
        <f>ROUND(G826*H826,6)</f>
      </c>
      <c r="L826" s="38">
        <v>0</v>
      </c>
      <c s="32">
        <f>ROUND(ROUND(L826,2)*ROUND(G826,3),2)</f>
      </c>
      <c s="36" t="s">
        <v>56</v>
      </c>
      <c>
        <f>(M826*21)/100</f>
      </c>
      <c t="s">
        <v>28</v>
      </c>
    </row>
    <row r="827" spans="1:5" ht="12.75">
      <c r="A827" s="35" t="s">
        <v>57</v>
      </c>
      <c r="E827" s="39" t="s">
        <v>4862</v>
      </c>
    </row>
    <row r="828" spans="1:5" ht="12.75">
      <c r="A828" s="35" t="s">
        <v>58</v>
      </c>
      <c r="E828" s="40" t="s">
        <v>5</v>
      </c>
    </row>
    <row r="829" spans="1:5" ht="25.5">
      <c r="A829" t="s">
        <v>60</v>
      </c>
      <c r="E829" s="39" t="s">
        <v>4948</v>
      </c>
    </row>
    <row r="830" spans="1:16" ht="25.5">
      <c r="A830" t="s">
        <v>50</v>
      </c>
      <c s="34" t="s">
        <v>1604</v>
      </c>
      <c s="34" t="s">
        <v>4949</v>
      </c>
      <c s="35" t="s">
        <v>5</v>
      </c>
      <c s="6" t="s">
        <v>4816</v>
      </c>
      <c s="36" t="s">
        <v>166</v>
      </c>
      <c s="37">
        <v>1</v>
      </c>
      <c s="36">
        <v>0</v>
      </c>
      <c s="36">
        <f>ROUND(G830*H830,6)</f>
      </c>
      <c r="L830" s="38">
        <v>0</v>
      </c>
      <c s="32">
        <f>ROUND(ROUND(L830,2)*ROUND(G830,3),2)</f>
      </c>
      <c s="36" t="s">
        <v>56</v>
      </c>
      <c>
        <f>(M830*21)/100</f>
      </c>
      <c t="s">
        <v>28</v>
      </c>
    </row>
    <row r="831" spans="1:5" ht="25.5">
      <c r="A831" s="35" t="s">
        <v>57</v>
      </c>
      <c r="E831" s="39" t="s">
        <v>4816</v>
      </c>
    </row>
    <row r="832" spans="1:5" ht="12.75">
      <c r="A832" s="35" t="s">
        <v>58</v>
      </c>
      <c r="E832" s="40" t="s">
        <v>5</v>
      </c>
    </row>
    <row r="833" spans="1:5" ht="38.25">
      <c r="A833" t="s">
        <v>60</v>
      </c>
      <c r="E833" s="39" t="s">
        <v>4950</v>
      </c>
    </row>
    <row r="834" spans="1:13" ht="12.75">
      <c r="A834" t="s">
        <v>47</v>
      </c>
      <c r="C834" s="31" t="s">
        <v>4951</v>
      </c>
      <c r="E834" s="33" t="s">
        <v>4952</v>
      </c>
      <c r="J834" s="32">
        <f>0</f>
      </c>
      <c s="32">
        <f>0</f>
      </c>
      <c s="32">
        <f>0+L835+L839+L843+L847+L851+L855+L859+L863+L867</f>
      </c>
      <c s="32">
        <f>0+M835+M839+M843+M847+M851+M855+M859+M863+M867</f>
      </c>
    </row>
    <row r="835" spans="1:16" ht="25.5">
      <c r="A835" t="s">
        <v>50</v>
      </c>
      <c s="34" t="s">
        <v>1609</v>
      </c>
      <c s="34" t="s">
        <v>4927</v>
      </c>
      <c s="35" t="s">
        <v>5</v>
      </c>
      <c s="6" t="s">
        <v>4928</v>
      </c>
      <c s="36" t="s">
        <v>166</v>
      </c>
      <c s="37">
        <v>1</v>
      </c>
      <c s="36">
        <v>0</v>
      </c>
      <c s="36">
        <f>ROUND(G835*H835,6)</f>
      </c>
      <c r="L835" s="38">
        <v>0</v>
      </c>
      <c s="32">
        <f>ROUND(ROUND(L835,2)*ROUND(G835,3),2)</f>
      </c>
      <c s="36" t="s">
        <v>56</v>
      </c>
      <c>
        <f>(M835*21)/100</f>
      </c>
      <c t="s">
        <v>28</v>
      </c>
    </row>
    <row r="836" spans="1:5" ht="25.5">
      <c r="A836" s="35" t="s">
        <v>57</v>
      </c>
      <c r="E836" s="39" t="s">
        <v>4928</v>
      </c>
    </row>
    <row r="837" spans="1:5" ht="12.75">
      <c r="A837" s="35" t="s">
        <v>58</v>
      </c>
      <c r="E837" s="40" t="s">
        <v>5</v>
      </c>
    </row>
    <row r="838" spans="1:5" ht="63.75">
      <c r="A838" t="s">
        <v>60</v>
      </c>
      <c r="E838" s="39" t="s">
        <v>4953</v>
      </c>
    </row>
    <row r="839" spans="1:16" ht="12.75">
      <c r="A839" t="s">
        <v>50</v>
      </c>
      <c s="34" t="s">
        <v>1614</v>
      </c>
      <c s="34" t="s">
        <v>4900</v>
      </c>
      <c s="35" t="s">
        <v>5</v>
      </c>
      <c s="6" t="s">
        <v>4901</v>
      </c>
      <c s="36" t="s">
        <v>300</v>
      </c>
      <c s="37">
        <v>5.5</v>
      </c>
      <c s="36">
        <v>0</v>
      </c>
      <c s="36">
        <f>ROUND(G839*H839,6)</f>
      </c>
      <c r="L839" s="38">
        <v>0</v>
      </c>
      <c s="32">
        <f>ROUND(ROUND(L839,2)*ROUND(G839,3),2)</f>
      </c>
      <c s="36" t="s">
        <v>56</v>
      </c>
      <c>
        <f>(M839*21)/100</f>
      </c>
      <c t="s">
        <v>28</v>
      </c>
    </row>
    <row r="840" spans="1:5" ht="12.75">
      <c r="A840" s="35" t="s">
        <v>57</v>
      </c>
      <c r="E840" s="39" t="s">
        <v>4901</v>
      </c>
    </row>
    <row r="841" spans="1:5" ht="12.75">
      <c r="A841" s="35" t="s">
        <v>58</v>
      </c>
      <c r="E841" s="40" t="s">
        <v>5</v>
      </c>
    </row>
    <row r="842" spans="1:5" ht="38.25">
      <c r="A842" t="s">
        <v>60</v>
      </c>
      <c r="E842" s="39" t="s">
        <v>4954</v>
      </c>
    </row>
    <row r="843" spans="1:16" ht="12.75">
      <c r="A843" t="s">
        <v>50</v>
      </c>
      <c s="34" t="s">
        <v>1619</v>
      </c>
      <c s="34" t="s">
        <v>4903</v>
      </c>
      <c s="35" t="s">
        <v>5</v>
      </c>
      <c s="6" t="s">
        <v>4904</v>
      </c>
      <c s="36" t="s">
        <v>166</v>
      </c>
      <c s="37">
        <v>1</v>
      </c>
      <c s="36">
        <v>0</v>
      </c>
      <c s="36">
        <f>ROUND(G843*H843,6)</f>
      </c>
      <c r="L843" s="38">
        <v>0</v>
      </c>
      <c s="32">
        <f>ROUND(ROUND(L843,2)*ROUND(G843,3),2)</f>
      </c>
      <c s="36" t="s">
        <v>56</v>
      </c>
      <c>
        <f>(M843*21)/100</f>
      </c>
      <c t="s">
        <v>28</v>
      </c>
    </row>
    <row r="844" spans="1:5" ht="12.75">
      <c r="A844" s="35" t="s">
        <v>57</v>
      </c>
      <c r="E844" s="39" t="s">
        <v>4904</v>
      </c>
    </row>
    <row r="845" spans="1:5" ht="12.75">
      <c r="A845" s="35" t="s">
        <v>58</v>
      </c>
      <c r="E845" s="40" t="s">
        <v>5</v>
      </c>
    </row>
    <row r="846" spans="1:5" ht="38.25">
      <c r="A846" t="s">
        <v>60</v>
      </c>
      <c r="E846" s="39" t="s">
        <v>4955</v>
      </c>
    </row>
    <row r="847" spans="1:16" ht="25.5">
      <c r="A847" t="s">
        <v>50</v>
      </c>
      <c s="34" t="s">
        <v>1623</v>
      </c>
      <c s="34" t="s">
        <v>4852</v>
      </c>
      <c s="35" t="s">
        <v>5</v>
      </c>
      <c s="6" t="s">
        <v>4853</v>
      </c>
      <c s="36" t="s">
        <v>166</v>
      </c>
      <c s="37">
        <v>3</v>
      </c>
      <c s="36">
        <v>0</v>
      </c>
      <c s="36">
        <f>ROUND(G847*H847,6)</f>
      </c>
      <c r="L847" s="38">
        <v>0</v>
      </c>
      <c s="32">
        <f>ROUND(ROUND(L847,2)*ROUND(G847,3),2)</f>
      </c>
      <c s="36" t="s">
        <v>56</v>
      </c>
      <c>
        <f>(M847*21)/100</f>
      </c>
      <c t="s">
        <v>28</v>
      </c>
    </row>
    <row r="848" spans="1:5" ht="25.5">
      <c r="A848" s="35" t="s">
        <v>57</v>
      </c>
      <c r="E848" s="39" t="s">
        <v>4853</v>
      </c>
    </row>
    <row r="849" spans="1:5" ht="12.75">
      <c r="A849" s="35" t="s">
        <v>58</v>
      </c>
      <c r="E849" s="40" t="s">
        <v>5</v>
      </c>
    </row>
    <row r="850" spans="1:5" ht="38.25">
      <c r="A850" t="s">
        <v>60</v>
      </c>
      <c r="E850" s="39" t="s">
        <v>4956</v>
      </c>
    </row>
    <row r="851" spans="1:16" ht="12.75">
      <c r="A851" t="s">
        <v>50</v>
      </c>
      <c s="34" t="s">
        <v>1627</v>
      </c>
      <c s="34" t="s">
        <v>4864</v>
      </c>
      <c s="35" t="s">
        <v>5</v>
      </c>
      <c s="6" t="s">
        <v>4865</v>
      </c>
      <c s="36" t="s">
        <v>166</v>
      </c>
      <c s="37">
        <v>4</v>
      </c>
      <c s="36">
        <v>0</v>
      </c>
      <c s="36">
        <f>ROUND(G851*H851,6)</f>
      </c>
      <c r="L851" s="38">
        <v>0</v>
      </c>
      <c s="32">
        <f>ROUND(ROUND(L851,2)*ROUND(G851,3),2)</f>
      </c>
      <c s="36" t="s">
        <v>56</v>
      </c>
      <c>
        <f>(M851*21)/100</f>
      </c>
      <c t="s">
        <v>28</v>
      </c>
    </row>
    <row r="852" spans="1:5" ht="12.75">
      <c r="A852" s="35" t="s">
        <v>57</v>
      </c>
      <c r="E852" s="39" t="s">
        <v>4865</v>
      </c>
    </row>
    <row r="853" spans="1:5" ht="12.75">
      <c r="A853" s="35" t="s">
        <v>58</v>
      </c>
      <c r="E853" s="40" t="s">
        <v>5</v>
      </c>
    </row>
    <row r="854" spans="1:5" ht="25.5">
      <c r="A854" t="s">
        <v>60</v>
      </c>
      <c r="E854" s="39" t="s">
        <v>4957</v>
      </c>
    </row>
    <row r="855" spans="1:16" ht="12.75">
      <c r="A855" t="s">
        <v>50</v>
      </c>
      <c s="34" t="s">
        <v>1630</v>
      </c>
      <c s="34" t="s">
        <v>4883</v>
      </c>
      <c s="35" t="s">
        <v>5</v>
      </c>
      <c s="6" t="s">
        <v>4884</v>
      </c>
      <c s="36" t="s">
        <v>166</v>
      </c>
      <c s="37">
        <v>2</v>
      </c>
      <c s="36">
        <v>0</v>
      </c>
      <c s="36">
        <f>ROUND(G855*H855,6)</f>
      </c>
      <c r="L855" s="38">
        <v>0</v>
      </c>
      <c s="32">
        <f>ROUND(ROUND(L855,2)*ROUND(G855,3),2)</f>
      </c>
      <c s="36" t="s">
        <v>56</v>
      </c>
      <c>
        <f>(M855*21)/100</f>
      </c>
      <c t="s">
        <v>28</v>
      </c>
    </row>
    <row r="856" spans="1:5" ht="12.75">
      <c r="A856" s="35" t="s">
        <v>57</v>
      </c>
      <c r="E856" s="39" t="s">
        <v>4884</v>
      </c>
    </row>
    <row r="857" spans="1:5" ht="12.75">
      <c r="A857" s="35" t="s">
        <v>58</v>
      </c>
      <c r="E857" s="40" t="s">
        <v>5</v>
      </c>
    </row>
    <row r="858" spans="1:5" ht="25.5">
      <c r="A858" t="s">
        <v>60</v>
      </c>
      <c r="E858" s="39" t="s">
        <v>4957</v>
      </c>
    </row>
    <row r="859" spans="1:16" ht="12.75">
      <c r="A859" t="s">
        <v>50</v>
      </c>
      <c s="34" t="s">
        <v>1633</v>
      </c>
      <c s="34" t="s">
        <v>4858</v>
      </c>
      <c s="35" t="s">
        <v>5</v>
      </c>
      <c s="6" t="s">
        <v>4859</v>
      </c>
      <c s="36" t="s">
        <v>166</v>
      </c>
      <c s="37">
        <v>1</v>
      </c>
      <c s="36">
        <v>0</v>
      </c>
      <c s="36">
        <f>ROUND(G859*H859,6)</f>
      </c>
      <c r="L859" s="38">
        <v>0</v>
      </c>
      <c s="32">
        <f>ROUND(ROUND(L859,2)*ROUND(G859,3),2)</f>
      </c>
      <c s="36" t="s">
        <v>56</v>
      </c>
      <c>
        <f>(M859*21)/100</f>
      </c>
      <c t="s">
        <v>28</v>
      </c>
    </row>
    <row r="860" spans="1:5" ht="12.75">
      <c r="A860" s="35" t="s">
        <v>57</v>
      </c>
      <c r="E860" s="39" t="s">
        <v>4859</v>
      </c>
    </row>
    <row r="861" spans="1:5" ht="12.75">
      <c r="A861" s="35" t="s">
        <v>58</v>
      </c>
      <c r="E861" s="40" t="s">
        <v>5</v>
      </c>
    </row>
    <row r="862" spans="1:5" ht="25.5">
      <c r="A862" t="s">
        <v>60</v>
      </c>
      <c r="E862" s="39" t="s">
        <v>4958</v>
      </c>
    </row>
    <row r="863" spans="1:16" ht="12.75">
      <c r="A863" t="s">
        <v>50</v>
      </c>
      <c s="34" t="s">
        <v>1637</v>
      </c>
      <c s="34" t="s">
        <v>4861</v>
      </c>
      <c s="35" t="s">
        <v>5</v>
      </c>
      <c s="6" t="s">
        <v>4862</v>
      </c>
      <c s="36" t="s">
        <v>166</v>
      </c>
      <c s="37">
        <v>1</v>
      </c>
      <c s="36">
        <v>0</v>
      </c>
      <c s="36">
        <f>ROUND(G863*H863,6)</f>
      </c>
      <c r="L863" s="38">
        <v>0</v>
      </c>
      <c s="32">
        <f>ROUND(ROUND(L863,2)*ROUND(G863,3),2)</f>
      </c>
      <c s="36" t="s">
        <v>56</v>
      </c>
      <c>
        <f>(M863*21)/100</f>
      </c>
      <c t="s">
        <v>28</v>
      </c>
    </row>
    <row r="864" spans="1:5" ht="12.75">
      <c r="A864" s="35" t="s">
        <v>57</v>
      </c>
      <c r="E864" s="39" t="s">
        <v>4862</v>
      </c>
    </row>
    <row r="865" spans="1:5" ht="12.75">
      <c r="A865" s="35" t="s">
        <v>58</v>
      </c>
      <c r="E865" s="40" t="s">
        <v>5</v>
      </c>
    </row>
    <row r="866" spans="1:5" ht="25.5">
      <c r="A866" t="s">
        <v>60</v>
      </c>
      <c r="E866" s="39" t="s">
        <v>4959</v>
      </c>
    </row>
    <row r="867" spans="1:16" ht="25.5">
      <c r="A867" t="s">
        <v>50</v>
      </c>
      <c s="34" t="s">
        <v>1640</v>
      </c>
      <c s="34" t="s">
        <v>4960</v>
      </c>
      <c s="35" t="s">
        <v>5</v>
      </c>
      <c s="6" t="s">
        <v>4816</v>
      </c>
      <c s="36" t="s">
        <v>166</v>
      </c>
      <c s="37">
        <v>1</v>
      </c>
      <c s="36">
        <v>0</v>
      </c>
      <c s="36">
        <f>ROUND(G867*H867,6)</f>
      </c>
      <c r="L867" s="38">
        <v>0</v>
      </c>
      <c s="32">
        <f>ROUND(ROUND(L867,2)*ROUND(G867,3),2)</f>
      </c>
      <c s="36" t="s">
        <v>56</v>
      </c>
      <c>
        <f>(M867*21)/100</f>
      </c>
      <c t="s">
        <v>28</v>
      </c>
    </row>
    <row r="868" spans="1:5" ht="25.5">
      <c r="A868" s="35" t="s">
        <v>57</v>
      </c>
      <c r="E868" s="39" t="s">
        <v>4816</v>
      </c>
    </row>
    <row r="869" spans="1:5" ht="12.75">
      <c r="A869" s="35" t="s">
        <v>58</v>
      </c>
      <c r="E869" s="40" t="s">
        <v>5</v>
      </c>
    </row>
    <row r="870" spans="1:5" ht="38.25">
      <c r="A870" t="s">
        <v>60</v>
      </c>
      <c r="E870" s="39" t="s">
        <v>4961</v>
      </c>
    </row>
    <row r="871" spans="1:13" ht="12.75">
      <c r="A871" t="s">
        <v>47</v>
      </c>
      <c r="C871" s="31" t="s">
        <v>4962</v>
      </c>
      <c r="E871" s="33" t="s">
        <v>4963</v>
      </c>
      <c r="J871" s="32">
        <f>0</f>
      </c>
      <c s="32">
        <f>0</f>
      </c>
      <c s="32">
        <f>0+L872+L876+L880+L884+L888+L892+L896+L900+L904</f>
      </c>
      <c s="32">
        <f>0+M872+M876+M880+M884+M888+M892+M896+M900+M904</f>
      </c>
    </row>
    <row r="872" spans="1:16" ht="25.5">
      <c r="A872" t="s">
        <v>50</v>
      </c>
      <c s="34" t="s">
        <v>1642</v>
      </c>
      <c s="34" t="s">
        <v>4964</v>
      </c>
      <c s="35" t="s">
        <v>5</v>
      </c>
      <c s="6" t="s">
        <v>4965</v>
      </c>
      <c s="36" t="s">
        <v>166</v>
      </c>
      <c s="37">
        <v>1</v>
      </c>
      <c s="36">
        <v>0</v>
      </c>
      <c s="36">
        <f>ROUND(G872*H872,6)</f>
      </c>
      <c r="L872" s="38">
        <v>0</v>
      </c>
      <c s="32">
        <f>ROUND(ROUND(L872,2)*ROUND(G872,3),2)</f>
      </c>
      <c s="36" t="s">
        <v>56</v>
      </c>
      <c>
        <f>(M872*21)/100</f>
      </c>
      <c t="s">
        <v>28</v>
      </c>
    </row>
    <row r="873" spans="1:5" ht="25.5">
      <c r="A873" s="35" t="s">
        <v>57</v>
      </c>
      <c r="E873" s="39" t="s">
        <v>4965</v>
      </c>
    </row>
    <row r="874" spans="1:5" ht="12.75">
      <c r="A874" s="35" t="s">
        <v>58</v>
      </c>
      <c r="E874" s="40" t="s">
        <v>5</v>
      </c>
    </row>
    <row r="875" spans="1:5" ht="63.75">
      <c r="A875" t="s">
        <v>60</v>
      </c>
      <c r="E875" s="39" t="s">
        <v>4966</v>
      </c>
    </row>
    <row r="876" spans="1:16" ht="12.75">
      <c r="A876" t="s">
        <v>50</v>
      </c>
      <c s="34" t="s">
        <v>1644</v>
      </c>
      <c s="34" t="s">
        <v>4900</v>
      </c>
      <c s="35" t="s">
        <v>5</v>
      </c>
      <c s="6" t="s">
        <v>4901</v>
      </c>
      <c s="36" t="s">
        <v>300</v>
      </c>
      <c s="37">
        <v>3</v>
      </c>
      <c s="36">
        <v>0</v>
      </c>
      <c s="36">
        <f>ROUND(G876*H876,6)</f>
      </c>
      <c r="L876" s="38">
        <v>0</v>
      </c>
      <c s="32">
        <f>ROUND(ROUND(L876,2)*ROUND(G876,3),2)</f>
      </c>
      <c s="36" t="s">
        <v>56</v>
      </c>
      <c>
        <f>(M876*21)/100</f>
      </c>
      <c t="s">
        <v>28</v>
      </c>
    </row>
    <row r="877" spans="1:5" ht="12.75">
      <c r="A877" s="35" t="s">
        <v>57</v>
      </c>
      <c r="E877" s="39" t="s">
        <v>4901</v>
      </c>
    </row>
    <row r="878" spans="1:5" ht="12.75">
      <c r="A878" s="35" t="s">
        <v>58</v>
      </c>
      <c r="E878" s="40" t="s">
        <v>5</v>
      </c>
    </row>
    <row r="879" spans="1:5" ht="38.25">
      <c r="A879" t="s">
        <v>60</v>
      </c>
      <c r="E879" s="39" t="s">
        <v>4967</v>
      </c>
    </row>
    <row r="880" spans="1:16" ht="12.75">
      <c r="A880" t="s">
        <v>50</v>
      </c>
      <c s="34" t="s">
        <v>1648</v>
      </c>
      <c s="34" t="s">
        <v>4968</v>
      </c>
      <c s="35" t="s">
        <v>5</v>
      </c>
      <c s="6" t="s">
        <v>4969</v>
      </c>
      <c s="36" t="s">
        <v>166</v>
      </c>
      <c s="37">
        <v>1</v>
      </c>
      <c s="36">
        <v>0</v>
      </c>
      <c s="36">
        <f>ROUND(G880*H880,6)</f>
      </c>
      <c r="L880" s="38">
        <v>0</v>
      </c>
      <c s="32">
        <f>ROUND(ROUND(L880,2)*ROUND(G880,3),2)</f>
      </c>
      <c s="36" t="s">
        <v>56</v>
      </c>
      <c>
        <f>(M880*21)/100</f>
      </c>
      <c t="s">
        <v>28</v>
      </c>
    </row>
    <row r="881" spans="1:5" ht="12.75">
      <c r="A881" s="35" t="s">
        <v>57</v>
      </c>
      <c r="E881" s="39" t="s">
        <v>4969</v>
      </c>
    </row>
    <row r="882" spans="1:5" ht="12.75">
      <c r="A882" s="35" t="s">
        <v>58</v>
      </c>
      <c r="E882" s="40" t="s">
        <v>5</v>
      </c>
    </row>
    <row r="883" spans="1:5" ht="38.25">
      <c r="A883" t="s">
        <v>60</v>
      </c>
      <c r="E883" s="39" t="s">
        <v>4970</v>
      </c>
    </row>
    <row r="884" spans="1:16" ht="12.75">
      <c r="A884" t="s">
        <v>50</v>
      </c>
      <c s="34" t="s">
        <v>1651</v>
      </c>
      <c s="34" t="s">
        <v>4858</v>
      </c>
      <c s="35" t="s">
        <v>5</v>
      </c>
      <c s="6" t="s">
        <v>4859</v>
      </c>
      <c s="36" t="s">
        <v>166</v>
      </c>
      <c s="37">
        <v>1</v>
      </c>
      <c s="36">
        <v>0</v>
      </c>
      <c s="36">
        <f>ROUND(G884*H884,6)</f>
      </c>
      <c r="L884" s="38">
        <v>0</v>
      </c>
      <c s="32">
        <f>ROUND(ROUND(L884,2)*ROUND(G884,3),2)</f>
      </c>
      <c s="36" t="s">
        <v>56</v>
      </c>
      <c>
        <f>(M884*21)/100</f>
      </c>
      <c t="s">
        <v>28</v>
      </c>
    </row>
    <row r="885" spans="1:5" ht="12.75">
      <c r="A885" s="35" t="s">
        <v>57</v>
      </c>
      <c r="E885" s="39" t="s">
        <v>4859</v>
      </c>
    </row>
    <row r="886" spans="1:5" ht="12.75">
      <c r="A886" s="35" t="s">
        <v>58</v>
      </c>
      <c r="E886" s="40" t="s">
        <v>5</v>
      </c>
    </row>
    <row r="887" spans="1:5" ht="38.25">
      <c r="A887" t="s">
        <v>60</v>
      </c>
      <c r="E887" s="39" t="s">
        <v>4971</v>
      </c>
    </row>
    <row r="888" spans="1:16" ht="12.75">
      <c r="A888" t="s">
        <v>50</v>
      </c>
      <c s="34" t="s">
        <v>1661</v>
      </c>
      <c s="34" t="s">
        <v>4972</v>
      </c>
      <c s="35" t="s">
        <v>5</v>
      </c>
      <c s="6" t="s">
        <v>4973</v>
      </c>
      <c s="36" t="s">
        <v>166</v>
      </c>
      <c s="37">
        <v>1</v>
      </c>
      <c s="36">
        <v>0</v>
      </c>
      <c s="36">
        <f>ROUND(G888*H888,6)</f>
      </c>
      <c r="L888" s="38">
        <v>0</v>
      </c>
      <c s="32">
        <f>ROUND(ROUND(L888,2)*ROUND(G888,3),2)</f>
      </c>
      <c s="36" t="s">
        <v>56</v>
      </c>
      <c>
        <f>(M888*21)/100</f>
      </c>
      <c t="s">
        <v>28</v>
      </c>
    </row>
    <row r="889" spans="1:5" ht="12.75">
      <c r="A889" s="35" t="s">
        <v>57</v>
      </c>
      <c r="E889" s="39" t="s">
        <v>4973</v>
      </c>
    </row>
    <row r="890" spans="1:5" ht="12.75">
      <c r="A890" s="35" t="s">
        <v>58</v>
      </c>
      <c r="E890" s="40" t="s">
        <v>5</v>
      </c>
    </row>
    <row r="891" spans="1:5" ht="25.5">
      <c r="A891" t="s">
        <v>60</v>
      </c>
      <c r="E891" s="39" t="s">
        <v>4974</v>
      </c>
    </row>
    <row r="892" spans="1:16" ht="12.75">
      <c r="A892" t="s">
        <v>50</v>
      </c>
      <c s="34" t="s">
        <v>1666</v>
      </c>
      <c s="34" t="s">
        <v>4861</v>
      </c>
      <c s="35" t="s">
        <v>5</v>
      </c>
      <c s="6" t="s">
        <v>4862</v>
      </c>
      <c s="36" t="s">
        <v>166</v>
      </c>
      <c s="37">
        <v>1</v>
      </c>
      <c s="36">
        <v>0</v>
      </c>
      <c s="36">
        <f>ROUND(G892*H892,6)</f>
      </c>
      <c r="L892" s="38">
        <v>0</v>
      </c>
      <c s="32">
        <f>ROUND(ROUND(L892,2)*ROUND(G892,3),2)</f>
      </c>
      <c s="36" t="s">
        <v>56</v>
      </c>
      <c>
        <f>(M892*21)/100</f>
      </c>
      <c t="s">
        <v>28</v>
      </c>
    </row>
    <row r="893" spans="1:5" ht="12.75">
      <c r="A893" s="35" t="s">
        <v>57</v>
      </c>
      <c r="E893" s="39" t="s">
        <v>4862</v>
      </c>
    </row>
    <row r="894" spans="1:5" ht="12.75">
      <c r="A894" s="35" t="s">
        <v>58</v>
      </c>
      <c r="E894" s="40" t="s">
        <v>5</v>
      </c>
    </row>
    <row r="895" spans="1:5" ht="25.5">
      <c r="A895" t="s">
        <v>60</v>
      </c>
      <c r="E895" s="39" t="s">
        <v>4974</v>
      </c>
    </row>
    <row r="896" spans="1:16" ht="25.5">
      <c r="A896" t="s">
        <v>50</v>
      </c>
      <c s="34" t="s">
        <v>1670</v>
      </c>
      <c s="34" t="s">
        <v>4852</v>
      </c>
      <c s="35" t="s">
        <v>5</v>
      </c>
      <c s="6" t="s">
        <v>4853</v>
      </c>
      <c s="36" t="s">
        <v>166</v>
      </c>
      <c s="37">
        <v>2</v>
      </c>
      <c s="36">
        <v>0</v>
      </c>
      <c s="36">
        <f>ROUND(G896*H896,6)</f>
      </c>
      <c r="L896" s="38">
        <v>0</v>
      </c>
      <c s="32">
        <f>ROUND(ROUND(L896,2)*ROUND(G896,3),2)</f>
      </c>
      <c s="36" t="s">
        <v>56</v>
      </c>
      <c>
        <f>(M896*21)/100</f>
      </c>
      <c t="s">
        <v>28</v>
      </c>
    </row>
    <row r="897" spans="1:5" ht="25.5">
      <c r="A897" s="35" t="s">
        <v>57</v>
      </c>
      <c r="E897" s="39" t="s">
        <v>4853</v>
      </c>
    </row>
    <row r="898" spans="1:5" ht="12.75">
      <c r="A898" s="35" t="s">
        <v>58</v>
      </c>
      <c r="E898" s="40" t="s">
        <v>5</v>
      </c>
    </row>
    <row r="899" spans="1:5" ht="38.25">
      <c r="A899" t="s">
        <v>60</v>
      </c>
      <c r="E899" s="39" t="s">
        <v>4975</v>
      </c>
    </row>
    <row r="900" spans="1:16" ht="12.75">
      <c r="A900" t="s">
        <v>50</v>
      </c>
      <c s="34" t="s">
        <v>1674</v>
      </c>
      <c s="34" t="s">
        <v>4864</v>
      </c>
      <c s="35" t="s">
        <v>5</v>
      </c>
      <c s="6" t="s">
        <v>4865</v>
      </c>
      <c s="36" t="s">
        <v>166</v>
      </c>
      <c s="37">
        <v>3</v>
      </c>
      <c s="36">
        <v>0</v>
      </c>
      <c s="36">
        <f>ROUND(G900*H900,6)</f>
      </c>
      <c r="L900" s="38">
        <v>0</v>
      </c>
      <c s="32">
        <f>ROUND(ROUND(L900,2)*ROUND(G900,3),2)</f>
      </c>
      <c s="36" t="s">
        <v>56</v>
      </c>
      <c>
        <f>(M900*21)/100</f>
      </c>
      <c t="s">
        <v>28</v>
      </c>
    </row>
    <row r="901" spans="1:5" ht="12.75">
      <c r="A901" s="35" t="s">
        <v>57</v>
      </c>
      <c r="E901" s="39" t="s">
        <v>4865</v>
      </c>
    </row>
    <row r="902" spans="1:5" ht="12.75">
      <c r="A902" s="35" t="s">
        <v>58</v>
      </c>
      <c r="E902" s="40" t="s">
        <v>5</v>
      </c>
    </row>
    <row r="903" spans="1:5" ht="38.25">
      <c r="A903" t="s">
        <v>60</v>
      </c>
      <c r="E903" s="39" t="s">
        <v>4976</v>
      </c>
    </row>
    <row r="904" spans="1:16" ht="25.5">
      <c r="A904" t="s">
        <v>50</v>
      </c>
      <c s="34" t="s">
        <v>1678</v>
      </c>
      <c s="34" t="s">
        <v>4977</v>
      </c>
      <c s="35" t="s">
        <v>5</v>
      </c>
      <c s="6" t="s">
        <v>4816</v>
      </c>
      <c s="36" t="s">
        <v>166</v>
      </c>
      <c s="37">
        <v>1</v>
      </c>
      <c s="36">
        <v>0</v>
      </c>
      <c s="36">
        <f>ROUND(G904*H904,6)</f>
      </c>
      <c r="L904" s="38">
        <v>0</v>
      </c>
      <c s="32">
        <f>ROUND(ROUND(L904,2)*ROUND(G904,3),2)</f>
      </c>
      <c s="36" t="s">
        <v>56</v>
      </c>
      <c>
        <f>(M904*21)/100</f>
      </c>
      <c t="s">
        <v>28</v>
      </c>
    </row>
    <row r="905" spans="1:5" ht="25.5">
      <c r="A905" s="35" t="s">
        <v>57</v>
      </c>
      <c r="E905" s="39" t="s">
        <v>4816</v>
      </c>
    </row>
    <row r="906" spans="1:5" ht="12.75">
      <c r="A906" s="35" t="s">
        <v>58</v>
      </c>
      <c r="E906" s="40" t="s">
        <v>5</v>
      </c>
    </row>
    <row r="907" spans="1:5" ht="38.25">
      <c r="A907" t="s">
        <v>60</v>
      </c>
      <c r="E907" s="39" t="s">
        <v>4978</v>
      </c>
    </row>
    <row r="908" spans="1:13" ht="12.75">
      <c r="A908" t="s">
        <v>47</v>
      </c>
      <c r="C908" s="31" t="s">
        <v>4979</v>
      </c>
      <c r="E908" s="33" t="s">
        <v>4980</v>
      </c>
      <c r="J908" s="32">
        <f>0</f>
      </c>
      <c s="32">
        <f>0</f>
      </c>
      <c s="32">
        <f>0+L909+L913+L917+L921+L925+L929+L933</f>
      </c>
      <c s="32">
        <f>0+M909+M913+M917+M921+M925+M929+M933</f>
      </c>
    </row>
    <row r="909" spans="1:16" ht="25.5">
      <c r="A909" t="s">
        <v>50</v>
      </c>
      <c s="34" t="s">
        <v>1682</v>
      </c>
      <c s="34" t="s">
        <v>4964</v>
      </c>
      <c s="35" t="s">
        <v>5</v>
      </c>
      <c s="6" t="s">
        <v>4965</v>
      </c>
      <c s="36" t="s">
        <v>166</v>
      </c>
      <c s="37">
        <v>1</v>
      </c>
      <c s="36">
        <v>0</v>
      </c>
      <c s="36">
        <f>ROUND(G909*H909,6)</f>
      </c>
      <c r="L909" s="38">
        <v>0</v>
      </c>
      <c s="32">
        <f>ROUND(ROUND(L909,2)*ROUND(G909,3),2)</f>
      </c>
      <c s="36" t="s">
        <v>56</v>
      </c>
      <c>
        <f>(M909*21)/100</f>
      </c>
      <c t="s">
        <v>28</v>
      </c>
    </row>
    <row r="910" spans="1:5" ht="25.5">
      <c r="A910" s="35" t="s">
        <v>57</v>
      </c>
      <c r="E910" s="39" t="s">
        <v>4965</v>
      </c>
    </row>
    <row r="911" spans="1:5" ht="12.75">
      <c r="A911" s="35" t="s">
        <v>58</v>
      </c>
      <c r="E911" s="40" t="s">
        <v>5</v>
      </c>
    </row>
    <row r="912" spans="1:5" ht="63.75">
      <c r="A912" t="s">
        <v>60</v>
      </c>
      <c r="E912" s="39" t="s">
        <v>4981</v>
      </c>
    </row>
    <row r="913" spans="1:16" ht="12.75">
      <c r="A913" t="s">
        <v>50</v>
      </c>
      <c s="34" t="s">
        <v>1686</v>
      </c>
      <c s="34" t="s">
        <v>4900</v>
      </c>
      <c s="35" t="s">
        <v>5</v>
      </c>
      <c s="6" t="s">
        <v>4901</v>
      </c>
      <c s="36" t="s">
        <v>300</v>
      </c>
      <c s="37">
        <v>2</v>
      </c>
      <c s="36">
        <v>0</v>
      </c>
      <c s="36">
        <f>ROUND(G913*H913,6)</f>
      </c>
      <c r="L913" s="38">
        <v>0</v>
      </c>
      <c s="32">
        <f>ROUND(ROUND(L913,2)*ROUND(G913,3),2)</f>
      </c>
      <c s="36" t="s">
        <v>56</v>
      </c>
      <c>
        <f>(M913*21)/100</f>
      </c>
      <c t="s">
        <v>28</v>
      </c>
    </row>
    <row r="914" spans="1:5" ht="12.75">
      <c r="A914" s="35" t="s">
        <v>57</v>
      </c>
      <c r="E914" s="39" t="s">
        <v>4901</v>
      </c>
    </row>
    <row r="915" spans="1:5" ht="12.75">
      <c r="A915" s="35" t="s">
        <v>58</v>
      </c>
      <c r="E915" s="40" t="s">
        <v>5</v>
      </c>
    </row>
    <row r="916" spans="1:5" ht="38.25">
      <c r="A916" t="s">
        <v>60</v>
      </c>
      <c r="E916" s="39" t="s">
        <v>4982</v>
      </c>
    </row>
    <row r="917" spans="1:16" ht="12.75">
      <c r="A917" t="s">
        <v>50</v>
      </c>
      <c s="34" t="s">
        <v>1689</v>
      </c>
      <c s="34" t="s">
        <v>4858</v>
      </c>
      <c s="35" t="s">
        <v>5</v>
      </c>
      <c s="6" t="s">
        <v>4859</v>
      </c>
      <c s="36" t="s">
        <v>166</v>
      </c>
      <c s="37">
        <v>1</v>
      </c>
      <c s="36">
        <v>0</v>
      </c>
      <c s="36">
        <f>ROUND(G917*H917,6)</f>
      </c>
      <c r="L917" s="38">
        <v>0</v>
      </c>
      <c s="32">
        <f>ROUND(ROUND(L917,2)*ROUND(G917,3),2)</f>
      </c>
      <c s="36" t="s">
        <v>56</v>
      </c>
      <c>
        <f>(M917*21)/100</f>
      </c>
      <c t="s">
        <v>28</v>
      </c>
    </row>
    <row r="918" spans="1:5" ht="12.75">
      <c r="A918" s="35" t="s">
        <v>57</v>
      </c>
      <c r="E918" s="39" t="s">
        <v>4859</v>
      </c>
    </row>
    <row r="919" spans="1:5" ht="12.75">
      <c r="A919" s="35" t="s">
        <v>58</v>
      </c>
      <c r="E919" s="40" t="s">
        <v>5</v>
      </c>
    </row>
    <row r="920" spans="1:5" ht="25.5">
      <c r="A920" t="s">
        <v>60</v>
      </c>
      <c r="E920" s="39" t="s">
        <v>4983</v>
      </c>
    </row>
    <row r="921" spans="1:16" ht="12.75">
      <c r="A921" t="s">
        <v>50</v>
      </c>
      <c s="34" t="s">
        <v>1692</v>
      </c>
      <c s="34" t="s">
        <v>4972</v>
      </c>
      <c s="35" t="s">
        <v>5</v>
      </c>
      <c s="6" t="s">
        <v>4973</v>
      </c>
      <c s="36" t="s">
        <v>166</v>
      </c>
      <c s="37">
        <v>1</v>
      </c>
      <c s="36">
        <v>0</v>
      </c>
      <c s="36">
        <f>ROUND(G921*H921,6)</f>
      </c>
      <c r="L921" s="38">
        <v>0</v>
      </c>
      <c s="32">
        <f>ROUND(ROUND(L921,2)*ROUND(G921,3),2)</f>
      </c>
      <c s="36" t="s">
        <v>56</v>
      </c>
      <c>
        <f>(M921*21)/100</f>
      </c>
      <c t="s">
        <v>28</v>
      </c>
    </row>
    <row r="922" spans="1:5" ht="12.75">
      <c r="A922" s="35" t="s">
        <v>57</v>
      </c>
      <c r="E922" s="39" t="s">
        <v>4973</v>
      </c>
    </row>
    <row r="923" spans="1:5" ht="12.75">
      <c r="A923" s="35" t="s">
        <v>58</v>
      </c>
      <c r="E923" s="40" t="s">
        <v>5</v>
      </c>
    </row>
    <row r="924" spans="1:5" ht="25.5">
      <c r="A924" t="s">
        <v>60</v>
      </c>
      <c r="E924" s="39" t="s">
        <v>4984</v>
      </c>
    </row>
    <row r="925" spans="1:16" ht="12.75">
      <c r="A925" t="s">
        <v>50</v>
      </c>
      <c s="34" t="s">
        <v>1695</v>
      </c>
      <c s="34" t="s">
        <v>4861</v>
      </c>
      <c s="35" t="s">
        <v>5</v>
      </c>
      <c s="6" t="s">
        <v>4862</v>
      </c>
      <c s="36" t="s">
        <v>166</v>
      </c>
      <c s="37">
        <v>1</v>
      </c>
      <c s="36">
        <v>0</v>
      </c>
      <c s="36">
        <f>ROUND(G925*H925,6)</f>
      </c>
      <c r="L925" s="38">
        <v>0</v>
      </c>
      <c s="32">
        <f>ROUND(ROUND(L925,2)*ROUND(G925,3),2)</f>
      </c>
      <c s="36" t="s">
        <v>56</v>
      </c>
      <c>
        <f>(M925*21)/100</f>
      </c>
      <c t="s">
        <v>28</v>
      </c>
    </row>
    <row r="926" spans="1:5" ht="12.75">
      <c r="A926" s="35" t="s">
        <v>57</v>
      </c>
      <c r="E926" s="39" t="s">
        <v>4862</v>
      </c>
    </row>
    <row r="927" spans="1:5" ht="12.75">
      <c r="A927" s="35" t="s">
        <v>58</v>
      </c>
      <c r="E927" s="40" t="s">
        <v>5</v>
      </c>
    </row>
    <row r="928" spans="1:5" ht="25.5">
      <c r="A928" t="s">
        <v>60</v>
      </c>
      <c r="E928" s="39" t="s">
        <v>4984</v>
      </c>
    </row>
    <row r="929" spans="1:16" ht="25.5">
      <c r="A929" t="s">
        <v>50</v>
      </c>
      <c s="34" t="s">
        <v>1698</v>
      </c>
      <c s="34" t="s">
        <v>4852</v>
      </c>
      <c s="35" t="s">
        <v>5</v>
      </c>
      <c s="6" t="s">
        <v>4853</v>
      </c>
      <c s="36" t="s">
        <v>166</v>
      </c>
      <c s="37">
        <v>6</v>
      </c>
      <c s="36">
        <v>0</v>
      </c>
      <c s="36">
        <f>ROUND(G929*H929,6)</f>
      </c>
      <c r="L929" s="38">
        <v>0</v>
      </c>
      <c s="32">
        <f>ROUND(ROUND(L929,2)*ROUND(G929,3),2)</f>
      </c>
      <c s="36" t="s">
        <v>56</v>
      </c>
      <c>
        <f>(M929*21)/100</f>
      </c>
      <c t="s">
        <v>28</v>
      </c>
    </row>
    <row r="930" spans="1:5" ht="25.5">
      <c r="A930" s="35" t="s">
        <v>57</v>
      </c>
      <c r="E930" s="39" t="s">
        <v>4853</v>
      </c>
    </row>
    <row r="931" spans="1:5" ht="12.75">
      <c r="A931" s="35" t="s">
        <v>58</v>
      </c>
      <c r="E931" s="40" t="s">
        <v>5</v>
      </c>
    </row>
    <row r="932" spans="1:5" ht="38.25">
      <c r="A932" t="s">
        <v>60</v>
      </c>
      <c r="E932" s="39" t="s">
        <v>4985</v>
      </c>
    </row>
    <row r="933" spans="1:16" ht="25.5">
      <c r="A933" t="s">
        <v>50</v>
      </c>
      <c s="34" t="s">
        <v>1703</v>
      </c>
      <c s="34" t="s">
        <v>4986</v>
      </c>
      <c s="35" t="s">
        <v>5</v>
      </c>
      <c s="6" t="s">
        <v>4816</v>
      </c>
      <c s="36" t="s">
        <v>166</v>
      </c>
      <c s="37">
        <v>1</v>
      </c>
      <c s="36">
        <v>0</v>
      </c>
      <c s="36">
        <f>ROUND(G933*H933,6)</f>
      </c>
      <c r="L933" s="38">
        <v>0</v>
      </c>
      <c s="32">
        <f>ROUND(ROUND(L933,2)*ROUND(G933,3),2)</f>
      </c>
      <c s="36" t="s">
        <v>56</v>
      </c>
      <c>
        <f>(M933*21)/100</f>
      </c>
      <c t="s">
        <v>28</v>
      </c>
    </row>
    <row r="934" spans="1:5" ht="25.5">
      <c r="A934" s="35" t="s">
        <v>57</v>
      </c>
      <c r="E934" s="39" t="s">
        <v>4816</v>
      </c>
    </row>
    <row r="935" spans="1:5" ht="12.75">
      <c r="A935" s="35" t="s">
        <v>58</v>
      </c>
      <c r="E935" s="40" t="s">
        <v>5</v>
      </c>
    </row>
    <row r="936" spans="1:5" ht="38.25">
      <c r="A936" t="s">
        <v>60</v>
      </c>
      <c r="E936" s="39" t="s">
        <v>4987</v>
      </c>
    </row>
    <row r="937" spans="1:13" ht="12.75">
      <c r="A937" t="s">
        <v>47</v>
      </c>
      <c r="C937" s="31" t="s">
        <v>4988</v>
      </c>
      <c r="E937" s="33" t="s">
        <v>4989</v>
      </c>
      <c r="J937" s="32">
        <f>0</f>
      </c>
      <c s="32">
        <f>0</f>
      </c>
      <c s="32">
        <f>0+L938+L942+L946+L950+L954+L958+L962+L966+L970+L974+L978+L982</f>
      </c>
      <c s="32">
        <f>0+M938+M942+M946+M950+M954+M958+M962+M966+M970+M974+M978+M982</f>
      </c>
    </row>
    <row r="938" spans="1:16" ht="38.25">
      <c r="A938" t="s">
        <v>50</v>
      </c>
      <c s="34" t="s">
        <v>1707</v>
      </c>
      <c s="34" t="s">
        <v>4990</v>
      </c>
      <c s="35" t="s">
        <v>5</v>
      </c>
      <c s="6" t="s">
        <v>4991</v>
      </c>
      <c s="36" t="s">
        <v>166</v>
      </c>
      <c s="37">
        <v>1</v>
      </c>
      <c s="36">
        <v>0</v>
      </c>
      <c s="36">
        <f>ROUND(G938*H938,6)</f>
      </c>
      <c r="L938" s="38">
        <v>0</v>
      </c>
      <c s="32">
        <f>ROUND(ROUND(L938,2)*ROUND(G938,3),2)</f>
      </c>
      <c s="36" t="s">
        <v>56</v>
      </c>
      <c>
        <f>(M938*21)/100</f>
      </c>
      <c t="s">
        <v>28</v>
      </c>
    </row>
    <row r="939" spans="1:5" ht="51">
      <c r="A939" s="35" t="s">
        <v>57</v>
      </c>
      <c r="E939" s="39" t="s">
        <v>4992</v>
      </c>
    </row>
    <row r="940" spans="1:5" ht="12.75">
      <c r="A940" s="35" t="s">
        <v>58</v>
      </c>
      <c r="E940" s="40" t="s">
        <v>5</v>
      </c>
    </row>
    <row r="941" spans="1:5" ht="63.75">
      <c r="A941" t="s">
        <v>60</v>
      </c>
      <c r="E941" s="39" t="s">
        <v>4993</v>
      </c>
    </row>
    <row r="942" spans="1:16" ht="25.5">
      <c r="A942" t="s">
        <v>50</v>
      </c>
      <c s="34" t="s">
        <v>1711</v>
      </c>
      <c s="34" t="s">
        <v>4994</v>
      </c>
      <c s="35" t="s">
        <v>5</v>
      </c>
      <c s="6" t="s">
        <v>328</v>
      </c>
      <c s="36" t="s">
        <v>166</v>
      </c>
      <c s="37">
        <v>1</v>
      </c>
      <c s="36">
        <v>0</v>
      </c>
      <c s="36">
        <f>ROUND(G942*H942,6)</f>
      </c>
      <c r="L942" s="38">
        <v>0</v>
      </c>
      <c s="32">
        <f>ROUND(ROUND(L942,2)*ROUND(G942,3),2)</f>
      </c>
      <c s="36" t="s">
        <v>56</v>
      </c>
      <c>
        <f>(M942*21)/100</f>
      </c>
      <c t="s">
        <v>28</v>
      </c>
    </row>
    <row r="943" spans="1:5" ht="38.25">
      <c r="A943" s="35" t="s">
        <v>57</v>
      </c>
      <c r="E943" s="39" t="s">
        <v>329</v>
      </c>
    </row>
    <row r="944" spans="1:5" ht="12.75">
      <c r="A944" s="35" t="s">
        <v>58</v>
      </c>
      <c r="E944" s="40" t="s">
        <v>5</v>
      </c>
    </row>
    <row r="945" spans="1:5" ht="38.25">
      <c r="A945" t="s">
        <v>60</v>
      </c>
      <c r="E945" s="39" t="s">
        <v>4995</v>
      </c>
    </row>
    <row r="946" spans="1:16" ht="12.75">
      <c r="A946" t="s">
        <v>50</v>
      </c>
      <c s="34" t="s">
        <v>1716</v>
      </c>
      <c s="34" t="s">
        <v>4996</v>
      </c>
      <c s="35" t="s">
        <v>5</v>
      </c>
      <c s="6" t="s">
        <v>4997</v>
      </c>
      <c s="36" t="s">
        <v>166</v>
      </c>
      <c s="37">
        <v>1</v>
      </c>
      <c s="36">
        <v>0</v>
      </c>
      <c s="36">
        <f>ROUND(G946*H946,6)</f>
      </c>
      <c r="L946" s="38">
        <v>0</v>
      </c>
      <c s="32">
        <f>ROUND(ROUND(L946,2)*ROUND(G946,3),2)</f>
      </c>
      <c s="36" t="s">
        <v>56</v>
      </c>
      <c>
        <f>(M946*21)/100</f>
      </c>
      <c t="s">
        <v>28</v>
      </c>
    </row>
    <row r="947" spans="1:5" ht="12.75">
      <c r="A947" s="35" t="s">
        <v>57</v>
      </c>
      <c r="E947" s="39" t="s">
        <v>4997</v>
      </c>
    </row>
    <row r="948" spans="1:5" ht="12.75">
      <c r="A948" s="35" t="s">
        <v>58</v>
      </c>
      <c r="E948" s="40" t="s">
        <v>5</v>
      </c>
    </row>
    <row r="949" spans="1:5" ht="38.25">
      <c r="A949" t="s">
        <v>60</v>
      </c>
      <c r="E949" s="39" t="s">
        <v>4998</v>
      </c>
    </row>
    <row r="950" spans="1:16" ht="12.75">
      <c r="A950" t="s">
        <v>50</v>
      </c>
      <c s="34" t="s">
        <v>1720</v>
      </c>
      <c s="34" t="s">
        <v>4999</v>
      </c>
      <c s="35" t="s">
        <v>5</v>
      </c>
      <c s="6" t="s">
        <v>5000</v>
      </c>
      <c s="36" t="s">
        <v>166</v>
      </c>
      <c s="37">
        <v>1</v>
      </c>
      <c s="36">
        <v>0</v>
      </c>
      <c s="36">
        <f>ROUND(G950*H950,6)</f>
      </c>
      <c r="L950" s="38">
        <v>0</v>
      </c>
      <c s="32">
        <f>ROUND(ROUND(L950,2)*ROUND(G950,3),2)</f>
      </c>
      <c s="36" t="s">
        <v>56</v>
      </c>
      <c>
        <f>(M950*21)/100</f>
      </c>
      <c t="s">
        <v>28</v>
      </c>
    </row>
    <row r="951" spans="1:5" ht="12.75">
      <c r="A951" s="35" t="s">
        <v>57</v>
      </c>
      <c r="E951" s="39" t="s">
        <v>5000</v>
      </c>
    </row>
    <row r="952" spans="1:5" ht="12.75">
      <c r="A952" s="35" t="s">
        <v>58</v>
      </c>
      <c r="E952" s="40" t="s">
        <v>5</v>
      </c>
    </row>
    <row r="953" spans="1:5" ht="38.25">
      <c r="A953" t="s">
        <v>60</v>
      </c>
      <c r="E953" s="39" t="s">
        <v>4998</v>
      </c>
    </row>
    <row r="954" spans="1:16" ht="12.75">
      <c r="A954" t="s">
        <v>50</v>
      </c>
      <c s="34" t="s">
        <v>1724</v>
      </c>
      <c s="34" t="s">
        <v>5001</v>
      </c>
      <c s="35" t="s">
        <v>5</v>
      </c>
      <c s="6" t="s">
        <v>5002</v>
      </c>
      <c s="36" t="s">
        <v>166</v>
      </c>
      <c s="37">
        <v>2</v>
      </c>
      <c s="36">
        <v>0</v>
      </c>
      <c s="36">
        <f>ROUND(G954*H954,6)</f>
      </c>
      <c r="L954" s="38">
        <v>0</v>
      </c>
      <c s="32">
        <f>ROUND(ROUND(L954,2)*ROUND(G954,3),2)</f>
      </c>
      <c s="36" t="s">
        <v>56</v>
      </c>
      <c>
        <f>(M954*21)/100</f>
      </c>
      <c t="s">
        <v>28</v>
      </c>
    </row>
    <row r="955" spans="1:5" ht="12.75">
      <c r="A955" s="35" t="s">
        <v>57</v>
      </c>
      <c r="E955" s="39" t="s">
        <v>5002</v>
      </c>
    </row>
    <row r="956" spans="1:5" ht="12.75">
      <c r="A956" s="35" t="s">
        <v>58</v>
      </c>
      <c r="E956" s="40" t="s">
        <v>5</v>
      </c>
    </row>
    <row r="957" spans="1:5" ht="25.5">
      <c r="A957" t="s">
        <v>60</v>
      </c>
      <c r="E957" s="39" t="s">
        <v>5003</v>
      </c>
    </row>
    <row r="958" spans="1:16" ht="12.75">
      <c r="A958" t="s">
        <v>50</v>
      </c>
      <c s="34" t="s">
        <v>1729</v>
      </c>
      <c s="34" t="s">
        <v>5004</v>
      </c>
      <c s="35" t="s">
        <v>5</v>
      </c>
      <c s="6" t="s">
        <v>5005</v>
      </c>
      <c s="36" t="s">
        <v>166</v>
      </c>
      <c s="37">
        <v>6</v>
      </c>
      <c s="36">
        <v>0</v>
      </c>
      <c s="36">
        <f>ROUND(G958*H958,6)</f>
      </c>
      <c r="L958" s="38">
        <v>0</v>
      </c>
      <c s="32">
        <f>ROUND(ROUND(L958,2)*ROUND(G958,3),2)</f>
      </c>
      <c s="36" t="s">
        <v>56</v>
      </c>
      <c>
        <f>(M958*21)/100</f>
      </c>
      <c t="s">
        <v>28</v>
      </c>
    </row>
    <row r="959" spans="1:5" ht="12.75">
      <c r="A959" s="35" t="s">
        <v>57</v>
      </c>
      <c r="E959" s="39" t="s">
        <v>5005</v>
      </c>
    </row>
    <row r="960" spans="1:5" ht="12.75">
      <c r="A960" s="35" t="s">
        <v>58</v>
      </c>
      <c r="E960" s="40" t="s">
        <v>5</v>
      </c>
    </row>
    <row r="961" spans="1:5" ht="25.5">
      <c r="A961" t="s">
        <v>60</v>
      </c>
      <c r="E961" s="39" t="s">
        <v>5003</v>
      </c>
    </row>
    <row r="962" spans="1:16" ht="12.75">
      <c r="A962" t="s">
        <v>50</v>
      </c>
      <c s="34" t="s">
        <v>1733</v>
      </c>
      <c s="34" t="s">
        <v>4858</v>
      </c>
      <c s="35" t="s">
        <v>5</v>
      </c>
      <c s="6" t="s">
        <v>4859</v>
      </c>
      <c s="36" t="s">
        <v>166</v>
      </c>
      <c s="37">
        <v>1</v>
      </c>
      <c s="36">
        <v>0</v>
      </c>
      <c s="36">
        <f>ROUND(G962*H962,6)</f>
      </c>
      <c r="L962" s="38">
        <v>0</v>
      </c>
      <c s="32">
        <f>ROUND(ROUND(L962,2)*ROUND(G962,3),2)</f>
      </c>
      <c s="36" t="s">
        <v>56</v>
      </c>
      <c>
        <f>(M962*21)/100</f>
      </c>
      <c t="s">
        <v>28</v>
      </c>
    </row>
    <row r="963" spans="1:5" ht="12.75">
      <c r="A963" s="35" t="s">
        <v>57</v>
      </c>
      <c r="E963" s="39" t="s">
        <v>4859</v>
      </c>
    </row>
    <row r="964" spans="1:5" ht="12.75">
      <c r="A964" s="35" t="s">
        <v>58</v>
      </c>
      <c r="E964" s="40" t="s">
        <v>5</v>
      </c>
    </row>
    <row r="965" spans="1:5" ht="25.5">
      <c r="A965" t="s">
        <v>60</v>
      </c>
      <c r="E965" s="39" t="s">
        <v>5006</v>
      </c>
    </row>
    <row r="966" spans="1:16" ht="12.75">
      <c r="A966" t="s">
        <v>50</v>
      </c>
      <c s="34" t="s">
        <v>1738</v>
      </c>
      <c s="34" t="s">
        <v>4972</v>
      </c>
      <c s="35" t="s">
        <v>5</v>
      </c>
      <c s="6" t="s">
        <v>4973</v>
      </c>
      <c s="36" t="s">
        <v>166</v>
      </c>
      <c s="37">
        <v>1</v>
      </c>
      <c s="36">
        <v>0</v>
      </c>
      <c s="36">
        <f>ROUND(G966*H966,6)</f>
      </c>
      <c r="L966" s="38">
        <v>0</v>
      </c>
      <c s="32">
        <f>ROUND(ROUND(L966,2)*ROUND(G966,3),2)</f>
      </c>
      <c s="36" t="s">
        <v>56</v>
      </c>
      <c>
        <f>(M966*21)/100</f>
      </c>
      <c t="s">
        <v>28</v>
      </c>
    </row>
    <row r="967" spans="1:5" ht="12.75">
      <c r="A967" s="35" t="s">
        <v>57</v>
      </c>
      <c r="E967" s="39" t="s">
        <v>4973</v>
      </c>
    </row>
    <row r="968" spans="1:5" ht="12.75">
      <c r="A968" s="35" t="s">
        <v>58</v>
      </c>
      <c r="E968" s="40" t="s">
        <v>5</v>
      </c>
    </row>
    <row r="969" spans="1:5" ht="25.5">
      <c r="A969" t="s">
        <v>60</v>
      </c>
      <c r="E969" s="39" t="s">
        <v>4984</v>
      </c>
    </row>
    <row r="970" spans="1:16" ht="12.75">
      <c r="A970" t="s">
        <v>50</v>
      </c>
      <c s="34" t="s">
        <v>1744</v>
      </c>
      <c s="34" t="s">
        <v>4861</v>
      </c>
      <c s="35" t="s">
        <v>5</v>
      </c>
      <c s="6" t="s">
        <v>4862</v>
      </c>
      <c s="36" t="s">
        <v>166</v>
      </c>
      <c s="37">
        <v>1</v>
      </c>
      <c s="36">
        <v>0</v>
      </c>
      <c s="36">
        <f>ROUND(G970*H970,6)</f>
      </c>
      <c r="L970" s="38">
        <v>0</v>
      </c>
      <c s="32">
        <f>ROUND(ROUND(L970,2)*ROUND(G970,3),2)</f>
      </c>
      <c s="36" t="s">
        <v>56</v>
      </c>
      <c>
        <f>(M970*21)/100</f>
      </c>
      <c t="s">
        <v>28</v>
      </c>
    </row>
    <row r="971" spans="1:5" ht="12.75">
      <c r="A971" s="35" t="s">
        <v>57</v>
      </c>
      <c r="E971" s="39" t="s">
        <v>4862</v>
      </c>
    </row>
    <row r="972" spans="1:5" ht="12.75">
      <c r="A972" s="35" t="s">
        <v>58</v>
      </c>
      <c r="E972" s="40" t="s">
        <v>5</v>
      </c>
    </row>
    <row r="973" spans="1:5" ht="25.5">
      <c r="A973" t="s">
        <v>60</v>
      </c>
      <c r="E973" s="39" t="s">
        <v>4984</v>
      </c>
    </row>
    <row r="974" spans="1:16" ht="12.75">
      <c r="A974" t="s">
        <v>50</v>
      </c>
      <c s="34" t="s">
        <v>1750</v>
      </c>
      <c s="34" t="s">
        <v>5007</v>
      </c>
      <c s="35" t="s">
        <v>5</v>
      </c>
      <c s="6" t="s">
        <v>5008</v>
      </c>
      <c s="36" t="s">
        <v>166</v>
      </c>
      <c s="37">
        <v>1</v>
      </c>
      <c s="36">
        <v>0</v>
      </c>
      <c s="36">
        <f>ROUND(G974*H974,6)</f>
      </c>
      <c r="L974" s="38">
        <v>0</v>
      </c>
      <c s="32">
        <f>ROUND(ROUND(L974,2)*ROUND(G974,3),2)</f>
      </c>
      <c s="36" t="s">
        <v>56</v>
      </c>
      <c>
        <f>(M974*21)/100</f>
      </c>
      <c t="s">
        <v>28</v>
      </c>
    </row>
    <row r="975" spans="1:5" ht="12.75">
      <c r="A975" s="35" t="s">
        <v>57</v>
      </c>
      <c r="E975" s="39" t="s">
        <v>5008</v>
      </c>
    </row>
    <row r="976" spans="1:5" ht="12.75">
      <c r="A976" s="35" t="s">
        <v>58</v>
      </c>
      <c r="E976" s="40" t="s">
        <v>5</v>
      </c>
    </row>
    <row r="977" spans="1:5" ht="25.5">
      <c r="A977" t="s">
        <v>60</v>
      </c>
      <c r="E977" s="39" t="s">
        <v>4984</v>
      </c>
    </row>
    <row r="978" spans="1:16" ht="12.75">
      <c r="A978" t="s">
        <v>50</v>
      </c>
      <c s="34" t="s">
        <v>1753</v>
      </c>
      <c s="34" t="s">
        <v>5009</v>
      </c>
      <c s="35" t="s">
        <v>5</v>
      </c>
      <c s="6" t="s">
        <v>5010</v>
      </c>
      <c s="36" t="s">
        <v>300</v>
      </c>
      <c s="37">
        <v>5</v>
      </c>
      <c s="36">
        <v>0</v>
      </c>
      <c s="36">
        <f>ROUND(G978*H978,6)</f>
      </c>
      <c r="L978" s="38">
        <v>0</v>
      </c>
      <c s="32">
        <f>ROUND(ROUND(L978,2)*ROUND(G978,3),2)</f>
      </c>
      <c s="36" t="s">
        <v>56</v>
      </c>
      <c>
        <f>(M978*21)/100</f>
      </c>
      <c t="s">
        <v>28</v>
      </c>
    </row>
    <row r="979" spans="1:5" ht="12.75">
      <c r="A979" s="35" t="s">
        <v>57</v>
      </c>
      <c r="E979" s="39" t="s">
        <v>5010</v>
      </c>
    </row>
    <row r="980" spans="1:5" ht="12.75">
      <c r="A980" s="35" t="s">
        <v>58</v>
      </c>
      <c r="E980" s="40" t="s">
        <v>5</v>
      </c>
    </row>
    <row r="981" spans="1:5" ht="38.25">
      <c r="A981" t="s">
        <v>60</v>
      </c>
      <c r="E981" s="39" t="s">
        <v>5011</v>
      </c>
    </row>
    <row r="982" spans="1:16" ht="25.5">
      <c r="A982" t="s">
        <v>50</v>
      </c>
      <c s="34" t="s">
        <v>1758</v>
      </c>
      <c s="34" t="s">
        <v>5012</v>
      </c>
      <c s="35" t="s">
        <v>5</v>
      </c>
      <c s="6" t="s">
        <v>4816</v>
      </c>
      <c s="36" t="s">
        <v>166</v>
      </c>
      <c s="37">
        <v>1</v>
      </c>
      <c s="36">
        <v>0</v>
      </c>
      <c s="36">
        <f>ROUND(G982*H982,6)</f>
      </c>
      <c r="L982" s="38">
        <v>0</v>
      </c>
      <c s="32">
        <f>ROUND(ROUND(L982,2)*ROUND(G982,3),2)</f>
      </c>
      <c s="36" t="s">
        <v>56</v>
      </c>
      <c>
        <f>(M982*21)/100</f>
      </c>
      <c t="s">
        <v>28</v>
      </c>
    </row>
    <row r="983" spans="1:5" ht="25.5">
      <c r="A983" s="35" t="s">
        <v>57</v>
      </c>
      <c r="E983" s="39" t="s">
        <v>4816</v>
      </c>
    </row>
    <row r="984" spans="1:5" ht="12.75">
      <c r="A984" s="35" t="s">
        <v>58</v>
      </c>
      <c r="E984" s="40" t="s">
        <v>5</v>
      </c>
    </row>
    <row r="985" spans="1:5" ht="38.25">
      <c r="A985" t="s">
        <v>60</v>
      </c>
      <c r="E985" s="39" t="s">
        <v>5013</v>
      </c>
    </row>
    <row r="986" spans="1:13" ht="12.75">
      <c r="A986" t="s">
        <v>47</v>
      </c>
      <c r="C986" s="31" t="s">
        <v>5014</v>
      </c>
      <c r="E986" s="33" t="s">
        <v>5015</v>
      </c>
      <c r="J986" s="32">
        <f>0</f>
      </c>
      <c s="32">
        <f>0</f>
      </c>
      <c s="32">
        <f>0+L987+L991+L995</f>
      </c>
      <c s="32">
        <f>0+M987+M991+M995</f>
      </c>
    </row>
    <row r="987" spans="1:16" ht="25.5">
      <c r="A987" t="s">
        <v>50</v>
      </c>
      <c s="34" t="s">
        <v>1763</v>
      </c>
      <c s="34" t="s">
        <v>5016</v>
      </c>
      <c s="35" t="s">
        <v>5</v>
      </c>
      <c s="6" t="s">
        <v>5017</v>
      </c>
      <c s="36" t="s">
        <v>166</v>
      </c>
      <c s="37">
        <v>1</v>
      </c>
      <c s="36">
        <v>0</v>
      </c>
      <c s="36">
        <f>ROUND(G987*H987,6)</f>
      </c>
      <c r="L987" s="38">
        <v>0</v>
      </c>
      <c s="32">
        <f>ROUND(ROUND(L987,2)*ROUND(G987,3),2)</f>
      </c>
      <c s="36" t="s">
        <v>56</v>
      </c>
      <c>
        <f>(M987*21)/100</f>
      </c>
      <c t="s">
        <v>28</v>
      </c>
    </row>
    <row r="988" spans="1:5" ht="25.5">
      <c r="A988" s="35" t="s">
        <v>57</v>
      </c>
      <c r="E988" s="39" t="s">
        <v>5017</v>
      </c>
    </row>
    <row r="989" spans="1:5" ht="12.75">
      <c r="A989" s="35" t="s">
        <v>58</v>
      </c>
      <c r="E989" s="40" t="s">
        <v>5</v>
      </c>
    </row>
    <row r="990" spans="1:5" ht="51">
      <c r="A990" t="s">
        <v>60</v>
      </c>
      <c r="E990" s="39" t="s">
        <v>5018</v>
      </c>
    </row>
    <row r="991" spans="1:16" ht="12.75">
      <c r="A991" t="s">
        <v>50</v>
      </c>
      <c s="34" t="s">
        <v>1767</v>
      </c>
      <c s="34" t="s">
        <v>4798</v>
      </c>
      <c s="35" t="s">
        <v>5</v>
      </c>
      <c s="6" t="s">
        <v>4799</v>
      </c>
      <c s="36" t="s">
        <v>300</v>
      </c>
      <c s="37">
        <v>2</v>
      </c>
      <c s="36">
        <v>0</v>
      </c>
      <c s="36">
        <f>ROUND(G991*H991,6)</f>
      </c>
      <c r="L991" s="38">
        <v>0</v>
      </c>
      <c s="32">
        <f>ROUND(ROUND(L991,2)*ROUND(G991,3),2)</f>
      </c>
      <c s="36" t="s">
        <v>56</v>
      </c>
      <c>
        <f>(M991*21)/100</f>
      </c>
      <c t="s">
        <v>28</v>
      </c>
    </row>
    <row r="992" spans="1:5" ht="12.75">
      <c r="A992" s="35" t="s">
        <v>57</v>
      </c>
      <c r="E992" s="39" t="s">
        <v>4799</v>
      </c>
    </row>
    <row r="993" spans="1:5" ht="12.75">
      <c r="A993" s="35" t="s">
        <v>58</v>
      </c>
      <c r="E993" s="40" t="s">
        <v>5</v>
      </c>
    </row>
    <row r="994" spans="1:5" ht="25.5">
      <c r="A994" t="s">
        <v>60</v>
      </c>
      <c r="E994" s="39" t="s">
        <v>5019</v>
      </c>
    </row>
    <row r="995" spans="1:16" ht="25.5">
      <c r="A995" t="s">
        <v>50</v>
      </c>
      <c s="34" t="s">
        <v>1771</v>
      </c>
      <c s="34" t="s">
        <v>5020</v>
      </c>
      <c s="35" t="s">
        <v>5</v>
      </c>
      <c s="6" t="s">
        <v>4816</v>
      </c>
      <c s="36" t="s">
        <v>166</v>
      </c>
      <c s="37">
        <v>1</v>
      </c>
      <c s="36">
        <v>0</v>
      </c>
      <c s="36">
        <f>ROUND(G995*H995,6)</f>
      </c>
      <c r="L995" s="38">
        <v>0</v>
      </c>
      <c s="32">
        <f>ROUND(ROUND(L995,2)*ROUND(G995,3),2)</f>
      </c>
      <c s="36" t="s">
        <v>56</v>
      </c>
      <c>
        <f>(M995*21)/100</f>
      </c>
      <c t="s">
        <v>28</v>
      </c>
    </row>
    <row r="996" spans="1:5" ht="25.5">
      <c r="A996" s="35" t="s">
        <v>57</v>
      </c>
      <c r="E996" s="39" t="s">
        <v>4816</v>
      </c>
    </row>
    <row r="997" spans="1:5" ht="12.75">
      <c r="A997" s="35" t="s">
        <v>58</v>
      </c>
      <c r="E997" s="40" t="s">
        <v>5</v>
      </c>
    </row>
    <row r="998" spans="1:5" ht="38.25">
      <c r="A998" t="s">
        <v>60</v>
      </c>
      <c r="E998" s="39" t="s">
        <v>5021</v>
      </c>
    </row>
    <row r="999" spans="1:13" ht="12.75">
      <c r="A999" t="s">
        <v>47</v>
      </c>
      <c r="C999" s="31" t="s">
        <v>5022</v>
      </c>
      <c r="E999" s="33" t="s">
        <v>5023</v>
      </c>
      <c r="J999" s="32">
        <f>0</f>
      </c>
      <c s="32">
        <f>0</f>
      </c>
      <c s="32">
        <f>0+L1000+L1004+L1008+L1012+L1016+L1020</f>
      </c>
      <c s="32">
        <f>0+M1000+M1004+M1008+M1012+M1016+M1020</f>
      </c>
    </row>
    <row r="1000" spans="1:16" ht="12.75">
      <c r="A1000" t="s">
        <v>50</v>
      </c>
      <c s="34" t="s">
        <v>1775</v>
      </c>
      <c s="34" t="s">
        <v>5024</v>
      </c>
      <c s="35" t="s">
        <v>5</v>
      </c>
      <c s="6" t="s">
        <v>5025</v>
      </c>
      <c s="36" t="s">
        <v>166</v>
      </c>
      <c s="37">
        <v>7</v>
      </c>
      <c s="36">
        <v>0</v>
      </c>
      <c s="36">
        <f>ROUND(G1000*H1000,6)</f>
      </c>
      <c r="L1000" s="38">
        <v>0</v>
      </c>
      <c s="32">
        <f>ROUND(ROUND(L1000,2)*ROUND(G1000,3),2)</f>
      </c>
      <c s="36" t="s">
        <v>56</v>
      </c>
      <c>
        <f>(M1000*21)/100</f>
      </c>
      <c t="s">
        <v>28</v>
      </c>
    </row>
    <row r="1001" spans="1:5" ht="12.75">
      <c r="A1001" s="35" t="s">
        <v>57</v>
      </c>
      <c r="E1001" s="39" t="s">
        <v>5025</v>
      </c>
    </row>
    <row r="1002" spans="1:5" ht="12.75">
      <c r="A1002" s="35" t="s">
        <v>58</v>
      </c>
      <c r="E1002" s="40" t="s">
        <v>5</v>
      </c>
    </row>
    <row r="1003" spans="1:5" ht="25.5">
      <c r="A1003" t="s">
        <v>60</v>
      </c>
      <c r="E1003" s="39" t="s">
        <v>5026</v>
      </c>
    </row>
    <row r="1004" spans="1:16" ht="12.75">
      <c r="A1004" t="s">
        <v>50</v>
      </c>
      <c s="34" t="s">
        <v>1779</v>
      </c>
      <c s="34" t="s">
        <v>5027</v>
      </c>
      <c s="35" t="s">
        <v>5</v>
      </c>
      <c s="6" t="s">
        <v>5028</v>
      </c>
      <c s="36" t="s">
        <v>166</v>
      </c>
      <c s="37">
        <v>7</v>
      </c>
      <c s="36">
        <v>0</v>
      </c>
      <c s="36">
        <f>ROUND(G1004*H1004,6)</f>
      </c>
      <c r="L1004" s="38">
        <v>0</v>
      </c>
      <c s="32">
        <f>ROUND(ROUND(L1004,2)*ROUND(G1004,3),2)</f>
      </c>
      <c s="36" t="s">
        <v>56</v>
      </c>
      <c>
        <f>(M1004*21)/100</f>
      </c>
      <c t="s">
        <v>28</v>
      </c>
    </row>
    <row r="1005" spans="1:5" ht="12.75">
      <c r="A1005" s="35" t="s">
        <v>57</v>
      </c>
      <c r="E1005" s="39" t="s">
        <v>5028</v>
      </c>
    </row>
    <row r="1006" spans="1:5" ht="12.75">
      <c r="A1006" s="35" t="s">
        <v>58</v>
      </c>
      <c r="E1006" s="40" t="s">
        <v>5</v>
      </c>
    </row>
    <row r="1007" spans="1:5" ht="25.5">
      <c r="A1007" t="s">
        <v>60</v>
      </c>
      <c r="E1007" s="39" t="s">
        <v>5029</v>
      </c>
    </row>
    <row r="1008" spans="1:16" ht="12.75">
      <c r="A1008" t="s">
        <v>50</v>
      </c>
      <c s="34" t="s">
        <v>1783</v>
      </c>
      <c s="34" t="s">
        <v>5030</v>
      </c>
      <c s="35" t="s">
        <v>5</v>
      </c>
      <c s="6" t="s">
        <v>5031</v>
      </c>
      <c s="36" t="s">
        <v>188</v>
      </c>
      <c s="37">
        <v>508</v>
      </c>
      <c s="36">
        <v>0</v>
      </c>
      <c s="36">
        <f>ROUND(G1008*H1008,6)</f>
      </c>
      <c r="L1008" s="38">
        <v>0</v>
      </c>
      <c s="32">
        <f>ROUND(ROUND(L1008,2)*ROUND(G1008,3),2)</f>
      </c>
      <c s="36" t="s">
        <v>56</v>
      </c>
      <c>
        <f>(M1008*21)/100</f>
      </c>
      <c t="s">
        <v>28</v>
      </c>
    </row>
    <row r="1009" spans="1:5" ht="12.75">
      <c r="A1009" s="35" t="s">
        <v>57</v>
      </c>
      <c r="E1009" s="39" t="s">
        <v>5031</v>
      </c>
    </row>
    <row r="1010" spans="1:5" ht="12.75">
      <c r="A1010" s="35" t="s">
        <v>58</v>
      </c>
      <c r="E1010" s="40" t="s">
        <v>5</v>
      </c>
    </row>
    <row r="1011" spans="1:5" ht="25.5">
      <c r="A1011" t="s">
        <v>60</v>
      </c>
      <c r="E1011" s="39" t="s">
        <v>5032</v>
      </c>
    </row>
    <row r="1012" spans="1:16" ht="12.75">
      <c r="A1012" t="s">
        <v>50</v>
      </c>
      <c s="34" t="s">
        <v>1788</v>
      </c>
      <c s="34" t="s">
        <v>5033</v>
      </c>
      <c s="35" t="s">
        <v>5</v>
      </c>
      <c s="6" t="s">
        <v>5034</v>
      </c>
      <c s="36" t="s">
        <v>166</v>
      </c>
      <c s="37">
        <v>1</v>
      </c>
      <c s="36">
        <v>0</v>
      </c>
      <c s="36">
        <f>ROUND(G1012*H1012,6)</f>
      </c>
      <c r="L1012" s="38">
        <v>0</v>
      </c>
      <c s="32">
        <f>ROUND(ROUND(L1012,2)*ROUND(G1012,3),2)</f>
      </c>
      <c s="36" t="s">
        <v>56</v>
      </c>
      <c>
        <f>(M1012*21)/100</f>
      </c>
      <c t="s">
        <v>28</v>
      </c>
    </row>
    <row r="1013" spans="1:5" ht="12.75">
      <c r="A1013" s="35" t="s">
        <v>57</v>
      </c>
      <c r="E1013" s="39" t="s">
        <v>5034</v>
      </c>
    </row>
    <row r="1014" spans="1:5" ht="12.75">
      <c r="A1014" s="35" t="s">
        <v>58</v>
      </c>
      <c r="E1014" s="40" t="s">
        <v>5</v>
      </c>
    </row>
    <row r="1015" spans="1:5" ht="25.5">
      <c r="A1015" t="s">
        <v>60</v>
      </c>
      <c r="E1015" s="39" t="s">
        <v>5035</v>
      </c>
    </row>
    <row r="1016" spans="1:16" ht="25.5">
      <c r="A1016" t="s">
        <v>50</v>
      </c>
      <c s="34" t="s">
        <v>1794</v>
      </c>
      <c s="34" t="s">
        <v>5036</v>
      </c>
      <c s="35" t="s">
        <v>5</v>
      </c>
      <c s="6" t="s">
        <v>5037</v>
      </c>
      <c s="36" t="s">
        <v>166</v>
      </c>
      <c s="37">
        <v>6</v>
      </c>
      <c s="36">
        <v>0</v>
      </c>
      <c s="36">
        <f>ROUND(G1016*H1016,6)</f>
      </c>
      <c r="L1016" s="38">
        <v>0</v>
      </c>
      <c s="32">
        <f>ROUND(ROUND(L1016,2)*ROUND(G1016,3),2)</f>
      </c>
      <c s="36" t="s">
        <v>56</v>
      </c>
      <c>
        <f>(M1016*21)/100</f>
      </c>
      <c t="s">
        <v>28</v>
      </c>
    </row>
    <row r="1017" spans="1:5" ht="25.5">
      <c r="A1017" s="35" t="s">
        <v>57</v>
      </c>
      <c r="E1017" s="39" t="s">
        <v>5038</v>
      </c>
    </row>
    <row r="1018" spans="1:5" ht="12.75">
      <c r="A1018" s="35" t="s">
        <v>58</v>
      </c>
      <c r="E1018" s="40" t="s">
        <v>5</v>
      </c>
    </row>
    <row r="1019" spans="1:5" ht="25.5">
      <c r="A1019" t="s">
        <v>60</v>
      </c>
      <c r="E1019" s="39" t="s">
        <v>5039</v>
      </c>
    </row>
    <row r="1020" spans="1:16" ht="12.75">
      <c r="A1020" t="s">
        <v>50</v>
      </c>
      <c s="34" t="s">
        <v>1798</v>
      </c>
      <c s="34" t="s">
        <v>5040</v>
      </c>
      <c s="35" t="s">
        <v>5</v>
      </c>
      <c s="6" t="s">
        <v>5041</v>
      </c>
      <c s="36" t="s">
        <v>166</v>
      </c>
      <c s="37">
        <v>4</v>
      </c>
      <c s="36">
        <v>0</v>
      </c>
      <c s="36">
        <f>ROUND(G1020*H1020,6)</f>
      </c>
      <c r="L1020" s="38">
        <v>0</v>
      </c>
      <c s="32">
        <f>ROUND(ROUND(L1020,2)*ROUND(G1020,3),2)</f>
      </c>
      <c s="36" t="s">
        <v>56</v>
      </c>
      <c>
        <f>(M1020*21)/100</f>
      </c>
      <c t="s">
        <v>28</v>
      </c>
    </row>
    <row r="1021" spans="1:5" ht="12.75">
      <c r="A1021" s="35" t="s">
        <v>57</v>
      </c>
      <c r="E1021" s="39" t="s">
        <v>5041</v>
      </c>
    </row>
    <row r="1022" spans="1:5" ht="12.75">
      <c r="A1022" s="35" t="s">
        <v>58</v>
      </c>
      <c r="E1022" s="40" t="s">
        <v>5</v>
      </c>
    </row>
    <row r="1023" spans="1:5" ht="25.5">
      <c r="A1023" t="s">
        <v>60</v>
      </c>
      <c r="E1023" s="39" t="s">
        <v>5042</v>
      </c>
    </row>
    <row r="1024" spans="1:13" ht="12.75">
      <c r="A1024" t="s">
        <v>47</v>
      </c>
      <c r="C1024" s="31" t="s">
        <v>148</v>
      </c>
      <c r="E1024" s="33" t="s">
        <v>149</v>
      </c>
      <c r="J1024" s="32">
        <f>0</f>
      </c>
      <c s="32">
        <f>0</f>
      </c>
      <c s="32">
        <f>0+L1025+L1029+L1033+L1037+L1041+L1045+L1049+L1053+L1057+L1061+L1065</f>
      </c>
      <c s="32">
        <f>0+M1025+M1029+M1033+M1037+M1041+M1045+M1049+M1053+M1057+M1061+M1065</f>
      </c>
    </row>
    <row r="1025" spans="1:16" ht="12.75">
      <c r="A1025" t="s">
        <v>50</v>
      </c>
      <c s="34" t="s">
        <v>1801</v>
      </c>
      <c s="34" t="s">
        <v>5043</v>
      </c>
      <c s="35" t="s">
        <v>5</v>
      </c>
      <c s="6" t="s">
        <v>589</v>
      </c>
      <c s="36" t="s">
        <v>300</v>
      </c>
      <c s="37">
        <v>24</v>
      </c>
      <c s="36">
        <v>0</v>
      </c>
      <c s="36">
        <f>ROUND(G1025*H1025,6)</f>
      </c>
      <c r="L1025" s="38">
        <v>0</v>
      </c>
      <c s="32">
        <f>ROUND(ROUND(L1025,2)*ROUND(G1025,3),2)</f>
      </c>
      <c s="36" t="s">
        <v>56</v>
      </c>
      <c>
        <f>(M1025*21)/100</f>
      </c>
      <c t="s">
        <v>28</v>
      </c>
    </row>
    <row r="1026" spans="1:5" ht="12.75">
      <c r="A1026" s="35" t="s">
        <v>57</v>
      </c>
      <c r="E1026" s="39" t="s">
        <v>589</v>
      </c>
    </row>
    <row r="1027" spans="1:5" ht="12.75">
      <c r="A1027" s="35" t="s">
        <v>58</v>
      </c>
      <c r="E1027" s="40" t="s">
        <v>5</v>
      </c>
    </row>
    <row r="1028" spans="1:5" ht="38.25">
      <c r="A1028" t="s">
        <v>60</v>
      </c>
      <c r="E1028" s="39" t="s">
        <v>591</v>
      </c>
    </row>
    <row r="1029" spans="1:16" ht="25.5">
      <c r="A1029" t="s">
        <v>50</v>
      </c>
      <c s="34" t="s">
        <v>1805</v>
      </c>
      <c s="34" t="s">
        <v>5044</v>
      </c>
      <c s="35" t="s">
        <v>5</v>
      </c>
      <c s="6" t="s">
        <v>400</v>
      </c>
      <c s="36" t="s">
        <v>166</v>
      </c>
      <c s="37">
        <v>4</v>
      </c>
      <c s="36">
        <v>0</v>
      </c>
      <c s="36">
        <f>ROUND(G1029*H1029,6)</f>
      </c>
      <c r="L1029" s="38">
        <v>0</v>
      </c>
      <c s="32">
        <f>ROUND(ROUND(L1029,2)*ROUND(G1029,3),2)</f>
      </c>
      <c s="36" t="s">
        <v>56</v>
      </c>
      <c>
        <f>(M1029*21)/100</f>
      </c>
      <c t="s">
        <v>28</v>
      </c>
    </row>
    <row r="1030" spans="1:5" ht="25.5">
      <c r="A1030" s="35" t="s">
        <v>57</v>
      </c>
      <c r="E1030" s="39" t="s">
        <v>400</v>
      </c>
    </row>
    <row r="1031" spans="1:5" ht="12.75">
      <c r="A1031" s="35" t="s">
        <v>58</v>
      </c>
      <c r="E1031" s="40" t="s">
        <v>5</v>
      </c>
    </row>
    <row r="1032" spans="1:5" ht="102">
      <c r="A1032" t="s">
        <v>60</v>
      </c>
      <c r="E1032" s="39" t="s">
        <v>401</v>
      </c>
    </row>
    <row r="1033" spans="1:16" ht="12.75">
      <c r="A1033" t="s">
        <v>50</v>
      </c>
      <c s="34" t="s">
        <v>1808</v>
      </c>
      <c s="34" t="s">
        <v>5045</v>
      </c>
      <c s="35" t="s">
        <v>5</v>
      </c>
      <c s="6" t="s">
        <v>595</v>
      </c>
      <c s="36" t="s">
        <v>300</v>
      </c>
      <c s="37">
        <v>24</v>
      </c>
      <c s="36">
        <v>0</v>
      </c>
      <c s="36">
        <f>ROUND(G1033*H1033,6)</f>
      </c>
      <c r="L1033" s="38">
        <v>0</v>
      </c>
      <c s="32">
        <f>ROUND(ROUND(L1033,2)*ROUND(G1033,3),2)</f>
      </c>
      <c s="36" t="s">
        <v>56</v>
      </c>
      <c>
        <f>(M1033*21)/100</f>
      </c>
      <c t="s">
        <v>28</v>
      </c>
    </row>
    <row r="1034" spans="1:5" ht="12.75">
      <c r="A1034" s="35" t="s">
        <v>57</v>
      </c>
      <c r="E1034" s="39" t="s">
        <v>595</v>
      </c>
    </row>
    <row r="1035" spans="1:5" ht="12.75">
      <c r="A1035" s="35" t="s">
        <v>58</v>
      </c>
      <c r="E1035" s="40" t="s">
        <v>5</v>
      </c>
    </row>
    <row r="1036" spans="1:5" ht="25.5">
      <c r="A1036" t="s">
        <v>60</v>
      </c>
      <c r="E1036" s="39" t="s">
        <v>5046</v>
      </c>
    </row>
    <row r="1037" spans="1:16" ht="25.5">
      <c r="A1037" t="s">
        <v>50</v>
      </c>
      <c s="34" t="s">
        <v>1812</v>
      </c>
      <c s="34" t="s">
        <v>407</v>
      </c>
      <c s="35" t="s">
        <v>5</v>
      </c>
      <c s="6" t="s">
        <v>408</v>
      </c>
      <c s="36" t="s">
        <v>166</v>
      </c>
      <c s="37">
        <v>3</v>
      </c>
      <c s="36">
        <v>0</v>
      </c>
      <c s="36">
        <f>ROUND(G1037*H1037,6)</f>
      </c>
      <c r="L1037" s="38">
        <v>0</v>
      </c>
      <c s="32">
        <f>ROUND(ROUND(L1037,2)*ROUND(G1037,3),2)</f>
      </c>
      <c s="36" t="s">
        <v>56</v>
      </c>
      <c>
        <f>(M1037*21)/100</f>
      </c>
      <c t="s">
        <v>28</v>
      </c>
    </row>
    <row r="1038" spans="1:5" ht="25.5">
      <c r="A1038" s="35" t="s">
        <v>57</v>
      </c>
      <c r="E1038" s="39" t="s">
        <v>408</v>
      </c>
    </row>
    <row r="1039" spans="1:5" ht="12.75">
      <c r="A1039" s="35" t="s">
        <v>58</v>
      </c>
      <c r="E1039" s="40" t="s">
        <v>5</v>
      </c>
    </row>
    <row r="1040" spans="1:5" ht="153">
      <c r="A1040" t="s">
        <v>60</v>
      </c>
      <c r="E1040" s="39" t="s">
        <v>409</v>
      </c>
    </row>
    <row r="1041" spans="1:16" ht="25.5">
      <c r="A1041" t="s">
        <v>50</v>
      </c>
      <c s="34" t="s">
        <v>1815</v>
      </c>
      <c s="34" t="s">
        <v>411</v>
      </c>
      <c s="35" t="s">
        <v>5</v>
      </c>
      <c s="6" t="s">
        <v>213</v>
      </c>
      <c s="36" t="s">
        <v>166</v>
      </c>
      <c s="37">
        <v>1</v>
      </c>
      <c s="36">
        <v>0</v>
      </c>
      <c s="36">
        <f>ROUND(G1041*H1041,6)</f>
      </c>
      <c r="L1041" s="38">
        <v>0</v>
      </c>
      <c s="32">
        <f>ROUND(ROUND(L1041,2)*ROUND(G1041,3),2)</f>
      </c>
      <c s="36" t="s">
        <v>56</v>
      </c>
      <c>
        <f>(M1041*21)/100</f>
      </c>
      <c t="s">
        <v>28</v>
      </c>
    </row>
    <row r="1042" spans="1:5" ht="25.5">
      <c r="A1042" s="35" t="s">
        <v>57</v>
      </c>
      <c r="E1042" s="39" t="s">
        <v>213</v>
      </c>
    </row>
    <row r="1043" spans="1:5" ht="12.75">
      <c r="A1043" s="35" t="s">
        <v>58</v>
      </c>
      <c r="E1043" s="40" t="s">
        <v>5</v>
      </c>
    </row>
    <row r="1044" spans="1:5" ht="12.75">
      <c r="A1044" t="s">
        <v>60</v>
      </c>
      <c r="E1044" s="39" t="s">
        <v>5</v>
      </c>
    </row>
    <row r="1045" spans="1:16" ht="25.5">
      <c r="A1045" t="s">
        <v>50</v>
      </c>
      <c s="34" t="s">
        <v>1818</v>
      </c>
      <c s="34" t="s">
        <v>5047</v>
      </c>
      <c s="35" t="s">
        <v>5</v>
      </c>
      <c s="6" t="s">
        <v>209</v>
      </c>
      <c s="36" t="s">
        <v>166</v>
      </c>
      <c s="37">
        <v>7</v>
      </c>
      <c s="36">
        <v>0</v>
      </c>
      <c s="36">
        <f>ROUND(G1045*H1045,6)</f>
      </c>
      <c r="L1045" s="38">
        <v>0</v>
      </c>
      <c s="32">
        <f>ROUND(ROUND(L1045,2)*ROUND(G1045,3),2)</f>
      </c>
      <c s="36" t="s">
        <v>56</v>
      </c>
      <c>
        <f>(M1045*21)/100</f>
      </c>
      <c t="s">
        <v>28</v>
      </c>
    </row>
    <row r="1046" spans="1:5" ht="25.5">
      <c r="A1046" s="35" t="s">
        <v>57</v>
      </c>
      <c r="E1046" s="39" t="s">
        <v>209</v>
      </c>
    </row>
    <row r="1047" spans="1:5" ht="12.75">
      <c r="A1047" s="35" t="s">
        <v>58</v>
      </c>
      <c r="E1047" s="40" t="s">
        <v>5</v>
      </c>
    </row>
    <row r="1048" spans="1:5" ht="76.5">
      <c r="A1048" t="s">
        <v>60</v>
      </c>
      <c r="E1048" s="39" t="s">
        <v>210</v>
      </c>
    </row>
    <row r="1049" spans="1:16" ht="25.5">
      <c r="A1049" t="s">
        <v>50</v>
      </c>
      <c s="34" t="s">
        <v>1822</v>
      </c>
      <c s="34" t="s">
        <v>5048</v>
      </c>
      <c s="35" t="s">
        <v>5</v>
      </c>
      <c s="6" t="s">
        <v>602</v>
      </c>
      <c s="36" t="s">
        <v>166</v>
      </c>
      <c s="37">
        <v>2</v>
      </c>
      <c s="36">
        <v>0</v>
      </c>
      <c s="36">
        <f>ROUND(G1049*H1049,6)</f>
      </c>
      <c r="L1049" s="38">
        <v>0</v>
      </c>
      <c s="32">
        <f>ROUND(ROUND(L1049,2)*ROUND(G1049,3),2)</f>
      </c>
      <c s="36" t="s">
        <v>56</v>
      </c>
      <c>
        <f>(M1049*21)/100</f>
      </c>
      <c t="s">
        <v>28</v>
      </c>
    </row>
    <row r="1050" spans="1:5" ht="25.5">
      <c r="A1050" s="35" t="s">
        <v>57</v>
      </c>
      <c r="E1050" s="39" t="s">
        <v>602</v>
      </c>
    </row>
    <row r="1051" spans="1:5" ht="12.75">
      <c r="A1051" s="35" t="s">
        <v>58</v>
      </c>
      <c r="E1051" s="40" t="s">
        <v>5</v>
      </c>
    </row>
    <row r="1052" spans="1:5" ht="76.5">
      <c r="A1052" t="s">
        <v>60</v>
      </c>
      <c r="E1052" s="39" t="s">
        <v>5049</v>
      </c>
    </row>
    <row r="1053" spans="1:16" ht="25.5">
      <c r="A1053" t="s">
        <v>50</v>
      </c>
      <c s="34" t="s">
        <v>1825</v>
      </c>
      <c s="34" t="s">
        <v>5050</v>
      </c>
      <c s="35" t="s">
        <v>5</v>
      </c>
      <c s="6" t="s">
        <v>404</v>
      </c>
      <c s="36" t="s">
        <v>166</v>
      </c>
      <c s="37">
        <v>5</v>
      </c>
      <c s="36">
        <v>0</v>
      </c>
      <c s="36">
        <f>ROUND(G1053*H1053,6)</f>
      </c>
      <c r="L1053" s="38">
        <v>0</v>
      </c>
      <c s="32">
        <f>ROUND(ROUND(L1053,2)*ROUND(G1053,3),2)</f>
      </c>
      <c s="36" t="s">
        <v>56</v>
      </c>
      <c>
        <f>(M1053*21)/100</f>
      </c>
      <c t="s">
        <v>28</v>
      </c>
    </row>
    <row r="1054" spans="1:5" ht="25.5">
      <c r="A1054" s="35" t="s">
        <v>57</v>
      </c>
      <c r="E1054" s="39" t="s">
        <v>404</v>
      </c>
    </row>
    <row r="1055" spans="1:5" ht="12.75">
      <c r="A1055" s="35" t="s">
        <v>58</v>
      </c>
      <c r="E1055" s="40" t="s">
        <v>5</v>
      </c>
    </row>
    <row r="1056" spans="1:5" ht="51">
      <c r="A1056" t="s">
        <v>60</v>
      </c>
      <c r="E1056" s="39" t="s">
        <v>405</v>
      </c>
    </row>
    <row r="1057" spans="1:16" ht="12.75">
      <c r="A1057" t="s">
        <v>50</v>
      </c>
      <c s="34" t="s">
        <v>1829</v>
      </c>
      <c s="34" t="s">
        <v>5051</v>
      </c>
      <c s="35" t="s">
        <v>5</v>
      </c>
      <c s="6" t="s">
        <v>606</v>
      </c>
      <c s="36" t="s">
        <v>166</v>
      </c>
      <c s="37">
        <v>1</v>
      </c>
      <c s="36">
        <v>0</v>
      </c>
      <c s="36">
        <f>ROUND(G1057*H1057,6)</f>
      </c>
      <c r="L1057" s="38">
        <v>0</v>
      </c>
      <c s="32">
        <f>ROUND(ROUND(L1057,2)*ROUND(G1057,3),2)</f>
      </c>
      <c s="36" t="s">
        <v>56</v>
      </c>
      <c>
        <f>(M1057*21)/100</f>
      </c>
      <c t="s">
        <v>28</v>
      </c>
    </row>
    <row r="1058" spans="1:5" ht="12.75">
      <c r="A1058" s="35" t="s">
        <v>57</v>
      </c>
      <c r="E1058" s="39" t="s">
        <v>606</v>
      </c>
    </row>
    <row r="1059" spans="1:5" ht="12.75">
      <c r="A1059" s="35" t="s">
        <v>58</v>
      </c>
      <c r="E1059" s="40" t="s">
        <v>5</v>
      </c>
    </row>
    <row r="1060" spans="1:5" ht="25.5">
      <c r="A1060" t="s">
        <v>60</v>
      </c>
      <c r="E1060" s="39" t="s">
        <v>1178</v>
      </c>
    </row>
    <row r="1061" spans="1:16" ht="12.75">
      <c r="A1061" t="s">
        <v>50</v>
      </c>
      <c s="34" t="s">
        <v>1834</v>
      </c>
      <c s="34" t="s">
        <v>5052</v>
      </c>
      <c s="35" t="s">
        <v>5</v>
      </c>
      <c s="6" t="s">
        <v>5053</v>
      </c>
      <c s="36" t="s">
        <v>166</v>
      </c>
      <c s="37">
        <v>1</v>
      </c>
      <c s="36">
        <v>0</v>
      </c>
      <c s="36">
        <f>ROUND(G1061*H1061,6)</f>
      </c>
      <c r="L1061" s="38">
        <v>0</v>
      </c>
      <c s="32">
        <f>ROUND(ROUND(L1061,2)*ROUND(G1061,3),2)</f>
      </c>
      <c s="36" t="s">
        <v>56</v>
      </c>
      <c>
        <f>(M1061*21)/100</f>
      </c>
      <c t="s">
        <v>28</v>
      </c>
    </row>
    <row r="1062" spans="1:5" ht="12.75">
      <c r="A1062" s="35" t="s">
        <v>57</v>
      </c>
      <c r="E1062" s="39" t="s">
        <v>5053</v>
      </c>
    </row>
    <row r="1063" spans="1:5" ht="12.75">
      <c r="A1063" s="35" t="s">
        <v>58</v>
      </c>
      <c r="E1063" s="40" t="s">
        <v>5</v>
      </c>
    </row>
    <row r="1064" spans="1:5" ht="25.5">
      <c r="A1064" t="s">
        <v>60</v>
      </c>
      <c r="E1064" s="39" t="s">
        <v>610</v>
      </c>
    </row>
    <row r="1065" spans="1:16" ht="12.75">
      <c r="A1065" t="s">
        <v>50</v>
      </c>
      <c s="34" t="s">
        <v>1838</v>
      </c>
      <c s="34" t="s">
        <v>5054</v>
      </c>
      <c s="35" t="s">
        <v>5</v>
      </c>
      <c s="6" t="s">
        <v>5055</v>
      </c>
      <c s="36" t="s">
        <v>166</v>
      </c>
      <c s="37">
        <v>1</v>
      </c>
      <c s="36">
        <v>0</v>
      </c>
      <c s="36">
        <f>ROUND(G1065*H1065,6)</f>
      </c>
      <c r="L1065" s="38">
        <v>0</v>
      </c>
      <c s="32">
        <f>ROUND(ROUND(L1065,2)*ROUND(G1065,3),2)</f>
      </c>
      <c s="36" t="s">
        <v>56</v>
      </c>
      <c>
        <f>(M1065*21)/100</f>
      </c>
      <c t="s">
        <v>28</v>
      </c>
    </row>
    <row r="1066" spans="1:5" ht="12.75">
      <c r="A1066" s="35" t="s">
        <v>57</v>
      </c>
      <c r="E1066" s="39" t="s">
        <v>5055</v>
      </c>
    </row>
    <row r="1067" spans="1:5" ht="12.75">
      <c r="A1067" s="35" t="s">
        <v>58</v>
      </c>
      <c r="E1067" s="40" t="s">
        <v>5</v>
      </c>
    </row>
    <row r="1068" spans="1:5" ht="12.75">
      <c r="A1068" t="s">
        <v>60</v>
      </c>
      <c r="E106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COUNTIFS(L8:L181,"=0",A8:A181,"P")+COUNTIFS(L8:L181,"",A8:A181,"P")+SUM(Q8:Q181)</f>
      </c>
    </row>
    <row r="8" spans="1:13" ht="12.75">
      <c r="A8" t="s">
        <v>45</v>
      </c>
      <c r="C8" s="28" t="s">
        <v>5058</v>
      </c>
      <c r="E8" s="30" t="s">
        <v>5057</v>
      </c>
      <c r="J8" s="29">
        <f>0+J9+J14+J47+J148</f>
      </c>
      <c s="29">
        <f>0+K9+K14+K47+K148</f>
      </c>
      <c s="29">
        <f>0+L9+L14+L47+L148</f>
      </c>
      <c s="29">
        <f>0+M9+M14+M47+M148</f>
      </c>
    </row>
    <row r="9" spans="1:13" ht="12.75">
      <c r="A9" t="s">
        <v>47</v>
      </c>
      <c r="C9" s="31" t="s">
        <v>94</v>
      </c>
      <c r="E9" s="33" t="s">
        <v>217</v>
      </c>
      <c r="J9" s="32">
        <f>0</f>
      </c>
      <c s="32">
        <f>0</f>
      </c>
      <c s="32">
        <f>0+L10</f>
      </c>
      <c s="32">
        <f>0+M10</f>
      </c>
    </row>
    <row r="10" spans="1:16" ht="25.5">
      <c r="A10" t="s">
        <v>50</v>
      </c>
      <c s="34" t="s">
        <v>51</v>
      </c>
      <c s="34" t="s">
        <v>5059</v>
      </c>
      <c s="35" t="s">
        <v>5</v>
      </c>
      <c s="6" t="s">
        <v>219</v>
      </c>
      <c s="36" t="s">
        <v>220</v>
      </c>
      <c s="37">
        <v>10</v>
      </c>
      <c s="36">
        <v>0</v>
      </c>
      <c s="36">
        <f>ROUND(G10*H10,6)</f>
      </c>
      <c r="L10" s="38">
        <v>0</v>
      </c>
      <c s="32">
        <f>ROUND(ROUND(L10,2)*ROUND(G10,3),2)</f>
      </c>
      <c s="36" t="s">
        <v>56</v>
      </c>
      <c>
        <f>(M10*21)/100</f>
      </c>
      <c t="s">
        <v>28</v>
      </c>
    </row>
    <row r="11" spans="1:5" ht="25.5">
      <c r="A11" s="35" t="s">
        <v>57</v>
      </c>
      <c r="E11" s="39" t="s">
        <v>219</v>
      </c>
    </row>
    <row r="12" spans="1:5" ht="12.75">
      <c r="A12" s="35" t="s">
        <v>58</v>
      </c>
      <c r="E12" s="40" t="s">
        <v>5</v>
      </c>
    </row>
    <row r="13" spans="1:5" ht="38.25">
      <c r="A13" t="s">
        <v>60</v>
      </c>
      <c r="E13" s="39" t="s">
        <v>221</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1.5</v>
      </c>
      <c s="36">
        <v>0</v>
      </c>
      <c s="36">
        <f>ROUND(G15*H15,6)</f>
      </c>
      <c r="L15" s="38">
        <v>0</v>
      </c>
      <c s="32">
        <f>ROUND(ROUND(L15,2)*ROUND(G15,3),2)</f>
      </c>
      <c s="36" t="s">
        <v>56</v>
      </c>
      <c>
        <f>(M15*21)/100</f>
      </c>
      <c t="s">
        <v>28</v>
      </c>
    </row>
    <row r="16" spans="1:5" ht="25.5">
      <c r="A16" s="35" t="s">
        <v>57</v>
      </c>
      <c r="E16" s="39" t="s">
        <v>222</v>
      </c>
    </row>
    <row r="17" spans="1:5" ht="12.75">
      <c r="A17" s="35" t="s">
        <v>58</v>
      </c>
      <c r="E17" s="40" t="s">
        <v>5</v>
      </c>
    </row>
    <row r="18" spans="1:5" ht="12.75">
      <c r="A18" t="s">
        <v>60</v>
      </c>
      <c r="E18" s="39" t="s">
        <v>5</v>
      </c>
    </row>
    <row r="19" spans="1:16" ht="25.5">
      <c r="A19" t="s">
        <v>50</v>
      </c>
      <c s="34" t="s">
        <v>26</v>
      </c>
      <c s="34" t="s">
        <v>52</v>
      </c>
      <c s="35" t="s">
        <v>53</v>
      </c>
      <c s="6" t="s">
        <v>54</v>
      </c>
      <c s="36" t="s">
        <v>55</v>
      </c>
      <c s="37">
        <v>3.5</v>
      </c>
      <c s="36">
        <v>0</v>
      </c>
      <c s="36">
        <f>ROUND(G19*H19,6)</f>
      </c>
      <c r="L19" s="38">
        <v>0</v>
      </c>
      <c s="32">
        <f>ROUND(ROUND(L19,2)*ROUND(G19,3),2)</f>
      </c>
      <c s="36" t="s">
        <v>56</v>
      </c>
      <c>
        <f>(M19*21)/100</f>
      </c>
      <c t="s">
        <v>28</v>
      </c>
    </row>
    <row r="20" spans="1:5" ht="25.5">
      <c r="A20" s="35" t="s">
        <v>57</v>
      </c>
      <c r="E20" s="39" t="s">
        <v>222</v>
      </c>
    </row>
    <row r="21" spans="1:5" ht="12.75">
      <c r="A21" s="35" t="s">
        <v>58</v>
      </c>
      <c r="E21" s="40" t="s">
        <v>5</v>
      </c>
    </row>
    <row r="22" spans="1:5" ht="12.75">
      <c r="A22" t="s">
        <v>60</v>
      </c>
      <c r="E22" s="39" t="s">
        <v>5</v>
      </c>
    </row>
    <row r="23" spans="1:16" ht="25.5">
      <c r="A23" t="s">
        <v>50</v>
      </c>
      <c s="34" t="s">
        <v>70</v>
      </c>
      <c s="34" t="s">
        <v>66</v>
      </c>
      <c s="35" t="s">
        <v>67</v>
      </c>
      <c s="6" t="s">
        <v>68</v>
      </c>
      <c s="36" t="s">
        <v>55</v>
      </c>
      <c s="37">
        <v>0.8</v>
      </c>
      <c s="36">
        <v>0</v>
      </c>
      <c s="36">
        <f>ROUND(G23*H23,6)</f>
      </c>
      <c r="L23" s="38">
        <v>0</v>
      </c>
      <c s="32">
        <f>ROUND(ROUND(L23,2)*ROUND(G23,3),2)</f>
      </c>
      <c s="36" t="s">
        <v>56</v>
      </c>
      <c>
        <f>(M23*21)/100</f>
      </c>
      <c t="s">
        <v>28</v>
      </c>
    </row>
    <row r="24" spans="1:5" ht="25.5">
      <c r="A24" s="35" t="s">
        <v>57</v>
      </c>
      <c r="E24" s="39" t="s">
        <v>222</v>
      </c>
    </row>
    <row r="25" spans="1:5" ht="12.75">
      <c r="A25" s="35" t="s">
        <v>58</v>
      </c>
      <c r="E25" s="40" t="s">
        <v>5</v>
      </c>
    </row>
    <row r="26" spans="1:5" ht="12.75">
      <c r="A26" t="s">
        <v>60</v>
      </c>
      <c r="E26" s="39" t="s">
        <v>5</v>
      </c>
    </row>
    <row r="27" spans="1:16" ht="25.5">
      <c r="A27" t="s">
        <v>50</v>
      </c>
      <c s="34" t="s">
        <v>75</v>
      </c>
      <c s="34" t="s">
        <v>76</v>
      </c>
      <c s="35" t="s">
        <v>77</v>
      </c>
      <c s="6" t="s">
        <v>78</v>
      </c>
      <c s="36" t="s">
        <v>55</v>
      </c>
      <c s="37">
        <v>1.5</v>
      </c>
      <c s="36">
        <v>0</v>
      </c>
      <c s="36">
        <f>ROUND(G27*H27,6)</f>
      </c>
      <c r="L27" s="38">
        <v>0</v>
      </c>
      <c s="32">
        <f>ROUND(ROUND(L27,2)*ROUND(G27,3),2)</f>
      </c>
      <c s="36" t="s">
        <v>56</v>
      </c>
      <c>
        <f>(M27*21)/100</f>
      </c>
      <c t="s">
        <v>28</v>
      </c>
    </row>
    <row r="28" spans="1:5" ht="25.5">
      <c r="A28" s="35" t="s">
        <v>57</v>
      </c>
      <c r="E28" s="39" t="s">
        <v>222</v>
      </c>
    </row>
    <row r="29" spans="1:5" ht="12.75">
      <c r="A29" s="35" t="s">
        <v>58</v>
      </c>
      <c r="E29" s="40" t="s">
        <v>5</v>
      </c>
    </row>
    <row r="30" spans="1:5" ht="12.75">
      <c r="A30" t="s">
        <v>60</v>
      </c>
      <c r="E30" s="39" t="s">
        <v>5</v>
      </c>
    </row>
    <row r="31" spans="1:16" ht="25.5">
      <c r="A31" t="s">
        <v>50</v>
      </c>
      <c s="34" t="s">
        <v>27</v>
      </c>
      <c s="34" t="s">
        <v>80</v>
      </c>
      <c s="35" t="s">
        <v>81</v>
      </c>
      <c s="6" t="s">
        <v>82</v>
      </c>
      <c s="36" t="s">
        <v>55</v>
      </c>
      <c s="37">
        <v>0.5</v>
      </c>
      <c s="36">
        <v>0</v>
      </c>
      <c s="36">
        <f>ROUND(G31*H31,6)</f>
      </c>
      <c r="L31" s="38">
        <v>0</v>
      </c>
      <c s="32">
        <f>ROUND(ROUND(L31,2)*ROUND(G31,3),2)</f>
      </c>
      <c s="36" t="s">
        <v>56</v>
      </c>
      <c>
        <f>(M31*21)/100</f>
      </c>
      <c t="s">
        <v>28</v>
      </c>
    </row>
    <row r="32" spans="1:5" ht="25.5">
      <c r="A32" s="35" t="s">
        <v>57</v>
      </c>
      <c r="E32" s="39" t="s">
        <v>222</v>
      </c>
    </row>
    <row r="33" spans="1:5" ht="12.75">
      <c r="A33" s="35" t="s">
        <v>58</v>
      </c>
      <c r="E33" s="40" t="s">
        <v>5</v>
      </c>
    </row>
    <row r="34" spans="1:5" ht="12.75">
      <c r="A34" t="s">
        <v>60</v>
      </c>
      <c r="E34" s="39" t="s">
        <v>5</v>
      </c>
    </row>
    <row r="35" spans="1:16" ht="25.5">
      <c r="A35" t="s">
        <v>50</v>
      </c>
      <c s="34" t="s">
        <v>84</v>
      </c>
      <c s="34" t="s">
        <v>100</v>
      </c>
      <c s="35" t="s">
        <v>101</v>
      </c>
      <c s="6" t="s">
        <v>102</v>
      </c>
      <c s="36" t="s">
        <v>55</v>
      </c>
      <c s="37">
        <v>12.5</v>
      </c>
      <c s="36">
        <v>0</v>
      </c>
      <c s="36">
        <f>ROUND(G35*H35,6)</f>
      </c>
      <c r="L35" s="38">
        <v>0</v>
      </c>
      <c s="32">
        <f>ROUND(ROUND(L35,2)*ROUND(G35,3),2)</f>
      </c>
      <c s="36" t="s">
        <v>56</v>
      </c>
      <c>
        <f>(M35*21)/100</f>
      </c>
      <c t="s">
        <v>28</v>
      </c>
    </row>
    <row r="36" spans="1:5" ht="25.5">
      <c r="A36" s="35" t="s">
        <v>57</v>
      </c>
      <c r="E36" s="39" t="s">
        <v>222</v>
      </c>
    </row>
    <row r="37" spans="1:5" ht="12.75">
      <c r="A37" s="35" t="s">
        <v>58</v>
      </c>
      <c r="E37" s="40" t="s">
        <v>5</v>
      </c>
    </row>
    <row r="38" spans="1:5" ht="12.75">
      <c r="A38" t="s">
        <v>60</v>
      </c>
      <c r="E38" s="39" t="s">
        <v>5</v>
      </c>
    </row>
    <row r="39" spans="1:16" ht="25.5">
      <c r="A39" t="s">
        <v>50</v>
      </c>
      <c s="34" t="s">
        <v>89</v>
      </c>
      <c s="34" t="s">
        <v>105</v>
      </c>
      <c s="35" t="s">
        <v>106</v>
      </c>
      <c s="6" t="s">
        <v>107</v>
      </c>
      <c s="36" t="s">
        <v>55</v>
      </c>
      <c s="37">
        <v>8.5</v>
      </c>
      <c s="36">
        <v>0</v>
      </c>
      <c s="36">
        <f>ROUND(G39*H39,6)</f>
      </c>
      <c r="L39" s="38">
        <v>0</v>
      </c>
      <c s="32">
        <f>ROUND(ROUND(L39,2)*ROUND(G39,3),2)</f>
      </c>
      <c s="36" t="s">
        <v>56</v>
      </c>
      <c>
        <f>(M39*21)/100</f>
      </c>
      <c t="s">
        <v>28</v>
      </c>
    </row>
    <row r="40" spans="1:5" ht="25.5">
      <c r="A40" s="35" t="s">
        <v>57</v>
      </c>
      <c r="E40" s="39" t="s">
        <v>222</v>
      </c>
    </row>
    <row r="41" spans="1:5" ht="12.75">
      <c r="A41" s="35" t="s">
        <v>58</v>
      </c>
      <c r="E41" s="40" t="s">
        <v>5</v>
      </c>
    </row>
    <row r="42" spans="1:5" ht="12.75">
      <c r="A42" t="s">
        <v>60</v>
      </c>
      <c r="E42" s="39" t="s">
        <v>5</v>
      </c>
    </row>
    <row r="43" spans="1:16" ht="25.5">
      <c r="A43" t="s">
        <v>50</v>
      </c>
      <c s="34" t="s">
        <v>94</v>
      </c>
      <c s="34" t="s">
        <v>110</v>
      </c>
      <c s="35" t="s">
        <v>111</v>
      </c>
      <c s="6" t="s">
        <v>112</v>
      </c>
      <c s="36" t="s">
        <v>55</v>
      </c>
      <c s="37">
        <v>0.8</v>
      </c>
      <c s="36">
        <v>0</v>
      </c>
      <c s="36">
        <f>ROUND(G43*H43,6)</f>
      </c>
      <c r="L43" s="38">
        <v>0</v>
      </c>
      <c s="32">
        <f>ROUND(ROUND(L43,2)*ROUND(G43,3),2)</f>
      </c>
      <c s="36" t="s">
        <v>56</v>
      </c>
      <c>
        <f>(M43*21)/100</f>
      </c>
      <c t="s">
        <v>28</v>
      </c>
    </row>
    <row r="44" spans="1:5" ht="25.5">
      <c r="A44" s="35" t="s">
        <v>57</v>
      </c>
      <c r="E44" s="39" t="s">
        <v>222</v>
      </c>
    </row>
    <row r="45" spans="1:5" ht="12.75">
      <c r="A45" s="35" t="s">
        <v>58</v>
      </c>
      <c r="E45" s="40" t="s">
        <v>5</v>
      </c>
    </row>
    <row r="46" spans="1:5" ht="12.75">
      <c r="A46" t="s">
        <v>60</v>
      </c>
      <c r="E46" s="39" t="s">
        <v>5</v>
      </c>
    </row>
    <row r="47" spans="1:13" ht="12.75">
      <c r="A47" t="s">
        <v>47</v>
      </c>
      <c r="C47" s="31" t="s">
        <v>5060</v>
      </c>
      <c r="E47" s="33" t="s">
        <v>5061</v>
      </c>
      <c r="J47" s="32">
        <f>0</f>
      </c>
      <c s="32">
        <f>0</f>
      </c>
      <c s="32">
        <f>0+L48+L52+L56+L60+L64+L68+L72+L76+L80+L84+L88+L92+L96+L100+L104+L108+L112+L116+L120+L124+L128+L132+L136+L140+L144</f>
      </c>
      <c s="32">
        <f>0+M48+M52+M56+M60+M64+M68+M72+M76+M80+M84+M88+M92+M96+M100+M104+M108+M112+M116+M120+M124+M128+M132+M136+M140+M144</f>
      </c>
    </row>
    <row r="48" spans="1:16" ht="25.5">
      <c r="A48" t="s">
        <v>50</v>
      </c>
      <c s="34" t="s">
        <v>99</v>
      </c>
      <c s="34" t="s">
        <v>5062</v>
      </c>
      <c s="35" t="s">
        <v>5</v>
      </c>
      <c s="6" t="s">
        <v>5063</v>
      </c>
      <c s="36" t="s">
        <v>300</v>
      </c>
      <c s="37">
        <v>20</v>
      </c>
      <c s="36">
        <v>0</v>
      </c>
      <c s="36">
        <f>ROUND(G48*H48,6)</f>
      </c>
      <c r="L48" s="38">
        <v>0</v>
      </c>
      <c s="32">
        <f>ROUND(ROUND(L48,2)*ROUND(G48,3),2)</f>
      </c>
      <c s="36" t="s">
        <v>56</v>
      </c>
      <c>
        <f>(M48*21)/100</f>
      </c>
      <c t="s">
        <v>28</v>
      </c>
    </row>
    <row r="49" spans="1:5" ht="25.5">
      <c r="A49" s="35" t="s">
        <v>57</v>
      </c>
      <c r="E49" s="39" t="s">
        <v>5063</v>
      </c>
    </row>
    <row r="50" spans="1:5" ht="12.75">
      <c r="A50" s="35" t="s">
        <v>58</v>
      </c>
      <c r="E50" s="40" t="s">
        <v>5</v>
      </c>
    </row>
    <row r="51" spans="1:5" ht="51">
      <c r="A51" t="s">
        <v>60</v>
      </c>
      <c r="E51" s="39" t="s">
        <v>5064</v>
      </c>
    </row>
    <row r="52" spans="1:16" ht="12.75">
      <c r="A52" t="s">
        <v>50</v>
      </c>
      <c s="34" t="s">
        <v>104</v>
      </c>
      <c s="34" t="s">
        <v>5065</v>
      </c>
      <c s="35" t="s">
        <v>5</v>
      </c>
      <c s="6" t="s">
        <v>5066</v>
      </c>
      <c s="36" t="s">
        <v>166</v>
      </c>
      <c s="37">
        <v>1</v>
      </c>
      <c s="36">
        <v>0</v>
      </c>
      <c s="36">
        <f>ROUND(G52*H52,6)</f>
      </c>
      <c r="L52" s="38">
        <v>0</v>
      </c>
      <c s="32">
        <f>ROUND(ROUND(L52,2)*ROUND(G52,3),2)</f>
      </c>
      <c s="36" t="s">
        <v>56</v>
      </c>
      <c>
        <f>(M52*21)/100</f>
      </c>
      <c t="s">
        <v>28</v>
      </c>
    </row>
    <row r="53" spans="1:5" ht="12.75">
      <c r="A53" s="35" t="s">
        <v>57</v>
      </c>
      <c r="E53" s="39" t="s">
        <v>5066</v>
      </c>
    </row>
    <row r="54" spans="1:5" ht="12.75">
      <c r="A54" s="35" t="s">
        <v>58</v>
      </c>
      <c r="E54" s="40" t="s">
        <v>5</v>
      </c>
    </row>
    <row r="55" spans="1:5" ht="25.5">
      <c r="A55" t="s">
        <v>60</v>
      </c>
      <c r="E55" s="39" t="s">
        <v>5067</v>
      </c>
    </row>
    <row r="56" spans="1:16" ht="12.75">
      <c r="A56" t="s">
        <v>50</v>
      </c>
      <c s="34" t="s">
        <v>109</v>
      </c>
      <c s="34" t="s">
        <v>5068</v>
      </c>
      <c s="35" t="s">
        <v>5</v>
      </c>
      <c s="6" t="s">
        <v>5069</v>
      </c>
      <c s="36" t="s">
        <v>166</v>
      </c>
      <c s="37">
        <v>1</v>
      </c>
      <c s="36">
        <v>0</v>
      </c>
      <c s="36">
        <f>ROUND(G56*H56,6)</f>
      </c>
      <c r="L56" s="38">
        <v>0</v>
      </c>
      <c s="32">
        <f>ROUND(ROUND(L56,2)*ROUND(G56,3),2)</f>
      </c>
      <c s="36" t="s">
        <v>56</v>
      </c>
      <c>
        <f>(M56*21)/100</f>
      </c>
      <c t="s">
        <v>28</v>
      </c>
    </row>
    <row r="57" spans="1:5" ht="12.75">
      <c r="A57" s="35" t="s">
        <v>57</v>
      </c>
      <c r="E57" s="39" t="s">
        <v>5069</v>
      </c>
    </row>
    <row r="58" spans="1:5" ht="12.75">
      <c r="A58" s="35" t="s">
        <v>58</v>
      </c>
      <c r="E58" s="40" t="s">
        <v>5</v>
      </c>
    </row>
    <row r="59" spans="1:5" ht="25.5">
      <c r="A59" t="s">
        <v>60</v>
      </c>
      <c r="E59" s="39" t="s">
        <v>5067</v>
      </c>
    </row>
    <row r="60" spans="1:16" ht="25.5">
      <c r="A60" t="s">
        <v>50</v>
      </c>
      <c s="34" t="s">
        <v>114</v>
      </c>
      <c s="34" t="s">
        <v>5070</v>
      </c>
      <c s="35" t="s">
        <v>5</v>
      </c>
      <c s="6" t="s">
        <v>5071</v>
      </c>
      <c s="36" t="s">
        <v>188</v>
      </c>
      <c s="37">
        <v>355.35</v>
      </c>
      <c s="36">
        <v>0</v>
      </c>
      <c s="36">
        <f>ROUND(G60*H60,6)</f>
      </c>
      <c r="L60" s="38">
        <v>0</v>
      </c>
      <c s="32">
        <f>ROUND(ROUND(L60,2)*ROUND(G60,3),2)</f>
      </c>
      <c s="36" t="s">
        <v>56</v>
      </c>
      <c>
        <f>(M60*21)/100</f>
      </c>
      <c t="s">
        <v>28</v>
      </c>
    </row>
    <row r="61" spans="1:5" ht="25.5">
      <c r="A61" s="35" t="s">
        <v>57</v>
      </c>
      <c r="E61" s="39" t="s">
        <v>5071</v>
      </c>
    </row>
    <row r="62" spans="1:5" ht="12.75">
      <c r="A62" s="35" t="s">
        <v>58</v>
      </c>
      <c r="E62" s="40" t="s">
        <v>5</v>
      </c>
    </row>
    <row r="63" spans="1:5" ht="25.5">
      <c r="A63" t="s">
        <v>60</v>
      </c>
      <c r="E63" s="39" t="s">
        <v>5072</v>
      </c>
    </row>
    <row r="64" spans="1:16" ht="25.5">
      <c r="A64" t="s">
        <v>50</v>
      </c>
      <c s="34" t="s">
        <v>199</v>
      </c>
      <c s="34" t="s">
        <v>5073</v>
      </c>
      <c s="35" t="s">
        <v>5</v>
      </c>
      <c s="6" t="s">
        <v>5074</v>
      </c>
      <c s="36" t="s">
        <v>188</v>
      </c>
      <c s="37">
        <v>143.75</v>
      </c>
      <c s="36">
        <v>0</v>
      </c>
      <c s="36">
        <f>ROUND(G64*H64,6)</f>
      </c>
      <c r="L64" s="38">
        <v>0</v>
      </c>
      <c s="32">
        <f>ROUND(ROUND(L64,2)*ROUND(G64,3),2)</f>
      </c>
      <c s="36" t="s">
        <v>56</v>
      </c>
      <c>
        <f>(M64*21)/100</f>
      </c>
      <c t="s">
        <v>28</v>
      </c>
    </row>
    <row r="65" spans="1:5" ht="25.5">
      <c r="A65" s="35" t="s">
        <v>57</v>
      </c>
      <c r="E65" s="39" t="s">
        <v>5074</v>
      </c>
    </row>
    <row r="66" spans="1:5" ht="12.75">
      <c r="A66" s="35" t="s">
        <v>58</v>
      </c>
      <c r="E66" s="40" t="s">
        <v>5</v>
      </c>
    </row>
    <row r="67" spans="1:5" ht="25.5">
      <c r="A67" t="s">
        <v>60</v>
      </c>
      <c r="E67" s="39" t="s">
        <v>5075</v>
      </c>
    </row>
    <row r="68" spans="1:16" ht="12.75">
      <c r="A68" t="s">
        <v>50</v>
      </c>
      <c s="34" t="s">
        <v>162</v>
      </c>
      <c s="34" t="s">
        <v>5076</v>
      </c>
      <c s="35" t="s">
        <v>5</v>
      </c>
      <c s="6" t="s">
        <v>5077</v>
      </c>
      <c s="36" t="s">
        <v>166</v>
      </c>
      <c s="37">
        <v>20</v>
      </c>
      <c s="36">
        <v>0</v>
      </c>
      <c s="36">
        <f>ROUND(G68*H68,6)</f>
      </c>
      <c r="L68" s="38">
        <v>0</v>
      </c>
      <c s="32">
        <f>ROUND(ROUND(L68,2)*ROUND(G68,3),2)</f>
      </c>
      <c s="36" t="s">
        <v>56</v>
      </c>
      <c>
        <f>(M68*21)/100</f>
      </c>
      <c t="s">
        <v>28</v>
      </c>
    </row>
    <row r="69" spans="1:5" ht="12.75">
      <c r="A69" s="35" t="s">
        <v>57</v>
      </c>
      <c r="E69" s="39" t="s">
        <v>5077</v>
      </c>
    </row>
    <row r="70" spans="1:5" ht="12.75">
      <c r="A70" s="35" t="s">
        <v>58</v>
      </c>
      <c r="E70" s="40" t="s">
        <v>5</v>
      </c>
    </row>
    <row r="71" spans="1:5" ht="12.75">
      <c r="A71" t="s">
        <v>60</v>
      </c>
      <c r="E71" s="39" t="s">
        <v>5078</v>
      </c>
    </row>
    <row r="72" spans="1:16" ht="12.75">
      <c r="A72" t="s">
        <v>50</v>
      </c>
      <c s="34" t="s">
        <v>204</v>
      </c>
      <c s="34" t="s">
        <v>5079</v>
      </c>
      <c s="35" t="s">
        <v>5</v>
      </c>
      <c s="6" t="s">
        <v>5080</v>
      </c>
      <c s="36" t="s">
        <v>166</v>
      </c>
      <c s="37">
        <v>25</v>
      </c>
      <c s="36">
        <v>0</v>
      </c>
      <c s="36">
        <f>ROUND(G72*H72,6)</f>
      </c>
      <c r="L72" s="38">
        <v>0</v>
      </c>
      <c s="32">
        <f>ROUND(ROUND(L72,2)*ROUND(G72,3),2)</f>
      </c>
      <c s="36" t="s">
        <v>56</v>
      </c>
      <c>
        <f>(M72*21)/100</f>
      </c>
      <c t="s">
        <v>28</v>
      </c>
    </row>
    <row r="73" spans="1:5" ht="12.75">
      <c r="A73" s="35" t="s">
        <v>57</v>
      </c>
      <c r="E73" s="39" t="s">
        <v>5080</v>
      </c>
    </row>
    <row r="74" spans="1:5" ht="12.75">
      <c r="A74" s="35" t="s">
        <v>58</v>
      </c>
      <c r="E74" s="40" t="s">
        <v>5</v>
      </c>
    </row>
    <row r="75" spans="1:5" ht="12.75">
      <c r="A75" t="s">
        <v>60</v>
      </c>
      <c r="E75" s="39" t="s">
        <v>5078</v>
      </c>
    </row>
    <row r="76" spans="1:16" ht="12.75">
      <c r="A76" t="s">
        <v>50</v>
      </c>
      <c s="34" t="s">
        <v>207</v>
      </c>
      <c s="34" t="s">
        <v>5081</v>
      </c>
      <c s="35" t="s">
        <v>5</v>
      </c>
      <c s="6" t="s">
        <v>5082</v>
      </c>
      <c s="36" t="s">
        <v>166</v>
      </c>
      <c s="37">
        <v>5</v>
      </c>
      <c s="36">
        <v>0</v>
      </c>
      <c s="36">
        <f>ROUND(G76*H76,6)</f>
      </c>
      <c r="L76" s="38">
        <v>0</v>
      </c>
      <c s="32">
        <f>ROUND(ROUND(L76,2)*ROUND(G76,3),2)</f>
      </c>
      <c s="36" t="s">
        <v>56</v>
      </c>
      <c>
        <f>(M76*21)/100</f>
      </c>
      <c t="s">
        <v>28</v>
      </c>
    </row>
    <row r="77" spans="1:5" ht="12.75">
      <c r="A77" s="35" t="s">
        <v>57</v>
      </c>
      <c r="E77" s="39" t="s">
        <v>5082</v>
      </c>
    </row>
    <row r="78" spans="1:5" ht="12.75">
      <c r="A78" s="35" t="s">
        <v>58</v>
      </c>
      <c r="E78" s="40" t="s">
        <v>5</v>
      </c>
    </row>
    <row r="79" spans="1:5" ht="12.75">
      <c r="A79" t="s">
        <v>60</v>
      </c>
      <c r="E79" s="39" t="s">
        <v>5078</v>
      </c>
    </row>
    <row r="80" spans="1:16" ht="12.75">
      <c r="A80" t="s">
        <v>50</v>
      </c>
      <c s="34" t="s">
        <v>211</v>
      </c>
      <c s="34" t="s">
        <v>5083</v>
      </c>
      <c s="35" t="s">
        <v>5</v>
      </c>
      <c s="6" t="s">
        <v>5084</v>
      </c>
      <c s="36" t="s">
        <v>166</v>
      </c>
      <c s="37">
        <v>135</v>
      </c>
      <c s="36">
        <v>0</v>
      </c>
      <c s="36">
        <f>ROUND(G80*H80,6)</f>
      </c>
      <c r="L80" s="38">
        <v>0</v>
      </c>
      <c s="32">
        <f>ROUND(ROUND(L80,2)*ROUND(G80,3),2)</f>
      </c>
      <c s="36" t="s">
        <v>56</v>
      </c>
      <c>
        <f>(M80*21)/100</f>
      </c>
      <c t="s">
        <v>28</v>
      </c>
    </row>
    <row r="81" spans="1:5" ht="12.75">
      <c r="A81" s="35" t="s">
        <v>57</v>
      </c>
      <c r="E81" s="39" t="s">
        <v>5084</v>
      </c>
    </row>
    <row r="82" spans="1:5" ht="12.75">
      <c r="A82" s="35" t="s">
        <v>58</v>
      </c>
      <c r="E82" s="40" t="s">
        <v>5</v>
      </c>
    </row>
    <row r="83" spans="1:5" ht="12.75">
      <c r="A83" t="s">
        <v>60</v>
      </c>
      <c r="E83" s="39" t="s">
        <v>5078</v>
      </c>
    </row>
    <row r="84" spans="1:16" ht="12.75">
      <c r="A84" t="s">
        <v>50</v>
      </c>
      <c s="34" t="s">
        <v>346</v>
      </c>
      <c s="34" t="s">
        <v>5085</v>
      </c>
      <c s="35" t="s">
        <v>5</v>
      </c>
      <c s="6" t="s">
        <v>5086</v>
      </c>
      <c s="36" t="s">
        <v>166</v>
      </c>
      <c s="37">
        <v>30</v>
      </c>
      <c s="36">
        <v>0</v>
      </c>
      <c s="36">
        <f>ROUND(G84*H84,6)</f>
      </c>
      <c r="L84" s="38">
        <v>0</v>
      </c>
      <c s="32">
        <f>ROUND(ROUND(L84,2)*ROUND(G84,3),2)</f>
      </c>
      <c s="36" t="s">
        <v>56</v>
      </c>
      <c>
        <f>(M84*21)/100</f>
      </c>
      <c t="s">
        <v>28</v>
      </c>
    </row>
    <row r="85" spans="1:5" ht="12.75">
      <c r="A85" s="35" t="s">
        <v>57</v>
      </c>
      <c r="E85" s="39" t="s">
        <v>5086</v>
      </c>
    </row>
    <row r="86" spans="1:5" ht="12.75">
      <c r="A86" s="35" t="s">
        <v>58</v>
      </c>
      <c r="E86" s="40" t="s">
        <v>5</v>
      </c>
    </row>
    <row r="87" spans="1:5" ht="12.75">
      <c r="A87" t="s">
        <v>60</v>
      </c>
      <c r="E87" s="39" t="s">
        <v>5078</v>
      </c>
    </row>
    <row r="88" spans="1:16" ht="12.75">
      <c r="A88" t="s">
        <v>50</v>
      </c>
      <c s="34" t="s">
        <v>348</v>
      </c>
      <c s="34" t="s">
        <v>5087</v>
      </c>
      <c s="35" t="s">
        <v>5</v>
      </c>
      <c s="6" t="s">
        <v>5088</v>
      </c>
      <c s="36" t="s">
        <v>166</v>
      </c>
      <c s="37">
        <v>120</v>
      </c>
      <c s="36">
        <v>0</v>
      </c>
      <c s="36">
        <f>ROUND(G88*H88,6)</f>
      </c>
      <c r="L88" s="38">
        <v>0</v>
      </c>
      <c s="32">
        <f>ROUND(ROUND(L88,2)*ROUND(G88,3),2)</f>
      </c>
      <c s="36" t="s">
        <v>56</v>
      </c>
      <c>
        <f>(M88*21)/100</f>
      </c>
      <c t="s">
        <v>28</v>
      </c>
    </row>
    <row r="89" spans="1:5" ht="12.75">
      <c r="A89" s="35" t="s">
        <v>57</v>
      </c>
      <c r="E89" s="39" t="s">
        <v>5088</v>
      </c>
    </row>
    <row r="90" spans="1:5" ht="12.75">
      <c r="A90" s="35" t="s">
        <v>58</v>
      </c>
      <c r="E90" s="40" t="s">
        <v>5</v>
      </c>
    </row>
    <row r="91" spans="1:5" ht="12.75">
      <c r="A91" t="s">
        <v>60</v>
      </c>
      <c r="E91" s="39" t="s">
        <v>5078</v>
      </c>
    </row>
    <row r="92" spans="1:16" ht="12.75">
      <c r="A92" t="s">
        <v>50</v>
      </c>
      <c s="34" t="s">
        <v>350</v>
      </c>
      <c s="34" t="s">
        <v>5089</v>
      </c>
      <c s="35" t="s">
        <v>5</v>
      </c>
      <c s="6" t="s">
        <v>5090</v>
      </c>
      <c s="36" t="s">
        <v>166</v>
      </c>
      <c s="37">
        <v>75</v>
      </c>
      <c s="36">
        <v>0</v>
      </c>
      <c s="36">
        <f>ROUND(G92*H92,6)</f>
      </c>
      <c r="L92" s="38">
        <v>0</v>
      </c>
      <c s="32">
        <f>ROUND(ROUND(L92,2)*ROUND(G92,3),2)</f>
      </c>
      <c s="36" t="s">
        <v>56</v>
      </c>
      <c>
        <f>(M92*21)/100</f>
      </c>
      <c t="s">
        <v>28</v>
      </c>
    </row>
    <row r="93" spans="1:5" ht="12.75">
      <c r="A93" s="35" t="s">
        <v>57</v>
      </c>
      <c r="E93" s="39" t="s">
        <v>5090</v>
      </c>
    </row>
    <row r="94" spans="1:5" ht="12.75">
      <c r="A94" s="35" t="s">
        <v>58</v>
      </c>
      <c r="E94" s="40" t="s">
        <v>5</v>
      </c>
    </row>
    <row r="95" spans="1:5" ht="12.75">
      <c r="A95" t="s">
        <v>60</v>
      </c>
      <c r="E95" s="39" t="s">
        <v>5091</v>
      </c>
    </row>
    <row r="96" spans="1:16" ht="12.75">
      <c r="A96" t="s">
        <v>50</v>
      </c>
      <c s="34" t="s">
        <v>352</v>
      </c>
      <c s="34" t="s">
        <v>5092</v>
      </c>
      <c s="35" t="s">
        <v>5</v>
      </c>
      <c s="6" t="s">
        <v>5093</v>
      </c>
      <c s="36" t="s">
        <v>166</v>
      </c>
      <c s="37">
        <v>63</v>
      </c>
      <c s="36">
        <v>0</v>
      </c>
      <c s="36">
        <f>ROUND(G96*H96,6)</f>
      </c>
      <c r="L96" s="38">
        <v>0</v>
      </c>
      <c s="32">
        <f>ROUND(ROUND(L96,2)*ROUND(G96,3),2)</f>
      </c>
      <c s="36" t="s">
        <v>56</v>
      </c>
      <c>
        <f>(M96*21)/100</f>
      </c>
      <c t="s">
        <v>28</v>
      </c>
    </row>
    <row r="97" spans="1:5" ht="12.75">
      <c r="A97" s="35" t="s">
        <v>57</v>
      </c>
      <c r="E97" s="39" t="s">
        <v>5093</v>
      </c>
    </row>
    <row r="98" spans="1:5" ht="12.75">
      <c r="A98" s="35" t="s">
        <v>58</v>
      </c>
      <c r="E98" s="40" t="s">
        <v>5</v>
      </c>
    </row>
    <row r="99" spans="1:5" ht="12.75">
      <c r="A99" t="s">
        <v>60</v>
      </c>
      <c r="E99" s="39" t="s">
        <v>5091</v>
      </c>
    </row>
    <row r="100" spans="1:16" ht="12.75">
      <c r="A100" t="s">
        <v>50</v>
      </c>
      <c s="34" t="s">
        <v>357</v>
      </c>
      <c s="34" t="s">
        <v>5094</v>
      </c>
      <c s="35" t="s">
        <v>5</v>
      </c>
      <c s="6" t="s">
        <v>5095</v>
      </c>
      <c s="36" t="s">
        <v>166</v>
      </c>
      <c s="37">
        <v>70</v>
      </c>
      <c s="36">
        <v>0</v>
      </c>
      <c s="36">
        <f>ROUND(G100*H100,6)</f>
      </c>
      <c r="L100" s="38">
        <v>0</v>
      </c>
      <c s="32">
        <f>ROUND(ROUND(L100,2)*ROUND(G100,3),2)</f>
      </c>
      <c s="36" t="s">
        <v>56</v>
      </c>
      <c>
        <f>(M100*21)/100</f>
      </c>
      <c t="s">
        <v>28</v>
      </c>
    </row>
    <row r="101" spans="1:5" ht="12.75">
      <c r="A101" s="35" t="s">
        <v>57</v>
      </c>
      <c r="E101" s="39" t="s">
        <v>5095</v>
      </c>
    </row>
    <row r="102" spans="1:5" ht="12.75">
      <c r="A102" s="35" t="s">
        <v>58</v>
      </c>
      <c r="E102" s="40" t="s">
        <v>5</v>
      </c>
    </row>
    <row r="103" spans="1:5" ht="12.75">
      <c r="A103" t="s">
        <v>60</v>
      </c>
      <c r="E103" s="39" t="s">
        <v>5091</v>
      </c>
    </row>
    <row r="104" spans="1:16" ht="12.75">
      <c r="A104" t="s">
        <v>50</v>
      </c>
      <c s="34" t="s">
        <v>361</v>
      </c>
      <c s="34" t="s">
        <v>5096</v>
      </c>
      <c s="35" t="s">
        <v>5</v>
      </c>
      <c s="6" t="s">
        <v>5097</v>
      </c>
      <c s="36" t="s">
        <v>166</v>
      </c>
      <c s="37">
        <v>205</v>
      </c>
      <c s="36">
        <v>0</v>
      </c>
      <c s="36">
        <f>ROUND(G104*H104,6)</f>
      </c>
      <c r="L104" s="38">
        <v>0</v>
      </c>
      <c s="32">
        <f>ROUND(ROUND(L104,2)*ROUND(G104,3),2)</f>
      </c>
      <c s="36" t="s">
        <v>56</v>
      </c>
      <c>
        <f>(M104*21)/100</f>
      </c>
      <c t="s">
        <v>28</v>
      </c>
    </row>
    <row r="105" spans="1:5" ht="12.75">
      <c r="A105" s="35" t="s">
        <v>57</v>
      </c>
      <c r="E105" s="39" t="s">
        <v>5097</v>
      </c>
    </row>
    <row r="106" spans="1:5" ht="12.75">
      <c r="A106" s="35" t="s">
        <v>58</v>
      </c>
      <c r="E106" s="40" t="s">
        <v>5</v>
      </c>
    </row>
    <row r="107" spans="1:5" ht="25.5">
      <c r="A107" t="s">
        <v>60</v>
      </c>
      <c r="E107" s="39" t="s">
        <v>5098</v>
      </c>
    </row>
    <row r="108" spans="1:16" ht="12.75">
      <c r="A108" t="s">
        <v>50</v>
      </c>
      <c s="34" t="s">
        <v>363</v>
      </c>
      <c s="34" t="s">
        <v>5099</v>
      </c>
      <c s="35" t="s">
        <v>5</v>
      </c>
      <c s="6" t="s">
        <v>5100</v>
      </c>
      <c s="36" t="s">
        <v>166</v>
      </c>
      <c s="37">
        <v>5</v>
      </c>
      <c s="36">
        <v>0</v>
      </c>
      <c s="36">
        <f>ROUND(G108*H108,6)</f>
      </c>
      <c r="L108" s="38">
        <v>0</v>
      </c>
      <c s="32">
        <f>ROUND(ROUND(L108,2)*ROUND(G108,3),2)</f>
      </c>
      <c s="36" t="s">
        <v>56</v>
      </c>
      <c>
        <f>(M108*21)/100</f>
      </c>
      <c t="s">
        <v>28</v>
      </c>
    </row>
    <row r="109" spans="1:5" ht="12.75">
      <c r="A109" s="35" t="s">
        <v>57</v>
      </c>
      <c r="E109" s="39" t="s">
        <v>5100</v>
      </c>
    </row>
    <row r="110" spans="1:5" ht="12.75">
      <c r="A110" s="35" t="s">
        <v>58</v>
      </c>
      <c r="E110" s="40" t="s">
        <v>5</v>
      </c>
    </row>
    <row r="111" spans="1:5" ht="25.5">
      <c r="A111" t="s">
        <v>60</v>
      </c>
      <c r="E111" s="39" t="s">
        <v>5101</v>
      </c>
    </row>
    <row r="112" spans="1:16" ht="12.75">
      <c r="A112" t="s">
        <v>50</v>
      </c>
      <c s="34" t="s">
        <v>367</v>
      </c>
      <c s="34" t="s">
        <v>5102</v>
      </c>
      <c s="35" t="s">
        <v>5</v>
      </c>
      <c s="6" t="s">
        <v>5103</v>
      </c>
      <c s="36" t="s">
        <v>166</v>
      </c>
      <c s="37">
        <v>5</v>
      </c>
      <c s="36">
        <v>0</v>
      </c>
      <c s="36">
        <f>ROUND(G112*H112,6)</f>
      </c>
      <c r="L112" s="38">
        <v>0</v>
      </c>
      <c s="32">
        <f>ROUND(ROUND(L112,2)*ROUND(G112,3),2)</f>
      </c>
      <c s="36" t="s">
        <v>56</v>
      </c>
      <c>
        <f>(M112*21)/100</f>
      </c>
      <c t="s">
        <v>28</v>
      </c>
    </row>
    <row r="113" spans="1:5" ht="12.75">
      <c r="A113" s="35" t="s">
        <v>57</v>
      </c>
      <c r="E113" s="39" t="s">
        <v>5103</v>
      </c>
    </row>
    <row r="114" spans="1:5" ht="12.75">
      <c r="A114" s="35" t="s">
        <v>58</v>
      </c>
      <c r="E114" s="40" t="s">
        <v>5</v>
      </c>
    </row>
    <row r="115" spans="1:5" ht="25.5">
      <c r="A115" t="s">
        <v>60</v>
      </c>
      <c r="E115" s="39" t="s">
        <v>5104</v>
      </c>
    </row>
    <row r="116" spans="1:16" ht="12.75">
      <c r="A116" t="s">
        <v>50</v>
      </c>
      <c s="34" t="s">
        <v>370</v>
      </c>
      <c s="34" t="s">
        <v>5105</v>
      </c>
      <c s="35" t="s">
        <v>5</v>
      </c>
      <c s="6" t="s">
        <v>5106</v>
      </c>
      <c s="36" t="s">
        <v>166</v>
      </c>
      <c s="37">
        <v>10</v>
      </c>
      <c s="36">
        <v>0</v>
      </c>
      <c s="36">
        <f>ROUND(G116*H116,6)</f>
      </c>
      <c r="L116" s="38">
        <v>0</v>
      </c>
      <c s="32">
        <f>ROUND(ROUND(L116,2)*ROUND(G116,3),2)</f>
      </c>
      <c s="36" t="s">
        <v>56</v>
      </c>
      <c>
        <f>(M116*21)/100</f>
      </c>
      <c t="s">
        <v>28</v>
      </c>
    </row>
    <row r="117" spans="1:5" ht="12.75">
      <c r="A117" s="35" t="s">
        <v>57</v>
      </c>
      <c r="E117" s="39" t="s">
        <v>5106</v>
      </c>
    </row>
    <row r="118" spans="1:5" ht="12.75">
      <c r="A118" s="35" t="s">
        <v>58</v>
      </c>
      <c r="E118" s="40" t="s">
        <v>5</v>
      </c>
    </row>
    <row r="119" spans="1:5" ht="12.75">
      <c r="A119" t="s">
        <v>60</v>
      </c>
      <c r="E119" s="39" t="s">
        <v>5107</v>
      </c>
    </row>
    <row r="120" spans="1:16" ht="12.75">
      <c r="A120" t="s">
        <v>50</v>
      </c>
      <c s="34" t="s">
        <v>372</v>
      </c>
      <c s="34" t="s">
        <v>5108</v>
      </c>
      <c s="35" t="s">
        <v>5</v>
      </c>
      <c s="6" t="s">
        <v>5109</v>
      </c>
      <c s="36" t="s">
        <v>166</v>
      </c>
      <c s="37">
        <v>4</v>
      </c>
      <c s="36">
        <v>0</v>
      </c>
      <c s="36">
        <f>ROUND(G120*H120,6)</f>
      </c>
      <c r="L120" s="38">
        <v>0</v>
      </c>
      <c s="32">
        <f>ROUND(ROUND(L120,2)*ROUND(G120,3),2)</f>
      </c>
      <c s="36" t="s">
        <v>56</v>
      </c>
      <c>
        <f>(M120*21)/100</f>
      </c>
      <c t="s">
        <v>28</v>
      </c>
    </row>
    <row r="121" spans="1:5" ht="12.75">
      <c r="A121" s="35" t="s">
        <v>57</v>
      </c>
      <c r="E121" s="39" t="s">
        <v>5109</v>
      </c>
    </row>
    <row r="122" spans="1:5" ht="12.75">
      <c r="A122" s="35" t="s">
        <v>58</v>
      </c>
      <c r="E122" s="40" t="s">
        <v>5</v>
      </c>
    </row>
    <row r="123" spans="1:5" ht="25.5">
      <c r="A123" t="s">
        <v>60</v>
      </c>
      <c r="E123" s="39" t="s">
        <v>5110</v>
      </c>
    </row>
    <row r="124" spans="1:16" ht="12.75">
      <c r="A124" t="s">
        <v>50</v>
      </c>
      <c s="34" t="s">
        <v>377</v>
      </c>
      <c s="34" t="s">
        <v>5111</v>
      </c>
      <c s="35" t="s">
        <v>5</v>
      </c>
      <c s="6" t="s">
        <v>5112</v>
      </c>
      <c s="36" t="s">
        <v>166</v>
      </c>
      <c s="37">
        <v>4</v>
      </c>
      <c s="36">
        <v>0</v>
      </c>
      <c s="36">
        <f>ROUND(G124*H124,6)</f>
      </c>
      <c r="L124" s="38">
        <v>0</v>
      </c>
      <c s="32">
        <f>ROUND(ROUND(L124,2)*ROUND(G124,3),2)</f>
      </c>
      <c s="36" t="s">
        <v>56</v>
      </c>
      <c>
        <f>(M124*21)/100</f>
      </c>
      <c t="s">
        <v>28</v>
      </c>
    </row>
    <row r="125" spans="1:5" ht="12.75">
      <c r="A125" s="35" t="s">
        <v>57</v>
      </c>
      <c r="E125" s="39" t="s">
        <v>5112</v>
      </c>
    </row>
    <row r="126" spans="1:5" ht="12.75">
      <c r="A126" s="35" t="s">
        <v>58</v>
      </c>
      <c r="E126" s="40" t="s">
        <v>5</v>
      </c>
    </row>
    <row r="127" spans="1:5" ht="12.75">
      <c r="A127" t="s">
        <v>60</v>
      </c>
      <c r="E127" s="39" t="s">
        <v>5113</v>
      </c>
    </row>
    <row r="128" spans="1:16" ht="12.75">
      <c r="A128" t="s">
        <v>50</v>
      </c>
      <c s="34" t="s">
        <v>379</v>
      </c>
      <c s="34" t="s">
        <v>5114</v>
      </c>
      <c s="35" t="s">
        <v>5</v>
      </c>
      <c s="6" t="s">
        <v>5115</v>
      </c>
      <c s="36" t="s">
        <v>166</v>
      </c>
      <c s="37">
        <v>4</v>
      </c>
      <c s="36">
        <v>0</v>
      </c>
      <c s="36">
        <f>ROUND(G128*H128,6)</f>
      </c>
      <c r="L128" s="38">
        <v>0</v>
      </c>
      <c s="32">
        <f>ROUND(ROUND(L128,2)*ROUND(G128,3),2)</f>
      </c>
      <c s="36" t="s">
        <v>56</v>
      </c>
      <c>
        <f>(M128*21)/100</f>
      </c>
      <c t="s">
        <v>28</v>
      </c>
    </row>
    <row r="129" spans="1:5" ht="12.75">
      <c r="A129" s="35" t="s">
        <v>57</v>
      </c>
      <c r="E129" s="39" t="s">
        <v>5115</v>
      </c>
    </row>
    <row r="130" spans="1:5" ht="12.75">
      <c r="A130" s="35" t="s">
        <v>58</v>
      </c>
      <c r="E130" s="40" t="s">
        <v>5</v>
      </c>
    </row>
    <row r="131" spans="1:5" ht="12.75">
      <c r="A131" t="s">
        <v>60</v>
      </c>
      <c r="E131" s="39" t="s">
        <v>5116</v>
      </c>
    </row>
    <row r="132" spans="1:16" ht="12.75">
      <c r="A132" t="s">
        <v>50</v>
      </c>
      <c s="34" t="s">
        <v>381</v>
      </c>
      <c s="34" t="s">
        <v>5117</v>
      </c>
      <c s="35" t="s">
        <v>5</v>
      </c>
      <c s="6" t="s">
        <v>5118</v>
      </c>
      <c s="36" t="s">
        <v>166</v>
      </c>
      <c s="37">
        <v>1</v>
      </c>
      <c s="36">
        <v>0</v>
      </c>
      <c s="36">
        <f>ROUND(G132*H132,6)</f>
      </c>
      <c r="L132" s="38">
        <v>0</v>
      </c>
      <c s="32">
        <f>ROUND(ROUND(L132,2)*ROUND(G132,3),2)</f>
      </c>
      <c s="36" t="s">
        <v>56</v>
      </c>
      <c>
        <f>(M132*21)/100</f>
      </c>
      <c t="s">
        <v>28</v>
      </c>
    </row>
    <row r="133" spans="1:5" ht="12.75">
      <c r="A133" s="35" t="s">
        <v>57</v>
      </c>
      <c r="E133" s="39" t="s">
        <v>5118</v>
      </c>
    </row>
    <row r="134" spans="1:5" ht="12.75">
      <c r="A134" s="35" t="s">
        <v>58</v>
      </c>
      <c r="E134" s="40" t="s">
        <v>5</v>
      </c>
    </row>
    <row r="135" spans="1:5" ht="25.5">
      <c r="A135" t="s">
        <v>60</v>
      </c>
      <c r="E135" s="39" t="s">
        <v>5119</v>
      </c>
    </row>
    <row r="136" spans="1:16" ht="12.75">
      <c r="A136" t="s">
        <v>50</v>
      </c>
      <c s="34" t="s">
        <v>225</v>
      </c>
      <c s="34" t="s">
        <v>5120</v>
      </c>
      <c s="35" t="s">
        <v>5</v>
      </c>
      <c s="6" t="s">
        <v>5121</v>
      </c>
      <c s="36" t="s">
        <v>166</v>
      </c>
      <c s="37">
        <v>24</v>
      </c>
      <c s="36">
        <v>0</v>
      </c>
      <c s="36">
        <f>ROUND(G136*H136,6)</f>
      </c>
      <c r="L136" s="38">
        <v>0</v>
      </c>
      <c s="32">
        <f>ROUND(ROUND(L136,2)*ROUND(G136,3),2)</f>
      </c>
      <c s="36" t="s">
        <v>56</v>
      </c>
      <c>
        <f>(M136*21)/100</f>
      </c>
      <c t="s">
        <v>28</v>
      </c>
    </row>
    <row r="137" spans="1:5" ht="12.75">
      <c r="A137" s="35" t="s">
        <v>57</v>
      </c>
      <c r="E137" s="39" t="s">
        <v>5121</v>
      </c>
    </row>
    <row r="138" spans="1:5" ht="12.75">
      <c r="A138" s="35" t="s">
        <v>58</v>
      </c>
      <c r="E138" s="40" t="s">
        <v>5</v>
      </c>
    </row>
    <row r="139" spans="1:5" ht="25.5">
      <c r="A139" t="s">
        <v>60</v>
      </c>
      <c r="E139" s="39" t="s">
        <v>5122</v>
      </c>
    </row>
    <row r="140" spans="1:16" ht="12.75">
      <c r="A140" t="s">
        <v>50</v>
      </c>
      <c s="34" t="s">
        <v>228</v>
      </c>
      <c s="34" t="s">
        <v>5123</v>
      </c>
      <c s="35" t="s">
        <v>5</v>
      </c>
      <c s="6" t="s">
        <v>5124</v>
      </c>
      <c s="36" t="s">
        <v>166</v>
      </c>
      <c s="37">
        <v>3</v>
      </c>
      <c s="36">
        <v>0</v>
      </c>
      <c s="36">
        <f>ROUND(G140*H140,6)</f>
      </c>
      <c r="L140" s="38">
        <v>0</v>
      </c>
      <c s="32">
        <f>ROUND(ROUND(L140,2)*ROUND(G140,3),2)</f>
      </c>
      <c s="36" t="s">
        <v>56</v>
      </c>
      <c>
        <f>(M140*21)/100</f>
      </c>
      <c t="s">
        <v>28</v>
      </c>
    </row>
    <row r="141" spans="1:5" ht="12.75">
      <c r="A141" s="35" t="s">
        <v>57</v>
      </c>
      <c r="E141" s="39" t="s">
        <v>5124</v>
      </c>
    </row>
    <row r="142" spans="1:5" ht="12.75">
      <c r="A142" s="35" t="s">
        <v>58</v>
      </c>
      <c r="E142" s="40" t="s">
        <v>5</v>
      </c>
    </row>
    <row r="143" spans="1:5" ht="25.5">
      <c r="A143" t="s">
        <v>60</v>
      </c>
      <c r="E143" s="39" t="s">
        <v>5125</v>
      </c>
    </row>
    <row r="144" spans="1:16" ht="12.75">
      <c r="A144" t="s">
        <v>50</v>
      </c>
      <c s="34" t="s">
        <v>231</v>
      </c>
      <c s="34" t="s">
        <v>5126</v>
      </c>
      <c s="35" t="s">
        <v>5</v>
      </c>
      <c s="6" t="s">
        <v>5127</v>
      </c>
      <c s="36" t="s">
        <v>166</v>
      </c>
      <c s="37">
        <v>120</v>
      </c>
      <c s="36">
        <v>0</v>
      </c>
      <c s="36">
        <f>ROUND(G144*H144,6)</f>
      </c>
      <c r="L144" s="38">
        <v>0</v>
      </c>
      <c s="32">
        <f>ROUND(ROUND(L144,2)*ROUND(G144,3),2)</f>
      </c>
      <c s="36" t="s">
        <v>56</v>
      </c>
      <c>
        <f>(M144*21)/100</f>
      </c>
      <c t="s">
        <v>28</v>
      </c>
    </row>
    <row r="145" spans="1:5" ht="12.75">
      <c r="A145" s="35" t="s">
        <v>57</v>
      </c>
      <c r="E145" s="39" t="s">
        <v>5127</v>
      </c>
    </row>
    <row r="146" spans="1:5" ht="12.75">
      <c r="A146" s="35" t="s">
        <v>58</v>
      </c>
      <c r="E146" s="40" t="s">
        <v>5</v>
      </c>
    </row>
    <row r="147" spans="1:5" ht="25.5">
      <c r="A147" t="s">
        <v>60</v>
      </c>
      <c r="E147" s="39" t="s">
        <v>5128</v>
      </c>
    </row>
    <row r="148" spans="1:13" ht="12.75">
      <c r="A148" t="s">
        <v>47</v>
      </c>
      <c r="C148" s="31" t="s">
        <v>148</v>
      </c>
      <c r="E148" s="33" t="s">
        <v>149</v>
      </c>
      <c r="J148" s="32">
        <f>0</f>
      </c>
      <c s="32">
        <f>0</f>
      </c>
      <c s="32">
        <f>0+L149+L153+L157+L161+L165+L169+L173+L177+L181</f>
      </c>
      <c s="32">
        <f>0+M149+M153+M157+M161+M165+M169+M173+M177+M181</f>
      </c>
    </row>
    <row r="149" spans="1:16" ht="25.5">
      <c r="A149" t="s">
        <v>50</v>
      </c>
      <c s="34" t="s">
        <v>234</v>
      </c>
      <c s="34" t="s">
        <v>5129</v>
      </c>
      <c s="35" t="s">
        <v>5</v>
      </c>
      <c s="6" t="s">
        <v>400</v>
      </c>
      <c s="36" t="s">
        <v>166</v>
      </c>
      <c s="37">
        <v>4</v>
      </c>
      <c s="36">
        <v>0</v>
      </c>
      <c s="36">
        <f>ROUND(G149*H149,6)</f>
      </c>
      <c r="L149" s="38">
        <v>0</v>
      </c>
      <c s="32">
        <f>ROUND(ROUND(L149,2)*ROUND(G149,3),2)</f>
      </c>
      <c s="36" t="s">
        <v>56</v>
      </c>
      <c>
        <f>(M149*21)/100</f>
      </c>
      <c t="s">
        <v>28</v>
      </c>
    </row>
    <row r="150" spans="1:5" ht="25.5">
      <c r="A150" s="35" t="s">
        <v>57</v>
      </c>
      <c r="E150" s="39" t="s">
        <v>400</v>
      </c>
    </row>
    <row r="151" spans="1:5" ht="12.75">
      <c r="A151" s="35" t="s">
        <v>58</v>
      </c>
      <c r="E151" s="40" t="s">
        <v>5</v>
      </c>
    </row>
    <row r="152" spans="1:5" ht="102">
      <c r="A152" t="s">
        <v>60</v>
      </c>
      <c r="E152" s="39" t="s">
        <v>401</v>
      </c>
    </row>
    <row r="153" spans="1:16" ht="25.5">
      <c r="A153" t="s">
        <v>50</v>
      </c>
      <c s="34" t="s">
        <v>237</v>
      </c>
      <c s="34" t="s">
        <v>5130</v>
      </c>
      <c s="35" t="s">
        <v>5</v>
      </c>
      <c s="6" t="s">
        <v>404</v>
      </c>
      <c s="36" t="s">
        <v>166</v>
      </c>
      <c s="37">
        <v>1</v>
      </c>
      <c s="36">
        <v>0</v>
      </c>
      <c s="36">
        <f>ROUND(G153*H153,6)</f>
      </c>
      <c r="L153" s="38">
        <v>0</v>
      </c>
      <c s="32">
        <f>ROUND(ROUND(L153,2)*ROUND(G153,3),2)</f>
      </c>
      <c s="36" t="s">
        <v>56</v>
      </c>
      <c>
        <f>(M153*21)/100</f>
      </c>
      <c t="s">
        <v>28</v>
      </c>
    </row>
    <row r="154" spans="1:5" ht="25.5">
      <c r="A154" s="35" t="s">
        <v>57</v>
      </c>
      <c r="E154" s="39" t="s">
        <v>404</v>
      </c>
    </row>
    <row r="155" spans="1:5" ht="12.75">
      <c r="A155" s="35" t="s">
        <v>58</v>
      </c>
      <c r="E155" s="40" t="s">
        <v>5</v>
      </c>
    </row>
    <row r="156" spans="1:5" ht="51">
      <c r="A156" t="s">
        <v>60</v>
      </c>
      <c r="E156" s="39" t="s">
        <v>405</v>
      </c>
    </row>
    <row r="157" spans="1:16" ht="25.5">
      <c r="A157" t="s">
        <v>50</v>
      </c>
      <c s="34" t="s">
        <v>240</v>
      </c>
      <c s="34" t="s">
        <v>407</v>
      </c>
      <c s="35" t="s">
        <v>5</v>
      </c>
      <c s="6" t="s">
        <v>408</v>
      </c>
      <c s="36" t="s">
        <v>166</v>
      </c>
      <c s="37">
        <v>1</v>
      </c>
      <c s="36">
        <v>0</v>
      </c>
      <c s="36">
        <f>ROUND(G157*H157,6)</f>
      </c>
      <c r="L157" s="38">
        <v>0</v>
      </c>
      <c s="32">
        <f>ROUND(ROUND(L157,2)*ROUND(G157,3),2)</f>
      </c>
      <c s="36" t="s">
        <v>56</v>
      </c>
      <c>
        <f>(M157*21)/100</f>
      </c>
      <c t="s">
        <v>28</v>
      </c>
    </row>
    <row r="158" spans="1:5" ht="25.5">
      <c r="A158" s="35" t="s">
        <v>57</v>
      </c>
      <c r="E158" s="39" t="s">
        <v>408</v>
      </c>
    </row>
    <row r="159" spans="1:5" ht="12.75">
      <c r="A159" s="35" t="s">
        <v>58</v>
      </c>
      <c r="E159" s="40" t="s">
        <v>5</v>
      </c>
    </row>
    <row r="160" spans="1:5" ht="153">
      <c r="A160" t="s">
        <v>60</v>
      </c>
      <c r="E160" s="39" t="s">
        <v>409</v>
      </c>
    </row>
    <row r="161" spans="1:16" ht="25.5">
      <c r="A161" t="s">
        <v>50</v>
      </c>
      <c s="34" t="s">
        <v>245</v>
      </c>
      <c s="34" t="s">
        <v>411</v>
      </c>
      <c s="35" t="s">
        <v>5</v>
      </c>
      <c s="6" t="s">
        <v>213</v>
      </c>
      <c s="36" t="s">
        <v>166</v>
      </c>
      <c s="37">
        <v>1</v>
      </c>
      <c s="36">
        <v>0</v>
      </c>
      <c s="36">
        <f>ROUND(G161*H161,6)</f>
      </c>
      <c r="L161" s="38">
        <v>0</v>
      </c>
      <c s="32">
        <f>ROUND(ROUND(L161,2)*ROUND(G161,3),2)</f>
      </c>
      <c s="36" t="s">
        <v>56</v>
      </c>
      <c>
        <f>(M161*21)/100</f>
      </c>
      <c t="s">
        <v>28</v>
      </c>
    </row>
    <row r="162" spans="1:5" ht="25.5">
      <c r="A162" s="35" t="s">
        <v>57</v>
      </c>
      <c r="E162" s="39" t="s">
        <v>213</v>
      </c>
    </row>
    <row r="163" spans="1:5" ht="12.75">
      <c r="A163" s="35" t="s">
        <v>58</v>
      </c>
      <c r="E163" s="40" t="s">
        <v>5</v>
      </c>
    </row>
    <row r="164" spans="1:5" ht="12.75">
      <c r="A164" t="s">
        <v>60</v>
      </c>
      <c r="E164" s="39" t="s">
        <v>5</v>
      </c>
    </row>
    <row r="165" spans="1:16" ht="25.5">
      <c r="A165" t="s">
        <v>50</v>
      </c>
      <c s="34" t="s">
        <v>248</v>
      </c>
      <c s="34" t="s">
        <v>418</v>
      </c>
      <c s="35" t="s">
        <v>5</v>
      </c>
      <c s="6" t="s">
        <v>419</v>
      </c>
      <c s="36" t="s">
        <v>166</v>
      </c>
      <c s="37">
        <v>1</v>
      </c>
      <c s="36">
        <v>0</v>
      </c>
      <c s="36">
        <f>ROUND(G165*H165,6)</f>
      </c>
      <c r="L165" s="38">
        <v>0</v>
      </c>
      <c s="32">
        <f>ROUND(ROUND(L165,2)*ROUND(G165,3),2)</f>
      </c>
      <c s="36" t="s">
        <v>56</v>
      </c>
      <c>
        <f>(M165*21)/100</f>
      </c>
      <c t="s">
        <v>28</v>
      </c>
    </row>
    <row r="166" spans="1:5" ht="25.5">
      <c r="A166" s="35" t="s">
        <v>57</v>
      </c>
      <c r="E166" s="39" t="s">
        <v>419</v>
      </c>
    </row>
    <row r="167" spans="1:5" ht="12.75">
      <c r="A167" s="35" t="s">
        <v>58</v>
      </c>
      <c r="E167" s="40" t="s">
        <v>5</v>
      </c>
    </row>
    <row r="168" spans="1:5" ht="204">
      <c r="A168" t="s">
        <v>60</v>
      </c>
      <c r="E168" s="39" t="s">
        <v>420</v>
      </c>
    </row>
    <row r="169" spans="1:16" ht="25.5">
      <c r="A169" t="s">
        <v>50</v>
      </c>
      <c s="34" t="s">
        <v>251</v>
      </c>
      <c s="34" t="s">
        <v>422</v>
      </c>
      <c s="35" t="s">
        <v>5</v>
      </c>
      <c s="6" t="s">
        <v>423</v>
      </c>
      <c s="36" t="s">
        <v>166</v>
      </c>
      <c s="37">
        <v>1</v>
      </c>
      <c s="36">
        <v>0</v>
      </c>
      <c s="36">
        <f>ROUND(G169*H169,6)</f>
      </c>
      <c r="L169" s="38">
        <v>0</v>
      </c>
      <c s="32">
        <f>ROUND(ROUND(L169,2)*ROUND(G169,3),2)</f>
      </c>
      <c s="36" t="s">
        <v>56</v>
      </c>
      <c>
        <f>(M169*21)/100</f>
      </c>
      <c t="s">
        <v>28</v>
      </c>
    </row>
    <row r="170" spans="1:5" ht="25.5">
      <c r="A170" s="35" t="s">
        <v>57</v>
      </c>
      <c r="E170" s="39" t="s">
        <v>423</v>
      </c>
    </row>
    <row r="171" spans="1:5" ht="12.75">
      <c r="A171" s="35" t="s">
        <v>58</v>
      </c>
      <c r="E171" s="40" t="s">
        <v>5</v>
      </c>
    </row>
    <row r="172" spans="1:5" ht="229.5">
      <c r="A172" t="s">
        <v>60</v>
      </c>
      <c r="E172" s="39" t="s">
        <v>424</v>
      </c>
    </row>
    <row r="173" spans="1:16" ht="12.75">
      <c r="A173" t="s">
        <v>50</v>
      </c>
      <c s="34" t="s">
        <v>254</v>
      </c>
      <c s="34" t="s">
        <v>5131</v>
      </c>
      <c s="35" t="s">
        <v>5</v>
      </c>
      <c s="6" t="s">
        <v>606</v>
      </c>
      <c s="36" t="s">
        <v>166</v>
      </c>
      <c s="37">
        <v>1</v>
      </c>
      <c s="36">
        <v>0</v>
      </c>
      <c s="36">
        <f>ROUND(G173*H173,6)</f>
      </c>
      <c r="L173" s="38">
        <v>0</v>
      </c>
      <c s="32">
        <f>ROUND(ROUND(L173,2)*ROUND(G173,3),2)</f>
      </c>
      <c s="36" t="s">
        <v>56</v>
      </c>
      <c>
        <f>(M173*21)/100</f>
      </c>
      <c t="s">
        <v>28</v>
      </c>
    </row>
    <row r="174" spans="1:5" ht="12.75">
      <c r="A174" s="35" t="s">
        <v>57</v>
      </c>
      <c r="E174" s="39" t="s">
        <v>606</v>
      </c>
    </row>
    <row r="175" spans="1:5" ht="12.75">
      <c r="A175" s="35" t="s">
        <v>58</v>
      </c>
      <c r="E175" s="40" t="s">
        <v>5</v>
      </c>
    </row>
    <row r="176" spans="1:5" ht="25.5">
      <c r="A176" t="s">
        <v>60</v>
      </c>
      <c r="E176" s="39" t="s">
        <v>5132</v>
      </c>
    </row>
    <row r="177" spans="1:16" ht="12.75">
      <c r="A177" t="s">
        <v>50</v>
      </c>
      <c s="34" t="s">
        <v>257</v>
      </c>
      <c s="34" t="s">
        <v>5133</v>
      </c>
      <c s="35" t="s">
        <v>5</v>
      </c>
      <c s="6" t="s">
        <v>5134</v>
      </c>
      <c s="36" t="s">
        <v>166</v>
      </c>
      <c s="37">
        <v>1</v>
      </c>
      <c s="36">
        <v>0</v>
      </c>
      <c s="36">
        <f>ROUND(G177*H177,6)</f>
      </c>
      <c r="L177" s="38">
        <v>0</v>
      </c>
      <c s="32">
        <f>ROUND(ROUND(L177,2)*ROUND(G177,3),2)</f>
      </c>
      <c s="36" t="s">
        <v>56</v>
      </c>
      <c>
        <f>(M177*21)/100</f>
      </c>
      <c t="s">
        <v>28</v>
      </c>
    </row>
    <row r="178" spans="1:5" ht="12.75">
      <c r="A178" s="35" t="s">
        <v>57</v>
      </c>
      <c r="E178" s="39" t="s">
        <v>5134</v>
      </c>
    </row>
    <row r="179" spans="1:5" ht="12.75">
      <c r="A179" s="35" t="s">
        <v>58</v>
      </c>
      <c r="E179" s="40" t="s">
        <v>5</v>
      </c>
    </row>
    <row r="180" spans="1:5" ht="25.5">
      <c r="A180" t="s">
        <v>60</v>
      </c>
      <c r="E180" s="39" t="s">
        <v>610</v>
      </c>
    </row>
    <row r="181" spans="1:16" ht="12.75">
      <c r="A181" t="s">
        <v>50</v>
      </c>
      <c s="34" t="s">
        <v>262</v>
      </c>
      <c s="34" t="s">
        <v>5135</v>
      </c>
      <c s="35" t="s">
        <v>5</v>
      </c>
      <c s="6" t="s">
        <v>5136</v>
      </c>
      <c s="36" t="s">
        <v>166</v>
      </c>
      <c s="37">
        <v>1</v>
      </c>
      <c s="36">
        <v>0</v>
      </c>
      <c s="36">
        <f>ROUND(G181*H181,6)</f>
      </c>
      <c r="L181" s="38">
        <v>0</v>
      </c>
      <c s="32">
        <f>ROUND(ROUND(L181,2)*ROUND(G181,3),2)</f>
      </c>
      <c s="36" t="s">
        <v>56</v>
      </c>
      <c>
        <f>(M181*21)/100</f>
      </c>
      <c t="s">
        <v>28</v>
      </c>
    </row>
    <row r="182" spans="1:5" ht="12.75">
      <c r="A182" s="35" t="s">
        <v>57</v>
      </c>
      <c r="E182" s="39" t="s">
        <v>5136</v>
      </c>
    </row>
    <row r="183" spans="1:5" ht="12.75">
      <c r="A183" s="35" t="s">
        <v>58</v>
      </c>
      <c r="E183" s="40" t="s">
        <v>5</v>
      </c>
    </row>
    <row r="184" spans="1:5" ht="12.75">
      <c r="A184" t="s">
        <v>60</v>
      </c>
      <c r="E18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COUNTIFS(L8:L199,"=0",A8:A199,"P")+COUNTIFS(L8:L199,"",A8:A199,"P")+SUM(Q8:Q199)</f>
      </c>
    </row>
    <row r="8" spans="1:13" ht="12.75">
      <c r="A8" t="s">
        <v>45</v>
      </c>
      <c r="C8" s="28" t="s">
        <v>5139</v>
      </c>
      <c r="E8" s="30" t="s">
        <v>5138</v>
      </c>
      <c r="J8" s="29">
        <f>0+J9+J18+J23+J40+J45+J54+J67+J188+J193+J198</f>
      </c>
      <c s="29">
        <f>0+K9+K18+K23+K40+K45+K54+K67+K188+K193+K198</f>
      </c>
      <c s="29">
        <f>0+L9+L18+L23+L40+L45+L54+L67+L188+L193+L198</f>
      </c>
      <c s="29">
        <f>0+M9+M18+M23+M40+M45+M54+M67+M188+M193+M198</f>
      </c>
    </row>
    <row r="9" spans="1:13" ht="12.75">
      <c r="A9" t="s">
        <v>47</v>
      </c>
      <c r="C9" s="31" t="s">
        <v>51</v>
      </c>
      <c r="E9" s="33" t="s">
        <v>1188</v>
      </c>
      <c r="J9" s="32">
        <f>0</f>
      </c>
      <c s="32">
        <f>0</f>
      </c>
      <c s="32">
        <f>0+L10+L14</f>
      </c>
      <c s="32">
        <f>0+M10+M14</f>
      </c>
    </row>
    <row r="10" spans="1:16" ht="38.25">
      <c r="A10" t="s">
        <v>50</v>
      </c>
      <c s="34" t="s">
        <v>51</v>
      </c>
      <c s="34" t="s">
        <v>5140</v>
      </c>
      <c s="35" t="s">
        <v>5</v>
      </c>
      <c s="6" t="s">
        <v>5141</v>
      </c>
      <c s="36" t="s">
        <v>220</v>
      </c>
      <c s="37">
        <v>3.96</v>
      </c>
      <c s="36">
        <v>0</v>
      </c>
      <c s="36">
        <f>ROUND(G10*H10,6)</f>
      </c>
      <c r="L10" s="38">
        <v>0</v>
      </c>
      <c s="32">
        <f>ROUND(ROUND(L10,2)*ROUND(G10,3),2)</f>
      </c>
      <c s="36" t="s">
        <v>1192</v>
      </c>
      <c>
        <f>(M10*21)/100</f>
      </c>
      <c t="s">
        <v>28</v>
      </c>
    </row>
    <row r="11" spans="1:5" ht="51">
      <c r="A11" s="35" t="s">
        <v>57</v>
      </c>
      <c r="E11" s="39" t="s">
        <v>5142</v>
      </c>
    </row>
    <row r="12" spans="1:5" ht="25.5">
      <c r="A12" s="35" t="s">
        <v>58</v>
      </c>
      <c r="E12" s="40" t="s">
        <v>5143</v>
      </c>
    </row>
    <row r="13" spans="1:5" ht="178.5">
      <c r="A13" t="s">
        <v>60</v>
      </c>
      <c r="E13" s="39" t="s">
        <v>5144</v>
      </c>
    </row>
    <row r="14" spans="1:16" ht="38.25">
      <c r="A14" t="s">
        <v>50</v>
      </c>
      <c s="34" t="s">
        <v>28</v>
      </c>
      <c s="34" t="s">
        <v>5145</v>
      </c>
      <c s="35" t="s">
        <v>5</v>
      </c>
      <c s="6" t="s">
        <v>5146</v>
      </c>
      <c s="36" t="s">
        <v>1191</v>
      </c>
      <c s="37">
        <v>2.2</v>
      </c>
      <c s="36">
        <v>0</v>
      </c>
      <c s="36">
        <f>ROUND(G14*H14,6)</f>
      </c>
      <c r="L14" s="38">
        <v>0</v>
      </c>
      <c s="32">
        <f>ROUND(ROUND(L14,2)*ROUND(G14,3),2)</f>
      </c>
      <c s="36" t="s">
        <v>1192</v>
      </c>
      <c>
        <f>(M14*21)/100</f>
      </c>
      <c t="s">
        <v>28</v>
      </c>
    </row>
    <row r="15" spans="1:5" ht="38.25">
      <c r="A15" s="35" t="s">
        <v>57</v>
      </c>
      <c r="E15" s="39" t="s">
        <v>5147</v>
      </c>
    </row>
    <row r="16" spans="1:5" ht="25.5">
      <c r="A16" s="35" t="s">
        <v>58</v>
      </c>
      <c r="E16" s="40" t="s">
        <v>5148</v>
      </c>
    </row>
    <row r="17" spans="1:5" ht="63.75">
      <c r="A17" t="s">
        <v>60</v>
      </c>
      <c r="E17" s="39" t="s">
        <v>5149</v>
      </c>
    </row>
    <row r="18" spans="1:13" ht="12.75">
      <c r="A18" t="s">
        <v>47</v>
      </c>
      <c r="C18" s="31" t="s">
        <v>28</v>
      </c>
      <c r="E18" s="33" t="s">
        <v>1217</v>
      </c>
      <c r="J18" s="32">
        <f>0</f>
      </c>
      <c s="32">
        <f>0</f>
      </c>
      <c s="32">
        <f>0+L19</f>
      </c>
      <c s="32">
        <f>0+M19</f>
      </c>
    </row>
    <row r="19" spans="1:16" ht="25.5">
      <c r="A19" t="s">
        <v>50</v>
      </c>
      <c s="34" t="s">
        <v>26</v>
      </c>
      <c s="34" t="s">
        <v>5150</v>
      </c>
      <c s="35" t="s">
        <v>5</v>
      </c>
      <c s="6" t="s">
        <v>5151</v>
      </c>
      <c s="36" t="s">
        <v>1191</v>
      </c>
      <c s="37">
        <v>2.2</v>
      </c>
      <c s="36">
        <v>0</v>
      </c>
      <c s="36">
        <f>ROUND(G19*H19,6)</f>
      </c>
      <c r="L19" s="38">
        <v>0</v>
      </c>
      <c s="32">
        <f>ROUND(ROUND(L19,2)*ROUND(G19,3),2)</f>
      </c>
      <c s="36" t="s">
        <v>1192</v>
      </c>
      <c>
        <f>(M19*21)/100</f>
      </c>
      <c t="s">
        <v>28</v>
      </c>
    </row>
    <row r="20" spans="1:5" ht="25.5">
      <c r="A20" s="35" t="s">
        <v>57</v>
      </c>
      <c r="E20" s="39" t="s">
        <v>5151</v>
      </c>
    </row>
    <row r="21" spans="1:5" ht="25.5">
      <c r="A21" s="35" t="s">
        <v>58</v>
      </c>
      <c r="E21" s="40" t="s">
        <v>5148</v>
      </c>
    </row>
    <row r="22" spans="1:5" ht="76.5">
      <c r="A22" t="s">
        <v>60</v>
      </c>
      <c r="E22" s="39" t="s">
        <v>5152</v>
      </c>
    </row>
    <row r="23" spans="1:13" ht="12.75">
      <c r="A23" t="s">
        <v>47</v>
      </c>
      <c r="C23" s="31" t="s">
        <v>5153</v>
      </c>
      <c r="E23" s="33" t="s">
        <v>5154</v>
      </c>
      <c r="J23" s="32">
        <f>0</f>
      </c>
      <c s="32">
        <f>0</f>
      </c>
      <c s="32">
        <f>0+L24+L28+L32+L36</f>
      </c>
      <c s="32">
        <f>0+M24+M28+M32+M36</f>
      </c>
    </row>
    <row r="24" spans="1:16" ht="38.25">
      <c r="A24" t="s">
        <v>50</v>
      </c>
      <c s="34" t="s">
        <v>257</v>
      </c>
      <c s="34" t="s">
        <v>5155</v>
      </c>
      <c s="35" t="s">
        <v>5</v>
      </c>
      <c s="6" t="s">
        <v>5156</v>
      </c>
      <c s="36" t="s">
        <v>620</v>
      </c>
      <c s="37">
        <v>3</v>
      </c>
      <c s="36">
        <v>0</v>
      </c>
      <c s="36">
        <f>ROUND(G24*H24,6)</f>
      </c>
      <c r="L24" s="38">
        <v>0</v>
      </c>
      <c s="32">
        <f>ROUND(ROUND(L24,2)*ROUND(G24,3),2)</f>
      </c>
      <c s="36" t="s">
        <v>1192</v>
      </c>
      <c>
        <f>(M24*21)/100</f>
      </c>
      <c t="s">
        <v>28</v>
      </c>
    </row>
    <row r="25" spans="1:5" ht="38.25">
      <c r="A25" s="35" t="s">
        <v>57</v>
      </c>
      <c r="E25" s="39" t="s">
        <v>5157</v>
      </c>
    </row>
    <row r="26" spans="1:5" ht="12.75">
      <c r="A26" s="35" t="s">
        <v>58</v>
      </c>
      <c r="E26" s="40" t="s">
        <v>5</v>
      </c>
    </row>
    <row r="27" spans="1:5" ht="12.75">
      <c r="A27" t="s">
        <v>60</v>
      </c>
      <c r="E27" s="39" t="s">
        <v>5</v>
      </c>
    </row>
    <row r="28" spans="1:16" ht="12.75">
      <c r="A28" t="s">
        <v>50</v>
      </c>
      <c s="34" t="s">
        <v>262</v>
      </c>
      <c s="34" t="s">
        <v>5158</v>
      </c>
      <c s="35" t="s">
        <v>5</v>
      </c>
      <c s="6" t="s">
        <v>5159</v>
      </c>
      <c s="36" t="s">
        <v>620</v>
      </c>
      <c s="37">
        <v>3</v>
      </c>
      <c s="36">
        <v>0</v>
      </c>
      <c s="36">
        <f>ROUND(G28*H28,6)</f>
      </c>
      <c r="L28" s="38">
        <v>0</v>
      </c>
      <c s="32">
        <f>ROUND(ROUND(L28,2)*ROUND(G28,3),2)</f>
      </c>
      <c s="36" t="s">
        <v>56</v>
      </c>
      <c>
        <f>(M28*21)/100</f>
      </c>
      <c t="s">
        <v>28</v>
      </c>
    </row>
    <row r="29" spans="1:5" ht="12.75">
      <c r="A29" s="35" t="s">
        <v>57</v>
      </c>
      <c r="E29" s="39" t="s">
        <v>5159</v>
      </c>
    </row>
    <row r="30" spans="1:5" ht="12.75">
      <c r="A30" s="35" t="s">
        <v>58</v>
      </c>
      <c r="E30" s="40" t="s">
        <v>5</v>
      </c>
    </row>
    <row r="31" spans="1:5" ht="12.75">
      <c r="A31" t="s">
        <v>60</v>
      </c>
      <c r="E31" s="39" t="s">
        <v>5</v>
      </c>
    </row>
    <row r="32" spans="1:16" ht="25.5">
      <c r="A32" t="s">
        <v>50</v>
      </c>
      <c s="34" t="s">
        <v>267</v>
      </c>
      <c s="34" t="s">
        <v>5160</v>
      </c>
      <c s="35" t="s">
        <v>5</v>
      </c>
      <c s="6" t="s">
        <v>5161</v>
      </c>
      <c s="36" t="s">
        <v>620</v>
      </c>
      <c s="37">
        <v>3</v>
      </c>
      <c s="36">
        <v>0</v>
      </c>
      <c s="36">
        <f>ROUND(G32*H32,6)</f>
      </c>
      <c r="L32" s="38">
        <v>0</v>
      </c>
      <c s="32">
        <f>ROUND(ROUND(L32,2)*ROUND(G32,3),2)</f>
      </c>
      <c s="36" t="s">
        <v>56</v>
      </c>
      <c>
        <f>(M32*21)/100</f>
      </c>
      <c t="s">
        <v>28</v>
      </c>
    </row>
    <row r="33" spans="1:5" ht="25.5">
      <c r="A33" s="35" t="s">
        <v>57</v>
      </c>
      <c r="E33" s="39" t="s">
        <v>5161</v>
      </c>
    </row>
    <row r="34" spans="1:5" ht="12.75">
      <c r="A34" s="35" t="s">
        <v>58</v>
      </c>
      <c r="E34" s="40" t="s">
        <v>5</v>
      </c>
    </row>
    <row r="35" spans="1:5" ht="25.5">
      <c r="A35" t="s">
        <v>60</v>
      </c>
      <c r="E35" s="39" t="s">
        <v>5162</v>
      </c>
    </row>
    <row r="36" spans="1:16" ht="12.75">
      <c r="A36" t="s">
        <v>50</v>
      </c>
      <c s="34" t="s">
        <v>270</v>
      </c>
      <c s="34" t="s">
        <v>5163</v>
      </c>
      <c s="35" t="s">
        <v>5</v>
      </c>
      <c s="6" t="s">
        <v>5164</v>
      </c>
      <c s="36" t="s">
        <v>620</v>
      </c>
      <c s="37">
        <v>3</v>
      </c>
      <c s="36">
        <v>0</v>
      </c>
      <c s="36">
        <f>ROUND(G36*H36,6)</f>
      </c>
      <c r="L36" s="38">
        <v>0</v>
      </c>
      <c s="32">
        <f>ROUND(ROUND(L36,2)*ROUND(G36,3),2)</f>
      </c>
      <c s="36" t="s">
        <v>56</v>
      </c>
      <c>
        <f>(M36*21)/100</f>
      </c>
      <c t="s">
        <v>28</v>
      </c>
    </row>
    <row r="37" spans="1:5" ht="12.75">
      <c r="A37" s="35" t="s">
        <v>57</v>
      </c>
      <c r="E37" s="39" t="s">
        <v>5164</v>
      </c>
    </row>
    <row r="38" spans="1:5" ht="12.75">
      <c r="A38" s="35" t="s">
        <v>58</v>
      </c>
      <c r="E38" s="40" t="s">
        <v>5</v>
      </c>
    </row>
    <row r="39" spans="1:5" ht="12.75">
      <c r="A39" t="s">
        <v>60</v>
      </c>
      <c r="E39" s="39" t="s">
        <v>5</v>
      </c>
    </row>
    <row r="40" spans="1:13" ht="12.75">
      <c r="A40" t="s">
        <v>47</v>
      </c>
      <c r="C40" s="31" t="s">
        <v>75</v>
      </c>
      <c r="E40" s="33" t="s">
        <v>5165</v>
      </c>
      <c r="J40" s="32">
        <f>0</f>
      </c>
      <c s="32">
        <f>0</f>
      </c>
      <c s="32">
        <f>0+L41</f>
      </c>
      <c s="32">
        <f>0+M41</f>
      </c>
    </row>
    <row r="41" spans="1:16" ht="38.25">
      <c r="A41" t="s">
        <v>50</v>
      </c>
      <c s="34" t="s">
        <v>70</v>
      </c>
      <c s="34" t="s">
        <v>5166</v>
      </c>
      <c s="35" t="s">
        <v>5</v>
      </c>
      <c s="6" t="s">
        <v>5167</v>
      </c>
      <c s="36" t="s">
        <v>220</v>
      </c>
      <c s="37">
        <v>3.96</v>
      </c>
      <c s="36">
        <v>0</v>
      </c>
      <c s="36">
        <f>ROUND(G41*H41,6)</f>
      </c>
      <c r="L41" s="38">
        <v>0</v>
      </c>
      <c s="32">
        <f>ROUND(ROUND(L41,2)*ROUND(G41,3),2)</f>
      </c>
      <c s="36" t="s">
        <v>1192</v>
      </c>
      <c>
        <f>(M41*21)/100</f>
      </c>
      <c t="s">
        <v>28</v>
      </c>
    </row>
    <row r="42" spans="1:5" ht="51">
      <c r="A42" s="35" t="s">
        <v>57</v>
      </c>
      <c r="E42" s="39" t="s">
        <v>5168</v>
      </c>
    </row>
    <row r="43" spans="1:5" ht="25.5">
      <c r="A43" s="35" t="s">
        <v>58</v>
      </c>
      <c r="E43" s="40" t="s">
        <v>5143</v>
      </c>
    </row>
    <row r="44" spans="1:5" ht="140.25">
      <c r="A44" t="s">
        <v>60</v>
      </c>
      <c r="E44" s="39" t="s">
        <v>5169</v>
      </c>
    </row>
    <row r="45" spans="1:13" ht="12.75">
      <c r="A45" t="s">
        <v>47</v>
      </c>
      <c r="C45" s="31" t="s">
        <v>2498</v>
      </c>
      <c r="E45" s="33" t="s">
        <v>2499</v>
      </c>
      <c r="J45" s="32">
        <f>0</f>
      </c>
      <c s="32">
        <f>0</f>
      </c>
      <c s="32">
        <f>0+L46+L50</f>
      </c>
      <c s="32">
        <f>0+M46+M50</f>
      </c>
    </row>
    <row r="46" spans="1:16" ht="25.5">
      <c r="A46" t="s">
        <v>50</v>
      </c>
      <c s="34" t="s">
        <v>240</v>
      </c>
      <c s="34" t="s">
        <v>5170</v>
      </c>
      <c s="35" t="s">
        <v>5</v>
      </c>
      <c s="6" t="s">
        <v>5171</v>
      </c>
      <c s="36" t="s">
        <v>294</v>
      </c>
      <c s="37">
        <v>450</v>
      </c>
      <c s="36">
        <v>0</v>
      </c>
      <c s="36">
        <f>ROUND(G46*H46,6)</f>
      </c>
      <c r="L46" s="38">
        <v>0</v>
      </c>
      <c s="32">
        <f>ROUND(ROUND(L46,2)*ROUND(G46,3),2)</f>
      </c>
      <c s="36" t="s">
        <v>1192</v>
      </c>
      <c>
        <f>(M46*21)/100</f>
      </c>
      <c t="s">
        <v>28</v>
      </c>
    </row>
    <row r="47" spans="1:5" ht="25.5">
      <c r="A47" s="35" t="s">
        <v>57</v>
      </c>
      <c r="E47" s="39" t="s">
        <v>5171</v>
      </c>
    </row>
    <row r="48" spans="1:5" ht="25.5">
      <c r="A48" s="35" t="s">
        <v>58</v>
      </c>
      <c r="E48" s="40" t="s">
        <v>5172</v>
      </c>
    </row>
    <row r="49" spans="1:5" ht="25.5">
      <c r="A49" t="s">
        <v>60</v>
      </c>
      <c r="E49" s="39" t="s">
        <v>5173</v>
      </c>
    </row>
    <row r="50" spans="1:16" ht="12.75">
      <c r="A50" t="s">
        <v>50</v>
      </c>
      <c s="34" t="s">
        <v>245</v>
      </c>
      <c s="34" t="s">
        <v>5174</v>
      </c>
      <c s="35" t="s">
        <v>5</v>
      </c>
      <c s="6" t="s">
        <v>5175</v>
      </c>
      <c s="36" t="s">
        <v>620</v>
      </c>
      <c s="37">
        <v>2</v>
      </c>
      <c s="36">
        <v>0</v>
      </c>
      <c s="36">
        <f>ROUND(G50*H50,6)</f>
      </c>
      <c r="L50" s="38">
        <v>0</v>
      </c>
      <c s="32">
        <f>ROUND(ROUND(L50,2)*ROUND(G50,3),2)</f>
      </c>
      <c s="36" t="s">
        <v>56</v>
      </c>
      <c>
        <f>(M50*21)/100</f>
      </c>
      <c t="s">
        <v>28</v>
      </c>
    </row>
    <row r="51" spans="1:5" ht="12.75">
      <c r="A51" s="35" t="s">
        <v>57</v>
      </c>
      <c r="E51" s="39" t="s">
        <v>5175</v>
      </c>
    </row>
    <row r="52" spans="1:5" ht="12.75">
      <c r="A52" s="35" t="s">
        <v>58</v>
      </c>
      <c r="E52" s="40" t="s">
        <v>5</v>
      </c>
    </row>
    <row r="53" spans="1:5" ht="12.75">
      <c r="A53" t="s">
        <v>60</v>
      </c>
      <c r="E53" s="39" t="s">
        <v>5</v>
      </c>
    </row>
    <row r="54" spans="1:13" ht="12.75">
      <c r="A54" t="s">
        <v>47</v>
      </c>
      <c r="C54" s="31" t="s">
        <v>2965</v>
      </c>
      <c r="E54" s="33" t="s">
        <v>2966</v>
      </c>
      <c r="J54" s="32">
        <f>0</f>
      </c>
      <c s="32">
        <f>0</f>
      </c>
      <c s="32">
        <f>0+L55+L59+L63</f>
      </c>
      <c s="32">
        <f>0+M55+M59+M63</f>
      </c>
    </row>
    <row r="55" spans="1:16" ht="12.75">
      <c r="A55" t="s">
        <v>50</v>
      </c>
      <c s="34" t="s">
        <v>248</v>
      </c>
      <c s="34" t="s">
        <v>5176</v>
      </c>
      <c s="35" t="s">
        <v>5</v>
      </c>
      <c s="6" t="s">
        <v>5177</v>
      </c>
      <c s="36" t="s">
        <v>220</v>
      </c>
      <c s="37">
        <v>0.9</v>
      </c>
      <c s="36">
        <v>0</v>
      </c>
      <c s="36">
        <f>ROUND(G55*H55,6)</f>
      </c>
      <c r="L55" s="38">
        <v>0</v>
      </c>
      <c s="32">
        <f>ROUND(ROUND(L55,2)*ROUND(G55,3),2)</f>
      </c>
      <c s="36" t="s">
        <v>56</v>
      </c>
      <c>
        <f>(M55*21)/100</f>
      </c>
      <c t="s">
        <v>28</v>
      </c>
    </row>
    <row r="56" spans="1:5" ht="12.75">
      <c r="A56" s="35" t="s">
        <v>57</v>
      </c>
      <c r="E56" s="39" t="s">
        <v>5177</v>
      </c>
    </row>
    <row r="57" spans="1:5" ht="25.5">
      <c r="A57" s="35" t="s">
        <v>58</v>
      </c>
      <c r="E57" s="40" t="s">
        <v>5178</v>
      </c>
    </row>
    <row r="58" spans="1:5" ht="12.75">
      <c r="A58" t="s">
        <v>60</v>
      </c>
      <c r="E58" s="39" t="s">
        <v>5</v>
      </c>
    </row>
    <row r="59" spans="1:16" ht="12.75">
      <c r="A59" t="s">
        <v>50</v>
      </c>
      <c s="34" t="s">
        <v>251</v>
      </c>
      <c s="34" t="s">
        <v>5179</v>
      </c>
      <c s="35" t="s">
        <v>5</v>
      </c>
      <c s="6" t="s">
        <v>5180</v>
      </c>
      <c s="36" t="s">
        <v>220</v>
      </c>
      <c s="37">
        <v>2.994</v>
      </c>
      <c s="36">
        <v>0</v>
      </c>
      <c s="36">
        <f>ROUND(G59*H59,6)</f>
      </c>
      <c r="L59" s="38">
        <v>0</v>
      </c>
      <c s="32">
        <f>ROUND(ROUND(L59,2)*ROUND(G59,3),2)</f>
      </c>
      <c s="36" t="s">
        <v>1192</v>
      </c>
      <c>
        <f>(M59*21)/100</f>
      </c>
      <c t="s">
        <v>28</v>
      </c>
    </row>
    <row r="60" spans="1:5" ht="12.75">
      <c r="A60" s="35" t="s">
        <v>57</v>
      </c>
      <c r="E60" s="39" t="s">
        <v>5180</v>
      </c>
    </row>
    <row r="61" spans="1:5" ht="242.25">
      <c r="A61" s="35" t="s">
        <v>58</v>
      </c>
      <c r="E61" s="42" t="s">
        <v>5181</v>
      </c>
    </row>
    <row r="62" spans="1:5" ht="12.75">
      <c r="A62" t="s">
        <v>60</v>
      </c>
      <c r="E62" s="39" t="s">
        <v>5182</v>
      </c>
    </row>
    <row r="63" spans="1:16" ht="12.75">
      <c r="A63" t="s">
        <v>50</v>
      </c>
      <c s="34" t="s">
        <v>254</v>
      </c>
      <c s="34" t="s">
        <v>5183</v>
      </c>
      <c s="35" t="s">
        <v>5</v>
      </c>
      <c s="6" t="s">
        <v>5184</v>
      </c>
      <c s="36" t="s">
        <v>220</v>
      </c>
      <c s="37">
        <v>3.084</v>
      </c>
      <c s="36">
        <v>0</v>
      </c>
      <c s="36">
        <f>ROUND(G63*H63,6)</f>
      </c>
      <c r="L63" s="38">
        <v>0</v>
      </c>
      <c s="32">
        <f>ROUND(ROUND(L63,2)*ROUND(G63,3),2)</f>
      </c>
      <c s="36" t="s">
        <v>56</v>
      </c>
      <c>
        <f>(M63*21)/100</f>
      </c>
      <c t="s">
        <v>28</v>
      </c>
    </row>
    <row r="64" spans="1:5" ht="12.75">
      <c r="A64" s="35" t="s">
        <v>57</v>
      </c>
      <c r="E64" s="39" t="s">
        <v>5184</v>
      </c>
    </row>
    <row r="65" spans="1:5" ht="25.5">
      <c r="A65" s="35" t="s">
        <v>58</v>
      </c>
      <c r="E65" s="40" t="s">
        <v>5185</v>
      </c>
    </row>
    <row r="66" spans="1:5" ht="12.75">
      <c r="A66" t="s">
        <v>60</v>
      </c>
      <c r="E66" s="39" t="s">
        <v>5</v>
      </c>
    </row>
    <row r="67" spans="1:13" ht="12.75">
      <c r="A67" t="s">
        <v>47</v>
      </c>
      <c r="C67" s="31" t="s">
        <v>94</v>
      </c>
      <c r="E67" s="33" t="s">
        <v>217</v>
      </c>
      <c r="J67" s="32">
        <f>0</f>
      </c>
      <c s="32">
        <f>0</f>
      </c>
      <c s="32">
        <f>0+L68+L72+L76+L80+L84+L88+L92+L96+L100+L104+L108+L112+L116+L120+L124+L128+L132+L136+L140+L144+L148+L152+L156+L160+L164+L168+L172+L176+L180+L184</f>
      </c>
      <c s="32">
        <f>0+M68+M72+M76+M80+M84+M88+M92+M96+M100+M104+M108+M112+M116+M120+M124+M128+M132+M136+M140+M144+M148+M152+M156+M160+M164+M168+M172+M176+M180+M184</f>
      </c>
    </row>
    <row r="68" spans="1:16" ht="12.75">
      <c r="A68" t="s">
        <v>50</v>
      </c>
      <c s="34" t="s">
        <v>75</v>
      </c>
      <c s="34" t="s">
        <v>5186</v>
      </c>
      <c s="35" t="s">
        <v>5</v>
      </c>
      <c s="6" t="s">
        <v>5187</v>
      </c>
      <c s="36" t="s">
        <v>620</v>
      </c>
      <c s="37">
        <v>11</v>
      </c>
      <c s="36">
        <v>0</v>
      </c>
      <c s="36">
        <f>ROUND(G68*H68,6)</f>
      </c>
      <c r="L68" s="38">
        <v>0</v>
      </c>
      <c s="32">
        <f>ROUND(ROUND(L68,2)*ROUND(G68,3),2)</f>
      </c>
      <c s="36" t="s">
        <v>1192</v>
      </c>
      <c>
        <f>(M68*21)/100</f>
      </c>
      <c t="s">
        <v>28</v>
      </c>
    </row>
    <row r="69" spans="1:5" ht="12.75">
      <c r="A69" s="35" t="s">
        <v>57</v>
      </c>
      <c r="E69" s="39" t="s">
        <v>5187</v>
      </c>
    </row>
    <row r="70" spans="1:5" ht="12.75">
      <c r="A70" s="35" t="s">
        <v>58</v>
      </c>
      <c r="E70" s="40" t="s">
        <v>5</v>
      </c>
    </row>
    <row r="71" spans="1:5" ht="89.25">
      <c r="A71" t="s">
        <v>60</v>
      </c>
      <c r="E71" s="39" t="s">
        <v>5188</v>
      </c>
    </row>
    <row r="72" spans="1:16" ht="12.75">
      <c r="A72" t="s">
        <v>50</v>
      </c>
      <c s="34" t="s">
        <v>27</v>
      </c>
      <c s="34" t="s">
        <v>5189</v>
      </c>
      <c s="35" t="s">
        <v>5</v>
      </c>
      <c s="6" t="s">
        <v>5190</v>
      </c>
      <c s="36" t="s">
        <v>620</v>
      </c>
      <c s="37">
        <v>11</v>
      </c>
      <c s="36">
        <v>0</v>
      </c>
      <c s="36">
        <f>ROUND(G72*H72,6)</f>
      </c>
      <c r="L72" s="38">
        <v>0</v>
      </c>
      <c s="32">
        <f>ROUND(ROUND(L72,2)*ROUND(G72,3),2)</f>
      </c>
      <c s="36" t="s">
        <v>1192</v>
      </c>
      <c>
        <f>(M72*21)/100</f>
      </c>
      <c t="s">
        <v>28</v>
      </c>
    </row>
    <row r="73" spans="1:5" ht="12.75">
      <c r="A73" s="35" t="s">
        <v>57</v>
      </c>
      <c r="E73" s="39" t="s">
        <v>5190</v>
      </c>
    </row>
    <row r="74" spans="1:5" ht="12.75">
      <c r="A74" s="35" t="s">
        <v>58</v>
      </c>
      <c r="E74" s="40" t="s">
        <v>5</v>
      </c>
    </row>
    <row r="75" spans="1:5" ht="12.75">
      <c r="A75" t="s">
        <v>60</v>
      </c>
      <c r="E75" s="39" t="s">
        <v>5</v>
      </c>
    </row>
    <row r="76" spans="1:16" ht="12.75">
      <c r="A76" t="s">
        <v>50</v>
      </c>
      <c s="34" t="s">
        <v>84</v>
      </c>
      <c s="34" t="s">
        <v>5191</v>
      </c>
      <c s="35" t="s">
        <v>5</v>
      </c>
      <c s="6" t="s">
        <v>5192</v>
      </c>
      <c s="36" t="s">
        <v>620</v>
      </c>
      <c s="37">
        <v>11</v>
      </c>
      <c s="36">
        <v>0</v>
      </c>
      <c s="36">
        <f>ROUND(G76*H76,6)</f>
      </c>
      <c r="L76" s="38">
        <v>0</v>
      </c>
      <c s="32">
        <f>ROUND(ROUND(L76,2)*ROUND(G76,3),2)</f>
      </c>
      <c s="36" t="s">
        <v>1192</v>
      </c>
      <c>
        <f>(M76*21)/100</f>
      </c>
      <c t="s">
        <v>28</v>
      </c>
    </row>
    <row r="77" spans="1:5" ht="12.75">
      <c r="A77" s="35" t="s">
        <v>57</v>
      </c>
      <c r="E77" s="39" t="s">
        <v>5192</v>
      </c>
    </row>
    <row r="78" spans="1:5" ht="12.75">
      <c r="A78" s="35" t="s">
        <v>58</v>
      </c>
      <c r="E78" s="40" t="s">
        <v>5</v>
      </c>
    </row>
    <row r="79" spans="1:5" ht="63.75">
      <c r="A79" t="s">
        <v>60</v>
      </c>
      <c r="E79" s="39" t="s">
        <v>5193</v>
      </c>
    </row>
    <row r="80" spans="1:16" ht="12.75">
      <c r="A80" t="s">
        <v>50</v>
      </c>
      <c s="34" t="s">
        <v>89</v>
      </c>
      <c s="34" t="s">
        <v>5194</v>
      </c>
      <c s="35" t="s">
        <v>5</v>
      </c>
      <c s="6" t="s">
        <v>5195</v>
      </c>
      <c s="36" t="s">
        <v>620</v>
      </c>
      <c s="37">
        <v>11</v>
      </c>
      <c s="36">
        <v>0</v>
      </c>
      <c s="36">
        <f>ROUND(G80*H80,6)</f>
      </c>
      <c r="L80" s="38">
        <v>0</v>
      </c>
      <c s="32">
        <f>ROUND(ROUND(L80,2)*ROUND(G80,3),2)</f>
      </c>
      <c s="36" t="s">
        <v>56</v>
      </c>
      <c>
        <f>(M80*21)/100</f>
      </c>
      <c t="s">
        <v>28</v>
      </c>
    </row>
    <row r="81" spans="1:5" ht="12.75">
      <c r="A81" s="35" t="s">
        <v>57</v>
      </c>
      <c r="E81" s="39" t="s">
        <v>5195</v>
      </c>
    </row>
    <row r="82" spans="1:5" ht="12.75">
      <c r="A82" s="35" t="s">
        <v>58</v>
      </c>
      <c r="E82" s="40" t="s">
        <v>5</v>
      </c>
    </row>
    <row r="83" spans="1:5" ht="12.75">
      <c r="A83" t="s">
        <v>60</v>
      </c>
      <c r="E83" s="39" t="s">
        <v>5196</v>
      </c>
    </row>
    <row r="84" spans="1:16" ht="12.75">
      <c r="A84" t="s">
        <v>50</v>
      </c>
      <c s="34" t="s">
        <v>94</v>
      </c>
      <c s="34" t="s">
        <v>5197</v>
      </c>
      <c s="35" t="s">
        <v>5</v>
      </c>
      <c s="6" t="s">
        <v>5198</v>
      </c>
      <c s="36" t="s">
        <v>620</v>
      </c>
      <c s="37">
        <v>21</v>
      </c>
      <c s="36">
        <v>0</v>
      </c>
      <c s="36">
        <f>ROUND(G84*H84,6)</f>
      </c>
      <c r="L84" s="38">
        <v>0</v>
      </c>
      <c s="32">
        <f>ROUND(ROUND(L84,2)*ROUND(G84,3),2)</f>
      </c>
      <c s="36" t="s">
        <v>1192</v>
      </c>
      <c>
        <f>(M84*21)/100</f>
      </c>
      <c t="s">
        <v>28</v>
      </c>
    </row>
    <row r="85" spans="1:5" ht="12.75">
      <c r="A85" s="35" t="s">
        <v>57</v>
      </c>
      <c r="E85" s="39" t="s">
        <v>5198</v>
      </c>
    </row>
    <row r="86" spans="1:5" ht="12.75">
      <c r="A86" s="35" t="s">
        <v>58</v>
      </c>
      <c r="E86" s="40" t="s">
        <v>5</v>
      </c>
    </row>
    <row r="87" spans="1:5" ht="63.75">
      <c r="A87" t="s">
        <v>60</v>
      </c>
      <c r="E87" s="39" t="s">
        <v>5193</v>
      </c>
    </row>
    <row r="88" spans="1:16" ht="12.75">
      <c r="A88" t="s">
        <v>50</v>
      </c>
      <c s="34" t="s">
        <v>99</v>
      </c>
      <c s="34" t="s">
        <v>5199</v>
      </c>
      <c s="35" t="s">
        <v>5</v>
      </c>
      <c s="6" t="s">
        <v>5200</v>
      </c>
      <c s="36" t="s">
        <v>620</v>
      </c>
      <c s="37">
        <v>3</v>
      </c>
      <c s="36">
        <v>0</v>
      </c>
      <c s="36">
        <f>ROUND(G88*H88,6)</f>
      </c>
      <c r="L88" s="38">
        <v>0</v>
      </c>
      <c s="32">
        <f>ROUND(ROUND(L88,2)*ROUND(G88,3),2)</f>
      </c>
      <c s="36" t="s">
        <v>56</v>
      </c>
      <c>
        <f>(M88*21)/100</f>
      </c>
      <c t="s">
        <v>28</v>
      </c>
    </row>
    <row r="89" spans="1:5" ht="12.75">
      <c r="A89" s="35" t="s">
        <v>57</v>
      </c>
      <c r="E89" s="39" t="s">
        <v>5200</v>
      </c>
    </row>
    <row r="90" spans="1:5" ht="12.75">
      <c r="A90" s="35" t="s">
        <v>58</v>
      </c>
      <c r="E90" s="40" t="s">
        <v>5</v>
      </c>
    </row>
    <row r="91" spans="1:5" ht="12.75">
      <c r="A91" t="s">
        <v>60</v>
      </c>
      <c r="E91" s="39" t="s">
        <v>5</v>
      </c>
    </row>
    <row r="92" spans="1:16" ht="12.75">
      <c r="A92" t="s">
        <v>50</v>
      </c>
      <c s="34" t="s">
        <v>104</v>
      </c>
      <c s="34" t="s">
        <v>5201</v>
      </c>
      <c s="35" t="s">
        <v>5</v>
      </c>
      <c s="6" t="s">
        <v>5202</v>
      </c>
      <c s="36" t="s">
        <v>620</v>
      </c>
      <c s="37">
        <v>1</v>
      </c>
      <c s="36">
        <v>0</v>
      </c>
      <c s="36">
        <f>ROUND(G92*H92,6)</f>
      </c>
      <c r="L92" s="38">
        <v>0</v>
      </c>
      <c s="32">
        <f>ROUND(ROUND(L92,2)*ROUND(G92,3),2)</f>
      </c>
      <c s="36" t="s">
        <v>56</v>
      </c>
      <c>
        <f>(M92*21)/100</f>
      </c>
      <c t="s">
        <v>28</v>
      </c>
    </row>
    <row r="93" spans="1:5" ht="12.75">
      <c r="A93" s="35" t="s">
        <v>57</v>
      </c>
      <c r="E93" s="39" t="s">
        <v>5202</v>
      </c>
    </row>
    <row r="94" spans="1:5" ht="25.5">
      <c r="A94" s="35" t="s">
        <v>58</v>
      </c>
      <c r="E94" s="40" t="s">
        <v>5203</v>
      </c>
    </row>
    <row r="95" spans="1:5" ht="25.5">
      <c r="A95" t="s">
        <v>60</v>
      </c>
      <c r="E95" s="39" t="s">
        <v>5204</v>
      </c>
    </row>
    <row r="96" spans="1:16" ht="12.75">
      <c r="A96" t="s">
        <v>50</v>
      </c>
      <c s="34" t="s">
        <v>109</v>
      </c>
      <c s="34" t="s">
        <v>5205</v>
      </c>
      <c s="35" t="s">
        <v>5</v>
      </c>
      <c s="6" t="s">
        <v>5206</v>
      </c>
      <c s="36" t="s">
        <v>620</v>
      </c>
      <c s="37">
        <v>6</v>
      </c>
      <c s="36">
        <v>0</v>
      </c>
      <c s="36">
        <f>ROUND(G96*H96,6)</f>
      </c>
      <c r="L96" s="38">
        <v>0</v>
      </c>
      <c s="32">
        <f>ROUND(ROUND(L96,2)*ROUND(G96,3),2)</f>
      </c>
      <c s="36" t="s">
        <v>56</v>
      </c>
      <c>
        <f>(M96*21)/100</f>
      </c>
      <c t="s">
        <v>28</v>
      </c>
    </row>
    <row r="97" spans="1:5" ht="12.75">
      <c r="A97" s="35" t="s">
        <v>57</v>
      </c>
      <c r="E97" s="39" t="s">
        <v>5206</v>
      </c>
    </row>
    <row r="98" spans="1:5" ht="25.5">
      <c r="A98" s="35" t="s">
        <v>58</v>
      </c>
      <c r="E98" s="40" t="s">
        <v>5207</v>
      </c>
    </row>
    <row r="99" spans="1:5" ht="12.75">
      <c r="A99" t="s">
        <v>60</v>
      </c>
      <c r="E99" s="39" t="s">
        <v>5</v>
      </c>
    </row>
    <row r="100" spans="1:16" ht="12.75">
      <c r="A100" t="s">
        <v>50</v>
      </c>
      <c s="34" t="s">
        <v>114</v>
      </c>
      <c s="34" t="s">
        <v>5208</v>
      </c>
      <c s="35" t="s">
        <v>5</v>
      </c>
      <c s="6" t="s">
        <v>5209</v>
      </c>
      <c s="36" t="s">
        <v>620</v>
      </c>
      <c s="37">
        <v>2</v>
      </c>
      <c s="36">
        <v>0</v>
      </c>
      <c s="36">
        <f>ROUND(G100*H100,6)</f>
      </c>
      <c r="L100" s="38">
        <v>0</v>
      </c>
      <c s="32">
        <f>ROUND(ROUND(L100,2)*ROUND(G100,3),2)</f>
      </c>
      <c s="36" t="s">
        <v>56</v>
      </c>
      <c>
        <f>(M100*21)/100</f>
      </c>
      <c t="s">
        <v>28</v>
      </c>
    </row>
    <row r="101" spans="1:5" ht="12.75">
      <c r="A101" s="35" t="s">
        <v>57</v>
      </c>
      <c r="E101" s="39" t="s">
        <v>5209</v>
      </c>
    </row>
    <row r="102" spans="1:5" ht="25.5">
      <c r="A102" s="35" t="s">
        <v>58</v>
      </c>
      <c r="E102" s="40" t="s">
        <v>5210</v>
      </c>
    </row>
    <row r="103" spans="1:5" ht="12.75">
      <c r="A103" t="s">
        <v>60</v>
      </c>
      <c r="E103" s="39" t="s">
        <v>5</v>
      </c>
    </row>
    <row r="104" spans="1:16" ht="12.75">
      <c r="A104" t="s">
        <v>50</v>
      </c>
      <c s="34" t="s">
        <v>199</v>
      </c>
      <c s="34" t="s">
        <v>5211</v>
      </c>
      <c s="35" t="s">
        <v>5</v>
      </c>
      <c s="6" t="s">
        <v>5212</v>
      </c>
      <c s="36" t="s">
        <v>620</v>
      </c>
      <c s="37">
        <v>1</v>
      </c>
      <c s="36">
        <v>0</v>
      </c>
      <c s="36">
        <f>ROUND(G104*H104,6)</f>
      </c>
      <c r="L104" s="38">
        <v>0</v>
      </c>
      <c s="32">
        <f>ROUND(ROUND(L104,2)*ROUND(G104,3),2)</f>
      </c>
      <c s="36" t="s">
        <v>56</v>
      </c>
      <c>
        <f>(M104*21)/100</f>
      </c>
      <c t="s">
        <v>28</v>
      </c>
    </row>
    <row r="105" spans="1:5" ht="12.75">
      <c r="A105" s="35" t="s">
        <v>57</v>
      </c>
      <c r="E105" s="39" t="s">
        <v>5212</v>
      </c>
    </row>
    <row r="106" spans="1:5" ht="12.75">
      <c r="A106" s="35" t="s">
        <v>58</v>
      </c>
      <c r="E106" s="40" t="s">
        <v>5</v>
      </c>
    </row>
    <row r="107" spans="1:5" ht="12.75">
      <c r="A107" t="s">
        <v>60</v>
      </c>
      <c r="E107" s="39" t="s">
        <v>5</v>
      </c>
    </row>
    <row r="108" spans="1:16" ht="12.75">
      <c r="A108" t="s">
        <v>50</v>
      </c>
      <c s="34" t="s">
        <v>162</v>
      </c>
      <c s="34" t="s">
        <v>5213</v>
      </c>
      <c s="35" t="s">
        <v>5</v>
      </c>
      <c s="6" t="s">
        <v>5214</v>
      </c>
      <c s="36" t="s">
        <v>620</v>
      </c>
      <c s="37">
        <v>1</v>
      </c>
      <c s="36">
        <v>0</v>
      </c>
      <c s="36">
        <f>ROUND(G108*H108,6)</f>
      </c>
      <c r="L108" s="38">
        <v>0</v>
      </c>
      <c s="32">
        <f>ROUND(ROUND(L108,2)*ROUND(G108,3),2)</f>
      </c>
      <c s="36" t="s">
        <v>56</v>
      </c>
      <c>
        <f>(M108*21)/100</f>
      </c>
      <c t="s">
        <v>28</v>
      </c>
    </row>
    <row r="109" spans="1:5" ht="12.75">
      <c r="A109" s="35" t="s">
        <v>57</v>
      </c>
      <c r="E109" s="39" t="s">
        <v>5214</v>
      </c>
    </row>
    <row r="110" spans="1:5" ht="12.75">
      <c r="A110" s="35" t="s">
        <v>58</v>
      </c>
      <c r="E110" s="40" t="s">
        <v>5</v>
      </c>
    </row>
    <row r="111" spans="1:5" ht="12.75">
      <c r="A111" t="s">
        <v>60</v>
      </c>
      <c r="E111" s="39" t="s">
        <v>5</v>
      </c>
    </row>
    <row r="112" spans="1:16" ht="12.75">
      <c r="A112" t="s">
        <v>50</v>
      </c>
      <c s="34" t="s">
        <v>204</v>
      </c>
      <c s="34" t="s">
        <v>5215</v>
      </c>
      <c s="35" t="s">
        <v>5</v>
      </c>
      <c s="6" t="s">
        <v>5216</v>
      </c>
      <c s="36" t="s">
        <v>620</v>
      </c>
      <c s="37">
        <v>1</v>
      </c>
      <c s="36">
        <v>0</v>
      </c>
      <c s="36">
        <f>ROUND(G112*H112,6)</f>
      </c>
      <c r="L112" s="38">
        <v>0</v>
      </c>
      <c s="32">
        <f>ROUND(ROUND(L112,2)*ROUND(G112,3),2)</f>
      </c>
      <c s="36" t="s">
        <v>56</v>
      </c>
      <c>
        <f>(M112*21)/100</f>
      </c>
      <c t="s">
        <v>28</v>
      </c>
    </row>
    <row r="113" spans="1:5" ht="12.75">
      <c r="A113" s="35" t="s">
        <v>57</v>
      </c>
      <c r="E113" s="39" t="s">
        <v>5216</v>
      </c>
    </row>
    <row r="114" spans="1:5" ht="12.75">
      <c r="A114" s="35" t="s">
        <v>58</v>
      </c>
      <c r="E114" s="40" t="s">
        <v>5</v>
      </c>
    </row>
    <row r="115" spans="1:5" ht="12.75">
      <c r="A115" t="s">
        <v>60</v>
      </c>
      <c r="E115" s="39" t="s">
        <v>5</v>
      </c>
    </row>
    <row r="116" spans="1:16" ht="12.75">
      <c r="A116" t="s">
        <v>50</v>
      </c>
      <c s="34" t="s">
        <v>207</v>
      </c>
      <c s="34" t="s">
        <v>5217</v>
      </c>
      <c s="35" t="s">
        <v>5</v>
      </c>
      <c s="6" t="s">
        <v>5218</v>
      </c>
      <c s="36" t="s">
        <v>620</v>
      </c>
      <c s="37">
        <v>1</v>
      </c>
      <c s="36">
        <v>0</v>
      </c>
      <c s="36">
        <f>ROUND(G116*H116,6)</f>
      </c>
      <c r="L116" s="38">
        <v>0</v>
      </c>
      <c s="32">
        <f>ROUND(ROUND(L116,2)*ROUND(G116,3),2)</f>
      </c>
      <c s="36" t="s">
        <v>56</v>
      </c>
      <c>
        <f>(M116*21)/100</f>
      </c>
      <c t="s">
        <v>28</v>
      </c>
    </row>
    <row r="117" spans="1:5" ht="12.75">
      <c r="A117" s="35" t="s">
        <v>57</v>
      </c>
      <c r="E117" s="39" t="s">
        <v>5218</v>
      </c>
    </row>
    <row r="118" spans="1:5" ht="12.75">
      <c r="A118" s="35" t="s">
        <v>58</v>
      </c>
      <c r="E118" s="40" t="s">
        <v>5</v>
      </c>
    </row>
    <row r="119" spans="1:5" ht="12.75">
      <c r="A119" t="s">
        <v>60</v>
      </c>
      <c r="E119" s="39" t="s">
        <v>5</v>
      </c>
    </row>
    <row r="120" spans="1:16" ht="12.75">
      <c r="A120" t="s">
        <v>50</v>
      </c>
      <c s="34" t="s">
        <v>211</v>
      </c>
      <c s="34" t="s">
        <v>5219</v>
      </c>
      <c s="35" t="s">
        <v>5</v>
      </c>
      <c s="6" t="s">
        <v>5220</v>
      </c>
      <c s="36" t="s">
        <v>620</v>
      </c>
      <c s="37">
        <v>2</v>
      </c>
      <c s="36">
        <v>0</v>
      </c>
      <c s="36">
        <f>ROUND(G120*H120,6)</f>
      </c>
      <c r="L120" s="38">
        <v>0</v>
      </c>
      <c s="32">
        <f>ROUND(ROUND(L120,2)*ROUND(G120,3),2)</f>
      </c>
      <c s="36" t="s">
        <v>56</v>
      </c>
      <c>
        <f>(M120*21)/100</f>
      </c>
      <c t="s">
        <v>28</v>
      </c>
    </row>
    <row r="121" spans="1:5" ht="12.75">
      <c r="A121" s="35" t="s">
        <v>57</v>
      </c>
      <c r="E121" s="39" t="s">
        <v>5220</v>
      </c>
    </row>
    <row r="122" spans="1:5" ht="25.5">
      <c r="A122" s="35" t="s">
        <v>58</v>
      </c>
      <c r="E122" s="40" t="s">
        <v>5210</v>
      </c>
    </row>
    <row r="123" spans="1:5" ht="12.75">
      <c r="A123" t="s">
        <v>60</v>
      </c>
      <c r="E123" s="39" t="s">
        <v>5</v>
      </c>
    </row>
    <row r="124" spans="1:16" ht="12.75">
      <c r="A124" t="s">
        <v>50</v>
      </c>
      <c s="34" t="s">
        <v>346</v>
      </c>
      <c s="34" t="s">
        <v>5221</v>
      </c>
      <c s="35" t="s">
        <v>5</v>
      </c>
      <c s="6" t="s">
        <v>5222</v>
      </c>
      <c s="36" t="s">
        <v>620</v>
      </c>
      <c s="37">
        <v>1</v>
      </c>
      <c s="36">
        <v>0</v>
      </c>
      <c s="36">
        <f>ROUND(G124*H124,6)</f>
      </c>
      <c r="L124" s="38">
        <v>0</v>
      </c>
      <c s="32">
        <f>ROUND(ROUND(L124,2)*ROUND(G124,3),2)</f>
      </c>
      <c s="36" t="s">
        <v>56</v>
      </c>
      <c>
        <f>(M124*21)/100</f>
      </c>
      <c t="s">
        <v>28</v>
      </c>
    </row>
    <row r="125" spans="1:5" ht="12.75">
      <c r="A125" s="35" t="s">
        <v>57</v>
      </c>
      <c r="E125" s="39" t="s">
        <v>5222</v>
      </c>
    </row>
    <row r="126" spans="1:5" ht="12.75">
      <c r="A126" s="35" t="s">
        <v>58</v>
      </c>
      <c r="E126" s="40" t="s">
        <v>5</v>
      </c>
    </row>
    <row r="127" spans="1:5" ht="12.75">
      <c r="A127" t="s">
        <v>60</v>
      </c>
      <c r="E127" s="39" t="s">
        <v>5</v>
      </c>
    </row>
    <row r="128" spans="1:16" ht="12.75">
      <c r="A128" t="s">
        <v>50</v>
      </c>
      <c s="34" t="s">
        <v>348</v>
      </c>
      <c s="34" t="s">
        <v>5223</v>
      </c>
      <c s="35" t="s">
        <v>5</v>
      </c>
      <c s="6" t="s">
        <v>5224</v>
      </c>
      <c s="36" t="s">
        <v>620</v>
      </c>
      <c s="37">
        <v>2</v>
      </c>
      <c s="36">
        <v>0</v>
      </c>
      <c s="36">
        <f>ROUND(G128*H128,6)</f>
      </c>
      <c r="L128" s="38">
        <v>0</v>
      </c>
      <c s="32">
        <f>ROUND(ROUND(L128,2)*ROUND(G128,3),2)</f>
      </c>
      <c s="36" t="s">
        <v>56</v>
      </c>
      <c>
        <f>(M128*21)/100</f>
      </c>
      <c t="s">
        <v>28</v>
      </c>
    </row>
    <row r="129" spans="1:5" ht="12.75">
      <c r="A129" s="35" t="s">
        <v>57</v>
      </c>
      <c r="E129" s="39" t="s">
        <v>5224</v>
      </c>
    </row>
    <row r="130" spans="1:5" ht="12.75">
      <c r="A130" s="35" t="s">
        <v>58</v>
      </c>
      <c r="E130" s="40" t="s">
        <v>5</v>
      </c>
    </row>
    <row r="131" spans="1:5" ht="12.75">
      <c r="A131" t="s">
        <v>60</v>
      </c>
      <c r="E131" s="39" t="s">
        <v>5</v>
      </c>
    </row>
    <row r="132" spans="1:16" ht="12.75">
      <c r="A132" t="s">
        <v>50</v>
      </c>
      <c s="34" t="s">
        <v>350</v>
      </c>
      <c s="34" t="s">
        <v>5225</v>
      </c>
      <c s="35" t="s">
        <v>5</v>
      </c>
      <c s="6" t="s">
        <v>5226</v>
      </c>
      <c s="36" t="s">
        <v>620</v>
      </c>
      <c s="37">
        <v>41</v>
      </c>
      <c s="36">
        <v>0</v>
      </c>
      <c s="36">
        <f>ROUND(G132*H132,6)</f>
      </c>
      <c r="L132" s="38">
        <v>0</v>
      </c>
      <c s="32">
        <f>ROUND(ROUND(L132,2)*ROUND(G132,3),2)</f>
      </c>
      <c s="36" t="s">
        <v>1192</v>
      </c>
      <c>
        <f>(M132*21)/100</f>
      </c>
      <c t="s">
        <v>28</v>
      </c>
    </row>
    <row r="133" spans="1:5" ht="12.75">
      <c r="A133" s="35" t="s">
        <v>57</v>
      </c>
      <c r="E133" s="39" t="s">
        <v>5226</v>
      </c>
    </row>
    <row r="134" spans="1:5" ht="12.75">
      <c r="A134" s="35" t="s">
        <v>58</v>
      </c>
      <c r="E134" s="40" t="s">
        <v>5</v>
      </c>
    </row>
    <row r="135" spans="1:5" ht="63.75">
      <c r="A135" t="s">
        <v>60</v>
      </c>
      <c r="E135" s="39" t="s">
        <v>5193</v>
      </c>
    </row>
    <row r="136" spans="1:16" ht="12.75">
      <c r="A136" t="s">
        <v>50</v>
      </c>
      <c s="34" t="s">
        <v>352</v>
      </c>
      <c s="34" t="s">
        <v>5199</v>
      </c>
      <c s="35" t="s">
        <v>51</v>
      </c>
      <c s="6" t="s">
        <v>5200</v>
      </c>
      <c s="36" t="s">
        <v>620</v>
      </c>
      <c s="37">
        <v>8</v>
      </c>
      <c s="36">
        <v>0</v>
      </c>
      <c s="36">
        <f>ROUND(G136*H136,6)</f>
      </c>
      <c r="L136" s="38">
        <v>0</v>
      </c>
      <c s="32">
        <f>ROUND(ROUND(L136,2)*ROUND(G136,3),2)</f>
      </c>
      <c s="36" t="s">
        <v>56</v>
      </c>
      <c>
        <f>(M136*21)/100</f>
      </c>
      <c t="s">
        <v>28</v>
      </c>
    </row>
    <row r="137" spans="1:5" ht="12.75">
      <c r="A137" s="35" t="s">
        <v>57</v>
      </c>
      <c r="E137" s="39" t="s">
        <v>5200</v>
      </c>
    </row>
    <row r="138" spans="1:5" ht="12.75">
      <c r="A138" s="35" t="s">
        <v>58</v>
      </c>
      <c r="E138" s="40" t="s">
        <v>5</v>
      </c>
    </row>
    <row r="139" spans="1:5" ht="12.75">
      <c r="A139" t="s">
        <v>60</v>
      </c>
      <c r="E139" s="39" t="s">
        <v>5</v>
      </c>
    </row>
    <row r="140" spans="1:16" ht="12.75">
      <c r="A140" t="s">
        <v>50</v>
      </c>
      <c s="34" t="s">
        <v>357</v>
      </c>
      <c s="34" t="s">
        <v>5227</v>
      </c>
      <c s="35" t="s">
        <v>5</v>
      </c>
      <c s="6" t="s">
        <v>5228</v>
      </c>
      <c s="36" t="s">
        <v>620</v>
      </c>
      <c s="37">
        <v>2</v>
      </c>
      <c s="36">
        <v>0</v>
      </c>
      <c s="36">
        <f>ROUND(G140*H140,6)</f>
      </c>
      <c r="L140" s="38">
        <v>0</v>
      </c>
      <c s="32">
        <f>ROUND(ROUND(L140,2)*ROUND(G140,3),2)</f>
      </c>
      <c s="36" t="s">
        <v>56</v>
      </c>
      <c>
        <f>(M140*21)/100</f>
      </c>
      <c t="s">
        <v>28</v>
      </c>
    </row>
    <row r="141" spans="1:5" ht="12.75">
      <c r="A141" s="35" t="s">
        <v>57</v>
      </c>
      <c r="E141" s="39" t="s">
        <v>5228</v>
      </c>
    </row>
    <row r="142" spans="1:5" ht="12.75">
      <c r="A142" s="35" t="s">
        <v>58</v>
      </c>
      <c r="E142" s="40" t="s">
        <v>5</v>
      </c>
    </row>
    <row r="143" spans="1:5" ht="12.75">
      <c r="A143" t="s">
        <v>60</v>
      </c>
      <c r="E143" s="39" t="s">
        <v>5</v>
      </c>
    </row>
    <row r="144" spans="1:16" ht="12.75">
      <c r="A144" t="s">
        <v>50</v>
      </c>
      <c s="34" t="s">
        <v>361</v>
      </c>
      <c s="34" t="s">
        <v>5205</v>
      </c>
      <c s="35" t="s">
        <v>51</v>
      </c>
      <c s="6" t="s">
        <v>5206</v>
      </c>
      <c s="36" t="s">
        <v>620</v>
      </c>
      <c s="37">
        <v>2</v>
      </c>
      <c s="36">
        <v>0</v>
      </c>
      <c s="36">
        <f>ROUND(G144*H144,6)</f>
      </c>
      <c r="L144" s="38">
        <v>0</v>
      </c>
      <c s="32">
        <f>ROUND(ROUND(L144,2)*ROUND(G144,3),2)</f>
      </c>
      <c s="36" t="s">
        <v>56</v>
      </c>
      <c>
        <f>(M144*21)/100</f>
      </c>
      <c t="s">
        <v>28</v>
      </c>
    </row>
    <row r="145" spans="1:5" ht="12.75">
      <c r="A145" s="35" t="s">
        <v>57</v>
      </c>
      <c r="E145" s="39" t="s">
        <v>5206</v>
      </c>
    </row>
    <row r="146" spans="1:5" ht="12.75">
      <c r="A146" s="35" t="s">
        <v>58</v>
      </c>
      <c r="E146" s="40" t="s">
        <v>5</v>
      </c>
    </row>
    <row r="147" spans="1:5" ht="12.75">
      <c r="A147" t="s">
        <v>60</v>
      </c>
      <c r="E147" s="39" t="s">
        <v>5</v>
      </c>
    </row>
    <row r="148" spans="1:16" ht="12.75">
      <c r="A148" t="s">
        <v>50</v>
      </c>
      <c s="34" t="s">
        <v>363</v>
      </c>
      <c s="34" t="s">
        <v>5208</v>
      </c>
      <c s="35" t="s">
        <v>51</v>
      </c>
      <c s="6" t="s">
        <v>5209</v>
      </c>
      <c s="36" t="s">
        <v>620</v>
      </c>
      <c s="37">
        <v>6</v>
      </c>
      <c s="36">
        <v>0</v>
      </c>
      <c s="36">
        <f>ROUND(G148*H148,6)</f>
      </c>
      <c r="L148" s="38">
        <v>0</v>
      </c>
      <c s="32">
        <f>ROUND(ROUND(L148,2)*ROUND(G148,3),2)</f>
      </c>
      <c s="36" t="s">
        <v>56</v>
      </c>
      <c>
        <f>(M148*21)/100</f>
      </c>
      <c t="s">
        <v>28</v>
      </c>
    </row>
    <row r="149" spans="1:5" ht="12.75">
      <c r="A149" s="35" t="s">
        <v>57</v>
      </c>
      <c r="E149" s="39" t="s">
        <v>5209</v>
      </c>
    </row>
    <row r="150" spans="1:5" ht="12.75">
      <c r="A150" s="35" t="s">
        <v>58</v>
      </c>
      <c r="E150" s="40" t="s">
        <v>5</v>
      </c>
    </row>
    <row r="151" spans="1:5" ht="12.75">
      <c r="A151" t="s">
        <v>60</v>
      </c>
      <c r="E151" s="39" t="s">
        <v>5</v>
      </c>
    </row>
    <row r="152" spans="1:16" ht="12.75">
      <c r="A152" t="s">
        <v>50</v>
      </c>
      <c s="34" t="s">
        <v>367</v>
      </c>
      <c s="34" t="s">
        <v>5194</v>
      </c>
      <c s="35" t="s">
        <v>51</v>
      </c>
      <c s="6" t="s">
        <v>5195</v>
      </c>
      <c s="36" t="s">
        <v>620</v>
      </c>
      <c s="37">
        <v>11</v>
      </c>
      <c s="36">
        <v>0</v>
      </c>
      <c s="36">
        <f>ROUND(G152*H152,6)</f>
      </c>
      <c r="L152" s="38">
        <v>0</v>
      </c>
      <c s="32">
        <f>ROUND(ROUND(L152,2)*ROUND(G152,3),2)</f>
      </c>
      <c s="36" t="s">
        <v>56</v>
      </c>
      <c>
        <f>(M152*21)/100</f>
      </c>
      <c t="s">
        <v>28</v>
      </c>
    </row>
    <row r="153" spans="1:5" ht="12.75">
      <c r="A153" s="35" t="s">
        <v>57</v>
      </c>
      <c r="E153" s="39" t="s">
        <v>5195</v>
      </c>
    </row>
    <row r="154" spans="1:5" ht="12.75">
      <c r="A154" s="35" t="s">
        <v>58</v>
      </c>
      <c r="E154" s="40" t="s">
        <v>5</v>
      </c>
    </row>
    <row r="155" spans="1:5" ht="12.75">
      <c r="A155" t="s">
        <v>60</v>
      </c>
      <c r="E155" s="39" t="s">
        <v>5</v>
      </c>
    </row>
    <row r="156" spans="1:16" ht="12.75">
      <c r="A156" t="s">
        <v>50</v>
      </c>
      <c s="34" t="s">
        <v>370</v>
      </c>
      <c s="34" t="s">
        <v>5229</v>
      </c>
      <c s="35" t="s">
        <v>5</v>
      </c>
      <c s="6" t="s">
        <v>5230</v>
      </c>
      <c s="36" t="s">
        <v>620</v>
      </c>
      <c s="37">
        <v>3</v>
      </c>
      <c s="36">
        <v>0</v>
      </c>
      <c s="36">
        <f>ROUND(G156*H156,6)</f>
      </c>
      <c r="L156" s="38">
        <v>0</v>
      </c>
      <c s="32">
        <f>ROUND(ROUND(L156,2)*ROUND(G156,3),2)</f>
      </c>
      <c s="36" t="s">
        <v>56</v>
      </c>
      <c>
        <f>(M156*21)/100</f>
      </c>
      <c t="s">
        <v>28</v>
      </c>
    </row>
    <row r="157" spans="1:5" ht="12.75">
      <c r="A157" s="35" t="s">
        <v>57</v>
      </c>
      <c r="E157" s="39" t="s">
        <v>5230</v>
      </c>
    </row>
    <row r="158" spans="1:5" ht="12.75">
      <c r="A158" s="35" t="s">
        <v>58</v>
      </c>
      <c r="E158" s="40" t="s">
        <v>5</v>
      </c>
    </row>
    <row r="159" spans="1:5" ht="12.75">
      <c r="A159" t="s">
        <v>60</v>
      </c>
      <c r="E159" s="39" t="s">
        <v>5</v>
      </c>
    </row>
    <row r="160" spans="1:16" ht="12.75">
      <c r="A160" t="s">
        <v>50</v>
      </c>
      <c s="34" t="s">
        <v>372</v>
      </c>
      <c s="34" t="s">
        <v>5231</v>
      </c>
      <c s="35" t="s">
        <v>5</v>
      </c>
      <c s="6" t="s">
        <v>5232</v>
      </c>
      <c s="36" t="s">
        <v>620</v>
      </c>
      <c s="37">
        <v>2</v>
      </c>
      <c s="36">
        <v>0</v>
      </c>
      <c s="36">
        <f>ROUND(G160*H160,6)</f>
      </c>
      <c r="L160" s="38">
        <v>0</v>
      </c>
      <c s="32">
        <f>ROUND(ROUND(L160,2)*ROUND(G160,3),2)</f>
      </c>
      <c s="36" t="s">
        <v>56</v>
      </c>
      <c>
        <f>(M160*21)/100</f>
      </c>
      <c t="s">
        <v>28</v>
      </c>
    </row>
    <row r="161" spans="1:5" ht="12.75">
      <c r="A161" s="35" t="s">
        <v>57</v>
      </c>
      <c r="E161" s="39" t="s">
        <v>5232</v>
      </c>
    </row>
    <row r="162" spans="1:5" ht="12.75">
      <c r="A162" s="35" t="s">
        <v>58</v>
      </c>
      <c r="E162" s="40" t="s">
        <v>5</v>
      </c>
    </row>
    <row r="163" spans="1:5" ht="12.75">
      <c r="A163" t="s">
        <v>60</v>
      </c>
      <c r="E163" s="39" t="s">
        <v>5</v>
      </c>
    </row>
    <row r="164" spans="1:16" ht="12.75">
      <c r="A164" t="s">
        <v>50</v>
      </c>
      <c s="34" t="s">
        <v>377</v>
      </c>
      <c s="34" t="s">
        <v>5233</v>
      </c>
      <c s="35" t="s">
        <v>5</v>
      </c>
      <c s="6" t="s">
        <v>5234</v>
      </c>
      <c s="36" t="s">
        <v>620</v>
      </c>
      <c s="37">
        <v>7</v>
      </c>
      <c s="36">
        <v>0</v>
      </c>
      <c s="36">
        <f>ROUND(G164*H164,6)</f>
      </c>
      <c r="L164" s="38">
        <v>0</v>
      </c>
      <c s="32">
        <f>ROUND(ROUND(L164,2)*ROUND(G164,3),2)</f>
      </c>
      <c s="36" t="s">
        <v>56</v>
      </c>
      <c>
        <f>(M164*21)/100</f>
      </c>
      <c t="s">
        <v>28</v>
      </c>
    </row>
    <row r="165" spans="1:5" ht="12.75">
      <c r="A165" s="35" t="s">
        <v>57</v>
      </c>
      <c r="E165" s="39" t="s">
        <v>5234</v>
      </c>
    </row>
    <row r="166" spans="1:5" ht="12.75">
      <c r="A166" s="35" t="s">
        <v>58</v>
      </c>
      <c r="E166" s="40" t="s">
        <v>5</v>
      </c>
    </row>
    <row r="167" spans="1:5" ht="12.75">
      <c r="A167" t="s">
        <v>60</v>
      </c>
      <c r="E167" s="39" t="s">
        <v>5</v>
      </c>
    </row>
    <row r="168" spans="1:16" ht="12.75">
      <c r="A168" t="s">
        <v>50</v>
      </c>
      <c s="34" t="s">
        <v>379</v>
      </c>
      <c s="34" t="s">
        <v>5235</v>
      </c>
      <c s="35" t="s">
        <v>5</v>
      </c>
      <c s="6" t="s">
        <v>5236</v>
      </c>
      <c s="36" t="s">
        <v>620</v>
      </c>
      <c s="37">
        <v>2</v>
      </c>
      <c s="36">
        <v>0</v>
      </c>
      <c s="36">
        <f>ROUND(G168*H168,6)</f>
      </c>
      <c r="L168" s="38">
        <v>0</v>
      </c>
      <c s="32">
        <f>ROUND(ROUND(L168,2)*ROUND(G168,3),2)</f>
      </c>
      <c s="36" t="s">
        <v>56</v>
      </c>
      <c>
        <f>(M168*21)/100</f>
      </c>
      <c t="s">
        <v>28</v>
      </c>
    </row>
    <row r="169" spans="1:5" ht="12.75">
      <c r="A169" s="35" t="s">
        <v>57</v>
      </c>
      <c r="E169" s="39" t="s">
        <v>5236</v>
      </c>
    </row>
    <row r="170" spans="1:5" ht="12.75">
      <c r="A170" s="35" t="s">
        <v>58</v>
      </c>
      <c r="E170" s="40" t="s">
        <v>5</v>
      </c>
    </row>
    <row r="171" spans="1:5" ht="63.75">
      <c r="A171" t="s">
        <v>60</v>
      </c>
      <c r="E171" s="39" t="s">
        <v>5193</v>
      </c>
    </row>
    <row r="172" spans="1:16" ht="12.75">
      <c r="A172" t="s">
        <v>50</v>
      </c>
      <c s="34" t="s">
        <v>381</v>
      </c>
      <c s="34" t="s">
        <v>5237</v>
      </c>
      <c s="35" t="s">
        <v>5</v>
      </c>
      <c s="6" t="s">
        <v>5238</v>
      </c>
      <c s="36" t="s">
        <v>620</v>
      </c>
      <c s="37">
        <v>2</v>
      </c>
      <c s="36">
        <v>0</v>
      </c>
      <c s="36">
        <f>ROUND(G172*H172,6)</f>
      </c>
      <c r="L172" s="38">
        <v>0</v>
      </c>
      <c s="32">
        <f>ROUND(ROUND(L172,2)*ROUND(G172,3),2)</f>
      </c>
      <c s="36" t="s">
        <v>56</v>
      </c>
      <c>
        <f>(M172*21)/100</f>
      </c>
      <c t="s">
        <v>28</v>
      </c>
    </row>
    <row r="173" spans="1:5" ht="12.75">
      <c r="A173" s="35" t="s">
        <v>57</v>
      </c>
      <c r="E173" s="39" t="s">
        <v>5238</v>
      </c>
    </row>
    <row r="174" spans="1:5" ht="12.75">
      <c r="A174" s="35" t="s">
        <v>58</v>
      </c>
      <c r="E174" s="40" t="s">
        <v>5</v>
      </c>
    </row>
    <row r="175" spans="1:5" ht="12.75">
      <c r="A175" t="s">
        <v>60</v>
      </c>
      <c r="E175" s="39" t="s">
        <v>5</v>
      </c>
    </row>
    <row r="176" spans="1:16" ht="12.75">
      <c r="A176" t="s">
        <v>50</v>
      </c>
      <c s="34" t="s">
        <v>225</v>
      </c>
      <c s="34" t="s">
        <v>5239</v>
      </c>
      <c s="35" t="s">
        <v>5</v>
      </c>
      <c s="6" t="s">
        <v>5240</v>
      </c>
      <c s="36" t="s">
        <v>620</v>
      </c>
      <c s="37">
        <v>18</v>
      </c>
      <c s="36">
        <v>0</v>
      </c>
      <c s="36">
        <f>ROUND(G176*H176,6)</f>
      </c>
      <c r="L176" s="38">
        <v>0</v>
      </c>
      <c s="32">
        <f>ROUND(ROUND(L176,2)*ROUND(G176,3),2)</f>
      </c>
      <c s="36" t="s">
        <v>1192</v>
      </c>
      <c>
        <f>(M176*21)/100</f>
      </c>
      <c t="s">
        <v>28</v>
      </c>
    </row>
    <row r="177" spans="1:5" ht="12.75">
      <c r="A177" s="35" t="s">
        <v>57</v>
      </c>
      <c r="E177" s="39" t="s">
        <v>5240</v>
      </c>
    </row>
    <row r="178" spans="1:5" ht="25.5">
      <c r="A178" s="35" t="s">
        <v>58</v>
      </c>
      <c r="E178" s="40" t="s">
        <v>5241</v>
      </c>
    </row>
    <row r="179" spans="1:5" ht="12.75">
      <c r="A179" t="s">
        <v>60</v>
      </c>
      <c r="E179" s="39" t="s">
        <v>5</v>
      </c>
    </row>
    <row r="180" spans="1:16" ht="25.5">
      <c r="A180" t="s">
        <v>50</v>
      </c>
      <c s="34" t="s">
        <v>228</v>
      </c>
      <c s="34" t="s">
        <v>5242</v>
      </c>
      <c s="35" t="s">
        <v>5</v>
      </c>
      <c s="6" t="s">
        <v>5243</v>
      </c>
      <c s="36" t="s">
        <v>620</v>
      </c>
      <c s="37">
        <v>24</v>
      </c>
      <c s="36">
        <v>0</v>
      </c>
      <c s="36">
        <f>ROUND(G180*H180,6)</f>
      </c>
      <c r="L180" s="38">
        <v>0</v>
      </c>
      <c s="32">
        <f>ROUND(ROUND(L180,2)*ROUND(G180,3),2)</f>
      </c>
      <c s="36" t="s">
        <v>1192</v>
      </c>
      <c>
        <f>(M180*21)/100</f>
      </c>
      <c t="s">
        <v>28</v>
      </c>
    </row>
    <row r="181" spans="1:5" ht="25.5">
      <c r="A181" s="35" t="s">
        <v>57</v>
      </c>
      <c r="E181" s="39" t="s">
        <v>5243</v>
      </c>
    </row>
    <row r="182" spans="1:5" ht="25.5">
      <c r="A182" s="35" t="s">
        <v>58</v>
      </c>
      <c r="E182" s="40" t="s">
        <v>5244</v>
      </c>
    </row>
    <row r="183" spans="1:5" ht="12.75">
      <c r="A183" t="s">
        <v>60</v>
      </c>
      <c r="E183" s="39" t="s">
        <v>5</v>
      </c>
    </row>
    <row r="184" spans="1:16" ht="12.75">
      <c r="A184" t="s">
        <v>50</v>
      </c>
      <c s="34" t="s">
        <v>231</v>
      </c>
      <c s="34" t="s">
        <v>5245</v>
      </c>
      <c s="35" t="s">
        <v>5</v>
      </c>
      <c s="6" t="s">
        <v>5246</v>
      </c>
      <c s="36" t="s">
        <v>620</v>
      </c>
      <c s="37">
        <v>2</v>
      </c>
      <c s="36">
        <v>0</v>
      </c>
      <c s="36">
        <f>ROUND(G184*H184,6)</f>
      </c>
      <c r="L184" s="38">
        <v>0</v>
      </c>
      <c s="32">
        <f>ROUND(ROUND(L184,2)*ROUND(G184,3),2)</f>
      </c>
      <c s="36" t="s">
        <v>56</v>
      </c>
      <c>
        <f>(M184*21)/100</f>
      </c>
      <c t="s">
        <v>28</v>
      </c>
    </row>
    <row r="185" spans="1:5" ht="12.75">
      <c r="A185" s="35" t="s">
        <v>57</v>
      </c>
      <c r="E185" s="39" t="s">
        <v>5246</v>
      </c>
    </row>
    <row r="186" spans="1:5" ht="12.75">
      <c r="A186" s="35" t="s">
        <v>58</v>
      </c>
      <c r="E186" s="40" t="s">
        <v>5</v>
      </c>
    </row>
    <row r="187" spans="1:5" ht="12.75">
      <c r="A187" t="s">
        <v>60</v>
      </c>
      <c r="E187" s="39" t="s">
        <v>5</v>
      </c>
    </row>
    <row r="188" spans="1:13" ht="12.75">
      <c r="A188" t="s">
        <v>47</v>
      </c>
      <c r="C188" s="31" t="s">
        <v>48</v>
      </c>
      <c r="E188" s="33" t="s">
        <v>49</v>
      </c>
      <c r="J188" s="32">
        <f>0</f>
      </c>
      <c s="32">
        <f>0</f>
      </c>
      <c s="32">
        <f>0+L189</f>
      </c>
      <c s="32">
        <f>0+M189</f>
      </c>
    </row>
    <row r="189" spans="1:16" ht="38.25">
      <c r="A189" t="s">
        <v>50</v>
      </c>
      <c s="34" t="s">
        <v>234</v>
      </c>
      <c s="34" t="s">
        <v>62</v>
      </c>
      <c s="35" t="s">
        <v>63</v>
      </c>
      <c s="6" t="s">
        <v>64</v>
      </c>
      <c s="36" t="s">
        <v>55</v>
      </c>
      <c s="37">
        <v>0.09</v>
      </c>
      <c s="36">
        <v>0</v>
      </c>
      <c s="36">
        <f>ROUND(G189*H189,6)</f>
      </c>
      <c r="L189" s="38">
        <v>0</v>
      </c>
      <c s="32">
        <f>ROUND(ROUND(L189,2)*ROUND(G189,3),2)</f>
      </c>
      <c s="36" t="s">
        <v>56</v>
      </c>
      <c>
        <f>(M189*21)/100</f>
      </c>
      <c t="s">
        <v>28</v>
      </c>
    </row>
    <row r="190" spans="1:5" ht="25.5">
      <c r="A190" s="35" t="s">
        <v>57</v>
      </c>
      <c r="E190" s="39" t="s">
        <v>222</v>
      </c>
    </row>
    <row r="191" spans="1:5" ht="12.75">
      <c r="A191" s="35" t="s">
        <v>58</v>
      </c>
      <c r="E191" s="40" t="s">
        <v>5</v>
      </c>
    </row>
    <row r="192" spans="1:5" ht="76.5">
      <c r="A192" t="s">
        <v>60</v>
      </c>
      <c r="E192" s="39" t="s">
        <v>3264</v>
      </c>
    </row>
    <row r="193" spans="1:13" ht="12.75">
      <c r="A193" t="s">
        <v>47</v>
      </c>
      <c r="C193" s="31" t="s">
        <v>3266</v>
      </c>
      <c r="E193" s="33" t="s">
        <v>317</v>
      </c>
      <c r="J193" s="32">
        <f>0</f>
      </c>
      <c s="32">
        <f>0</f>
      </c>
      <c s="32">
        <f>0+L194</f>
      </c>
      <c s="32">
        <f>0+M194</f>
      </c>
    </row>
    <row r="194" spans="1:16" ht="38.25">
      <c r="A194" t="s">
        <v>50</v>
      </c>
      <c s="34" t="s">
        <v>237</v>
      </c>
      <c s="34" t="s">
        <v>5247</v>
      </c>
      <c s="35" t="s">
        <v>5</v>
      </c>
      <c s="6" t="s">
        <v>4463</v>
      </c>
      <c s="36" t="s">
        <v>55</v>
      </c>
      <c s="37">
        <v>10.905</v>
      </c>
      <c s="36">
        <v>0</v>
      </c>
      <c s="36">
        <f>ROUND(G194*H194,6)</f>
      </c>
      <c r="L194" s="38">
        <v>0</v>
      </c>
      <c s="32">
        <f>ROUND(ROUND(L194,2)*ROUND(G194,3),2)</f>
      </c>
      <c s="36" t="s">
        <v>1192</v>
      </c>
      <c>
        <f>(M194*21)/100</f>
      </c>
      <c t="s">
        <v>28</v>
      </c>
    </row>
    <row r="195" spans="1:5" ht="38.25">
      <c r="A195" s="35" t="s">
        <v>57</v>
      </c>
      <c r="E195" s="39" t="s">
        <v>5248</v>
      </c>
    </row>
    <row r="196" spans="1:5" ht="12.75">
      <c r="A196" s="35" t="s">
        <v>58</v>
      </c>
      <c r="E196" s="40" t="s">
        <v>5</v>
      </c>
    </row>
    <row r="197" spans="1:5" ht="76.5">
      <c r="A197" t="s">
        <v>60</v>
      </c>
      <c r="E197" s="39" t="s">
        <v>5249</v>
      </c>
    </row>
    <row r="198" spans="1:13" ht="12.75">
      <c r="A198" t="s">
        <v>47</v>
      </c>
      <c r="C198" s="31" t="s">
        <v>140</v>
      </c>
      <c r="E198" s="33" t="s">
        <v>141</v>
      </c>
      <c r="J198" s="32">
        <f>0</f>
      </c>
      <c s="32">
        <f>0</f>
      </c>
      <c s="32">
        <f>0+L199</f>
      </c>
      <c s="32">
        <f>0+M199</f>
      </c>
    </row>
    <row r="199" spans="1:16" ht="12.75">
      <c r="A199" t="s">
        <v>50</v>
      </c>
      <c s="34" t="s">
        <v>275</v>
      </c>
      <c s="34" t="s">
        <v>5250</v>
      </c>
      <c s="35" t="s">
        <v>5</v>
      </c>
      <c s="6" t="s">
        <v>5251</v>
      </c>
      <c s="36" t="s">
        <v>132</v>
      </c>
      <c s="37">
        <v>1</v>
      </c>
      <c s="36">
        <v>0</v>
      </c>
      <c s="36">
        <f>ROUND(G199*H199,6)</f>
      </c>
      <c r="L199" s="38">
        <v>0</v>
      </c>
      <c s="32">
        <f>ROUND(ROUND(L199,2)*ROUND(G199,3),2)</f>
      </c>
      <c s="36" t="s">
        <v>1192</v>
      </c>
      <c>
        <f>(M199*21)/100</f>
      </c>
      <c t="s">
        <v>28</v>
      </c>
    </row>
    <row r="200" spans="1:5" ht="12.75">
      <c r="A200" s="35" t="s">
        <v>57</v>
      </c>
      <c r="E200" s="39" t="s">
        <v>5251</v>
      </c>
    </row>
    <row r="201" spans="1:5" ht="12.75">
      <c r="A201" s="35" t="s">
        <v>58</v>
      </c>
      <c r="E201" s="40" t="s">
        <v>5</v>
      </c>
    </row>
    <row r="202" spans="1:5" ht="63.75">
      <c r="A202" t="s">
        <v>60</v>
      </c>
      <c r="E202" s="39" t="s">
        <v>5252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COUNTIFS(L8:L85,"=0",A8:A85,"P")+COUNTIFS(L8:L85,"",A8:A85,"P")+SUM(Q8:Q85)</f>
      </c>
    </row>
    <row r="8" spans="1:13" ht="12.75">
      <c r="A8" t="s">
        <v>45</v>
      </c>
      <c r="C8" s="28" t="s">
        <v>5255</v>
      </c>
      <c r="E8" s="30" t="s">
        <v>5254</v>
      </c>
      <c r="J8" s="29">
        <f>0+J9+J70+J79+J84</f>
      </c>
      <c s="29">
        <f>0+K9+K70+K79+K84</f>
      </c>
      <c s="29">
        <f>0+L9+L70+L79+L84</f>
      </c>
      <c s="29">
        <f>0+M9+M70+M79+M84</f>
      </c>
    </row>
    <row r="9" spans="1:13" ht="12.75">
      <c r="A9" t="s">
        <v>47</v>
      </c>
      <c r="C9" s="31" t="s">
        <v>51</v>
      </c>
      <c r="E9" s="33" t="s">
        <v>1188</v>
      </c>
      <c r="J9" s="32">
        <f>0</f>
      </c>
      <c s="32">
        <f>0</f>
      </c>
      <c s="32">
        <f>0+L10+L14+L18+L22+L26+L30+L34+L38+L42+L46+L50+L54+L58+L62+L66</f>
      </c>
      <c s="32">
        <f>0+M10+M14+M18+M22+M26+M30+M34+M38+M42+M46+M50+M54+M58+M62+M66</f>
      </c>
    </row>
    <row r="10" spans="1:16" ht="25.5">
      <c r="A10" t="s">
        <v>50</v>
      </c>
      <c s="34" t="s">
        <v>51</v>
      </c>
      <c s="34" t="s">
        <v>5256</v>
      </c>
      <c s="35" t="s">
        <v>5</v>
      </c>
      <c s="6" t="s">
        <v>5257</v>
      </c>
      <c s="36" t="s">
        <v>220</v>
      </c>
      <c s="37">
        <v>687</v>
      </c>
      <c s="36">
        <v>0</v>
      </c>
      <c s="36">
        <f>ROUND(G10*H10,6)</f>
      </c>
      <c r="L10" s="38">
        <v>0</v>
      </c>
      <c s="32">
        <f>ROUND(ROUND(L10,2)*ROUND(G10,3),2)</f>
      </c>
      <c s="36" t="s">
        <v>1192</v>
      </c>
      <c>
        <f>(M10*21)/100</f>
      </c>
      <c t="s">
        <v>28</v>
      </c>
    </row>
    <row r="11" spans="1:5" ht="25.5">
      <c r="A11" s="35" t="s">
        <v>57</v>
      </c>
      <c r="E11" s="39" t="s">
        <v>5257</v>
      </c>
    </row>
    <row r="12" spans="1:5" ht="12.75">
      <c r="A12" s="35" t="s">
        <v>58</v>
      </c>
      <c r="E12" s="40" t="s">
        <v>5</v>
      </c>
    </row>
    <row r="13" spans="1:5" ht="102">
      <c r="A13" t="s">
        <v>60</v>
      </c>
      <c r="E13" s="39" t="s">
        <v>5258</v>
      </c>
    </row>
    <row r="14" spans="1:16" ht="25.5">
      <c r="A14" t="s">
        <v>50</v>
      </c>
      <c s="34" t="s">
        <v>28</v>
      </c>
      <c s="34" t="s">
        <v>5259</v>
      </c>
      <c s="35" t="s">
        <v>5</v>
      </c>
      <c s="6" t="s">
        <v>5260</v>
      </c>
      <c s="36" t="s">
        <v>220</v>
      </c>
      <c s="37">
        <v>250</v>
      </c>
      <c s="36">
        <v>0</v>
      </c>
      <c s="36">
        <f>ROUND(G14*H14,6)</f>
      </c>
      <c r="L14" s="38">
        <v>0</v>
      </c>
      <c s="32">
        <f>ROUND(ROUND(L14,2)*ROUND(G14,3),2)</f>
      </c>
      <c s="36" t="s">
        <v>1192</v>
      </c>
      <c>
        <f>(M14*21)/100</f>
      </c>
      <c t="s">
        <v>28</v>
      </c>
    </row>
    <row r="15" spans="1:5" ht="25.5">
      <c r="A15" s="35" t="s">
        <v>57</v>
      </c>
      <c r="E15" s="39" t="s">
        <v>5260</v>
      </c>
    </row>
    <row r="16" spans="1:5" ht="12.75">
      <c r="A16" s="35" t="s">
        <v>58</v>
      </c>
      <c r="E16" s="40" t="s">
        <v>5</v>
      </c>
    </row>
    <row r="17" spans="1:5" ht="280.5">
      <c r="A17" t="s">
        <v>60</v>
      </c>
      <c r="E17" s="39" t="s">
        <v>5261</v>
      </c>
    </row>
    <row r="18" spans="1:16" ht="25.5">
      <c r="A18" t="s">
        <v>50</v>
      </c>
      <c s="34" t="s">
        <v>26</v>
      </c>
      <c s="34" t="s">
        <v>5262</v>
      </c>
      <c s="35" t="s">
        <v>5</v>
      </c>
      <c s="6" t="s">
        <v>5263</v>
      </c>
      <c s="36" t="s">
        <v>188</v>
      </c>
      <c s="37">
        <v>145</v>
      </c>
      <c s="36">
        <v>0</v>
      </c>
      <c s="36">
        <f>ROUND(G18*H18,6)</f>
      </c>
      <c r="L18" s="38">
        <v>0</v>
      </c>
      <c s="32">
        <f>ROUND(ROUND(L18,2)*ROUND(G18,3),2)</f>
      </c>
      <c s="36" t="s">
        <v>1192</v>
      </c>
      <c>
        <f>(M18*21)/100</f>
      </c>
      <c t="s">
        <v>28</v>
      </c>
    </row>
    <row r="19" spans="1:5" ht="25.5">
      <c r="A19" s="35" t="s">
        <v>57</v>
      </c>
      <c r="E19" s="39" t="s">
        <v>5263</v>
      </c>
    </row>
    <row r="20" spans="1:5" ht="12.75">
      <c r="A20" s="35" t="s">
        <v>58</v>
      </c>
      <c r="E20" s="40" t="s">
        <v>5</v>
      </c>
    </row>
    <row r="21" spans="1:5" ht="191.25">
      <c r="A21" t="s">
        <v>60</v>
      </c>
      <c r="E21" s="39" t="s">
        <v>5264</v>
      </c>
    </row>
    <row r="22" spans="1:16" ht="12.75">
      <c r="A22" t="s">
        <v>50</v>
      </c>
      <c s="34" t="s">
        <v>70</v>
      </c>
      <c s="34" t="s">
        <v>5265</v>
      </c>
      <c s="35" t="s">
        <v>5</v>
      </c>
      <c s="6" t="s">
        <v>5266</v>
      </c>
      <c s="36" t="s">
        <v>1191</v>
      </c>
      <c s="37">
        <v>103.05</v>
      </c>
      <c s="36">
        <v>0</v>
      </c>
      <c s="36">
        <f>ROUND(G22*H22,6)</f>
      </c>
      <c r="L22" s="38">
        <v>0</v>
      </c>
      <c s="32">
        <f>ROUND(ROUND(L22,2)*ROUND(G22,3),2)</f>
      </c>
      <c s="36" t="s">
        <v>1192</v>
      </c>
      <c>
        <f>(M22*21)/100</f>
      </c>
      <c t="s">
        <v>28</v>
      </c>
    </row>
    <row r="23" spans="1:5" ht="12.75">
      <c r="A23" s="35" t="s">
        <v>57</v>
      </c>
      <c r="E23" s="39" t="s">
        <v>5266</v>
      </c>
    </row>
    <row r="24" spans="1:5" ht="12.75">
      <c r="A24" s="35" t="s">
        <v>58</v>
      </c>
      <c r="E24" s="40" t="s">
        <v>5267</v>
      </c>
    </row>
    <row r="25" spans="1:5" ht="51">
      <c r="A25" t="s">
        <v>60</v>
      </c>
      <c r="E25" s="39" t="s">
        <v>5268</v>
      </c>
    </row>
    <row r="26" spans="1:16" ht="38.25">
      <c r="A26" t="s">
        <v>50</v>
      </c>
      <c s="34" t="s">
        <v>75</v>
      </c>
      <c s="34" t="s">
        <v>5269</v>
      </c>
      <c s="35" t="s">
        <v>5</v>
      </c>
      <c s="6" t="s">
        <v>3982</v>
      </c>
      <c s="36" t="s">
        <v>1191</v>
      </c>
      <c s="37">
        <v>206.1</v>
      </c>
      <c s="36">
        <v>0</v>
      </c>
      <c s="36">
        <f>ROUND(G26*H26,6)</f>
      </c>
      <c r="L26" s="38">
        <v>0</v>
      </c>
      <c s="32">
        <f>ROUND(ROUND(L26,2)*ROUND(G26,3),2)</f>
      </c>
      <c s="36" t="s">
        <v>1192</v>
      </c>
      <c>
        <f>(M26*21)/100</f>
      </c>
      <c t="s">
        <v>28</v>
      </c>
    </row>
    <row r="27" spans="1:5" ht="38.25">
      <c r="A27" s="35" t="s">
        <v>57</v>
      </c>
      <c r="E27" s="39" t="s">
        <v>5270</v>
      </c>
    </row>
    <row r="28" spans="1:5" ht="63.75">
      <c r="A28" s="35" t="s">
        <v>58</v>
      </c>
      <c r="E28" s="42" t="s">
        <v>5271</v>
      </c>
    </row>
    <row r="29" spans="1:5" ht="63.75">
      <c r="A29" t="s">
        <v>60</v>
      </c>
      <c r="E29" s="39" t="s">
        <v>5272</v>
      </c>
    </row>
    <row r="30" spans="1:16" ht="25.5">
      <c r="A30" t="s">
        <v>50</v>
      </c>
      <c s="34" t="s">
        <v>27</v>
      </c>
      <c s="34" t="s">
        <v>5273</v>
      </c>
      <c s="35" t="s">
        <v>5</v>
      </c>
      <c s="6" t="s">
        <v>5274</v>
      </c>
      <c s="36" t="s">
        <v>1191</v>
      </c>
      <c s="37">
        <v>103.05</v>
      </c>
      <c s="36">
        <v>0</v>
      </c>
      <c s="36">
        <f>ROUND(G30*H30,6)</f>
      </c>
      <c r="L30" s="38">
        <v>0</v>
      </c>
      <c s="32">
        <f>ROUND(ROUND(L30,2)*ROUND(G30,3),2)</f>
      </c>
      <c s="36" t="s">
        <v>1192</v>
      </c>
      <c>
        <f>(M30*21)/100</f>
      </c>
      <c t="s">
        <v>28</v>
      </c>
    </row>
    <row r="31" spans="1:5" ht="25.5">
      <c r="A31" s="35" t="s">
        <v>57</v>
      </c>
      <c r="E31" s="39" t="s">
        <v>5274</v>
      </c>
    </row>
    <row r="32" spans="1:5" ht="25.5">
      <c r="A32" s="35" t="s">
        <v>58</v>
      </c>
      <c r="E32" s="42" t="s">
        <v>5275</v>
      </c>
    </row>
    <row r="33" spans="1:5" ht="140.25">
      <c r="A33" t="s">
        <v>60</v>
      </c>
      <c r="E33" s="39" t="s">
        <v>5276</v>
      </c>
    </row>
    <row r="34" spans="1:16" ht="25.5">
      <c r="A34" t="s">
        <v>50</v>
      </c>
      <c s="34" t="s">
        <v>84</v>
      </c>
      <c s="34" t="s">
        <v>5277</v>
      </c>
      <c s="35" t="s">
        <v>5</v>
      </c>
      <c s="6" t="s">
        <v>5278</v>
      </c>
      <c s="36" t="s">
        <v>220</v>
      </c>
      <c s="37">
        <v>687</v>
      </c>
      <c s="36">
        <v>0</v>
      </c>
      <c s="36">
        <f>ROUND(G34*H34,6)</f>
      </c>
      <c r="L34" s="38">
        <v>0</v>
      </c>
      <c s="32">
        <f>ROUND(ROUND(L34,2)*ROUND(G34,3),2)</f>
      </c>
      <c s="36" t="s">
        <v>1192</v>
      </c>
      <c>
        <f>(M34*21)/100</f>
      </c>
      <c t="s">
        <v>28</v>
      </c>
    </row>
    <row r="35" spans="1:5" ht="25.5">
      <c r="A35" s="35" t="s">
        <v>57</v>
      </c>
      <c r="E35" s="39" t="s">
        <v>5278</v>
      </c>
    </row>
    <row r="36" spans="1:5" ht="12.75">
      <c r="A36" s="35" t="s">
        <v>58</v>
      </c>
      <c r="E36" s="40" t="s">
        <v>5</v>
      </c>
    </row>
    <row r="37" spans="1:5" ht="12.75">
      <c r="A37" t="s">
        <v>60</v>
      </c>
      <c r="E37" s="39" t="s">
        <v>5</v>
      </c>
    </row>
    <row r="38" spans="1:16" ht="25.5">
      <c r="A38" t="s">
        <v>50</v>
      </c>
      <c s="34" t="s">
        <v>89</v>
      </c>
      <c s="34" t="s">
        <v>5279</v>
      </c>
      <c s="35" t="s">
        <v>5</v>
      </c>
      <c s="6" t="s">
        <v>5280</v>
      </c>
      <c s="36" t="s">
        <v>220</v>
      </c>
      <c s="37">
        <v>687</v>
      </c>
      <c s="36">
        <v>0</v>
      </c>
      <c s="36">
        <f>ROUND(G38*H38,6)</f>
      </c>
      <c r="L38" s="38">
        <v>0</v>
      </c>
      <c s="32">
        <f>ROUND(ROUND(L38,2)*ROUND(G38,3),2)</f>
      </c>
      <c s="36" t="s">
        <v>1192</v>
      </c>
      <c>
        <f>(M38*21)/100</f>
      </c>
      <c t="s">
        <v>28</v>
      </c>
    </row>
    <row r="39" spans="1:5" ht="38.25">
      <c r="A39" s="35" t="s">
        <v>57</v>
      </c>
      <c r="E39" s="39" t="s">
        <v>5281</v>
      </c>
    </row>
    <row r="40" spans="1:5" ht="12.75">
      <c r="A40" s="35" t="s">
        <v>58</v>
      </c>
      <c r="E40" s="40" t="s">
        <v>5</v>
      </c>
    </row>
    <row r="41" spans="1:5" ht="114.75">
      <c r="A41" t="s">
        <v>60</v>
      </c>
      <c r="E41" s="39" t="s">
        <v>5282</v>
      </c>
    </row>
    <row r="42" spans="1:16" ht="25.5">
      <c r="A42" t="s">
        <v>50</v>
      </c>
      <c s="34" t="s">
        <v>94</v>
      </c>
      <c s="34" t="s">
        <v>5283</v>
      </c>
      <c s="35" t="s">
        <v>5</v>
      </c>
      <c s="6" t="s">
        <v>5284</v>
      </c>
      <c s="36" t="s">
        <v>220</v>
      </c>
      <c s="37">
        <v>687</v>
      </c>
      <c s="36">
        <v>0</v>
      </c>
      <c s="36">
        <f>ROUND(G42*H42,6)</f>
      </c>
      <c r="L42" s="38">
        <v>0</v>
      </c>
      <c s="32">
        <f>ROUND(ROUND(L42,2)*ROUND(G42,3),2)</f>
      </c>
      <c s="36" t="s">
        <v>1192</v>
      </c>
      <c>
        <f>(M42*21)/100</f>
      </c>
      <c t="s">
        <v>28</v>
      </c>
    </row>
    <row r="43" spans="1:5" ht="25.5">
      <c r="A43" s="35" t="s">
        <v>57</v>
      </c>
      <c r="E43" s="39" t="s">
        <v>5284</v>
      </c>
    </row>
    <row r="44" spans="1:5" ht="12.75">
      <c r="A44" s="35" t="s">
        <v>58</v>
      </c>
      <c r="E44" s="40" t="s">
        <v>5</v>
      </c>
    </row>
    <row r="45" spans="1:5" ht="165.75">
      <c r="A45" t="s">
        <v>60</v>
      </c>
      <c r="E45" s="39" t="s">
        <v>5285</v>
      </c>
    </row>
    <row r="46" spans="1:16" ht="12.75">
      <c r="A46" t="s">
        <v>50</v>
      </c>
      <c s="34" t="s">
        <v>99</v>
      </c>
      <c s="34" t="s">
        <v>5286</v>
      </c>
      <c s="35" t="s">
        <v>5</v>
      </c>
      <c s="6" t="s">
        <v>5287</v>
      </c>
      <c s="36" t="s">
        <v>294</v>
      </c>
      <c s="37">
        <v>13.74</v>
      </c>
      <c s="36">
        <v>0.001</v>
      </c>
      <c s="36">
        <f>ROUND(G46*H46,6)</f>
      </c>
      <c r="L46" s="38">
        <v>0</v>
      </c>
      <c s="32">
        <f>ROUND(ROUND(L46,2)*ROUND(G46,3),2)</f>
      </c>
      <c s="36" t="s">
        <v>1192</v>
      </c>
      <c>
        <f>(M46*21)/100</f>
      </c>
      <c t="s">
        <v>28</v>
      </c>
    </row>
    <row r="47" spans="1:5" ht="12.75">
      <c r="A47" s="35" t="s">
        <v>57</v>
      </c>
      <c r="E47" s="39" t="s">
        <v>5287</v>
      </c>
    </row>
    <row r="48" spans="1:5" ht="12.75">
      <c r="A48" s="35" t="s">
        <v>58</v>
      </c>
      <c r="E48" s="40" t="s">
        <v>5</v>
      </c>
    </row>
    <row r="49" spans="1:5" ht="12.75">
      <c r="A49" t="s">
        <v>60</v>
      </c>
      <c r="E49" s="39" t="s">
        <v>5</v>
      </c>
    </row>
    <row r="50" spans="1:16" ht="25.5">
      <c r="A50" t="s">
        <v>50</v>
      </c>
      <c s="34" t="s">
        <v>104</v>
      </c>
      <c s="34" t="s">
        <v>5288</v>
      </c>
      <c s="35" t="s">
        <v>5</v>
      </c>
      <c s="6" t="s">
        <v>5289</v>
      </c>
      <c s="36" t="s">
        <v>220</v>
      </c>
      <c s="37">
        <v>687</v>
      </c>
      <c s="36">
        <v>0</v>
      </c>
      <c s="36">
        <f>ROUND(G50*H50,6)</f>
      </c>
      <c r="L50" s="38">
        <v>0</v>
      </c>
      <c s="32">
        <f>ROUND(ROUND(L50,2)*ROUND(G50,3),2)</f>
      </c>
      <c s="36" t="s">
        <v>1192</v>
      </c>
      <c>
        <f>(M50*21)/100</f>
      </c>
      <c t="s">
        <v>28</v>
      </c>
    </row>
    <row r="51" spans="1:5" ht="25.5">
      <c r="A51" s="35" t="s">
        <v>57</v>
      </c>
      <c r="E51" s="39" t="s">
        <v>5289</v>
      </c>
    </row>
    <row r="52" spans="1:5" ht="12.75">
      <c r="A52" s="35" t="s">
        <v>58</v>
      </c>
      <c r="E52" s="40" t="s">
        <v>5</v>
      </c>
    </row>
    <row r="53" spans="1:5" ht="153">
      <c r="A53" t="s">
        <v>60</v>
      </c>
      <c r="E53" s="39" t="s">
        <v>5290</v>
      </c>
    </row>
    <row r="54" spans="1:16" ht="25.5">
      <c r="A54" t="s">
        <v>50</v>
      </c>
      <c s="34" t="s">
        <v>109</v>
      </c>
      <c s="34" t="s">
        <v>5291</v>
      </c>
      <c s="35" t="s">
        <v>5</v>
      </c>
      <c s="6" t="s">
        <v>5292</v>
      </c>
      <c s="36" t="s">
        <v>220</v>
      </c>
      <c s="37">
        <v>687</v>
      </c>
      <c s="36">
        <v>0</v>
      </c>
      <c s="36">
        <f>ROUND(G54*H54,6)</f>
      </c>
      <c r="L54" s="38">
        <v>0</v>
      </c>
      <c s="32">
        <f>ROUND(ROUND(L54,2)*ROUND(G54,3),2)</f>
      </c>
      <c s="36" t="s">
        <v>1192</v>
      </c>
      <c>
        <f>(M54*21)/100</f>
      </c>
      <c t="s">
        <v>28</v>
      </c>
    </row>
    <row r="55" spans="1:5" ht="25.5">
      <c r="A55" s="35" t="s">
        <v>57</v>
      </c>
      <c r="E55" s="39" t="s">
        <v>5293</v>
      </c>
    </row>
    <row r="56" spans="1:5" ht="12.75">
      <c r="A56" s="35" t="s">
        <v>58</v>
      </c>
      <c r="E56" s="40" t="s">
        <v>5</v>
      </c>
    </row>
    <row r="57" spans="1:5" ht="191.25">
      <c r="A57" t="s">
        <v>60</v>
      </c>
      <c r="E57" s="39" t="s">
        <v>5294</v>
      </c>
    </row>
    <row r="58" spans="1:16" ht="12.75">
      <c r="A58" t="s">
        <v>50</v>
      </c>
      <c s="34" t="s">
        <v>114</v>
      </c>
      <c s="34" t="s">
        <v>5295</v>
      </c>
      <c s="35" t="s">
        <v>5</v>
      </c>
      <c s="6" t="s">
        <v>5296</v>
      </c>
      <c s="36" t="s">
        <v>55</v>
      </c>
      <c s="37">
        <v>0.034</v>
      </c>
      <c s="36">
        <v>0</v>
      </c>
      <c s="36">
        <f>ROUND(G58*H58,6)</f>
      </c>
      <c r="L58" s="38">
        <v>0</v>
      </c>
      <c s="32">
        <f>ROUND(ROUND(L58,2)*ROUND(G58,3),2)</f>
      </c>
      <c s="36" t="s">
        <v>1192</v>
      </c>
      <c>
        <f>(M58*21)/100</f>
      </c>
      <c t="s">
        <v>28</v>
      </c>
    </row>
    <row r="59" spans="1:5" ht="12.75">
      <c r="A59" s="35" t="s">
        <v>57</v>
      </c>
      <c r="E59" s="39" t="s">
        <v>5296</v>
      </c>
    </row>
    <row r="60" spans="1:5" ht="12.75">
      <c r="A60" s="35" t="s">
        <v>58</v>
      </c>
      <c r="E60" s="40" t="s">
        <v>5297</v>
      </c>
    </row>
    <row r="61" spans="1:5" ht="51">
      <c r="A61" t="s">
        <v>60</v>
      </c>
      <c r="E61" s="39" t="s">
        <v>5298</v>
      </c>
    </row>
    <row r="62" spans="1:16" ht="12.75">
      <c r="A62" t="s">
        <v>50</v>
      </c>
      <c s="34" t="s">
        <v>199</v>
      </c>
      <c s="34" t="s">
        <v>5299</v>
      </c>
      <c s="35" t="s">
        <v>5</v>
      </c>
      <c s="6" t="s">
        <v>5300</v>
      </c>
      <c s="36" t="s">
        <v>294</v>
      </c>
      <c s="37">
        <v>34</v>
      </c>
      <c s="36">
        <v>0.001</v>
      </c>
      <c s="36">
        <f>ROUND(G62*H62,6)</f>
      </c>
      <c r="L62" s="38">
        <v>0</v>
      </c>
      <c s="32">
        <f>ROUND(ROUND(L62,2)*ROUND(G62,3),2)</f>
      </c>
      <c s="36" t="s">
        <v>1192</v>
      </c>
      <c>
        <f>(M62*21)/100</f>
      </c>
      <c t="s">
        <v>28</v>
      </c>
    </row>
    <row r="63" spans="1:5" ht="12.75">
      <c r="A63" s="35" t="s">
        <v>57</v>
      </c>
      <c r="E63" s="39" t="s">
        <v>5300</v>
      </c>
    </row>
    <row r="64" spans="1:5" ht="12.75">
      <c r="A64" s="35" t="s">
        <v>58</v>
      </c>
      <c r="E64" s="40" t="s">
        <v>5</v>
      </c>
    </row>
    <row r="65" spans="1:5" ht="12.75">
      <c r="A65" t="s">
        <v>60</v>
      </c>
      <c r="E65" s="39" t="s">
        <v>5</v>
      </c>
    </row>
    <row r="66" spans="1:16" ht="12.75">
      <c r="A66" t="s">
        <v>50</v>
      </c>
      <c s="34" t="s">
        <v>162</v>
      </c>
      <c s="34" t="s">
        <v>5301</v>
      </c>
      <c s="35" t="s">
        <v>5</v>
      </c>
      <c s="6" t="s">
        <v>5302</v>
      </c>
      <c s="36" t="s">
        <v>220</v>
      </c>
      <c s="37">
        <v>687</v>
      </c>
      <c s="36">
        <v>0</v>
      </c>
      <c s="36">
        <f>ROUND(G66*H66,6)</f>
      </c>
      <c r="L66" s="38">
        <v>0</v>
      </c>
      <c s="32">
        <f>ROUND(ROUND(L66,2)*ROUND(G66,3),2)</f>
      </c>
      <c s="36" t="s">
        <v>1192</v>
      </c>
      <c>
        <f>(M66*21)/100</f>
      </c>
      <c t="s">
        <v>28</v>
      </c>
    </row>
    <row r="67" spans="1:5" ht="12.75">
      <c r="A67" s="35" t="s">
        <v>57</v>
      </c>
      <c r="E67" s="39" t="s">
        <v>5302</v>
      </c>
    </row>
    <row r="68" spans="1:5" ht="12.75">
      <c r="A68" s="35" t="s">
        <v>58</v>
      </c>
      <c r="E68" s="40" t="s">
        <v>5</v>
      </c>
    </row>
    <row r="69" spans="1:5" ht="89.25">
      <c r="A69" t="s">
        <v>60</v>
      </c>
      <c r="E69" s="39" t="s">
        <v>5303</v>
      </c>
    </row>
    <row r="70" spans="1:13" ht="12.75">
      <c r="A70" t="s">
        <v>47</v>
      </c>
      <c r="C70" s="31" t="s">
        <v>94</v>
      </c>
      <c r="E70" s="33" t="s">
        <v>217</v>
      </c>
      <c r="J70" s="32">
        <f>0</f>
      </c>
      <c s="32">
        <f>0</f>
      </c>
      <c s="32">
        <f>0+L71+L75</f>
      </c>
      <c s="32">
        <f>0+M71+M75</f>
      </c>
    </row>
    <row r="71" spans="1:16" ht="25.5">
      <c r="A71" t="s">
        <v>50</v>
      </c>
      <c s="34" t="s">
        <v>204</v>
      </c>
      <c s="34" t="s">
        <v>5304</v>
      </c>
      <c s="35" t="s">
        <v>5</v>
      </c>
      <c s="6" t="s">
        <v>5305</v>
      </c>
      <c s="36" t="s">
        <v>188</v>
      </c>
      <c s="37">
        <v>145</v>
      </c>
      <c s="36">
        <v>0.1554</v>
      </c>
      <c s="36">
        <f>ROUND(G71*H71,6)</f>
      </c>
      <c r="L71" s="38">
        <v>0</v>
      </c>
      <c s="32">
        <f>ROUND(ROUND(L71,2)*ROUND(G71,3),2)</f>
      </c>
      <c s="36" t="s">
        <v>1192</v>
      </c>
      <c>
        <f>(M71*21)/100</f>
      </c>
      <c t="s">
        <v>28</v>
      </c>
    </row>
    <row r="72" spans="1:5" ht="38.25">
      <c r="A72" s="35" t="s">
        <v>57</v>
      </c>
      <c r="E72" s="39" t="s">
        <v>5306</v>
      </c>
    </row>
    <row r="73" spans="1:5" ht="12.75">
      <c r="A73" s="35" t="s">
        <v>58</v>
      </c>
      <c r="E73" s="40" t="s">
        <v>5</v>
      </c>
    </row>
    <row r="74" spans="1:5" ht="114.75">
      <c r="A74" t="s">
        <v>60</v>
      </c>
      <c r="E74" s="39" t="s">
        <v>5307</v>
      </c>
    </row>
    <row r="75" spans="1:16" ht="12.75">
      <c r="A75" t="s">
        <v>50</v>
      </c>
      <c s="34" t="s">
        <v>207</v>
      </c>
      <c s="34" t="s">
        <v>5308</v>
      </c>
      <c s="35" t="s">
        <v>5</v>
      </c>
      <c s="6" t="s">
        <v>5309</v>
      </c>
      <c s="36" t="s">
        <v>188</v>
      </c>
      <c s="37">
        <v>147.9</v>
      </c>
      <c s="36">
        <v>0.08</v>
      </c>
      <c s="36">
        <f>ROUND(G75*H75,6)</f>
      </c>
      <c r="L75" s="38">
        <v>0</v>
      </c>
      <c s="32">
        <f>ROUND(ROUND(L75,2)*ROUND(G75,3),2)</f>
      </c>
      <c s="36" t="s">
        <v>1192</v>
      </c>
      <c>
        <f>(M75*21)/100</f>
      </c>
      <c t="s">
        <v>28</v>
      </c>
    </row>
    <row r="76" spans="1:5" ht="12.75">
      <c r="A76" s="35" t="s">
        <v>57</v>
      </c>
      <c r="E76" s="39" t="s">
        <v>5309</v>
      </c>
    </row>
    <row r="77" spans="1:5" ht="12.75">
      <c r="A77" s="35" t="s">
        <v>58</v>
      </c>
      <c r="E77" s="40" t="s">
        <v>5</v>
      </c>
    </row>
    <row r="78" spans="1:5" ht="12.75">
      <c r="A78" t="s">
        <v>60</v>
      </c>
      <c r="E78" s="39" t="s">
        <v>5</v>
      </c>
    </row>
    <row r="79" spans="1:13" ht="12.75">
      <c r="A79" t="s">
        <v>47</v>
      </c>
      <c r="C79" s="31" t="s">
        <v>48</v>
      </c>
      <c r="E79" s="33" t="s">
        <v>49</v>
      </c>
      <c r="J79" s="32">
        <f>0</f>
      </c>
      <c s="32">
        <f>0</f>
      </c>
      <c s="32">
        <f>0+L80</f>
      </c>
      <c s="32">
        <f>0+M80</f>
      </c>
    </row>
    <row r="80" spans="1:16" ht="25.5">
      <c r="A80" t="s">
        <v>50</v>
      </c>
      <c s="34" t="s">
        <v>211</v>
      </c>
      <c s="34" t="s">
        <v>115</v>
      </c>
      <c s="35" t="s">
        <v>116</v>
      </c>
      <c s="6" t="s">
        <v>117</v>
      </c>
      <c s="36" t="s">
        <v>55</v>
      </c>
      <c s="37">
        <v>29.725</v>
      </c>
      <c s="36">
        <v>0</v>
      </c>
      <c s="36">
        <f>ROUND(G80*H80,6)</f>
      </c>
      <c r="L80" s="38">
        <v>0</v>
      </c>
      <c s="32">
        <f>ROUND(ROUND(L80,2)*ROUND(G80,3),2)</f>
      </c>
      <c s="36" t="s">
        <v>56</v>
      </c>
      <c>
        <f>(M80*21)/100</f>
      </c>
      <c t="s">
        <v>28</v>
      </c>
    </row>
    <row r="81" spans="1:5" ht="25.5">
      <c r="A81" s="35" t="s">
        <v>57</v>
      </c>
      <c r="E81" s="39" t="s">
        <v>222</v>
      </c>
    </row>
    <row r="82" spans="1:5" ht="12.75">
      <c r="A82" s="35" t="s">
        <v>58</v>
      </c>
      <c r="E82" s="40" t="s">
        <v>5</v>
      </c>
    </row>
    <row r="83" spans="1:5" ht="76.5">
      <c r="A83" t="s">
        <v>60</v>
      </c>
      <c r="E83" s="39" t="s">
        <v>5310</v>
      </c>
    </row>
    <row r="84" spans="1:13" ht="12.75">
      <c r="A84" t="s">
        <v>47</v>
      </c>
      <c r="C84" s="31" t="s">
        <v>3266</v>
      </c>
      <c r="E84" s="33" t="s">
        <v>317</v>
      </c>
      <c r="J84" s="32">
        <f>0</f>
      </c>
      <c s="32">
        <f>0</f>
      </c>
      <c s="32">
        <f>0+L85</f>
      </c>
      <c s="32">
        <f>0+M85</f>
      </c>
    </row>
    <row r="85" spans="1:16" ht="25.5">
      <c r="A85" t="s">
        <v>50</v>
      </c>
      <c s="34" t="s">
        <v>346</v>
      </c>
      <c s="34" t="s">
        <v>5311</v>
      </c>
      <c s="35" t="s">
        <v>5</v>
      </c>
      <c s="6" t="s">
        <v>5312</v>
      </c>
      <c s="36" t="s">
        <v>55</v>
      </c>
      <c s="37">
        <v>34.413</v>
      </c>
      <c s="36">
        <v>0</v>
      </c>
      <c s="36">
        <f>ROUND(G85*H85,6)</f>
      </c>
      <c r="L85" s="38">
        <v>0</v>
      </c>
      <c s="32">
        <f>ROUND(ROUND(L85,2)*ROUND(G85,3),2)</f>
      </c>
      <c s="36" t="s">
        <v>1192</v>
      </c>
      <c>
        <f>(M85*21)/100</f>
      </c>
      <c t="s">
        <v>28</v>
      </c>
    </row>
    <row r="86" spans="1:5" ht="25.5">
      <c r="A86" s="35" t="s">
        <v>57</v>
      </c>
      <c r="E86" s="39" t="s">
        <v>5312</v>
      </c>
    </row>
    <row r="87" spans="1:5" ht="12.75">
      <c r="A87" s="35" t="s">
        <v>58</v>
      </c>
      <c r="E87" s="40" t="s">
        <v>5</v>
      </c>
    </row>
    <row r="88" spans="1:5" ht="12.75">
      <c r="A88" t="s">
        <v>60</v>
      </c>
      <c r="E8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COUNTIFS(L8:L70,"=0",A8:A70,"P")+COUNTIFS(L8:L70,"",A8:A70,"P")+SUM(Q8:Q70)</f>
      </c>
    </row>
    <row r="8" spans="1:13" ht="12.75">
      <c r="A8" t="s">
        <v>45</v>
      </c>
      <c r="C8" s="28" t="s">
        <v>5315</v>
      </c>
      <c r="E8" s="30" t="s">
        <v>5314</v>
      </c>
      <c r="J8" s="29">
        <f>0+J9+J22+J59+J64+J69</f>
      </c>
      <c s="29">
        <f>0+K9+K22+K59+K64+K69</f>
      </c>
      <c s="29">
        <f>0+L9+L22+L59+L64+L69</f>
      </c>
      <c s="29">
        <f>0+M9+M22+M59+M64+M69</f>
      </c>
    </row>
    <row r="9" spans="1:13" ht="12.75">
      <c r="A9" t="s">
        <v>47</v>
      </c>
      <c r="C9" s="31" t="s">
        <v>123</v>
      </c>
      <c r="E9" s="33" t="s">
        <v>124</v>
      </c>
      <c r="J9" s="32">
        <f>0</f>
      </c>
      <c s="32">
        <f>0</f>
      </c>
      <c s="32">
        <f>0+L10+L14+L18</f>
      </c>
      <c s="32">
        <f>0+M10+M14+M18</f>
      </c>
    </row>
    <row r="10" spans="1:16" ht="12.75">
      <c r="A10" t="s">
        <v>50</v>
      </c>
      <c s="34" t="s">
        <v>51</v>
      </c>
      <c s="34" t="s">
        <v>5316</v>
      </c>
      <c s="35" t="s">
        <v>5</v>
      </c>
      <c s="6" t="s">
        <v>5317</v>
      </c>
      <c s="36" t="s">
        <v>132</v>
      </c>
      <c s="37">
        <v>1</v>
      </c>
      <c s="36">
        <v>0</v>
      </c>
      <c s="36">
        <f>ROUND(G10*H10,6)</f>
      </c>
      <c r="L10" s="38">
        <v>0</v>
      </c>
      <c s="32">
        <f>ROUND(ROUND(L10,2)*ROUND(G10,3),2)</f>
      </c>
      <c s="36" t="s">
        <v>1192</v>
      </c>
      <c>
        <f>(M10*21)/100</f>
      </c>
      <c t="s">
        <v>28</v>
      </c>
    </row>
    <row r="11" spans="1:5" ht="12.75">
      <c r="A11" s="35" t="s">
        <v>57</v>
      </c>
      <c r="E11" s="39" t="s">
        <v>5317</v>
      </c>
    </row>
    <row r="12" spans="1:5" ht="12.75">
      <c r="A12" s="35" t="s">
        <v>58</v>
      </c>
      <c r="E12" s="40" t="s">
        <v>5</v>
      </c>
    </row>
    <row r="13" spans="1:5" ht="12.75">
      <c r="A13" t="s">
        <v>60</v>
      </c>
      <c r="E13" s="39" t="s">
        <v>5</v>
      </c>
    </row>
    <row r="14" spans="1:16" ht="12.75">
      <c r="A14" t="s">
        <v>50</v>
      </c>
      <c s="34" t="s">
        <v>28</v>
      </c>
      <c s="34" t="s">
        <v>5318</v>
      </c>
      <c s="35" t="s">
        <v>5</v>
      </c>
      <c s="6" t="s">
        <v>5319</v>
      </c>
      <c s="36" t="s">
        <v>132</v>
      </c>
      <c s="37">
        <v>1</v>
      </c>
      <c s="36">
        <v>0</v>
      </c>
      <c s="36">
        <f>ROUND(G14*H14,6)</f>
      </c>
      <c r="L14" s="38">
        <v>0</v>
      </c>
      <c s="32">
        <f>ROUND(ROUND(L14,2)*ROUND(G14,3),2)</f>
      </c>
      <c s="36" t="s">
        <v>1192</v>
      </c>
      <c>
        <f>(M14*21)/100</f>
      </c>
      <c t="s">
        <v>28</v>
      </c>
    </row>
    <row r="15" spans="1:5" ht="12.75">
      <c r="A15" s="35" t="s">
        <v>57</v>
      </c>
      <c r="E15" s="39" t="s">
        <v>5319</v>
      </c>
    </row>
    <row r="16" spans="1:5" ht="12.75">
      <c r="A16" s="35" t="s">
        <v>58</v>
      </c>
      <c r="E16" s="40" t="s">
        <v>5</v>
      </c>
    </row>
    <row r="17" spans="1:5" ht="12.75">
      <c r="A17" t="s">
        <v>60</v>
      </c>
      <c r="E17" s="39" t="s">
        <v>5</v>
      </c>
    </row>
    <row r="18" spans="1:16" ht="12.75">
      <c r="A18" t="s">
        <v>50</v>
      </c>
      <c s="34" t="s">
        <v>26</v>
      </c>
      <c s="34" t="s">
        <v>5320</v>
      </c>
      <c s="35" t="s">
        <v>5</v>
      </c>
      <c s="6" t="s">
        <v>5321</v>
      </c>
      <c s="36" t="s">
        <v>620</v>
      </c>
      <c s="37">
        <v>1</v>
      </c>
      <c s="36">
        <v>0</v>
      </c>
      <c s="36">
        <f>ROUND(G18*H18,6)</f>
      </c>
      <c r="L18" s="38">
        <v>0</v>
      </c>
      <c s="32">
        <f>ROUND(ROUND(L18,2)*ROUND(G18,3),2)</f>
      </c>
      <c s="36" t="s">
        <v>1192</v>
      </c>
      <c>
        <f>(M18*21)/100</f>
      </c>
      <c t="s">
        <v>28</v>
      </c>
    </row>
    <row r="19" spans="1:5" ht="12.75">
      <c r="A19" s="35" t="s">
        <v>57</v>
      </c>
      <c r="E19" s="39" t="s">
        <v>5321</v>
      </c>
    </row>
    <row r="20" spans="1:5" ht="12.75">
      <c r="A20" s="35" t="s">
        <v>58</v>
      </c>
      <c r="E20" s="40" t="s">
        <v>5</v>
      </c>
    </row>
    <row r="21" spans="1:5" ht="12.75">
      <c r="A21" t="s">
        <v>60</v>
      </c>
      <c r="E21" s="39" t="s">
        <v>5</v>
      </c>
    </row>
    <row r="22" spans="1:13" ht="12.75">
      <c r="A22" t="s">
        <v>47</v>
      </c>
      <c r="C22" s="31" t="s">
        <v>140</v>
      </c>
      <c r="E22" s="33" t="s">
        <v>141</v>
      </c>
      <c r="J22" s="32">
        <f>0</f>
      </c>
      <c s="32">
        <f>0</f>
      </c>
      <c s="32">
        <f>0+L23+L27+L31+L35+L39+L43+L47+L51+L55</f>
      </c>
      <c s="32">
        <f>0+M23+M27+M31+M35+M39+M43+M47+M51+M55</f>
      </c>
    </row>
    <row r="23" spans="1:16" ht="12.75">
      <c r="A23" t="s">
        <v>50</v>
      </c>
      <c s="34" t="s">
        <v>70</v>
      </c>
      <c s="34" t="s">
        <v>5322</v>
      </c>
      <c s="35" t="s">
        <v>5</v>
      </c>
      <c s="6" t="s">
        <v>5323</v>
      </c>
      <c s="36" t="s">
        <v>132</v>
      </c>
      <c s="37">
        <v>1</v>
      </c>
      <c s="36">
        <v>0</v>
      </c>
      <c s="36">
        <f>ROUND(G23*H23,6)</f>
      </c>
      <c r="L23" s="38">
        <v>0</v>
      </c>
      <c s="32">
        <f>ROUND(ROUND(L23,2)*ROUND(G23,3),2)</f>
      </c>
      <c s="36" t="s">
        <v>1192</v>
      </c>
      <c>
        <f>(M23*21)/100</f>
      </c>
      <c t="s">
        <v>28</v>
      </c>
    </row>
    <row r="24" spans="1:5" ht="12.75">
      <c r="A24" s="35" t="s">
        <v>57</v>
      </c>
      <c r="E24" s="39" t="s">
        <v>5323</v>
      </c>
    </row>
    <row r="25" spans="1:5" ht="12.75">
      <c r="A25" s="35" t="s">
        <v>58</v>
      </c>
      <c r="E25" s="40" t="s">
        <v>5</v>
      </c>
    </row>
    <row r="26" spans="1:5" ht="12.75">
      <c r="A26" t="s">
        <v>60</v>
      </c>
      <c r="E26" s="39" t="s">
        <v>5</v>
      </c>
    </row>
    <row r="27" spans="1:16" ht="12.75">
      <c r="A27" t="s">
        <v>50</v>
      </c>
      <c s="34" t="s">
        <v>75</v>
      </c>
      <c s="34" t="s">
        <v>5324</v>
      </c>
      <c s="35" t="s">
        <v>5</v>
      </c>
      <c s="6" t="s">
        <v>5325</v>
      </c>
      <c s="36" t="s">
        <v>132</v>
      </c>
      <c s="37">
        <v>1</v>
      </c>
      <c s="36">
        <v>0</v>
      </c>
      <c s="36">
        <f>ROUND(G27*H27,6)</f>
      </c>
      <c r="L27" s="38">
        <v>0</v>
      </c>
      <c s="32">
        <f>ROUND(ROUND(L27,2)*ROUND(G27,3),2)</f>
      </c>
      <c s="36" t="s">
        <v>1192</v>
      </c>
      <c>
        <f>(M27*21)/100</f>
      </c>
      <c t="s">
        <v>28</v>
      </c>
    </row>
    <row r="28" spans="1:5" ht="12.75">
      <c r="A28" s="35" t="s">
        <v>57</v>
      </c>
      <c r="E28" s="39" t="s">
        <v>5325</v>
      </c>
    </row>
    <row r="29" spans="1:5" ht="12.75">
      <c r="A29" s="35" t="s">
        <v>58</v>
      </c>
      <c r="E29" s="40" t="s">
        <v>5</v>
      </c>
    </row>
    <row r="30" spans="1:5" ht="12.75">
      <c r="A30" t="s">
        <v>60</v>
      </c>
      <c r="E30" s="39" t="s">
        <v>5</v>
      </c>
    </row>
    <row r="31" spans="1:16" ht="12.75">
      <c r="A31" t="s">
        <v>50</v>
      </c>
      <c s="34" t="s">
        <v>27</v>
      </c>
      <c s="34" t="s">
        <v>5326</v>
      </c>
      <c s="35" t="s">
        <v>5</v>
      </c>
      <c s="6" t="s">
        <v>5327</v>
      </c>
      <c s="36" t="s">
        <v>132</v>
      </c>
      <c s="37">
        <v>1</v>
      </c>
      <c s="36">
        <v>0</v>
      </c>
      <c s="36">
        <f>ROUND(G31*H31,6)</f>
      </c>
      <c r="L31" s="38">
        <v>0</v>
      </c>
      <c s="32">
        <f>ROUND(ROUND(L31,2)*ROUND(G31,3),2)</f>
      </c>
      <c s="36" t="s">
        <v>1192</v>
      </c>
      <c>
        <f>(M31*21)/100</f>
      </c>
      <c t="s">
        <v>28</v>
      </c>
    </row>
    <row r="32" spans="1:5" ht="12.75">
      <c r="A32" s="35" t="s">
        <v>57</v>
      </c>
      <c r="E32" s="39" t="s">
        <v>5327</v>
      </c>
    </row>
    <row r="33" spans="1:5" ht="12.75">
      <c r="A33" s="35" t="s">
        <v>58</v>
      </c>
      <c r="E33" s="40" t="s">
        <v>5</v>
      </c>
    </row>
    <row r="34" spans="1:5" ht="12.75">
      <c r="A34" t="s">
        <v>60</v>
      </c>
      <c r="E34" s="39" t="s">
        <v>5</v>
      </c>
    </row>
    <row r="35" spans="1:16" ht="12.75">
      <c r="A35" t="s">
        <v>50</v>
      </c>
      <c s="34" t="s">
        <v>84</v>
      </c>
      <c s="34" t="s">
        <v>5328</v>
      </c>
      <c s="35" t="s">
        <v>5</v>
      </c>
      <c s="6" t="s">
        <v>5329</v>
      </c>
      <c s="36" t="s">
        <v>132</v>
      </c>
      <c s="37">
        <v>1</v>
      </c>
      <c s="36">
        <v>0</v>
      </c>
      <c s="36">
        <f>ROUND(G35*H35,6)</f>
      </c>
      <c r="L35" s="38">
        <v>0</v>
      </c>
      <c s="32">
        <f>ROUND(ROUND(L35,2)*ROUND(G35,3),2)</f>
      </c>
      <c s="36" t="s">
        <v>1192</v>
      </c>
      <c>
        <f>(M35*21)/100</f>
      </c>
      <c t="s">
        <v>28</v>
      </c>
    </row>
    <row r="36" spans="1:5" ht="12.75">
      <c r="A36" s="35" t="s">
        <v>57</v>
      </c>
      <c r="E36" s="39" t="s">
        <v>5329</v>
      </c>
    </row>
    <row r="37" spans="1:5" ht="12.75">
      <c r="A37" s="35" t="s">
        <v>58</v>
      </c>
      <c r="E37" s="40" t="s">
        <v>5</v>
      </c>
    </row>
    <row r="38" spans="1:5" ht="12.75">
      <c r="A38" t="s">
        <v>60</v>
      </c>
      <c r="E38" s="39" t="s">
        <v>5</v>
      </c>
    </row>
    <row r="39" spans="1:16" ht="12.75">
      <c r="A39" t="s">
        <v>50</v>
      </c>
      <c s="34" t="s">
        <v>89</v>
      </c>
      <c s="34" t="s">
        <v>5330</v>
      </c>
      <c s="35" t="s">
        <v>5</v>
      </c>
      <c s="6" t="s">
        <v>5331</v>
      </c>
      <c s="36" t="s">
        <v>132</v>
      </c>
      <c s="37">
        <v>1</v>
      </c>
      <c s="36">
        <v>0</v>
      </c>
      <c s="36">
        <f>ROUND(G39*H39,6)</f>
      </c>
      <c r="L39" s="38">
        <v>0</v>
      </c>
      <c s="32">
        <f>ROUND(ROUND(L39,2)*ROUND(G39,3),2)</f>
      </c>
      <c s="36" t="s">
        <v>1192</v>
      </c>
      <c>
        <f>(M39*21)/100</f>
      </c>
      <c t="s">
        <v>28</v>
      </c>
    </row>
    <row r="40" spans="1:5" ht="12.75">
      <c r="A40" s="35" t="s">
        <v>57</v>
      </c>
      <c r="E40" s="39" t="s">
        <v>5331</v>
      </c>
    </row>
    <row r="41" spans="1:5" ht="12.75">
      <c r="A41" s="35" t="s">
        <v>58</v>
      </c>
      <c r="E41" s="40" t="s">
        <v>5</v>
      </c>
    </row>
    <row r="42" spans="1:5" ht="12.75">
      <c r="A42" t="s">
        <v>60</v>
      </c>
      <c r="E42" s="39" t="s">
        <v>5</v>
      </c>
    </row>
    <row r="43" spans="1:16" ht="12.75">
      <c r="A43" t="s">
        <v>50</v>
      </c>
      <c s="34" t="s">
        <v>94</v>
      </c>
      <c s="34" t="s">
        <v>5332</v>
      </c>
      <c s="35" t="s">
        <v>5</v>
      </c>
      <c s="6" t="s">
        <v>5333</v>
      </c>
      <c s="36" t="s">
        <v>132</v>
      </c>
      <c s="37">
        <v>1</v>
      </c>
      <c s="36">
        <v>0</v>
      </c>
      <c s="36">
        <f>ROUND(G43*H43,6)</f>
      </c>
      <c r="L43" s="38">
        <v>0</v>
      </c>
      <c s="32">
        <f>ROUND(ROUND(L43,2)*ROUND(G43,3),2)</f>
      </c>
      <c s="36" t="s">
        <v>1192</v>
      </c>
      <c>
        <f>(M43*21)/100</f>
      </c>
      <c t="s">
        <v>28</v>
      </c>
    </row>
    <row r="44" spans="1:5" ht="12.75">
      <c r="A44" s="35" t="s">
        <v>57</v>
      </c>
      <c r="E44" s="39" t="s">
        <v>5333</v>
      </c>
    </row>
    <row r="45" spans="1:5" ht="12.75">
      <c r="A45" s="35" t="s">
        <v>58</v>
      </c>
      <c r="E45" s="40" t="s">
        <v>5</v>
      </c>
    </row>
    <row r="46" spans="1:5" ht="12.75">
      <c r="A46" t="s">
        <v>60</v>
      </c>
      <c r="E46" s="39" t="s">
        <v>5</v>
      </c>
    </row>
    <row r="47" spans="1:16" ht="12.75">
      <c r="A47" t="s">
        <v>50</v>
      </c>
      <c s="34" t="s">
        <v>99</v>
      </c>
      <c s="34" t="s">
        <v>5334</v>
      </c>
      <c s="35" t="s">
        <v>5</v>
      </c>
      <c s="6" t="s">
        <v>5335</v>
      </c>
      <c s="36" t="s">
        <v>132</v>
      </c>
      <c s="37">
        <v>1</v>
      </c>
      <c s="36">
        <v>0</v>
      </c>
      <c s="36">
        <f>ROUND(G47*H47,6)</f>
      </c>
      <c r="L47" s="38">
        <v>0</v>
      </c>
      <c s="32">
        <f>ROUND(ROUND(L47,2)*ROUND(G47,3),2)</f>
      </c>
      <c s="36" t="s">
        <v>1192</v>
      </c>
      <c>
        <f>(M47*21)/100</f>
      </c>
      <c t="s">
        <v>28</v>
      </c>
    </row>
    <row r="48" spans="1:5" ht="12.75">
      <c r="A48" s="35" t="s">
        <v>57</v>
      </c>
      <c r="E48" s="39" t="s">
        <v>5335</v>
      </c>
    </row>
    <row r="49" spans="1:5" ht="12.75">
      <c r="A49" s="35" t="s">
        <v>58</v>
      </c>
      <c r="E49" s="40" t="s">
        <v>5</v>
      </c>
    </row>
    <row r="50" spans="1:5" ht="12.75">
      <c r="A50" t="s">
        <v>60</v>
      </c>
      <c r="E50" s="39" t="s">
        <v>5</v>
      </c>
    </row>
    <row r="51" spans="1:16" ht="12.75">
      <c r="A51" t="s">
        <v>50</v>
      </c>
      <c s="34" t="s">
        <v>104</v>
      </c>
      <c s="34" t="s">
        <v>5336</v>
      </c>
      <c s="35" t="s">
        <v>5</v>
      </c>
      <c s="6" t="s">
        <v>5337</v>
      </c>
      <c s="36" t="s">
        <v>132</v>
      </c>
      <c s="37">
        <v>1</v>
      </c>
      <c s="36">
        <v>0</v>
      </c>
      <c s="36">
        <f>ROUND(G51*H51,6)</f>
      </c>
      <c r="L51" s="38">
        <v>0</v>
      </c>
      <c s="32">
        <f>ROUND(ROUND(L51,2)*ROUND(G51,3),2)</f>
      </c>
      <c s="36" t="s">
        <v>1192</v>
      </c>
      <c>
        <f>(M51*21)/100</f>
      </c>
      <c t="s">
        <v>28</v>
      </c>
    </row>
    <row r="52" spans="1:5" ht="12.75">
      <c r="A52" s="35" t="s">
        <v>57</v>
      </c>
      <c r="E52" s="39" t="s">
        <v>5337</v>
      </c>
    </row>
    <row r="53" spans="1:5" ht="12.75">
      <c r="A53" s="35" t="s">
        <v>58</v>
      </c>
      <c r="E53" s="40" t="s">
        <v>5</v>
      </c>
    </row>
    <row r="54" spans="1:5" ht="12.75">
      <c r="A54" t="s">
        <v>60</v>
      </c>
      <c r="E54" s="39" t="s">
        <v>5</v>
      </c>
    </row>
    <row r="55" spans="1:16" ht="12.75">
      <c r="A55" t="s">
        <v>50</v>
      </c>
      <c s="34" t="s">
        <v>109</v>
      </c>
      <c s="34" t="s">
        <v>5338</v>
      </c>
      <c s="35" t="s">
        <v>5</v>
      </c>
      <c s="6" t="s">
        <v>5339</v>
      </c>
      <c s="36" t="s">
        <v>132</v>
      </c>
      <c s="37">
        <v>1</v>
      </c>
      <c s="36">
        <v>0</v>
      </c>
      <c s="36">
        <f>ROUND(G55*H55,6)</f>
      </c>
      <c r="L55" s="38">
        <v>0</v>
      </c>
      <c s="32">
        <f>ROUND(ROUND(L55,2)*ROUND(G55,3),2)</f>
      </c>
      <c s="36" t="s">
        <v>1192</v>
      </c>
      <c>
        <f>(M55*21)/100</f>
      </c>
      <c t="s">
        <v>28</v>
      </c>
    </row>
    <row r="56" spans="1:5" ht="12.75">
      <c r="A56" s="35" t="s">
        <v>57</v>
      </c>
      <c r="E56" s="39" t="s">
        <v>5339</v>
      </c>
    </row>
    <row r="57" spans="1:5" ht="12.75">
      <c r="A57" s="35" t="s">
        <v>58</v>
      </c>
      <c r="E57" s="40" t="s">
        <v>5</v>
      </c>
    </row>
    <row r="58" spans="1:5" ht="25.5">
      <c r="A58" t="s">
        <v>60</v>
      </c>
      <c r="E58" s="39" t="s">
        <v>147</v>
      </c>
    </row>
    <row r="59" spans="1:13" ht="12.75">
      <c r="A59" t="s">
        <v>47</v>
      </c>
      <c r="C59" s="31" t="s">
        <v>5340</v>
      </c>
      <c r="E59" s="33" t="s">
        <v>5341</v>
      </c>
      <c r="J59" s="32">
        <f>0</f>
      </c>
      <c s="32">
        <f>0</f>
      </c>
      <c s="32">
        <f>0+L60</f>
      </c>
      <c s="32">
        <f>0+M60</f>
      </c>
    </row>
    <row r="60" spans="1:16" ht="12.75">
      <c r="A60" t="s">
        <v>50</v>
      </c>
      <c s="34" t="s">
        <v>114</v>
      </c>
      <c s="34" t="s">
        <v>5342</v>
      </c>
      <c s="35" t="s">
        <v>5</v>
      </c>
      <c s="6" t="s">
        <v>431</v>
      </c>
      <c s="36" t="s">
        <v>132</v>
      </c>
      <c s="37">
        <v>1</v>
      </c>
      <c s="36">
        <v>0</v>
      </c>
      <c s="36">
        <f>ROUND(G60*H60,6)</f>
      </c>
      <c r="L60" s="38">
        <v>0</v>
      </c>
      <c s="32">
        <f>ROUND(ROUND(L60,2)*ROUND(G60,3),2)</f>
      </c>
      <c s="36" t="s">
        <v>1192</v>
      </c>
      <c>
        <f>(M60*21)/100</f>
      </c>
      <c t="s">
        <v>28</v>
      </c>
    </row>
    <row r="61" spans="1:5" ht="12.75">
      <c r="A61" s="35" t="s">
        <v>57</v>
      </c>
      <c r="E61" s="39" t="s">
        <v>431</v>
      </c>
    </row>
    <row r="62" spans="1:5" ht="12.75">
      <c r="A62" s="35" t="s">
        <v>58</v>
      </c>
      <c r="E62" s="40" t="s">
        <v>5</v>
      </c>
    </row>
    <row r="63" spans="1:5" ht="12.75">
      <c r="A63" t="s">
        <v>60</v>
      </c>
      <c r="E63" s="39" t="s">
        <v>5</v>
      </c>
    </row>
    <row r="64" spans="1:13" ht="12.75">
      <c r="A64" t="s">
        <v>47</v>
      </c>
      <c r="C64" s="31" t="s">
        <v>5343</v>
      </c>
      <c r="E64" s="33" t="s">
        <v>5344</v>
      </c>
      <c r="J64" s="32">
        <f>0</f>
      </c>
      <c s="32">
        <f>0</f>
      </c>
      <c s="32">
        <f>0+L65</f>
      </c>
      <c s="32">
        <f>0+M65</f>
      </c>
    </row>
    <row r="65" spans="1:16" ht="12.75">
      <c r="A65" t="s">
        <v>50</v>
      </c>
      <c s="34" t="s">
        <v>199</v>
      </c>
      <c s="34" t="s">
        <v>5345</v>
      </c>
      <c s="35" t="s">
        <v>5</v>
      </c>
      <c s="6" t="s">
        <v>5346</v>
      </c>
      <c s="36" t="s">
        <v>132</v>
      </c>
      <c s="37">
        <v>1</v>
      </c>
      <c s="36">
        <v>0</v>
      </c>
      <c s="36">
        <f>ROUND(G65*H65,6)</f>
      </c>
      <c r="L65" s="38">
        <v>0</v>
      </c>
      <c s="32">
        <f>ROUND(ROUND(L65,2)*ROUND(G65,3),2)</f>
      </c>
      <c s="36" t="s">
        <v>1192</v>
      </c>
      <c>
        <f>(M65*21)/100</f>
      </c>
      <c t="s">
        <v>28</v>
      </c>
    </row>
    <row r="66" spans="1:5" ht="12.75">
      <c r="A66" s="35" t="s">
        <v>57</v>
      </c>
      <c r="E66" s="39" t="s">
        <v>5346</v>
      </c>
    </row>
    <row r="67" spans="1:5" ht="12.75">
      <c r="A67" s="35" t="s">
        <v>58</v>
      </c>
      <c r="E67" s="40" t="s">
        <v>5</v>
      </c>
    </row>
    <row r="68" spans="1:5" ht="102">
      <c r="A68" t="s">
        <v>60</v>
      </c>
      <c r="E68" s="39" t="s">
        <v>5347</v>
      </c>
    </row>
    <row r="69" spans="1:13" ht="12.75">
      <c r="A69" t="s">
        <v>47</v>
      </c>
      <c r="C69" s="31" t="s">
        <v>5348</v>
      </c>
      <c r="E69" s="33" t="s">
        <v>5349</v>
      </c>
      <c r="J69" s="32">
        <f>0</f>
      </c>
      <c s="32">
        <f>0</f>
      </c>
      <c s="32">
        <f>0+L70</f>
      </c>
      <c s="32">
        <f>0+M70</f>
      </c>
    </row>
    <row r="70" spans="1:16" ht="12.75">
      <c r="A70" t="s">
        <v>50</v>
      </c>
      <c s="34" t="s">
        <v>162</v>
      </c>
      <c s="34" t="s">
        <v>5350</v>
      </c>
      <c s="35" t="s">
        <v>5</v>
      </c>
      <c s="6" t="s">
        <v>5351</v>
      </c>
      <c s="36" t="s">
        <v>132</v>
      </c>
      <c s="37">
        <v>1</v>
      </c>
      <c s="36">
        <v>0</v>
      </c>
      <c s="36">
        <f>ROUND(G70*H70,6)</f>
      </c>
      <c r="L70" s="38">
        <v>0</v>
      </c>
      <c s="32">
        <f>ROUND(ROUND(L70,2)*ROUND(G70,3),2)</f>
      </c>
      <c s="36" t="s">
        <v>56</v>
      </c>
      <c>
        <f>(M70*21)/100</f>
      </c>
      <c t="s">
        <v>28</v>
      </c>
    </row>
    <row r="71" spans="1:5" ht="12.75">
      <c r="A71" s="35" t="s">
        <v>57</v>
      </c>
      <c r="E71" s="39" t="s">
        <v>5351</v>
      </c>
    </row>
    <row r="72" spans="1:5" ht="12.75">
      <c r="A72" s="35" t="s">
        <v>58</v>
      </c>
      <c r="E72" s="40" t="s">
        <v>5</v>
      </c>
    </row>
    <row r="73" spans="1:5" ht="25.5">
      <c r="A73" t="s">
        <v>60</v>
      </c>
      <c r="E73" s="39" t="s">
        <v>5352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COUNTIFS(L8:L58,"=0",A8:A58,"P")+COUNTIFS(L8:L58,"",A8:A58,"P")+SUM(Q8:Q58)</f>
      </c>
    </row>
    <row r="8" spans="1:13" ht="12.75">
      <c r="A8" t="s">
        <v>45</v>
      </c>
      <c r="C8" s="28" t="s">
        <v>46</v>
      </c>
      <c r="E8" s="30" t="s">
        <v>17</v>
      </c>
      <c r="J8" s="29">
        <f>0+J9</f>
      </c>
      <c s="29">
        <f>0+K9</f>
      </c>
      <c s="29">
        <f>0+L9</f>
      </c>
      <c s="29">
        <f>0+M9</f>
      </c>
    </row>
    <row r="9" spans="1:13" ht="12.75">
      <c r="A9" t="s">
        <v>47</v>
      </c>
      <c r="C9" s="31" t="s">
        <v>48</v>
      </c>
      <c r="E9" s="33" t="s">
        <v>49</v>
      </c>
      <c r="J9" s="32">
        <f>0</f>
      </c>
      <c s="32">
        <f>0</f>
      </c>
      <c s="32">
        <f>0+L10+L14+L18+L22+L26+L30+L34+L38+L42+L46+L50+L54+L58</f>
      </c>
      <c s="32">
        <f>0+M10+M14+M18+M22+M26+M30+M34+M38+M42+M46+M50+M54+M58</f>
      </c>
    </row>
    <row r="10" spans="1:16" ht="25.5">
      <c r="A10" t="s">
        <v>50</v>
      </c>
      <c s="34" t="s">
        <v>51</v>
      </c>
      <c s="34" t="s">
        <v>52</v>
      </c>
      <c s="35" t="s">
        <v>53</v>
      </c>
      <c s="6" t="s">
        <v>54</v>
      </c>
      <c s="36" t="s">
        <v>55</v>
      </c>
      <c s="37">
        <v>38.4</v>
      </c>
      <c s="36">
        <v>0</v>
      </c>
      <c s="36">
        <f>ROUND(G10*H10,6)</f>
      </c>
      <c r="L10" s="38">
        <v>0</v>
      </c>
      <c s="32">
        <f>ROUND(ROUND(L10,2)*ROUND(G10,3),2)</f>
      </c>
      <c s="36" t="s">
        <v>56</v>
      </c>
      <c>
        <f>(M10*21)/100</f>
      </c>
      <c t="s">
        <v>28</v>
      </c>
    </row>
    <row r="11" spans="1:5" ht="25.5">
      <c r="A11" s="35" t="s">
        <v>57</v>
      </c>
      <c r="E11" s="39" t="s">
        <v>54</v>
      </c>
    </row>
    <row r="12" spans="1:5" ht="12.75">
      <c r="A12" s="35" t="s">
        <v>58</v>
      </c>
      <c r="E12" s="40" t="s">
        <v>59</v>
      </c>
    </row>
    <row r="13" spans="1:5" ht="76.5">
      <c r="A13" t="s">
        <v>60</v>
      </c>
      <c r="E13" s="39" t="s">
        <v>61</v>
      </c>
    </row>
    <row r="14" spans="1:16" ht="38.25">
      <c r="A14" t="s">
        <v>50</v>
      </c>
      <c s="34" t="s">
        <v>28</v>
      </c>
      <c s="34" t="s">
        <v>62</v>
      </c>
      <c s="35" t="s">
        <v>63</v>
      </c>
      <c s="6" t="s">
        <v>64</v>
      </c>
      <c s="36" t="s">
        <v>55</v>
      </c>
      <c s="37">
        <v>972.825</v>
      </c>
      <c s="36">
        <v>0</v>
      </c>
      <c s="36">
        <f>ROUND(G14*H14,6)</f>
      </c>
      <c r="L14" s="38">
        <v>0</v>
      </c>
      <c s="32">
        <f>ROUND(ROUND(L14,2)*ROUND(G14,3),2)</f>
      </c>
      <c s="36" t="s">
        <v>56</v>
      </c>
      <c>
        <f>(M14*21)/100</f>
      </c>
      <c t="s">
        <v>28</v>
      </c>
    </row>
    <row r="15" spans="1:5" ht="38.25">
      <c r="A15" s="35" t="s">
        <v>57</v>
      </c>
      <c r="E15" s="39" t="s">
        <v>64</v>
      </c>
    </row>
    <row r="16" spans="1:5" ht="12.75">
      <c r="A16" s="35" t="s">
        <v>58</v>
      </c>
      <c r="E16" s="40" t="s">
        <v>65</v>
      </c>
    </row>
    <row r="17" spans="1:5" ht="76.5">
      <c r="A17" t="s">
        <v>60</v>
      </c>
      <c r="E17" s="39" t="s">
        <v>61</v>
      </c>
    </row>
    <row r="18" spans="1:16" ht="25.5">
      <c r="A18" t="s">
        <v>50</v>
      </c>
      <c s="34" t="s">
        <v>26</v>
      </c>
      <c s="34" t="s">
        <v>66</v>
      </c>
      <c s="35" t="s">
        <v>67</v>
      </c>
      <c s="6" t="s">
        <v>68</v>
      </c>
      <c s="36" t="s">
        <v>55</v>
      </c>
      <c s="37">
        <v>5.841</v>
      </c>
      <c s="36">
        <v>0</v>
      </c>
      <c s="36">
        <f>ROUND(G18*H18,6)</f>
      </c>
      <c r="L18" s="38">
        <v>0</v>
      </c>
      <c s="32">
        <f>ROUND(ROUND(L18,2)*ROUND(G18,3),2)</f>
      </c>
      <c s="36" t="s">
        <v>56</v>
      </c>
      <c>
        <f>(M18*21)/100</f>
      </c>
      <c t="s">
        <v>28</v>
      </c>
    </row>
    <row r="19" spans="1:5" ht="25.5">
      <c r="A19" s="35" t="s">
        <v>57</v>
      </c>
      <c r="E19" s="39" t="s">
        <v>68</v>
      </c>
    </row>
    <row r="20" spans="1:5" ht="12.75">
      <c r="A20" s="35" t="s">
        <v>58</v>
      </c>
      <c r="E20" s="40" t="s">
        <v>69</v>
      </c>
    </row>
    <row r="21" spans="1:5" ht="76.5">
      <c r="A21" t="s">
        <v>60</v>
      </c>
      <c r="E21" s="39" t="s">
        <v>61</v>
      </c>
    </row>
    <row r="22" spans="1:16" ht="25.5">
      <c r="A22" t="s">
        <v>50</v>
      </c>
      <c s="34" t="s">
        <v>70</v>
      </c>
      <c s="34" t="s">
        <v>71</v>
      </c>
      <c s="35" t="s">
        <v>72</v>
      </c>
      <c s="6" t="s">
        <v>73</v>
      </c>
      <c s="36" t="s">
        <v>55</v>
      </c>
      <c s="37">
        <v>67.092</v>
      </c>
      <c s="36">
        <v>0</v>
      </c>
      <c s="36">
        <f>ROUND(G22*H22,6)</f>
      </c>
      <c r="L22" s="38">
        <v>0</v>
      </c>
      <c s="32">
        <f>ROUND(ROUND(L22,2)*ROUND(G22,3),2)</f>
      </c>
      <c s="36" t="s">
        <v>56</v>
      </c>
      <c>
        <f>(M22*21)/100</f>
      </c>
      <c t="s">
        <v>28</v>
      </c>
    </row>
    <row r="23" spans="1:5" ht="25.5">
      <c r="A23" s="35" t="s">
        <v>57</v>
      </c>
      <c r="E23" s="39" t="s">
        <v>73</v>
      </c>
    </row>
    <row r="24" spans="1:5" ht="12.75">
      <c r="A24" s="35" t="s">
        <v>58</v>
      </c>
      <c r="E24" s="40" t="s">
        <v>74</v>
      </c>
    </row>
    <row r="25" spans="1:5" ht="76.5">
      <c r="A25" t="s">
        <v>60</v>
      </c>
      <c r="E25" s="39" t="s">
        <v>61</v>
      </c>
    </row>
    <row r="26" spans="1:16" ht="25.5">
      <c r="A26" t="s">
        <v>50</v>
      </c>
      <c s="34" t="s">
        <v>75</v>
      </c>
      <c s="34" t="s">
        <v>76</v>
      </c>
      <c s="35" t="s">
        <v>77</v>
      </c>
      <c s="6" t="s">
        <v>78</v>
      </c>
      <c s="36" t="s">
        <v>55</v>
      </c>
      <c s="37">
        <v>4.8</v>
      </c>
      <c s="36">
        <v>0</v>
      </c>
      <c s="36">
        <f>ROUND(G26*H26,6)</f>
      </c>
      <c r="L26" s="38">
        <v>0</v>
      </c>
      <c s="32">
        <f>ROUND(ROUND(L26,2)*ROUND(G26,3),2)</f>
      </c>
      <c s="36" t="s">
        <v>56</v>
      </c>
      <c>
        <f>(M26*21)/100</f>
      </c>
      <c t="s">
        <v>28</v>
      </c>
    </row>
    <row r="27" spans="1:5" ht="25.5">
      <c r="A27" s="35" t="s">
        <v>57</v>
      </c>
      <c r="E27" s="39" t="s">
        <v>78</v>
      </c>
    </row>
    <row r="28" spans="1:5" ht="12.75">
      <c r="A28" s="35" t="s">
        <v>58</v>
      </c>
      <c r="E28" s="40" t="s">
        <v>79</v>
      </c>
    </row>
    <row r="29" spans="1:5" ht="76.5">
      <c r="A29" t="s">
        <v>60</v>
      </c>
      <c r="E29" s="39" t="s">
        <v>61</v>
      </c>
    </row>
    <row r="30" spans="1:16" ht="25.5">
      <c r="A30" t="s">
        <v>50</v>
      </c>
      <c s="34" t="s">
        <v>27</v>
      </c>
      <c s="34" t="s">
        <v>80</v>
      </c>
      <c s="35" t="s">
        <v>81</v>
      </c>
      <c s="6" t="s">
        <v>82</v>
      </c>
      <c s="36" t="s">
        <v>55</v>
      </c>
      <c s="37">
        <v>1.37</v>
      </c>
      <c s="36">
        <v>0</v>
      </c>
      <c s="36">
        <f>ROUND(G30*H30,6)</f>
      </c>
      <c r="L30" s="38">
        <v>0</v>
      </c>
      <c s="32">
        <f>ROUND(ROUND(L30,2)*ROUND(G30,3),2)</f>
      </c>
      <c s="36" t="s">
        <v>56</v>
      </c>
      <c>
        <f>(M30*21)/100</f>
      </c>
      <c t="s">
        <v>28</v>
      </c>
    </row>
    <row r="31" spans="1:5" ht="25.5">
      <c r="A31" s="35" t="s">
        <v>57</v>
      </c>
      <c r="E31" s="39" t="s">
        <v>82</v>
      </c>
    </row>
    <row r="32" spans="1:5" ht="12.75">
      <c r="A32" s="35" t="s">
        <v>58</v>
      </c>
      <c r="E32" s="40" t="s">
        <v>83</v>
      </c>
    </row>
    <row r="33" spans="1:5" ht="76.5">
      <c r="A33" t="s">
        <v>60</v>
      </c>
      <c r="E33" s="39" t="s">
        <v>61</v>
      </c>
    </row>
    <row r="34" spans="1:16" ht="25.5">
      <c r="A34" t="s">
        <v>50</v>
      </c>
      <c s="34" t="s">
        <v>84</v>
      </c>
      <c s="34" t="s">
        <v>85</v>
      </c>
      <c s="35" t="s">
        <v>86</v>
      </c>
      <c s="6" t="s">
        <v>87</v>
      </c>
      <c s="36" t="s">
        <v>55</v>
      </c>
      <c s="37">
        <v>0.347</v>
      </c>
      <c s="36">
        <v>0</v>
      </c>
      <c s="36">
        <f>ROUND(G34*H34,6)</f>
      </c>
      <c r="L34" s="38">
        <v>0</v>
      </c>
      <c s="32">
        <f>ROUND(ROUND(L34,2)*ROUND(G34,3),2)</f>
      </c>
      <c s="36" t="s">
        <v>56</v>
      </c>
      <c>
        <f>(M34*21)/100</f>
      </c>
      <c t="s">
        <v>28</v>
      </c>
    </row>
    <row r="35" spans="1:5" ht="25.5">
      <c r="A35" s="35" t="s">
        <v>57</v>
      </c>
      <c r="E35" s="39" t="s">
        <v>87</v>
      </c>
    </row>
    <row r="36" spans="1:5" ht="12.75">
      <c r="A36" s="35" t="s">
        <v>58</v>
      </c>
      <c r="E36" s="40" t="s">
        <v>88</v>
      </c>
    </row>
    <row r="37" spans="1:5" ht="76.5">
      <c r="A37" t="s">
        <v>60</v>
      </c>
      <c r="E37" s="39" t="s">
        <v>61</v>
      </c>
    </row>
    <row r="38" spans="1:16" ht="38.25">
      <c r="A38" t="s">
        <v>50</v>
      </c>
      <c s="34" t="s">
        <v>89</v>
      </c>
      <c s="34" t="s">
        <v>90</v>
      </c>
      <c s="35" t="s">
        <v>91</v>
      </c>
      <c s="6" t="s">
        <v>92</v>
      </c>
      <c s="36" t="s">
        <v>55</v>
      </c>
      <c s="37">
        <v>0.1</v>
      </c>
      <c s="36">
        <v>0</v>
      </c>
      <c s="36">
        <f>ROUND(G38*H38,6)</f>
      </c>
      <c r="L38" s="38">
        <v>0</v>
      </c>
      <c s="32">
        <f>ROUND(ROUND(L38,2)*ROUND(G38,3),2)</f>
      </c>
      <c s="36" t="s">
        <v>56</v>
      </c>
      <c>
        <f>(M38*21)/100</f>
      </c>
      <c t="s">
        <v>28</v>
      </c>
    </row>
    <row r="39" spans="1:5" ht="38.25">
      <c r="A39" s="35" t="s">
        <v>57</v>
      </c>
      <c r="E39" s="39" t="s">
        <v>92</v>
      </c>
    </row>
    <row r="40" spans="1:5" ht="12.75">
      <c r="A40" s="35" t="s">
        <v>58</v>
      </c>
      <c r="E40" s="40" t="s">
        <v>93</v>
      </c>
    </row>
    <row r="41" spans="1:5" ht="76.5">
      <c r="A41" t="s">
        <v>60</v>
      </c>
      <c r="E41" s="39" t="s">
        <v>61</v>
      </c>
    </row>
    <row r="42" spans="1:16" ht="25.5">
      <c r="A42" t="s">
        <v>50</v>
      </c>
      <c s="34" t="s">
        <v>94</v>
      </c>
      <c s="34" t="s">
        <v>95</v>
      </c>
      <c s="35" t="s">
        <v>96</v>
      </c>
      <c s="6" t="s">
        <v>97</v>
      </c>
      <c s="36" t="s">
        <v>55</v>
      </c>
      <c s="37">
        <v>2.944</v>
      </c>
      <c s="36">
        <v>0</v>
      </c>
      <c s="36">
        <f>ROUND(G42*H42,6)</f>
      </c>
      <c r="L42" s="38">
        <v>0</v>
      </c>
      <c s="32">
        <f>ROUND(ROUND(L42,2)*ROUND(G42,3),2)</f>
      </c>
      <c s="36" t="s">
        <v>56</v>
      </c>
      <c>
        <f>(M42*21)/100</f>
      </c>
      <c t="s">
        <v>28</v>
      </c>
    </row>
    <row r="43" spans="1:5" ht="25.5">
      <c r="A43" s="35" t="s">
        <v>57</v>
      </c>
      <c r="E43" s="39" t="s">
        <v>97</v>
      </c>
    </row>
    <row r="44" spans="1:5" ht="12.75">
      <c r="A44" s="35" t="s">
        <v>58</v>
      </c>
      <c r="E44" s="40" t="s">
        <v>98</v>
      </c>
    </row>
    <row r="45" spans="1:5" ht="76.5">
      <c r="A45" t="s">
        <v>60</v>
      </c>
      <c r="E45" s="39" t="s">
        <v>61</v>
      </c>
    </row>
    <row r="46" spans="1:16" ht="25.5">
      <c r="A46" t="s">
        <v>50</v>
      </c>
      <c s="34" t="s">
        <v>99</v>
      </c>
      <c s="34" t="s">
        <v>100</v>
      </c>
      <c s="35" t="s">
        <v>101</v>
      </c>
      <c s="6" t="s">
        <v>102</v>
      </c>
      <c s="36" t="s">
        <v>55</v>
      </c>
      <c s="37">
        <v>15.056</v>
      </c>
      <c s="36">
        <v>0</v>
      </c>
      <c s="36">
        <f>ROUND(G46*H46,6)</f>
      </c>
      <c r="L46" s="38">
        <v>0</v>
      </c>
      <c s="32">
        <f>ROUND(ROUND(L46,2)*ROUND(G46,3),2)</f>
      </c>
      <c s="36" t="s">
        <v>56</v>
      </c>
      <c>
        <f>(M46*21)/100</f>
      </c>
      <c t="s">
        <v>28</v>
      </c>
    </row>
    <row r="47" spans="1:5" ht="25.5">
      <c r="A47" s="35" t="s">
        <v>57</v>
      </c>
      <c r="E47" s="39" t="s">
        <v>102</v>
      </c>
    </row>
    <row r="48" spans="1:5" ht="12.75">
      <c r="A48" s="35" t="s">
        <v>58</v>
      </c>
      <c r="E48" s="40" t="s">
        <v>103</v>
      </c>
    </row>
    <row r="49" spans="1:5" ht="76.5">
      <c r="A49" t="s">
        <v>60</v>
      </c>
      <c r="E49" s="39" t="s">
        <v>61</v>
      </c>
    </row>
    <row r="50" spans="1:16" ht="25.5">
      <c r="A50" t="s">
        <v>50</v>
      </c>
      <c s="34" t="s">
        <v>104</v>
      </c>
      <c s="34" t="s">
        <v>105</v>
      </c>
      <c s="35" t="s">
        <v>106</v>
      </c>
      <c s="6" t="s">
        <v>107</v>
      </c>
      <c s="36" t="s">
        <v>55</v>
      </c>
      <c s="37">
        <v>13.63</v>
      </c>
      <c s="36">
        <v>0</v>
      </c>
      <c s="36">
        <f>ROUND(G50*H50,6)</f>
      </c>
      <c r="L50" s="38">
        <v>0</v>
      </c>
      <c s="32">
        <f>ROUND(ROUND(L50,2)*ROUND(G50,3),2)</f>
      </c>
      <c s="36" t="s">
        <v>56</v>
      </c>
      <c>
        <f>(M50*21)/100</f>
      </c>
      <c t="s">
        <v>28</v>
      </c>
    </row>
    <row r="51" spans="1:5" ht="25.5">
      <c r="A51" s="35" t="s">
        <v>57</v>
      </c>
      <c r="E51" s="39" t="s">
        <v>107</v>
      </c>
    </row>
    <row r="52" spans="1:5" ht="12.75">
      <c r="A52" s="35" t="s">
        <v>58</v>
      </c>
      <c r="E52" s="40" t="s">
        <v>108</v>
      </c>
    </row>
    <row r="53" spans="1:5" ht="76.5">
      <c r="A53" t="s">
        <v>60</v>
      </c>
      <c r="E53" s="39" t="s">
        <v>61</v>
      </c>
    </row>
    <row r="54" spans="1:16" ht="25.5">
      <c r="A54" t="s">
        <v>50</v>
      </c>
      <c s="34" t="s">
        <v>109</v>
      </c>
      <c s="34" t="s">
        <v>110</v>
      </c>
      <c s="35" t="s">
        <v>111</v>
      </c>
      <c s="6" t="s">
        <v>112</v>
      </c>
      <c s="36" t="s">
        <v>55</v>
      </c>
      <c s="37">
        <v>9.373</v>
      </c>
      <c s="36">
        <v>0</v>
      </c>
      <c s="36">
        <f>ROUND(G54*H54,6)</f>
      </c>
      <c r="L54" s="38">
        <v>0</v>
      </c>
      <c s="32">
        <f>ROUND(ROUND(L54,2)*ROUND(G54,3),2)</f>
      </c>
      <c s="36" t="s">
        <v>56</v>
      </c>
      <c>
        <f>(M54*21)/100</f>
      </c>
      <c t="s">
        <v>28</v>
      </c>
    </row>
    <row r="55" spans="1:5" ht="25.5">
      <c r="A55" s="35" t="s">
        <v>57</v>
      </c>
      <c r="E55" s="39" t="s">
        <v>112</v>
      </c>
    </row>
    <row r="56" spans="1:5" ht="12.75">
      <c r="A56" s="35" t="s">
        <v>58</v>
      </c>
      <c r="E56" s="40" t="s">
        <v>113</v>
      </c>
    </row>
    <row r="57" spans="1:5" ht="76.5">
      <c r="A57" t="s">
        <v>60</v>
      </c>
      <c r="E57" s="39" t="s">
        <v>61</v>
      </c>
    </row>
    <row r="58" spans="1:16" ht="25.5">
      <c r="A58" t="s">
        <v>50</v>
      </c>
      <c s="34" t="s">
        <v>114</v>
      </c>
      <c s="34" t="s">
        <v>115</v>
      </c>
      <c s="35" t="s">
        <v>116</v>
      </c>
      <c s="6" t="s">
        <v>117</v>
      </c>
      <c s="36" t="s">
        <v>55</v>
      </c>
      <c s="37">
        <v>42.855</v>
      </c>
      <c s="36">
        <v>0</v>
      </c>
      <c s="36">
        <f>ROUND(G58*H58,6)</f>
      </c>
      <c r="L58" s="38">
        <v>0</v>
      </c>
      <c s="32">
        <f>ROUND(ROUND(L58,2)*ROUND(G58,3),2)</f>
      </c>
      <c s="36" t="s">
        <v>56</v>
      </c>
      <c>
        <f>(M58*21)/100</f>
      </c>
      <c t="s">
        <v>28</v>
      </c>
    </row>
    <row r="59" spans="1:5" ht="25.5">
      <c r="A59" s="35" t="s">
        <v>57</v>
      </c>
      <c r="E59" s="39" t="s">
        <v>117</v>
      </c>
    </row>
    <row r="60" spans="1:5" ht="12.75">
      <c r="A60" s="35" t="s">
        <v>58</v>
      </c>
      <c r="E60" s="40" t="s">
        <v>118</v>
      </c>
    </row>
    <row r="61" spans="1:5" ht="76.5">
      <c r="A61" t="s">
        <v>60</v>
      </c>
      <c r="E61" s="39" t="s">
        <v>119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COUNTIFS(L8:L52,"=0",A8:A52,"P")+COUNTIFS(L8:L52,"",A8:A52,"P")+SUM(Q8:Q52)</f>
      </c>
    </row>
    <row r="8" spans="1:13" ht="12.75">
      <c r="A8" t="s">
        <v>45</v>
      </c>
      <c r="C8" s="28" t="s">
        <v>122</v>
      </c>
      <c r="E8" s="30" t="s">
        <v>121</v>
      </c>
      <c r="J8" s="29">
        <f>0+J9+J34+J43</f>
      </c>
      <c s="29">
        <f>0+K9+K34+K43</f>
      </c>
      <c s="29">
        <f>0+L9+L34+L43</f>
      </c>
      <c s="29">
        <f>0+M9+M34+M43</f>
      </c>
    </row>
    <row r="9" spans="1:13" ht="12.75">
      <c r="A9" t="s">
        <v>47</v>
      </c>
      <c r="C9" s="31" t="s">
        <v>123</v>
      </c>
      <c r="E9" s="33" t="s">
        <v>124</v>
      </c>
      <c r="J9" s="32">
        <f>0</f>
      </c>
      <c s="32">
        <f>0</f>
      </c>
      <c s="32">
        <f>0+L10+L14+L18+L22+L26+L30</f>
      </c>
      <c s="32">
        <f>0+M10+M14+M18+M22+M26+M30</f>
      </c>
    </row>
    <row r="10" spans="1:16" ht="12.75">
      <c r="A10" t="s">
        <v>50</v>
      </c>
      <c s="34" t="s">
        <v>51</v>
      </c>
      <c s="34" t="s">
        <v>125</v>
      </c>
      <c s="35" t="s">
        <v>5</v>
      </c>
      <c s="6" t="s">
        <v>126</v>
      </c>
      <c s="36" t="s">
        <v>127</v>
      </c>
      <c s="37">
        <v>100</v>
      </c>
      <c s="36">
        <v>0</v>
      </c>
      <c s="36">
        <f>ROUND(G10*H10,6)</f>
      </c>
      <c r="L10" s="38">
        <v>0</v>
      </c>
      <c s="32">
        <f>ROUND(ROUND(L10,2)*ROUND(G10,3),2)</f>
      </c>
      <c s="36" t="s">
        <v>56</v>
      </c>
      <c>
        <f>(M10*21)/100</f>
      </c>
      <c t="s">
        <v>28</v>
      </c>
    </row>
    <row r="11" spans="1:5" ht="12.75">
      <c r="A11" s="35" t="s">
        <v>57</v>
      </c>
      <c r="E11" s="39" t="s">
        <v>126</v>
      </c>
    </row>
    <row r="12" spans="1:5" ht="12.75">
      <c r="A12" s="35" t="s">
        <v>58</v>
      </c>
      <c r="E12" s="40" t="s">
        <v>5</v>
      </c>
    </row>
    <row r="13" spans="1:5" ht="12.75">
      <c r="A13" t="s">
        <v>60</v>
      </c>
      <c r="E13" s="39" t="s">
        <v>5</v>
      </c>
    </row>
    <row r="14" spans="1:16" ht="12.75">
      <c r="A14" t="s">
        <v>50</v>
      </c>
      <c s="34" t="s">
        <v>28</v>
      </c>
      <c s="34" t="s">
        <v>128</v>
      </c>
      <c s="35" t="s">
        <v>5</v>
      </c>
      <c s="6" t="s">
        <v>129</v>
      </c>
      <c s="36" t="s">
        <v>127</v>
      </c>
      <c s="37">
        <v>250</v>
      </c>
      <c s="36">
        <v>0</v>
      </c>
      <c s="36">
        <f>ROUND(G14*H14,6)</f>
      </c>
      <c r="L14" s="38">
        <v>0</v>
      </c>
      <c s="32">
        <f>ROUND(ROUND(L14,2)*ROUND(G14,3),2)</f>
      </c>
      <c s="36" t="s">
        <v>56</v>
      </c>
      <c>
        <f>(M14*21)/100</f>
      </c>
      <c t="s">
        <v>28</v>
      </c>
    </row>
    <row r="15" spans="1:5" ht="12.75">
      <c r="A15" s="35" t="s">
        <v>57</v>
      </c>
      <c r="E15" s="39" t="s">
        <v>129</v>
      </c>
    </row>
    <row r="16" spans="1:5" ht="12.75">
      <c r="A16" s="35" t="s">
        <v>58</v>
      </c>
      <c r="E16" s="40" t="s">
        <v>5</v>
      </c>
    </row>
    <row r="17" spans="1:5" ht="12.75">
      <c r="A17" t="s">
        <v>60</v>
      </c>
      <c r="E17" s="39" t="s">
        <v>5</v>
      </c>
    </row>
    <row r="18" spans="1:16" ht="12.75">
      <c r="A18" t="s">
        <v>50</v>
      </c>
      <c s="34" t="s">
        <v>26</v>
      </c>
      <c s="34" t="s">
        <v>130</v>
      </c>
      <c s="35" t="s">
        <v>5</v>
      </c>
      <c s="6" t="s">
        <v>131</v>
      </c>
      <c s="36" t="s">
        <v>132</v>
      </c>
      <c s="37">
        <v>1</v>
      </c>
      <c s="36">
        <v>0</v>
      </c>
      <c s="36">
        <f>ROUND(G18*H18,6)</f>
      </c>
      <c r="L18" s="38">
        <v>0</v>
      </c>
      <c s="32">
        <f>ROUND(ROUND(L18,2)*ROUND(G18,3),2)</f>
      </c>
      <c s="36" t="s">
        <v>56</v>
      </c>
      <c>
        <f>(M18*21)/100</f>
      </c>
      <c t="s">
        <v>28</v>
      </c>
    </row>
    <row r="19" spans="1:5" ht="12.75">
      <c r="A19" s="35" t="s">
        <v>57</v>
      </c>
      <c r="E19" s="39" t="s">
        <v>131</v>
      </c>
    </row>
    <row r="20" spans="1:5" ht="12.75">
      <c r="A20" s="35" t="s">
        <v>58</v>
      </c>
      <c r="E20" s="40" t="s">
        <v>5</v>
      </c>
    </row>
    <row r="21" spans="1:5" ht="12.75">
      <c r="A21" t="s">
        <v>60</v>
      </c>
      <c r="E21" s="39" t="s">
        <v>5</v>
      </c>
    </row>
    <row r="22" spans="1:16" ht="12.75">
      <c r="A22" t="s">
        <v>50</v>
      </c>
      <c s="34" t="s">
        <v>70</v>
      </c>
      <c s="34" t="s">
        <v>133</v>
      </c>
      <c s="35" t="s">
        <v>5</v>
      </c>
      <c s="6" t="s">
        <v>134</v>
      </c>
      <c s="36" t="s">
        <v>132</v>
      </c>
      <c s="37">
        <v>1</v>
      </c>
      <c s="36">
        <v>0</v>
      </c>
      <c s="36">
        <f>ROUND(G22*H22,6)</f>
      </c>
      <c r="L22" s="38">
        <v>0</v>
      </c>
      <c s="32">
        <f>ROUND(ROUND(L22,2)*ROUND(G22,3),2)</f>
      </c>
      <c s="36" t="s">
        <v>56</v>
      </c>
      <c>
        <f>(M22*21)/100</f>
      </c>
      <c t="s">
        <v>28</v>
      </c>
    </row>
    <row r="23" spans="1:5" ht="12.75">
      <c r="A23" s="35" t="s">
        <v>57</v>
      </c>
      <c r="E23" s="39" t="s">
        <v>134</v>
      </c>
    </row>
    <row r="24" spans="1:5" ht="12.75">
      <c r="A24" s="35" t="s">
        <v>58</v>
      </c>
      <c r="E24" s="40" t="s">
        <v>5</v>
      </c>
    </row>
    <row r="25" spans="1:5" ht="12.75">
      <c r="A25" t="s">
        <v>60</v>
      </c>
      <c r="E25" s="39" t="s">
        <v>5</v>
      </c>
    </row>
    <row r="26" spans="1:16" ht="12.75">
      <c r="A26" t="s">
        <v>50</v>
      </c>
      <c s="34" t="s">
        <v>75</v>
      </c>
      <c s="34" t="s">
        <v>135</v>
      </c>
      <c s="35" t="s">
        <v>5</v>
      </c>
      <c s="6" t="s">
        <v>136</v>
      </c>
      <c s="36" t="s">
        <v>132</v>
      </c>
      <c s="37">
        <v>1</v>
      </c>
      <c s="36">
        <v>0</v>
      </c>
      <c s="36">
        <f>ROUND(G26*H26,6)</f>
      </c>
      <c r="L26" s="38">
        <v>0</v>
      </c>
      <c s="32">
        <f>ROUND(ROUND(L26,2)*ROUND(G26,3),2)</f>
      </c>
      <c s="36" t="s">
        <v>56</v>
      </c>
      <c>
        <f>(M26*21)/100</f>
      </c>
      <c t="s">
        <v>28</v>
      </c>
    </row>
    <row r="27" spans="1:5" ht="12.75">
      <c r="A27" s="35" t="s">
        <v>57</v>
      </c>
      <c r="E27" s="39" t="s">
        <v>136</v>
      </c>
    </row>
    <row r="28" spans="1:5" ht="12.75">
      <c r="A28" s="35" t="s">
        <v>58</v>
      </c>
      <c r="E28" s="40" t="s">
        <v>5</v>
      </c>
    </row>
    <row r="29" spans="1:5" ht="12.75">
      <c r="A29" t="s">
        <v>60</v>
      </c>
      <c r="E29" s="39" t="s">
        <v>5</v>
      </c>
    </row>
    <row r="30" spans="1:16" ht="12.75">
      <c r="A30" t="s">
        <v>50</v>
      </c>
      <c s="34" t="s">
        <v>99</v>
      </c>
      <c s="34" t="s">
        <v>137</v>
      </c>
      <c s="35" t="s">
        <v>5</v>
      </c>
      <c s="6" t="s">
        <v>138</v>
      </c>
      <c s="36" t="s">
        <v>132</v>
      </c>
      <c s="37">
        <v>1</v>
      </c>
      <c s="36">
        <v>0</v>
      </c>
      <c s="36">
        <f>ROUND(G30*H30,6)</f>
      </c>
      <c r="L30" s="38">
        <v>0</v>
      </c>
      <c s="32">
        <f>ROUND(ROUND(L30,2)*ROUND(G30,3),2)</f>
      </c>
      <c s="36" t="s">
        <v>56</v>
      </c>
      <c>
        <f>(M30*21)/100</f>
      </c>
      <c t="s">
        <v>28</v>
      </c>
    </row>
    <row r="31" spans="1:5" ht="12.75">
      <c r="A31" s="35" t="s">
        <v>57</v>
      </c>
      <c r="E31" s="39" t="s">
        <v>138</v>
      </c>
    </row>
    <row r="32" spans="1:5" ht="12.75">
      <c r="A32" s="35" t="s">
        <v>58</v>
      </c>
      <c r="E32" s="40" t="s">
        <v>5</v>
      </c>
    </row>
    <row r="33" spans="1:5" ht="25.5">
      <c r="A33" t="s">
        <v>60</v>
      </c>
      <c r="E33" s="39" t="s">
        <v>139</v>
      </c>
    </row>
    <row r="34" spans="1:13" ht="12.75">
      <c r="A34" t="s">
        <v>47</v>
      </c>
      <c r="C34" s="31" t="s">
        <v>140</v>
      </c>
      <c r="E34" s="33" t="s">
        <v>141</v>
      </c>
      <c r="J34" s="32">
        <f>0</f>
      </c>
      <c s="32">
        <f>0</f>
      </c>
      <c s="32">
        <f>0+L35+L39</f>
      </c>
      <c s="32">
        <f>0+M35+M39</f>
      </c>
    </row>
    <row r="35" spans="1:16" ht="12.75">
      <c r="A35" t="s">
        <v>50</v>
      </c>
      <c s="34" t="s">
        <v>27</v>
      </c>
      <c s="34" t="s">
        <v>142</v>
      </c>
      <c s="35" t="s">
        <v>5</v>
      </c>
      <c s="6" t="s">
        <v>143</v>
      </c>
      <c s="36" t="s">
        <v>132</v>
      </c>
      <c s="37">
        <v>1</v>
      </c>
      <c s="36">
        <v>0</v>
      </c>
      <c s="36">
        <f>ROUND(G35*H35,6)</f>
      </c>
      <c r="L35" s="38">
        <v>0</v>
      </c>
      <c s="32">
        <f>ROUND(ROUND(L35,2)*ROUND(G35,3),2)</f>
      </c>
      <c s="36" t="s">
        <v>56</v>
      </c>
      <c>
        <f>(M35*21)/100</f>
      </c>
      <c t="s">
        <v>28</v>
      </c>
    </row>
    <row r="36" spans="1:5" ht="12.75">
      <c r="A36" s="35" t="s">
        <v>57</v>
      </c>
      <c r="E36" s="39" t="s">
        <v>143</v>
      </c>
    </row>
    <row r="37" spans="1:5" ht="12.75">
      <c r="A37" s="35" t="s">
        <v>58</v>
      </c>
      <c r="E37" s="40" t="s">
        <v>5</v>
      </c>
    </row>
    <row r="38" spans="1:5" ht="12.75">
      <c r="A38" t="s">
        <v>60</v>
      </c>
      <c r="E38" s="39" t="s">
        <v>5</v>
      </c>
    </row>
    <row r="39" spans="1:16" ht="12.75">
      <c r="A39" t="s">
        <v>50</v>
      </c>
      <c s="34" t="s">
        <v>104</v>
      </c>
      <c s="34" t="s">
        <v>144</v>
      </c>
      <c s="35" t="s">
        <v>5</v>
      </c>
      <c s="6" t="s">
        <v>145</v>
      </c>
      <c s="36" t="s">
        <v>132</v>
      </c>
      <c s="37">
        <v>1</v>
      </c>
      <c s="36">
        <v>0</v>
      </c>
      <c s="36">
        <f>ROUND(G39*H39,6)</f>
      </c>
      <c r="L39" s="38">
        <v>0</v>
      </c>
      <c s="32">
        <f>ROUND(ROUND(L39,2)*ROUND(G39,3),2)</f>
      </c>
      <c s="36" t="s">
        <v>56</v>
      </c>
      <c>
        <f>(M39*21)/100</f>
      </c>
      <c t="s">
        <v>28</v>
      </c>
    </row>
    <row r="40" spans="1:5" ht="51">
      <c r="A40" s="35" t="s">
        <v>57</v>
      </c>
      <c r="E40" s="39" t="s">
        <v>146</v>
      </c>
    </row>
    <row r="41" spans="1:5" ht="12.75">
      <c r="A41" s="35" t="s">
        <v>58</v>
      </c>
      <c r="E41" s="40" t="s">
        <v>5</v>
      </c>
    </row>
    <row r="42" spans="1:5" ht="25.5">
      <c r="A42" t="s">
        <v>60</v>
      </c>
      <c r="E42" s="39" t="s">
        <v>147</v>
      </c>
    </row>
    <row r="43" spans="1:13" ht="12.75">
      <c r="A43" t="s">
        <v>47</v>
      </c>
      <c r="C43" s="31" t="s">
        <v>148</v>
      </c>
      <c r="E43" s="33" t="s">
        <v>149</v>
      </c>
      <c r="J43" s="32">
        <f>0</f>
      </c>
      <c s="32">
        <f>0</f>
      </c>
      <c s="32">
        <f>0+L44+L48+L52</f>
      </c>
      <c s="32">
        <f>0+M44+M48+M52</f>
      </c>
    </row>
    <row r="44" spans="1:16" ht="12.75">
      <c r="A44" t="s">
        <v>50</v>
      </c>
      <c s="34" t="s">
        <v>84</v>
      </c>
      <c s="34" t="s">
        <v>150</v>
      </c>
      <c s="35" t="s">
        <v>5</v>
      </c>
      <c s="6" t="s">
        <v>151</v>
      </c>
      <c s="36" t="s">
        <v>132</v>
      </c>
      <c s="37">
        <v>1</v>
      </c>
      <c s="36">
        <v>0</v>
      </c>
      <c s="36">
        <f>ROUND(G44*H44,6)</f>
      </c>
      <c r="L44" s="38">
        <v>0</v>
      </c>
      <c s="32">
        <f>ROUND(ROUND(L44,2)*ROUND(G44,3),2)</f>
      </c>
      <c s="36" t="s">
        <v>56</v>
      </c>
      <c>
        <f>(M44*21)/100</f>
      </c>
      <c t="s">
        <v>28</v>
      </c>
    </row>
    <row r="45" spans="1:5" ht="12.75">
      <c r="A45" s="35" t="s">
        <v>57</v>
      </c>
      <c r="E45" s="39" t="s">
        <v>151</v>
      </c>
    </row>
    <row r="46" spans="1:5" ht="12.75">
      <c r="A46" s="35" t="s">
        <v>58</v>
      </c>
      <c r="E46" s="40" t="s">
        <v>5</v>
      </c>
    </row>
    <row r="47" spans="1:5" ht="12.75">
      <c r="A47" t="s">
        <v>60</v>
      </c>
      <c r="E47" s="39" t="s">
        <v>5</v>
      </c>
    </row>
    <row r="48" spans="1:16" ht="25.5">
      <c r="A48" t="s">
        <v>50</v>
      </c>
      <c s="34" t="s">
        <v>89</v>
      </c>
      <c s="34" t="s">
        <v>152</v>
      </c>
      <c s="35" t="s">
        <v>5</v>
      </c>
      <c s="6" t="s">
        <v>153</v>
      </c>
      <c s="36" t="s">
        <v>132</v>
      </c>
      <c s="37">
        <v>1</v>
      </c>
      <c s="36">
        <v>0</v>
      </c>
      <c s="36">
        <f>ROUND(G48*H48,6)</f>
      </c>
      <c r="L48" s="38">
        <v>0</v>
      </c>
      <c s="32">
        <f>ROUND(ROUND(L48,2)*ROUND(G48,3),2)</f>
      </c>
      <c s="36" t="s">
        <v>56</v>
      </c>
      <c>
        <f>(M48*21)/100</f>
      </c>
      <c t="s">
        <v>28</v>
      </c>
    </row>
    <row r="49" spans="1:5" ht="25.5">
      <c r="A49" s="35" t="s">
        <v>57</v>
      </c>
      <c r="E49" s="39" t="s">
        <v>153</v>
      </c>
    </row>
    <row r="50" spans="1:5" ht="12.75">
      <c r="A50" s="35" t="s">
        <v>58</v>
      </c>
      <c r="E50" s="40" t="s">
        <v>5</v>
      </c>
    </row>
    <row r="51" spans="1:5" ht="12.75">
      <c r="A51" t="s">
        <v>60</v>
      </c>
      <c r="E51" s="39" t="s">
        <v>5</v>
      </c>
    </row>
    <row r="52" spans="1:16" ht="12.75">
      <c r="A52" t="s">
        <v>50</v>
      </c>
      <c s="34" t="s">
        <v>94</v>
      </c>
      <c s="34" t="s">
        <v>154</v>
      </c>
      <c s="35" t="s">
        <v>5</v>
      </c>
      <c s="6" t="s">
        <v>155</v>
      </c>
      <c s="36" t="s">
        <v>132</v>
      </c>
      <c s="37">
        <v>1</v>
      </c>
      <c s="36">
        <v>0</v>
      </c>
      <c s="36">
        <f>ROUND(G52*H52,6)</f>
      </c>
      <c r="L52" s="38">
        <v>0</v>
      </c>
      <c s="32">
        <f>ROUND(ROUND(L52,2)*ROUND(G52,3),2)</f>
      </c>
      <c s="36" t="s">
        <v>56</v>
      </c>
      <c>
        <f>(M52*21)/100</f>
      </c>
      <c t="s">
        <v>28</v>
      </c>
    </row>
    <row r="53" spans="1:5" ht="12.75">
      <c r="A53" s="35" t="s">
        <v>57</v>
      </c>
      <c r="E53" s="39" t="s">
        <v>155</v>
      </c>
    </row>
    <row r="54" spans="1:5" ht="12.75">
      <c r="A54" s="35" t="s">
        <v>58</v>
      </c>
      <c r="E54" s="40" t="s">
        <v>5</v>
      </c>
    </row>
    <row r="55" spans="1:5" ht="25.5">
      <c r="A55" t="s">
        <v>60</v>
      </c>
      <c r="E55" s="39" t="s">
        <v>156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COUNTIFS(L8:L79,"=0",A8:A79,"P")+COUNTIFS(L8:L79,"",A8:A79,"P")+SUM(Q8:Q79)</f>
      </c>
    </row>
    <row r="8" spans="1:13" ht="12.75">
      <c r="A8" t="s">
        <v>45</v>
      </c>
      <c r="C8" s="28" t="s">
        <v>161</v>
      </c>
      <c r="E8" s="30" t="s">
        <v>160</v>
      </c>
      <c r="J8" s="29">
        <f>0+J9+J78</f>
      </c>
      <c s="29">
        <f>0+K9+K78</f>
      </c>
      <c s="29">
        <f>0+L9+L78</f>
      </c>
      <c s="29">
        <f>0+M9+M78</f>
      </c>
    </row>
    <row r="9" spans="1:13" ht="12.75">
      <c r="A9" t="s">
        <v>47</v>
      </c>
      <c r="C9" s="31" t="s">
        <v>162</v>
      </c>
      <c r="E9" s="33" t="s">
        <v>163</v>
      </c>
      <c r="J9" s="32">
        <f>0</f>
      </c>
      <c s="32">
        <f>0</f>
      </c>
      <c s="32">
        <f>0+L10+L14+L18+L22+L26+L30+L34+L38+L42+L46+L50+L54+L58+L62+L66+L70+L74</f>
      </c>
      <c s="32">
        <f>0+M10+M14+M18+M22+M26+M30+M34+M38+M42+M46+M50+M54+M58+M62+M66+M70+M74</f>
      </c>
    </row>
    <row r="10" spans="1:16" ht="25.5">
      <c r="A10" t="s">
        <v>50</v>
      </c>
      <c s="34" t="s">
        <v>51</v>
      </c>
      <c s="34" t="s">
        <v>164</v>
      </c>
      <c s="35" t="s">
        <v>5</v>
      </c>
      <c s="6" t="s">
        <v>165</v>
      </c>
      <c s="36" t="s">
        <v>166</v>
      </c>
      <c s="37">
        <v>7</v>
      </c>
      <c s="36">
        <v>0</v>
      </c>
      <c s="36">
        <f>ROUND(G10*H10,6)</f>
      </c>
      <c r="L10" s="38">
        <v>0</v>
      </c>
      <c s="32">
        <f>ROUND(ROUND(L10,2)*ROUND(G10,3),2)</f>
      </c>
      <c s="36" t="s">
        <v>56</v>
      </c>
      <c>
        <f>(M10*21)/100</f>
      </c>
      <c t="s">
        <v>28</v>
      </c>
    </row>
    <row r="11" spans="1:5" ht="25.5">
      <c r="A11" s="35" t="s">
        <v>57</v>
      </c>
      <c r="E11" s="39" t="s">
        <v>165</v>
      </c>
    </row>
    <row r="12" spans="1:5" ht="12.75">
      <c r="A12" s="35" t="s">
        <v>58</v>
      </c>
      <c r="E12" s="40" t="s">
        <v>5</v>
      </c>
    </row>
    <row r="13" spans="1:5" ht="114.75">
      <c r="A13" t="s">
        <v>60</v>
      </c>
      <c r="E13" s="39" t="s">
        <v>167</v>
      </c>
    </row>
    <row r="14" spans="1:16" ht="25.5">
      <c r="A14" t="s">
        <v>50</v>
      </c>
      <c s="34" t="s">
        <v>28</v>
      </c>
      <c s="34" t="s">
        <v>168</v>
      </c>
      <c s="35" t="s">
        <v>5</v>
      </c>
      <c s="6" t="s">
        <v>169</v>
      </c>
      <c s="36" t="s">
        <v>166</v>
      </c>
      <c s="37">
        <v>7</v>
      </c>
      <c s="36">
        <v>0</v>
      </c>
      <c s="36">
        <f>ROUND(G14*H14,6)</f>
      </c>
      <c r="L14" s="38">
        <v>0</v>
      </c>
      <c s="32">
        <f>ROUND(ROUND(L14,2)*ROUND(G14,3),2)</f>
      </c>
      <c s="36" t="s">
        <v>56</v>
      </c>
      <c>
        <f>(M14*21)/100</f>
      </c>
      <c t="s">
        <v>28</v>
      </c>
    </row>
    <row r="15" spans="1:5" ht="25.5">
      <c r="A15" s="35" t="s">
        <v>57</v>
      </c>
      <c r="E15" s="39" t="s">
        <v>169</v>
      </c>
    </row>
    <row r="16" spans="1:5" ht="12.75">
      <c r="A16" s="35" t="s">
        <v>58</v>
      </c>
      <c r="E16" s="40" t="s">
        <v>5</v>
      </c>
    </row>
    <row r="17" spans="1:5" ht="114.75">
      <c r="A17" t="s">
        <v>60</v>
      </c>
      <c r="E17" s="39" t="s">
        <v>167</v>
      </c>
    </row>
    <row r="18" spans="1:16" ht="25.5">
      <c r="A18" t="s">
        <v>50</v>
      </c>
      <c s="34" t="s">
        <v>26</v>
      </c>
      <c s="34" t="s">
        <v>170</v>
      </c>
      <c s="35" t="s">
        <v>5</v>
      </c>
      <c s="6" t="s">
        <v>171</v>
      </c>
      <c s="36" t="s">
        <v>166</v>
      </c>
      <c s="37">
        <v>4</v>
      </c>
      <c s="36">
        <v>0</v>
      </c>
      <c s="36">
        <f>ROUND(G18*H18,6)</f>
      </c>
      <c r="L18" s="38">
        <v>0</v>
      </c>
      <c s="32">
        <f>ROUND(ROUND(L18,2)*ROUND(G18,3),2)</f>
      </c>
      <c s="36" t="s">
        <v>56</v>
      </c>
      <c>
        <f>(M18*21)/100</f>
      </c>
      <c t="s">
        <v>28</v>
      </c>
    </row>
    <row r="19" spans="1:5" ht="25.5">
      <c r="A19" s="35" t="s">
        <v>57</v>
      </c>
      <c r="E19" s="39" t="s">
        <v>171</v>
      </c>
    </row>
    <row r="20" spans="1:5" ht="12.75">
      <c r="A20" s="35" t="s">
        <v>58</v>
      </c>
      <c r="E20" s="40" t="s">
        <v>5</v>
      </c>
    </row>
    <row r="21" spans="1:5" ht="114.75">
      <c r="A21" t="s">
        <v>60</v>
      </c>
      <c r="E21" s="39" t="s">
        <v>167</v>
      </c>
    </row>
    <row r="22" spans="1:16" ht="12.75">
      <c r="A22" t="s">
        <v>50</v>
      </c>
      <c s="34" t="s">
        <v>70</v>
      </c>
      <c s="34" t="s">
        <v>172</v>
      </c>
      <c s="35" t="s">
        <v>5</v>
      </c>
      <c s="6" t="s">
        <v>173</v>
      </c>
      <c s="36" t="s">
        <v>166</v>
      </c>
      <c s="37">
        <v>18</v>
      </c>
      <c s="36">
        <v>0</v>
      </c>
      <c s="36">
        <f>ROUND(G22*H22,6)</f>
      </c>
      <c r="L22" s="38">
        <v>0</v>
      </c>
      <c s="32">
        <f>ROUND(ROUND(L22,2)*ROUND(G22,3),2)</f>
      </c>
      <c s="36" t="s">
        <v>56</v>
      </c>
      <c>
        <f>(M22*21)/100</f>
      </c>
      <c t="s">
        <v>28</v>
      </c>
    </row>
    <row r="23" spans="1:5" ht="12.75">
      <c r="A23" s="35" t="s">
        <v>57</v>
      </c>
      <c r="E23" s="39" t="s">
        <v>173</v>
      </c>
    </row>
    <row r="24" spans="1:5" ht="12.75">
      <c r="A24" s="35" t="s">
        <v>58</v>
      </c>
      <c r="E24" s="40" t="s">
        <v>5</v>
      </c>
    </row>
    <row r="25" spans="1:5" ht="25.5">
      <c r="A25" t="s">
        <v>60</v>
      </c>
      <c r="E25" s="39" t="s">
        <v>174</v>
      </c>
    </row>
    <row r="26" spans="1:16" ht="12.75">
      <c r="A26" t="s">
        <v>50</v>
      </c>
      <c s="34" t="s">
        <v>75</v>
      </c>
      <c s="34" t="s">
        <v>175</v>
      </c>
      <c s="35" t="s">
        <v>5</v>
      </c>
      <c s="6" t="s">
        <v>176</v>
      </c>
      <c s="36" t="s">
        <v>166</v>
      </c>
      <c s="37">
        <v>4</v>
      </c>
      <c s="36">
        <v>0</v>
      </c>
      <c s="36">
        <f>ROUND(G26*H26,6)</f>
      </c>
      <c r="L26" s="38">
        <v>0</v>
      </c>
      <c s="32">
        <f>ROUND(ROUND(L26,2)*ROUND(G26,3),2)</f>
      </c>
      <c s="36" t="s">
        <v>56</v>
      </c>
      <c>
        <f>(M26*21)/100</f>
      </c>
      <c t="s">
        <v>28</v>
      </c>
    </row>
    <row r="27" spans="1:5" ht="12.75">
      <c r="A27" s="35" t="s">
        <v>57</v>
      </c>
      <c r="E27" s="39" t="s">
        <v>176</v>
      </c>
    </row>
    <row r="28" spans="1:5" ht="12.75">
      <c r="A28" s="35" t="s">
        <v>58</v>
      </c>
      <c r="E28" s="40" t="s">
        <v>5</v>
      </c>
    </row>
    <row r="29" spans="1:5" ht="25.5">
      <c r="A29" t="s">
        <v>60</v>
      </c>
      <c r="E29" s="39" t="s">
        <v>177</v>
      </c>
    </row>
    <row r="30" spans="1:16" ht="25.5">
      <c r="A30" t="s">
        <v>50</v>
      </c>
      <c s="34" t="s">
        <v>27</v>
      </c>
      <c s="34" t="s">
        <v>178</v>
      </c>
      <c s="35" t="s">
        <v>5</v>
      </c>
      <c s="6" t="s">
        <v>179</v>
      </c>
      <c s="36" t="s">
        <v>166</v>
      </c>
      <c s="37">
        <v>7</v>
      </c>
      <c s="36">
        <v>0</v>
      </c>
      <c s="36">
        <f>ROUND(G30*H30,6)</f>
      </c>
      <c r="L30" s="38">
        <v>0</v>
      </c>
      <c s="32">
        <f>ROUND(ROUND(L30,2)*ROUND(G30,3),2)</f>
      </c>
      <c s="36" t="s">
        <v>56</v>
      </c>
      <c>
        <f>(M30*21)/100</f>
      </c>
      <c t="s">
        <v>28</v>
      </c>
    </row>
    <row r="31" spans="1:5" ht="25.5">
      <c r="A31" s="35" t="s">
        <v>57</v>
      </c>
      <c r="E31" s="39" t="s">
        <v>179</v>
      </c>
    </row>
    <row r="32" spans="1:5" ht="12.75">
      <c r="A32" s="35" t="s">
        <v>58</v>
      </c>
      <c r="E32" s="40" t="s">
        <v>5</v>
      </c>
    </row>
    <row r="33" spans="1:5" ht="25.5">
      <c r="A33" t="s">
        <v>60</v>
      </c>
      <c r="E33" s="39" t="s">
        <v>180</v>
      </c>
    </row>
    <row r="34" spans="1:16" ht="12.75">
      <c r="A34" t="s">
        <v>50</v>
      </c>
      <c s="34" t="s">
        <v>84</v>
      </c>
      <c s="34" t="s">
        <v>181</v>
      </c>
      <c s="35" t="s">
        <v>5</v>
      </c>
      <c s="6" t="s">
        <v>182</v>
      </c>
      <c s="36" t="s">
        <v>166</v>
      </c>
      <c s="37">
        <v>7</v>
      </c>
      <c s="36">
        <v>0</v>
      </c>
      <c s="36">
        <f>ROUND(G34*H34,6)</f>
      </c>
      <c r="L34" s="38">
        <v>0</v>
      </c>
      <c s="32">
        <f>ROUND(ROUND(L34,2)*ROUND(G34,3),2)</f>
      </c>
      <c s="36" t="s">
        <v>56</v>
      </c>
      <c>
        <f>(M34*21)/100</f>
      </c>
      <c t="s">
        <v>28</v>
      </c>
    </row>
    <row r="35" spans="1:5" ht="12.75">
      <c r="A35" s="35" t="s">
        <v>57</v>
      </c>
      <c r="E35" s="39" t="s">
        <v>182</v>
      </c>
    </row>
    <row r="36" spans="1:5" ht="12.75">
      <c r="A36" s="35" t="s">
        <v>58</v>
      </c>
      <c r="E36" s="40" t="s">
        <v>5</v>
      </c>
    </row>
    <row r="37" spans="1:5" ht="25.5">
      <c r="A37" t="s">
        <v>60</v>
      </c>
      <c r="E37" s="39" t="s">
        <v>183</v>
      </c>
    </row>
    <row r="38" spans="1:16" ht="12.75">
      <c r="A38" t="s">
        <v>50</v>
      </c>
      <c s="34" t="s">
        <v>89</v>
      </c>
      <c s="34" t="s">
        <v>184</v>
      </c>
      <c s="35" t="s">
        <v>5</v>
      </c>
      <c s="6" t="s">
        <v>185</v>
      </c>
      <c s="36" t="s">
        <v>166</v>
      </c>
      <c s="37">
        <v>1</v>
      </c>
      <c s="36">
        <v>0</v>
      </c>
      <c s="36">
        <f>ROUND(G38*H38,6)</f>
      </c>
      <c r="L38" s="38">
        <v>0</v>
      </c>
      <c s="32">
        <f>ROUND(ROUND(L38,2)*ROUND(G38,3),2)</f>
      </c>
      <c s="36" t="s">
        <v>56</v>
      </c>
      <c>
        <f>(M38*21)/100</f>
      </c>
      <c t="s">
        <v>28</v>
      </c>
    </row>
    <row r="39" spans="1:5" ht="12.75">
      <c r="A39" s="35" t="s">
        <v>57</v>
      </c>
      <c r="E39" s="39" t="s">
        <v>185</v>
      </c>
    </row>
    <row r="40" spans="1:5" ht="12.75">
      <c r="A40" s="35" t="s">
        <v>58</v>
      </c>
      <c r="E40" s="40" t="s">
        <v>5</v>
      </c>
    </row>
    <row r="41" spans="1:5" ht="25.5">
      <c r="A41" t="s">
        <v>60</v>
      </c>
      <c r="E41" s="39" t="s">
        <v>177</v>
      </c>
    </row>
    <row r="42" spans="1:16" ht="25.5">
      <c r="A42" t="s">
        <v>50</v>
      </c>
      <c s="34" t="s">
        <v>94</v>
      </c>
      <c s="34" t="s">
        <v>186</v>
      </c>
      <c s="35" t="s">
        <v>5</v>
      </c>
      <c s="6" t="s">
        <v>187</v>
      </c>
      <c s="36" t="s">
        <v>188</v>
      </c>
      <c s="37">
        <v>1020</v>
      </c>
      <c s="36">
        <v>0</v>
      </c>
      <c s="36">
        <f>ROUND(G42*H42,6)</f>
      </c>
      <c r="L42" s="38">
        <v>0</v>
      </c>
      <c s="32">
        <f>ROUND(ROUND(L42,2)*ROUND(G42,3),2)</f>
      </c>
      <c s="36" t="s">
        <v>56</v>
      </c>
      <c>
        <f>(M42*21)/100</f>
      </c>
      <c t="s">
        <v>28</v>
      </c>
    </row>
    <row r="43" spans="1:5" ht="25.5">
      <c r="A43" s="35" t="s">
        <v>57</v>
      </c>
      <c r="E43" s="39" t="s">
        <v>187</v>
      </c>
    </row>
    <row r="44" spans="1:5" ht="12.75">
      <c r="A44" s="35" t="s">
        <v>58</v>
      </c>
      <c r="E44" s="40" t="s">
        <v>5</v>
      </c>
    </row>
    <row r="45" spans="1:5" ht="51">
      <c r="A45" t="s">
        <v>60</v>
      </c>
      <c r="E45" s="39" t="s">
        <v>189</v>
      </c>
    </row>
    <row r="46" spans="1:16" ht="12.75">
      <c r="A46" t="s">
        <v>50</v>
      </c>
      <c s="34" t="s">
        <v>99</v>
      </c>
      <c s="34" t="s">
        <v>190</v>
      </c>
      <c s="35" t="s">
        <v>5</v>
      </c>
      <c s="6" t="s">
        <v>191</v>
      </c>
      <c s="36" t="s">
        <v>188</v>
      </c>
      <c s="37">
        <v>1020</v>
      </c>
      <c s="36">
        <v>0</v>
      </c>
      <c s="36">
        <f>ROUND(G46*H46,6)</f>
      </c>
      <c r="L46" s="38">
        <v>0</v>
      </c>
      <c s="32">
        <f>ROUND(ROUND(L46,2)*ROUND(G46,3),2)</f>
      </c>
      <c s="36" t="s">
        <v>56</v>
      </c>
      <c>
        <f>(M46*21)/100</f>
      </c>
      <c t="s">
        <v>28</v>
      </c>
    </row>
    <row r="47" spans="1:5" ht="12.75">
      <c r="A47" s="35" t="s">
        <v>57</v>
      </c>
      <c r="E47" s="39" t="s">
        <v>191</v>
      </c>
    </row>
    <row r="48" spans="1:5" ht="12.75">
      <c r="A48" s="35" t="s">
        <v>58</v>
      </c>
      <c r="E48" s="40" t="s">
        <v>5</v>
      </c>
    </row>
    <row r="49" spans="1:5" ht="51">
      <c r="A49" t="s">
        <v>60</v>
      </c>
      <c r="E49" s="39" t="s">
        <v>192</v>
      </c>
    </row>
    <row r="50" spans="1:16" ht="25.5">
      <c r="A50" t="s">
        <v>50</v>
      </c>
      <c s="34" t="s">
        <v>104</v>
      </c>
      <c s="34" t="s">
        <v>193</v>
      </c>
      <c s="35" t="s">
        <v>5</v>
      </c>
      <c s="6" t="s">
        <v>194</v>
      </c>
      <c s="36" t="s">
        <v>166</v>
      </c>
      <c s="37">
        <v>1020</v>
      </c>
      <c s="36">
        <v>0</v>
      </c>
      <c s="36">
        <f>ROUND(G50*H50,6)</f>
      </c>
      <c r="L50" s="38">
        <v>0</v>
      </c>
      <c s="32">
        <f>ROUND(ROUND(L50,2)*ROUND(G50,3),2)</f>
      </c>
      <c s="36" t="s">
        <v>56</v>
      </c>
      <c>
        <f>(M50*21)/100</f>
      </c>
      <c t="s">
        <v>28</v>
      </c>
    </row>
    <row r="51" spans="1:5" ht="25.5">
      <c r="A51" s="35" t="s">
        <v>57</v>
      </c>
      <c r="E51" s="39" t="s">
        <v>194</v>
      </c>
    </row>
    <row r="52" spans="1:5" ht="12.75">
      <c r="A52" s="35" t="s">
        <v>58</v>
      </c>
      <c r="E52" s="40" t="s">
        <v>5</v>
      </c>
    </row>
    <row r="53" spans="1:5" ht="51">
      <c r="A53" t="s">
        <v>60</v>
      </c>
      <c r="E53" s="39" t="s">
        <v>192</v>
      </c>
    </row>
    <row r="54" spans="1:16" ht="25.5">
      <c r="A54" t="s">
        <v>50</v>
      </c>
      <c s="34" t="s">
        <v>109</v>
      </c>
      <c s="34" t="s">
        <v>195</v>
      </c>
      <c s="35" t="s">
        <v>5</v>
      </c>
      <c s="6" t="s">
        <v>196</v>
      </c>
      <c s="36" t="s">
        <v>166</v>
      </c>
      <c s="37">
        <v>25</v>
      </c>
      <c s="36">
        <v>0</v>
      </c>
      <c s="36">
        <f>ROUND(G54*H54,6)</f>
      </c>
      <c r="L54" s="38">
        <v>0</v>
      </c>
      <c s="32">
        <f>ROUND(ROUND(L54,2)*ROUND(G54,3),2)</f>
      </c>
      <c s="36" t="s">
        <v>56</v>
      </c>
      <c>
        <f>(M54*21)/100</f>
      </c>
      <c t="s">
        <v>28</v>
      </c>
    </row>
    <row r="55" spans="1:5" ht="25.5">
      <c r="A55" s="35" t="s">
        <v>57</v>
      </c>
      <c r="E55" s="39" t="s">
        <v>196</v>
      </c>
    </row>
    <row r="56" spans="1:5" ht="12.75">
      <c r="A56" s="35" t="s">
        <v>58</v>
      </c>
      <c r="E56" s="40" t="s">
        <v>5</v>
      </c>
    </row>
    <row r="57" spans="1:5" ht="12.75">
      <c r="A57" t="s">
        <v>60</v>
      </c>
      <c r="E57" s="39" t="s">
        <v>5</v>
      </c>
    </row>
    <row r="58" spans="1:16" ht="12.75">
      <c r="A58" t="s">
        <v>50</v>
      </c>
      <c s="34" t="s">
        <v>114</v>
      </c>
      <c s="34" t="s">
        <v>197</v>
      </c>
      <c s="35" t="s">
        <v>5</v>
      </c>
      <c s="6" t="s">
        <v>198</v>
      </c>
      <c s="36" t="s">
        <v>166</v>
      </c>
      <c s="37">
        <v>20</v>
      </c>
      <c s="36">
        <v>0</v>
      </c>
      <c s="36">
        <f>ROUND(G58*H58,6)</f>
      </c>
      <c r="L58" s="38">
        <v>0</v>
      </c>
      <c s="32">
        <f>ROUND(ROUND(L58,2)*ROUND(G58,3),2)</f>
      </c>
      <c s="36" t="s">
        <v>56</v>
      </c>
      <c>
        <f>(M58*21)/100</f>
      </c>
      <c t="s">
        <v>28</v>
      </c>
    </row>
    <row r="59" spans="1:5" ht="12.75">
      <c r="A59" s="35" t="s">
        <v>57</v>
      </c>
      <c r="E59" s="39" t="s">
        <v>198</v>
      </c>
    </row>
    <row r="60" spans="1:5" ht="12.75">
      <c r="A60" s="35" t="s">
        <v>58</v>
      </c>
      <c r="E60" s="40" t="s">
        <v>5</v>
      </c>
    </row>
    <row r="61" spans="1:5" ht="12.75">
      <c r="A61" t="s">
        <v>60</v>
      </c>
      <c r="E61" s="39" t="s">
        <v>5</v>
      </c>
    </row>
    <row r="62" spans="1:16" ht="12.75">
      <c r="A62" t="s">
        <v>50</v>
      </c>
      <c s="34" t="s">
        <v>199</v>
      </c>
      <c s="34" t="s">
        <v>200</v>
      </c>
      <c s="35" t="s">
        <v>5</v>
      </c>
      <c s="6" t="s">
        <v>201</v>
      </c>
      <c s="36" t="s">
        <v>166</v>
      </c>
      <c s="37">
        <v>40</v>
      </c>
      <c s="36">
        <v>0</v>
      </c>
      <c s="36">
        <f>ROUND(G62*H62,6)</f>
      </c>
      <c r="L62" s="38">
        <v>0</v>
      </c>
      <c s="32">
        <f>ROUND(ROUND(L62,2)*ROUND(G62,3),2)</f>
      </c>
      <c s="36" t="s">
        <v>56</v>
      </c>
      <c>
        <f>(M62*21)/100</f>
      </c>
      <c t="s">
        <v>28</v>
      </c>
    </row>
    <row r="63" spans="1:5" ht="12.75">
      <c r="A63" s="35" t="s">
        <v>57</v>
      </c>
      <c r="E63" s="39" t="s">
        <v>201</v>
      </c>
    </row>
    <row r="64" spans="1:5" ht="12.75">
      <c r="A64" s="35" t="s">
        <v>58</v>
      </c>
      <c r="E64" s="40" t="s">
        <v>5</v>
      </c>
    </row>
    <row r="65" spans="1:5" ht="12.75">
      <c r="A65" t="s">
        <v>60</v>
      </c>
      <c r="E65" s="39" t="s">
        <v>5</v>
      </c>
    </row>
    <row r="66" spans="1:16" ht="25.5">
      <c r="A66" t="s">
        <v>50</v>
      </c>
      <c s="34" t="s">
        <v>162</v>
      </c>
      <c s="34" t="s">
        <v>202</v>
      </c>
      <c s="35" t="s">
        <v>5</v>
      </c>
      <c s="6" t="s">
        <v>203</v>
      </c>
      <c s="36" t="s">
        <v>166</v>
      </c>
      <c s="37">
        <v>5</v>
      </c>
      <c s="36">
        <v>0</v>
      </c>
      <c s="36">
        <f>ROUND(G66*H66,6)</f>
      </c>
      <c r="L66" s="38">
        <v>0</v>
      </c>
      <c s="32">
        <f>ROUND(ROUND(L66,2)*ROUND(G66,3),2)</f>
      </c>
      <c s="36" t="s">
        <v>56</v>
      </c>
      <c>
        <f>(M66*21)/100</f>
      </c>
      <c t="s">
        <v>28</v>
      </c>
    </row>
    <row r="67" spans="1:5" ht="25.5">
      <c r="A67" s="35" t="s">
        <v>57</v>
      </c>
      <c r="E67" s="39" t="s">
        <v>203</v>
      </c>
    </row>
    <row r="68" spans="1:5" ht="12.75">
      <c r="A68" s="35" t="s">
        <v>58</v>
      </c>
      <c r="E68" s="40" t="s">
        <v>5</v>
      </c>
    </row>
    <row r="69" spans="1:5" ht="12.75">
      <c r="A69" t="s">
        <v>60</v>
      </c>
      <c r="E69" s="39" t="s">
        <v>5</v>
      </c>
    </row>
    <row r="70" spans="1:16" ht="12.75">
      <c r="A70" t="s">
        <v>50</v>
      </c>
      <c s="34" t="s">
        <v>204</v>
      </c>
      <c s="34" t="s">
        <v>205</v>
      </c>
      <c s="35" t="s">
        <v>5</v>
      </c>
      <c s="6" t="s">
        <v>206</v>
      </c>
      <c s="36" t="s">
        <v>166</v>
      </c>
      <c s="37">
        <v>2</v>
      </c>
      <c s="36">
        <v>0</v>
      </c>
      <c s="36">
        <f>ROUND(G70*H70,6)</f>
      </c>
      <c r="L70" s="38">
        <v>0</v>
      </c>
      <c s="32">
        <f>ROUND(ROUND(L70,2)*ROUND(G70,3),2)</f>
      </c>
      <c s="36" t="s">
        <v>56</v>
      </c>
      <c>
        <f>(M70*21)/100</f>
      </c>
      <c t="s">
        <v>28</v>
      </c>
    </row>
    <row r="71" spans="1:5" ht="12.75">
      <c r="A71" s="35" t="s">
        <v>57</v>
      </c>
      <c r="E71" s="39" t="s">
        <v>206</v>
      </c>
    </row>
    <row r="72" spans="1:5" ht="12.75">
      <c r="A72" s="35" t="s">
        <v>58</v>
      </c>
      <c r="E72" s="40" t="s">
        <v>5</v>
      </c>
    </row>
    <row r="73" spans="1:5" ht="12.75">
      <c r="A73" t="s">
        <v>60</v>
      </c>
      <c r="E73" s="39" t="s">
        <v>5</v>
      </c>
    </row>
    <row r="74" spans="1:16" ht="25.5">
      <c r="A74" t="s">
        <v>50</v>
      </c>
      <c s="34" t="s">
        <v>207</v>
      </c>
      <c s="34" t="s">
        <v>208</v>
      </c>
      <c s="35" t="s">
        <v>5</v>
      </c>
      <c s="6" t="s">
        <v>209</v>
      </c>
      <c s="36" t="s">
        <v>166</v>
      </c>
      <c s="37">
        <v>1</v>
      </c>
      <c s="36">
        <v>0</v>
      </c>
      <c s="36">
        <f>ROUND(G74*H74,6)</f>
      </c>
      <c r="L74" s="38">
        <v>0</v>
      </c>
      <c s="32">
        <f>ROUND(ROUND(L74,2)*ROUND(G74,3),2)</f>
      </c>
      <c s="36" t="s">
        <v>56</v>
      </c>
      <c>
        <f>(M74*21)/100</f>
      </c>
      <c t="s">
        <v>28</v>
      </c>
    </row>
    <row r="75" spans="1:5" ht="25.5">
      <c r="A75" s="35" t="s">
        <v>57</v>
      </c>
      <c r="E75" s="39" t="s">
        <v>209</v>
      </c>
    </row>
    <row r="76" spans="1:5" ht="12.75">
      <c r="A76" s="35" t="s">
        <v>58</v>
      </c>
      <c r="E76" s="40" t="s">
        <v>5</v>
      </c>
    </row>
    <row r="77" spans="1:5" ht="76.5">
      <c r="A77" t="s">
        <v>60</v>
      </c>
      <c r="E77" s="39" t="s">
        <v>210</v>
      </c>
    </row>
    <row r="78" spans="1:13" ht="12.75">
      <c r="A78" t="s">
        <v>47</v>
      </c>
      <c r="C78" s="31" t="s">
        <v>148</v>
      </c>
      <c r="E78" s="33" t="s">
        <v>149</v>
      </c>
      <c r="J78" s="32">
        <f>0</f>
      </c>
      <c s="32">
        <f>0</f>
      </c>
      <c s="32">
        <f>0+L79</f>
      </c>
      <c s="32">
        <f>0+M79</f>
      </c>
    </row>
    <row r="79" spans="1:16" ht="25.5">
      <c r="A79" t="s">
        <v>50</v>
      </c>
      <c s="34" t="s">
        <v>211</v>
      </c>
      <c s="34" t="s">
        <v>212</v>
      </c>
      <c s="35" t="s">
        <v>5</v>
      </c>
      <c s="6" t="s">
        <v>213</v>
      </c>
      <c s="36" t="s">
        <v>166</v>
      </c>
      <c s="37">
        <v>1</v>
      </c>
      <c s="36">
        <v>0</v>
      </c>
      <c s="36">
        <f>ROUND(G79*H79,6)</f>
      </c>
      <c r="L79" s="38">
        <v>0</v>
      </c>
      <c s="32">
        <f>ROUND(ROUND(L79,2)*ROUND(G79,3),2)</f>
      </c>
      <c s="36" t="s">
        <v>56</v>
      </c>
      <c>
        <f>(M79*21)/100</f>
      </c>
      <c t="s">
        <v>28</v>
      </c>
    </row>
    <row r="80" spans="1:5" ht="25.5">
      <c r="A80" s="35" t="s">
        <v>57</v>
      </c>
      <c r="E80" s="39" t="s">
        <v>213</v>
      </c>
    </row>
    <row r="81" spans="1:5" ht="12.75">
      <c r="A81" s="35" t="s">
        <v>58</v>
      </c>
      <c r="E81" s="40" t="s">
        <v>5</v>
      </c>
    </row>
    <row r="82" spans="1:5" ht="12.75">
      <c r="A82" t="s">
        <v>60</v>
      </c>
      <c r="E8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3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COUNTIFS(L8:L306,"=0",A8:A306,"P")+COUNTIFS(L8:L306,"",A8:A306,"P")+SUM(Q8:Q306)</f>
      </c>
    </row>
    <row r="8" spans="1:13" ht="12.75">
      <c r="A8" t="s">
        <v>45</v>
      </c>
      <c r="C8" s="28" t="s">
        <v>216</v>
      </c>
      <c r="E8" s="30" t="s">
        <v>215</v>
      </c>
      <c r="J8" s="29">
        <f>0+J9+J14+J39+J64+J85+J90+J99+J124+J141+J150+J167+J192+J213+J218+J227+J240+J253</f>
      </c>
      <c s="29">
        <f>0+K9+K14+K39+K64+K85+K90+K99+K124+K141+K150+K167+K192+K213+K218+K227+K240+K253</f>
      </c>
      <c s="29">
        <f>0+L9+L14+L39+L64+L85+L90+L99+L124+L141+L150+L167+L192+L213+L218+L227+L240+L253</f>
      </c>
      <c s="29">
        <f>0+M9+M14+M39+M64+M85+M90+M99+M124+M141+M150+M167+M192+M213+M218+M227+M240+M253</f>
      </c>
    </row>
    <row r="9" spans="1:13" ht="12.75">
      <c r="A9" t="s">
        <v>47</v>
      </c>
      <c r="C9" s="31" t="s">
        <v>94</v>
      </c>
      <c r="E9" s="33" t="s">
        <v>217</v>
      </c>
      <c r="J9" s="32">
        <f>0</f>
      </c>
      <c s="32">
        <f>0</f>
      </c>
      <c s="32">
        <f>0+L10</f>
      </c>
      <c s="32">
        <f>0+M10</f>
      </c>
    </row>
    <row r="10" spans="1:16" ht="25.5">
      <c r="A10" t="s">
        <v>50</v>
      </c>
      <c s="34" t="s">
        <v>51</v>
      </c>
      <c s="34" t="s">
        <v>218</v>
      </c>
      <c s="35" t="s">
        <v>5</v>
      </c>
      <c s="6" t="s">
        <v>219</v>
      </c>
      <c s="36" t="s">
        <v>220</v>
      </c>
      <c s="37">
        <v>6</v>
      </c>
      <c s="36">
        <v>0</v>
      </c>
      <c s="36">
        <f>ROUND(G10*H10,6)</f>
      </c>
      <c r="L10" s="38">
        <v>0</v>
      </c>
      <c s="32">
        <f>ROUND(ROUND(L10,2)*ROUND(G10,3),2)</f>
      </c>
      <c s="36" t="s">
        <v>56</v>
      </c>
      <c>
        <f>(M10*21)/100</f>
      </c>
      <c t="s">
        <v>28</v>
      </c>
    </row>
    <row r="11" spans="1:5" ht="25.5">
      <c r="A11" s="35" t="s">
        <v>57</v>
      </c>
      <c r="E11" s="39" t="s">
        <v>219</v>
      </c>
    </row>
    <row r="12" spans="1:5" ht="12.75">
      <c r="A12" s="35" t="s">
        <v>58</v>
      </c>
      <c r="E12" s="40" t="s">
        <v>5</v>
      </c>
    </row>
    <row r="13" spans="1:5" ht="38.25">
      <c r="A13" t="s">
        <v>60</v>
      </c>
      <c r="E13" s="39" t="s">
        <v>221</v>
      </c>
    </row>
    <row r="14" spans="1:13" ht="12.75">
      <c r="A14" t="s">
        <v>47</v>
      </c>
      <c r="C14" s="31" t="s">
        <v>48</v>
      </c>
      <c r="E14" s="33" t="s">
        <v>49</v>
      </c>
      <c r="J14" s="32">
        <f>0</f>
      </c>
      <c s="32">
        <f>0</f>
      </c>
      <c s="32">
        <f>0+L15+L19+L23+L27+L31+L35</f>
      </c>
      <c s="32">
        <f>0+M15+M19+M23+M27+M31+M35</f>
      </c>
    </row>
    <row r="15" spans="1:16" ht="38.25">
      <c r="A15" t="s">
        <v>50</v>
      </c>
      <c s="34" t="s">
        <v>28</v>
      </c>
      <c s="34" t="s">
        <v>62</v>
      </c>
      <c s="35" t="s">
        <v>63</v>
      </c>
      <c s="6" t="s">
        <v>64</v>
      </c>
      <c s="36" t="s">
        <v>55</v>
      </c>
      <c s="37">
        <v>0.1</v>
      </c>
      <c s="36">
        <v>0</v>
      </c>
      <c s="36">
        <f>ROUND(G15*H15,6)</f>
      </c>
      <c r="L15" s="38">
        <v>0</v>
      </c>
      <c s="32">
        <f>ROUND(ROUND(L15,2)*ROUND(G15,3),2)</f>
      </c>
      <c s="36" t="s">
        <v>56</v>
      </c>
      <c>
        <f>(M15*21)/100</f>
      </c>
      <c t="s">
        <v>28</v>
      </c>
    </row>
    <row r="16" spans="1:5" ht="25.5">
      <c r="A16" s="35" t="s">
        <v>57</v>
      </c>
      <c r="E16" s="39" t="s">
        <v>222</v>
      </c>
    </row>
    <row r="17" spans="1:5" ht="12.75">
      <c r="A17" s="35" t="s">
        <v>58</v>
      </c>
      <c r="E17" s="40" t="s">
        <v>5</v>
      </c>
    </row>
    <row r="18" spans="1:5" ht="12.75">
      <c r="A18" t="s">
        <v>60</v>
      </c>
      <c r="E18" s="39" t="s">
        <v>5</v>
      </c>
    </row>
    <row r="19" spans="1:16" ht="25.5">
      <c r="A19" t="s">
        <v>50</v>
      </c>
      <c s="34" t="s">
        <v>26</v>
      </c>
      <c s="34" t="s">
        <v>66</v>
      </c>
      <c s="35" t="s">
        <v>67</v>
      </c>
      <c s="6" t="s">
        <v>68</v>
      </c>
      <c s="36" t="s">
        <v>55</v>
      </c>
      <c s="37">
        <v>0.5</v>
      </c>
      <c s="36">
        <v>0</v>
      </c>
      <c s="36">
        <f>ROUND(G19*H19,6)</f>
      </c>
      <c r="L19" s="38">
        <v>0</v>
      </c>
      <c s="32">
        <f>ROUND(ROUND(L19,2)*ROUND(G19,3),2)</f>
      </c>
      <c s="36" t="s">
        <v>56</v>
      </c>
      <c>
        <f>(M19*21)/100</f>
      </c>
      <c t="s">
        <v>28</v>
      </c>
    </row>
    <row r="20" spans="1:5" ht="25.5">
      <c r="A20" s="35" t="s">
        <v>57</v>
      </c>
      <c r="E20" s="39" t="s">
        <v>222</v>
      </c>
    </row>
    <row r="21" spans="1:5" ht="12.75">
      <c r="A21" s="35" t="s">
        <v>58</v>
      </c>
      <c r="E21" s="40" t="s">
        <v>5</v>
      </c>
    </row>
    <row r="22" spans="1:5" ht="12.75">
      <c r="A22" t="s">
        <v>60</v>
      </c>
      <c r="E22" s="39" t="s">
        <v>5</v>
      </c>
    </row>
    <row r="23" spans="1:16" ht="25.5">
      <c r="A23" t="s">
        <v>50</v>
      </c>
      <c s="34" t="s">
        <v>70</v>
      </c>
      <c s="34" t="s">
        <v>76</v>
      </c>
      <c s="35" t="s">
        <v>77</v>
      </c>
      <c s="6" t="s">
        <v>78</v>
      </c>
      <c s="36" t="s">
        <v>55</v>
      </c>
      <c s="37">
        <v>0.1</v>
      </c>
      <c s="36">
        <v>0</v>
      </c>
      <c s="36">
        <f>ROUND(G23*H23,6)</f>
      </c>
      <c r="L23" s="38">
        <v>0</v>
      </c>
      <c s="32">
        <f>ROUND(ROUND(L23,2)*ROUND(G23,3),2)</f>
      </c>
      <c s="36" t="s">
        <v>56</v>
      </c>
      <c>
        <f>(M23*21)/100</f>
      </c>
      <c t="s">
        <v>28</v>
      </c>
    </row>
    <row r="24" spans="1:5" ht="25.5">
      <c r="A24" s="35" t="s">
        <v>57</v>
      </c>
      <c r="E24" s="39" t="s">
        <v>222</v>
      </c>
    </row>
    <row r="25" spans="1:5" ht="12.75">
      <c r="A25" s="35" t="s">
        <v>58</v>
      </c>
      <c r="E25" s="40" t="s">
        <v>5</v>
      </c>
    </row>
    <row r="26" spans="1:5" ht="12.75">
      <c r="A26" t="s">
        <v>60</v>
      </c>
      <c r="E26" s="39" t="s">
        <v>5</v>
      </c>
    </row>
    <row r="27" spans="1:16" ht="25.5">
      <c r="A27" t="s">
        <v>50</v>
      </c>
      <c s="34" t="s">
        <v>75</v>
      </c>
      <c s="34" t="s">
        <v>80</v>
      </c>
      <c s="35" t="s">
        <v>81</v>
      </c>
      <c s="6" t="s">
        <v>82</v>
      </c>
      <c s="36" t="s">
        <v>55</v>
      </c>
      <c s="37">
        <v>0.1</v>
      </c>
      <c s="36">
        <v>0</v>
      </c>
      <c s="36">
        <f>ROUND(G27*H27,6)</f>
      </c>
      <c r="L27" s="38">
        <v>0</v>
      </c>
      <c s="32">
        <f>ROUND(ROUND(L27,2)*ROUND(G27,3),2)</f>
      </c>
      <c s="36" t="s">
        <v>56</v>
      </c>
      <c>
        <f>(M27*21)/100</f>
      </c>
      <c t="s">
        <v>28</v>
      </c>
    </row>
    <row r="28" spans="1:5" ht="25.5">
      <c r="A28" s="35" t="s">
        <v>57</v>
      </c>
      <c r="E28" s="39" t="s">
        <v>222</v>
      </c>
    </row>
    <row r="29" spans="1:5" ht="12.75">
      <c r="A29" s="35" t="s">
        <v>58</v>
      </c>
      <c r="E29" s="40" t="s">
        <v>5</v>
      </c>
    </row>
    <row r="30" spans="1:5" ht="12.75">
      <c r="A30" t="s">
        <v>60</v>
      </c>
      <c r="E30" s="39" t="s">
        <v>5</v>
      </c>
    </row>
    <row r="31" spans="1:16" ht="25.5">
      <c r="A31" t="s">
        <v>50</v>
      </c>
      <c s="34" t="s">
        <v>27</v>
      </c>
      <c s="34" t="s">
        <v>105</v>
      </c>
      <c s="35" t="s">
        <v>106</v>
      </c>
      <c s="6" t="s">
        <v>107</v>
      </c>
      <c s="36" t="s">
        <v>55</v>
      </c>
      <c s="37">
        <v>0.1</v>
      </c>
      <c s="36">
        <v>0</v>
      </c>
      <c s="36">
        <f>ROUND(G31*H31,6)</f>
      </c>
      <c r="L31" s="38">
        <v>0</v>
      </c>
      <c s="32">
        <f>ROUND(ROUND(L31,2)*ROUND(G31,3),2)</f>
      </c>
      <c s="36" t="s">
        <v>56</v>
      </c>
      <c>
        <f>(M31*21)/100</f>
      </c>
      <c t="s">
        <v>28</v>
      </c>
    </row>
    <row r="32" spans="1:5" ht="25.5">
      <c r="A32" s="35" t="s">
        <v>57</v>
      </c>
      <c r="E32" s="39" t="s">
        <v>222</v>
      </c>
    </row>
    <row r="33" spans="1:5" ht="12.75">
      <c r="A33" s="35" t="s">
        <v>58</v>
      </c>
      <c r="E33" s="40" t="s">
        <v>5</v>
      </c>
    </row>
    <row r="34" spans="1:5" ht="12.75">
      <c r="A34" t="s">
        <v>60</v>
      </c>
      <c r="E34" s="39" t="s">
        <v>5</v>
      </c>
    </row>
    <row r="35" spans="1:16" ht="25.5">
      <c r="A35" t="s">
        <v>50</v>
      </c>
      <c s="34" t="s">
        <v>84</v>
      </c>
      <c s="34" t="s">
        <v>110</v>
      </c>
      <c s="35" t="s">
        <v>111</v>
      </c>
      <c s="6" t="s">
        <v>112</v>
      </c>
      <c s="36" t="s">
        <v>55</v>
      </c>
      <c s="37">
        <v>0.1</v>
      </c>
      <c s="36">
        <v>0</v>
      </c>
      <c s="36">
        <f>ROUND(G35*H35,6)</f>
      </c>
      <c r="L35" s="38">
        <v>0</v>
      </c>
      <c s="32">
        <f>ROUND(ROUND(L35,2)*ROUND(G35,3),2)</f>
      </c>
      <c s="36" t="s">
        <v>56</v>
      </c>
      <c>
        <f>(M35*21)/100</f>
      </c>
      <c t="s">
        <v>28</v>
      </c>
    </row>
    <row r="36" spans="1:5" ht="25.5">
      <c r="A36" s="35" t="s">
        <v>57</v>
      </c>
      <c r="E36" s="39" t="s">
        <v>222</v>
      </c>
    </row>
    <row r="37" spans="1:5" ht="12.75">
      <c r="A37" s="35" t="s">
        <v>58</v>
      </c>
      <c r="E37" s="40" t="s">
        <v>5</v>
      </c>
    </row>
    <row r="38" spans="1:5" ht="12.75">
      <c r="A38" t="s">
        <v>60</v>
      </c>
      <c r="E38" s="39" t="s">
        <v>5</v>
      </c>
    </row>
    <row r="39" spans="1:13" ht="12.75">
      <c r="A39" t="s">
        <v>47</v>
      </c>
      <c r="C39" s="31" t="s">
        <v>223</v>
      </c>
      <c r="E39" s="33" t="s">
        <v>224</v>
      </c>
      <c r="J39" s="32">
        <f>0</f>
      </c>
      <c s="32">
        <f>0</f>
      </c>
      <c s="32">
        <f>0+L40+L44+L48+L52+L56+L60</f>
      </c>
      <c s="32">
        <f>0+M40+M44+M48+M52+M56+M60</f>
      </c>
    </row>
    <row r="40" spans="1:16" ht="12.75">
      <c r="A40" t="s">
        <v>50</v>
      </c>
      <c s="34" t="s">
        <v>225</v>
      </c>
      <c s="34" t="s">
        <v>226</v>
      </c>
      <c s="35" t="s">
        <v>5</v>
      </c>
      <c s="6" t="s">
        <v>227</v>
      </c>
      <c s="36" t="s">
        <v>166</v>
      </c>
      <c s="37">
        <v>47</v>
      </c>
      <c s="36">
        <v>0</v>
      </c>
      <c s="36">
        <f>ROUND(G40*H40,6)</f>
      </c>
      <c r="L40" s="38">
        <v>0</v>
      </c>
      <c s="32">
        <f>ROUND(ROUND(L40,2)*ROUND(G40,3),2)</f>
      </c>
      <c s="36" t="s">
        <v>56</v>
      </c>
      <c>
        <f>(M40*21)/100</f>
      </c>
      <c t="s">
        <v>28</v>
      </c>
    </row>
    <row r="41" spans="1:5" ht="12.75">
      <c r="A41" s="35" t="s">
        <v>57</v>
      </c>
      <c r="E41" s="39" t="s">
        <v>227</v>
      </c>
    </row>
    <row r="42" spans="1:5" ht="12.75">
      <c r="A42" s="35" t="s">
        <v>58</v>
      </c>
      <c r="E42" s="40" t="s">
        <v>5</v>
      </c>
    </row>
    <row r="43" spans="1:5" ht="12.75">
      <c r="A43" t="s">
        <v>60</v>
      </c>
      <c r="E43" s="39" t="s">
        <v>5</v>
      </c>
    </row>
    <row r="44" spans="1:16" ht="12.75">
      <c r="A44" t="s">
        <v>50</v>
      </c>
      <c s="34" t="s">
        <v>228</v>
      </c>
      <c s="34" t="s">
        <v>229</v>
      </c>
      <c s="35" t="s">
        <v>5</v>
      </c>
      <c s="6" t="s">
        <v>230</v>
      </c>
      <c s="36" t="s">
        <v>166</v>
      </c>
      <c s="37">
        <v>47</v>
      </c>
      <c s="36">
        <v>0</v>
      </c>
      <c s="36">
        <f>ROUND(G44*H44,6)</f>
      </c>
      <c r="L44" s="38">
        <v>0</v>
      </c>
      <c s="32">
        <f>ROUND(ROUND(L44,2)*ROUND(G44,3),2)</f>
      </c>
      <c s="36" t="s">
        <v>56</v>
      </c>
      <c>
        <f>(M44*21)/100</f>
      </c>
      <c t="s">
        <v>28</v>
      </c>
    </row>
    <row r="45" spans="1:5" ht="12.75">
      <c r="A45" s="35" t="s">
        <v>57</v>
      </c>
      <c r="E45" s="39" t="s">
        <v>230</v>
      </c>
    </row>
    <row r="46" spans="1:5" ht="12.75">
      <c r="A46" s="35" t="s">
        <v>58</v>
      </c>
      <c r="E46" s="40" t="s">
        <v>5</v>
      </c>
    </row>
    <row r="47" spans="1:5" ht="12.75">
      <c r="A47" t="s">
        <v>60</v>
      </c>
      <c r="E47" s="39" t="s">
        <v>5</v>
      </c>
    </row>
    <row r="48" spans="1:16" ht="12.75">
      <c r="A48" t="s">
        <v>50</v>
      </c>
      <c s="34" t="s">
        <v>231</v>
      </c>
      <c s="34" t="s">
        <v>232</v>
      </c>
      <c s="35" t="s">
        <v>5</v>
      </c>
      <c s="6" t="s">
        <v>233</v>
      </c>
      <c s="36" t="s">
        <v>166</v>
      </c>
      <c s="37">
        <v>14</v>
      </c>
      <c s="36">
        <v>0</v>
      </c>
      <c s="36">
        <f>ROUND(G48*H48,6)</f>
      </c>
      <c r="L48" s="38">
        <v>0</v>
      </c>
      <c s="32">
        <f>ROUND(ROUND(L48,2)*ROUND(G48,3),2)</f>
      </c>
      <c s="36" t="s">
        <v>56</v>
      </c>
      <c>
        <f>(M48*21)/100</f>
      </c>
      <c t="s">
        <v>28</v>
      </c>
    </row>
    <row r="49" spans="1:5" ht="12.75">
      <c r="A49" s="35" t="s">
        <v>57</v>
      </c>
      <c r="E49" s="39" t="s">
        <v>233</v>
      </c>
    </row>
    <row r="50" spans="1:5" ht="12.75">
      <c r="A50" s="35" t="s">
        <v>58</v>
      </c>
      <c r="E50" s="40" t="s">
        <v>5</v>
      </c>
    </row>
    <row r="51" spans="1:5" ht="12.75">
      <c r="A51" t="s">
        <v>60</v>
      </c>
      <c r="E51" s="39" t="s">
        <v>5</v>
      </c>
    </row>
    <row r="52" spans="1:16" ht="12.75">
      <c r="A52" t="s">
        <v>50</v>
      </c>
      <c s="34" t="s">
        <v>234</v>
      </c>
      <c s="34" t="s">
        <v>235</v>
      </c>
      <c s="35" t="s">
        <v>5</v>
      </c>
      <c s="6" t="s">
        <v>236</v>
      </c>
      <c s="36" t="s">
        <v>166</v>
      </c>
      <c s="37">
        <v>5</v>
      </c>
      <c s="36">
        <v>0</v>
      </c>
      <c s="36">
        <f>ROUND(G52*H52,6)</f>
      </c>
      <c r="L52" s="38">
        <v>0</v>
      </c>
      <c s="32">
        <f>ROUND(ROUND(L52,2)*ROUND(G52,3),2)</f>
      </c>
      <c s="36" t="s">
        <v>56</v>
      </c>
      <c>
        <f>(M52*21)/100</f>
      </c>
      <c t="s">
        <v>28</v>
      </c>
    </row>
    <row r="53" spans="1:5" ht="12.75">
      <c r="A53" s="35" t="s">
        <v>57</v>
      </c>
      <c r="E53" s="39" t="s">
        <v>236</v>
      </c>
    </row>
    <row r="54" spans="1:5" ht="12.75">
      <c r="A54" s="35" t="s">
        <v>58</v>
      </c>
      <c r="E54" s="40" t="s">
        <v>5</v>
      </c>
    </row>
    <row r="55" spans="1:5" ht="12.75">
      <c r="A55" t="s">
        <v>60</v>
      </c>
      <c r="E55" s="39" t="s">
        <v>5</v>
      </c>
    </row>
    <row r="56" spans="1:16" ht="12.75">
      <c r="A56" t="s">
        <v>50</v>
      </c>
      <c s="34" t="s">
        <v>237</v>
      </c>
      <c s="34" t="s">
        <v>238</v>
      </c>
      <c s="35" t="s">
        <v>5</v>
      </c>
      <c s="6" t="s">
        <v>239</v>
      </c>
      <c s="36" t="s">
        <v>166</v>
      </c>
      <c s="37">
        <v>12</v>
      </c>
      <c s="36">
        <v>0</v>
      </c>
      <c s="36">
        <f>ROUND(G56*H56,6)</f>
      </c>
      <c r="L56" s="38">
        <v>0</v>
      </c>
      <c s="32">
        <f>ROUND(ROUND(L56,2)*ROUND(G56,3),2)</f>
      </c>
      <c s="36" t="s">
        <v>56</v>
      </c>
      <c>
        <f>(M56*21)/100</f>
      </c>
      <c t="s">
        <v>28</v>
      </c>
    </row>
    <row r="57" spans="1:5" ht="12.75">
      <c r="A57" s="35" t="s">
        <v>57</v>
      </c>
      <c r="E57" s="39" t="s">
        <v>239</v>
      </c>
    </row>
    <row r="58" spans="1:5" ht="12.75">
      <c r="A58" s="35" t="s">
        <v>58</v>
      </c>
      <c r="E58" s="40" t="s">
        <v>5</v>
      </c>
    </row>
    <row r="59" spans="1:5" ht="12.75">
      <c r="A59" t="s">
        <v>60</v>
      </c>
      <c r="E59" s="39" t="s">
        <v>5</v>
      </c>
    </row>
    <row r="60" spans="1:16" ht="25.5">
      <c r="A60" t="s">
        <v>50</v>
      </c>
      <c s="34" t="s">
        <v>240</v>
      </c>
      <c s="34" t="s">
        <v>241</v>
      </c>
      <c s="35" t="s">
        <v>5</v>
      </c>
      <c s="6" t="s">
        <v>242</v>
      </c>
      <c s="36" t="s">
        <v>166</v>
      </c>
      <c s="37">
        <v>1</v>
      </c>
      <c s="36">
        <v>0</v>
      </c>
      <c s="36">
        <f>ROUND(G60*H60,6)</f>
      </c>
      <c r="L60" s="38">
        <v>0</v>
      </c>
      <c s="32">
        <f>ROUND(ROUND(L60,2)*ROUND(G60,3),2)</f>
      </c>
      <c s="36" t="s">
        <v>56</v>
      </c>
      <c>
        <f>(M60*21)/100</f>
      </c>
      <c t="s">
        <v>28</v>
      </c>
    </row>
    <row r="61" spans="1:5" ht="25.5">
      <c r="A61" s="35" t="s">
        <v>57</v>
      </c>
      <c r="E61" s="39" t="s">
        <v>242</v>
      </c>
    </row>
    <row r="62" spans="1:5" ht="12.75">
      <c r="A62" s="35" t="s">
        <v>58</v>
      </c>
      <c r="E62" s="40" t="s">
        <v>5</v>
      </c>
    </row>
    <row r="63" spans="1:5" ht="12.75">
      <c r="A63" t="s">
        <v>60</v>
      </c>
      <c r="E63" s="39" t="s">
        <v>5</v>
      </c>
    </row>
    <row r="64" spans="1:13" ht="12.75">
      <c r="A64" t="s">
        <v>47</v>
      </c>
      <c r="C64" s="31" t="s">
        <v>243</v>
      </c>
      <c r="E64" s="33" t="s">
        <v>244</v>
      </c>
      <c r="J64" s="32">
        <f>0</f>
      </c>
      <c s="32">
        <f>0</f>
      </c>
      <c s="32">
        <f>0+L65+L69+L73+L77+L81</f>
      </c>
      <c s="32">
        <f>0+M65+M69+M73+M77+M81</f>
      </c>
    </row>
    <row r="65" spans="1:16" ht="12.75">
      <c r="A65" t="s">
        <v>50</v>
      </c>
      <c s="34" t="s">
        <v>245</v>
      </c>
      <c s="34" t="s">
        <v>246</v>
      </c>
      <c s="35" t="s">
        <v>5</v>
      </c>
      <c s="6" t="s">
        <v>247</v>
      </c>
      <c s="36" t="s">
        <v>188</v>
      </c>
      <c s="37">
        <v>819</v>
      </c>
      <c s="36">
        <v>0</v>
      </c>
      <c s="36">
        <f>ROUND(G65*H65,6)</f>
      </c>
      <c r="L65" s="38">
        <v>0</v>
      </c>
      <c s="32">
        <f>ROUND(ROUND(L65,2)*ROUND(G65,3),2)</f>
      </c>
      <c s="36" t="s">
        <v>56</v>
      </c>
      <c>
        <f>(M65*21)/100</f>
      </c>
      <c t="s">
        <v>28</v>
      </c>
    </row>
    <row r="66" spans="1:5" ht="12.75">
      <c r="A66" s="35" t="s">
        <v>57</v>
      </c>
      <c r="E66" s="39" t="s">
        <v>247</v>
      </c>
    </row>
    <row r="67" spans="1:5" ht="12.75">
      <c r="A67" s="35" t="s">
        <v>58</v>
      </c>
      <c r="E67" s="40" t="s">
        <v>5</v>
      </c>
    </row>
    <row r="68" spans="1:5" ht="12.75">
      <c r="A68" t="s">
        <v>60</v>
      </c>
      <c r="E68" s="39" t="s">
        <v>5</v>
      </c>
    </row>
    <row r="69" spans="1:16" ht="25.5">
      <c r="A69" t="s">
        <v>50</v>
      </c>
      <c s="34" t="s">
        <v>248</v>
      </c>
      <c s="34" t="s">
        <v>249</v>
      </c>
      <c s="35" t="s">
        <v>5</v>
      </c>
      <c s="6" t="s">
        <v>250</v>
      </c>
      <c s="36" t="s">
        <v>188</v>
      </c>
      <c s="37">
        <v>390</v>
      </c>
      <c s="36">
        <v>0</v>
      </c>
      <c s="36">
        <f>ROUND(G69*H69,6)</f>
      </c>
      <c r="L69" s="38">
        <v>0</v>
      </c>
      <c s="32">
        <f>ROUND(ROUND(L69,2)*ROUND(G69,3),2)</f>
      </c>
      <c s="36" t="s">
        <v>56</v>
      </c>
      <c>
        <f>(M69*21)/100</f>
      </c>
      <c t="s">
        <v>28</v>
      </c>
    </row>
    <row r="70" spans="1:5" ht="25.5">
      <c r="A70" s="35" t="s">
        <v>57</v>
      </c>
      <c r="E70" s="39" t="s">
        <v>250</v>
      </c>
    </row>
    <row r="71" spans="1:5" ht="12.75">
      <c r="A71" s="35" t="s">
        <v>58</v>
      </c>
      <c r="E71" s="40" t="s">
        <v>5</v>
      </c>
    </row>
    <row r="72" spans="1:5" ht="12.75">
      <c r="A72" t="s">
        <v>60</v>
      </c>
      <c r="E72" s="39" t="s">
        <v>5</v>
      </c>
    </row>
    <row r="73" spans="1:16" ht="25.5">
      <c r="A73" t="s">
        <v>50</v>
      </c>
      <c s="34" t="s">
        <v>251</v>
      </c>
      <c s="34" t="s">
        <v>252</v>
      </c>
      <c s="35" t="s">
        <v>5</v>
      </c>
      <c s="6" t="s">
        <v>253</v>
      </c>
      <c s="36" t="s">
        <v>188</v>
      </c>
      <c s="37">
        <v>35</v>
      </c>
      <c s="36">
        <v>0</v>
      </c>
      <c s="36">
        <f>ROUND(G73*H73,6)</f>
      </c>
      <c r="L73" s="38">
        <v>0</v>
      </c>
      <c s="32">
        <f>ROUND(ROUND(L73,2)*ROUND(G73,3),2)</f>
      </c>
      <c s="36" t="s">
        <v>56</v>
      </c>
      <c>
        <f>(M73*21)/100</f>
      </c>
      <c t="s">
        <v>28</v>
      </c>
    </row>
    <row r="74" spans="1:5" ht="25.5">
      <c r="A74" s="35" t="s">
        <v>57</v>
      </c>
      <c r="E74" s="39" t="s">
        <v>253</v>
      </c>
    </row>
    <row r="75" spans="1:5" ht="12.75">
      <c r="A75" s="35" t="s">
        <v>58</v>
      </c>
      <c r="E75" s="40" t="s">
        <v>5</v>
      </c>
    </row>
    <row r="76" spans="1:5" ht="12.75">
      <c r="A76" t="s">
        <v>60</v>
      </c>
      <c r="E76" s="39" t="s">
        <v>5</v>
      </c>
    </row>
    <row r="77" spans="1:16" ht="25.5">
      <c r="A77" t="s">
        <v>50</v>
      </c>
      <c s="34" t="s">
        <v>254</v>
      </c>
      <c s="34" t="s">
        <v>255</v>
      </c>
      <c s="35" t="s">
        <v>5</v>
      </c>
      <c s="6" t="s">
        <v>256</v>
      </c>
      <c s="36" t="s">
        <v>188</v>
      </c>
      <c s="37">
        <v>12</v>
      </c>
      <c s="36">
        <v>0</v>
      </c>
      <c s="36">
        <f>ROUND(G77*H77,6)</f>
      </c>
      <c r="L77" s="38">
        <v>0</v>
      </c>
      <c s="32">
        <f>ROUND(ROUND(L77,2)*ROUND(G77,3),2)</f>
      </c>
      <c s="36" t="s">
        <v>56</v>
      </c>
      <c>
        <f>(M77*21)/100</f>
      </c>
      <c t="s">
        <v>28</v>
      </c>
    </row>
    <row r="78" spans="1:5" ht="25.5">
      <c r="A78" s="35" t="s">
        <v>57</v>
      </c>
      <c r="E78" s="39" t="s">
        <v>256</v>
      </c>
    </row>
    <row r="79" spans="1:5" ht="12.75">
      <c r="A79" s="35" t="s">
        <v>58</v>
      </c>
      <c r="E79" s="40" t="s">
        <v>5</v>
      </c>
    </row>
    <row r="80" spans="1:5" ht="12.75">
      <c r="A80" t="s">
        <v>60</v>
      </c>
      <c r="E80" s="39" t="s">
        <v>5</v>
      </c>
    </row>
    <row r="81" spans="1:16" ht="25.5">
      <c r="A81" t="s">
        <v>50</v>
      </c>
      <c s="34" t="s">
        <v>257</v>
      </c>
      <c s="34" t="s">
        <v>258</v>
      </c>
      <c s="35" t="s">
        <v>5</v>
      </c>
      <c s="6" t="s">
        <v>259</v>
      </c>
      <c s="36" t="s">
        <v>188</v>
      </c>
      <c s="37">
        <v>70</v>
      </c>
      <c s="36">
        <v>0</v>
      </c>
      <c s="36">
        <f>ROUND(G81*H81,6)</f>
      </c>
      <c r="L81" s="38">
        <v>0</v>
      </c>
      <c s="32">
        <f>ROUND(ROUND(L81,2)*ROUND(G81,3),2)</f>
      </c>
      <c s="36" t="s">
        <v>56</v>
      </c>
      <c>
        <f>(M81*21)/100</f>
      </c>
      <c t="s">
        <v>28</v>
      </c>
    </row>
    <row r="82" spans="1:5" ht="25.5">
      <c r="A82" s="35" t="s">
        <v>57</v>
      </c>
      <c r="E82" s="39" t="s">
        <v>259</v>
      </c>
    </row>
    <row r="83" spans="1:5" ht="12.75">
      <c r="A83" s="35" t="s">
        <v>58</v>
      </c>
      <c r="E83" s="40" t="s">
        <v>5</v>
      </c>
    </row>
    <row r="84" spans="1:5" ht="12.75">
      <c r="A84" t="s">
        <v>60</v>
      </c>
      <c r="E84" s="39" t="s">
        <v>5</v>
      </c>
    </row>
    <row r="85" spans="1:13" ht="25.5">
      <c r="A85" t="s">
        <v>47</v>
      </c>
      <c r="C85" s="31" t="s">
        <v>260</v>
      </c>
      <c r="E85" s="33" t="s">
        <v>261</v>
      </c>
      <c r="J85" s="32">
        <f>0</f>
      </c>
      <c s="32">
        <f>0</f>
      </c>
      <c s="32">
        <f>0+L86</f>
      </c>
      <c s="32">
        <f>0+M86</f>
      </c>
    </row>
    <row r="86" spans="1:16" ht="12.75">
      <c r="A86" t="s">
        <v>50</v>
      </c>
      <c s="34" t="s">
        <v>262</v>
      </c>
      <c s="34" t="s">
        <v>263</v>
      </c>
      <c s="35" t="s">
        <v>5</v>
      </c>
      <c s="6" t="s">
        <v>264</v>
      </c>
      <c s="36" t="s">
        <v>188</v>
      </c>
      <c s="37">
        <v>507</v>
      </c>
      <c s="36">
        <v>0</v>
      </c>
      <c s="36">
        <f>ROUND(G86*H86,6)</f>
      </c>
      <c r="L86" s="38">
        <v>0</v>
      </c>
      <c s="32">
        <f>ROUND(ROUND(L86,2)*ROUND(G86,3),2)</f>
      </c>
      <c s="36" t="s">
        <v>56</v>
      </c>
      <c>
        <f>(M86*21)/100</f>
      </c>
      <c t="s">
        <v>28</v>
      </c>
    </row>
    <row r="87" spans="1:5" ht="12.75">
      <c r="A87" s="35" t="s">
        <v>57</v>
      </c>
      <c r="E87" s="39" t="s">
        <v>264</v>
      </c>
    </row>
    <row r="88" spans="1:5" ht="12.75">
      <c r="A88" s="35" t="s">
        <v>58</v>
      </c>
      <c r="E88" s="40" t="s">
        <v>5</v>
      </c>
    </row>
    <row r="89" spans="1:5" ht="12.75">
      <c r="A89" t="s">
        <v>60</v>
      </c>
      <c r="E89" s="39" t="s">
        <v>5</v>
      </c>
    </row>
    <row r="90" spans="1:13" ht="12.75">
      <c r="A90" t="s">
        <v>47</v>
      </c>
      <c r="C90" s="31" t="s">
        <v>265</v>
      </c>
      <c r="E90" s="33" t="s">
        <v>266</v>
      </c>
      <c r="J90" s="32">
        <f>0</f>
      </c>
      <c s="32">
        <f>0</f>
      </c>
      <c s="32">
        <f>0+L91+L95</f>
      </c>
      <c s="32">
        <f>0+M91+M95</f>
      </c>
    </row>
    <row r="91" spans="1:16" ht="25.5">
      <c r="A91" t="s">
        <v>50</v>
      </c>
      <c s="34" t="s">
        <v>267</v>
      </c>
      <c s="34" t="s">
        <v>268</v>
      </c>
      <c s="35" t="s">
        <v>5</v>
      </c>
      <c s="6" t="s">
        <v>269</v>
      </c>
      <c s="36" t="s">
        <v>188</v>
      </c>
      <c s="37">
        <v>160</v>
      </c>
      <c s="36">
        <v>0</v>
      </c>
      <c s="36">
        <f>ROUND(G91*H91,6)</f>
      </c>
      <c r="L91" s="38">
        <v>0</v>
      </c>
      <c s="32">
        <f>ROUND(ROUND(L91,2)*ROUND(G91,3),2)</f>
      </c>
      <c s="36" t="s">
        <v>56</v>
      </c>
      <c>
        <f>(M91*21)/100</f>
      </c>
      <c t="s">
        <v>28</v>
      </c>
    </row>
    <row r="92" spans="1:5" ht="25.5">
      <c r="A92" s="35" t="s">
        <v>57</v>
      </c>
      <c r="E92" s="39" t="s">
        <v>269</v>
      </c>
    </row>
    <row r="93" spans="1:5" ht="12.75">
      <c r="A93" s="35" t="s">
        <v>58</v>
      </c>
      <c r="E93" s="40" t="s">
        <v>5</v>
      </c>
    </row>
    <row r="94" spans="1:5" ht="12.75">
      <c r="A94" t="s">
        <v>60</v>
      </c>
      <c r="E94" s="39" t="s">
        <v>5</v>
      </c>
    </row>
    <row r="95" spans="1:16" ht="12.75">
      <c r="A95" t="s">
        <v>50</v>
      </c>
      <c s="34" t="s">
        <v>270</v>
      </c>
      <c s="34" t="s">
        <v>271</v>
      </c>
      <c s="35" t="s">
        <v>5</v>
      </c>
      <c s="6" t="s">
        <v>272</v>
      </c>
      <c s="36" t="s">
        <v>188</v>
      </c>
      <c s="37">
        <v>659</v>
      </c>
      <c s="36">
        <v>0</v>
      </c>
      <c s="36">
        <f>ROUND(G95*H95,6)</f>
      </c>
      <c r="L95" s="38">
        <v>0</v>
      </c>
      <c s="32">
        <f>ROUND(ROUND(L95,2)*ROUND(G95,3),2)</f>
      </c>
      <c s="36" t="s">
        <v>56</v>
      </c>
      <c>
        <f>(M95*21)/100</f>
      </c>
      <c t="s">
        <v>28</v>
      </c>
    </row>
    <row r="96" spans="1:5" ht="12.75">
      <c r="A96" s="35" t="s">
        <v>57</v>
      </c>
      <c r="E96" s="39" t="s">
        <v>272</v>
      </c>
    </row>
    <row r="97" spans="1:5" ht="12.75">
      <c r="A97" s="35" t="s">
        <v>58</v>
      </c>
      <c r="E97" s="40" t="s">
        <v>5</v>
      </c>
    </row>
    <row r="98" spans="1:5" ht="12.75">
      <c r="A98" t="s">
        <v>60</v>
      </c>
      <c r="E98" s="39" t="s">
        <v>5</v>
      </c>
    </row>
    <row r="99" spans="1:13" ht="12.75">
      <c r="A99" t="s">
        <v>47</v>
      </c>
      <c r="C99" s="31" t="s">
        <v>273</v>
      </c>
      <c r="E99" s="33" t="s">
        <v>274</v>
      </c>
      <c r="J99" s="32">
        <f>0</f>
      </c>
      <c s="32">
        <f>0</f>
      </c>
      <c s="32">
        <f>0+L100+L104+L108+L112+L116+L120</f>
      </c>
      <c s="32">
        <f>0+M100+M104+M108+M112+M116+M120</f>
      </c>
    </row>
    <row r="100" spans="1:16" ht="12.75">
      <c r="A100" t="s">
        <v>50</v>
      </c>
      <c s="34" t="s">
        <v>275</v>
      </c>
      <c s="34" t="s">
        <v>276</v>
      </c>
      <c s="35" t="s">
        <v>5</v>
      </c>
      <c s="6" t="s">
        <v>277</v>
      </c>
      <c s="36" t="s">
        <v>166</v>
      </c>
      <c s="37">
        <v>18</v>
      </c>
      <c s="36">
        <v>0</v>
      </c>
      <c s="36">
        <f>ROUND(G100*H100,6)</f>
      </c>
      <c r="L100" s="38">
        <v>0</v>
      </c>
      <c s="32">
        <f>ROUND(ROUND(L100,2)*ROUND(G100,3),2)</f>
      </c>
      <c s="36" t="s">
        <v>56</v>
      </c>
      <c>
        <f>(M100*21)/100</f>
      </c>
      <c t="s">
        <v>28</v>
      </c>
    </row>
    <row r="101" spans="1:5" ht="12.75">
      <c r="A101" s="35" t="s">
        <v>57</v>
      </c>
      <c r="E101" s="39" t="s">
        <v>277</v>
      </c>
    </row>
    <row r="102" spans="1:5" ht="12.75">
      <c r="A102" s="35" t="s">
        <v>58</v>
      </c>
      <c r="E102" s="40" t="s">
        <v>5</v>
      </c>
    </row>
    <row r="103" spans="1:5" ht="12.75">
      <c r="A103" t="s">
        <v>60</v>
      </c>
      <c r="E103" s="39" t="s">
        <v>5</v>
      </c>
    </row>
    <row r="104" spans="1:16" ht="12.75">
      <c r="A104" t="s">
        <v>50</v>
      </c>
      <c s="34" t="s">
        <v>278</v>
      </c>
      <c s="34" t="s">
        <v>279</v>
      </c>
      <c s="35" t="s">
        <v>5</v>
      </c>
      <c s="6" t="s">
        <v>280</v>
      </c>
      <c s="36" t="s">
        <v>281</v>
      </c>
      <c s="37">
        <v>1</v>
      </c>
      <c s="36">
        <v>0</v>
      </c>
      <c s="36">
        <f>ROUND(G104*H104,6)</f>
      </c>
      <c r="L104" s="38">
        <v>0</v>
      </c>
      <c s="32">
        <f>ROUND(ROUND(L104,2)*ROUND(G104,3),2)</f>
      </c>
      <c s="36" t="s">
        <v>56</v>
      </c>
      <c>
        <f>(M104*21)/100</f>
      </c>
      <c t="s">
        <v>28</v>
      </c>
    </row>
    <row r="105" spans="1:5" ht="12.75">
      <c r="A105" s="35" t="s">
        <v>57</v>
      </c>
      <c r="E105" s="39" t="s">
        <v>280</v>
      </c>
    </row>
    <row r="106" spans="1:5" ht="12.75">
      <c r="A106" s="35" t="s">
        <v>58</v>
      </c>
      <c r="E106" s="40" t="s">
        <v>5</v>
      </c>
    </row>
    <row r="107" spans="1:5" ht="12.75">
      <c r="A107" t="s">
        <v>60</v>
      </c>
      <c r="E107" s="39" t="s">
        <v>5</v>
      </c>
    </row>
    <row r="108" spans="1:16" ht="12.75">
      <c r="A108" t="s">
        <v>50</v>
      </c>
      <c s="34" t="s">
        <v>282</v>
      </c>
      <c s="34" t="s">
        <v>283</v>
      </c>
      <c s="35" t="s">
        <v>5</v>
      </c>
      <c s="6" t="s">
        <v>284</v>
      </c>
      <c s="36" t="s">
        <v>166</v>
      </c>
      <c s="37">
        <v>12</v>
      </c>
      <c s="36">
        <v>0</v>
      </c>
      <c s="36">
        <f>ROUND(G108*H108,6)</f>
      </c>
      <c r="L108" s="38">
        <v>0</v>
      </c>
      <c s="32">
        <f>ROUND(ROUND(L108,2)*ROUND(G108,3),2)</f>
      </c>
      <c s="36" t="s">
        <v>56</v>
      </c>
      <c>
        <f>(M108*21)/100</f>
      </c>
      <c t="s">
        <v>28</v>
      </c>
    </row>
    <row r="109" spans="1:5" ht="12.75">
      <c r="A109" s="35" t="s">
        <v>57</v>
      </c>
      <c r="E109" s="39" t="s">
        <v>284</v>
      </c>
    </row>
    <row r="110" spans="1:5" ht="12.75">
      <c r="A110" s="35" t="s">
        <v>58</v>
      </c>
      <c r="E110" s="40" t="s">
        <v>5</v>
      </c>
    </row>
    <row r="111" spans="1:5" ht="12.75">
      <c r="A111" t="s">
        <v>60</v>
      </c>
      <c r="E111" s="39" t="s">
        <v>5</v>
      </c>
    </row>
    <row r="112" spans="1:16" ht="12.75">
      <c r="A112" t="s">
        <v>50</v>
      </c>
      <c s="34" t="s">
        <v>285</v>
      </c>
      <c s="34" t="s">
        <v>286</v>
      </c>
      <c s="35" t="s">
        <v>5</v>
      </c>
      <c s="6" t="s">
        <v>287</v>
      </c>
      <c s="36" t="s">
        <v>166</v>
      </c>
      <c s="37">
        <v>9</v>
      </c>
      <c s="36">
        <v>0</v>
      </c>
      <c s="36">
        <f>ROUND(G112*H112,6)</f>
      </c>
      <c r="L112" s="38">
        <v>0</v>
      </c>
      <c s="32">
        <f>ROUND(ROUND(L112,2)*ROUND(G112,3),2)</f>
      </c>
      <c s="36" t="s">
        <v>56</v>
      </c>
      <c>
        <f>(M112*21)/100</f>
      </c>
      <c t="s">
        <v>28</v>
      </c>
    </row>
    <row r="113" spans="1:5" ht="12.75">
      <c r="A113" s="35" t="s">
        <v>57</v>
      </c>
      <c r="E113" s="39" t="s">
        <v>287</v>
      </c>
    </row>
    <row r="114" spans="1:5" ht="12.75">
      <c r="A114" s="35" t="s">
        <v>58</v>
      </c>
      <c r="E114" s="40" t="s">
        <v>5</v>
      </c>
    </row>
    <row r="115" spans="1:5" ht="12.75">
      <c r="A115" t="s">
        <v>60</v>
      </c>
      <c r="E115" s="39" t="s">
        <v>5</v>
      </c>
    </row>
    <row r="116" spans="1:16" ht="12.75">
      <c r="A116" t="s">
        <v>50</v>
      </c>
      <c s="34" t="s">
        <v>288</v>
      </c>
      <c s="34" t="s">
        <v>289</v>
      </c>
      <c s="35" t="s">
        <v>5</v>
      </c>
      <c s="6" t="s">
        <v>290</v>
      </c>
      <c s="36" t="s">
        <v>188</v>
      </c>
      <c s="37">
        <v>1166</v>
      </c>
      <c s="36">
        <v>0</v>
      </c>
      <c s="36">
        <f>ROUND(G116*H116,6)</f>
      </c>
      <c r="L116" s="38">
        <v>0</v>
      </c>
      <c s="32">
        <f>ROUND(ROUND(L116,2)*ROUND(G116,3),2)</f>
      </c>
      <c s="36" t="s">
        <v>56</v>
      </c>
      <c>
        <f>(M116*21)/100</f>
      </c>
      <c t="s">
        <v>28</v>
      </c>
    </row>
    <row r="117" spans="1:5" ht="12.75">
      <c r="A117" s="35" t="s">
        <v>57</v>
      </c>
      <c r="E117" s="39" t="s">
        <v>290</v>
      </c>
    </row>
    <row r="118" spans="1:5" ht="12.75">
      <c r="A118" s="35" t="s">
        <v>58</v>
      </c>
      <c r="E118" s="40" t="s">
        <v>5</v>
      </c>
    </row>
    <row r="119" spans="1:5" ht="12.75">
      <c r="A119" t="s">
        <v>60</v>
      </c>
      <c r="E119" s="39" t="s">
        <v>5</v>
      </c>
    </row>
    <row r="120" spans="1:16" ht="12.75">
      <c r="A120" t="s">
        <v>50</v>
      </c>
      <c s="34" t="s">
        <v>291</v>
      </c>
      <c s="34" t="s">
        <v>292</v>
      </c>
      <c s="35" t="s">
        <v>5</v>
      </c>
      <c s="6" t="s">
        <v>293</v>
      </c>
      <c s="36" t="s">
        <v>294</v>
      </c>
      <c s="37">
        <v>200</v>
      </c>
      <c s="36">
        <v>0</v>
      </c>
      <c s="36">
        <f>ROUND(G120*H120,6)</f>
      </c>
      <c r="L120" s="38">
        <v>0</v>
      </c>
      <c s="32">
        <f>ROUND(ROUND(L120,2)*ROUND(G120,3),2)</f>
      </c>
      <c s="36" t="s">
        <v>56</v>
      </c>
      <c>
        <f>(M120*21)/100</f>
      </c>
      <c t="s">
        <v>28</v>
      </c>
    </row>
    <row r="121" spans="1:5" ht="12.75">
      <c r="A121" s="35" t="s">
        <v>57</v>
      </c>
      <c r="E121" s="39" t="s">
        <v>293</v>
      </c>
    </row>
    <row r="122" spans="1:5" ht="12.75">
      <c r="A122" s="35" t="s">
        <v>58</v>
      </c>
      <c r="E122" s="40" t="s">
        <v>5</v>
      </c>
    </row>
    <row r="123" spans="1:5" ht="12.75">
      <c r="A123" t="s">
        <v>60</v>
      </c>
      <c r="E123" s="39" t="s">
        <v>5</v>
      </c>
    </row>
    <row r="124" spans="1:13" ht="25.5">
      <c r="A124" t="s">
        <v>47</v>
      </c>
      <c r="C124" s="31" t="s">
        <v>295</v>
      </c>
      <c r="E124" s="33" t="s">
        <v>296</v>
      </c>
      <c r="J124" s="32">
        <f>0</f>
      </c>
      <c s="32">
        <f>0</f>
      </c>
      <c s="32">
        <f>0+L125+L129+L133+L137</f>
      </c>
      <c s="32">
        <f>0+M125+M129+M133+M137</f>
      </c>
    </row>
    <row r="125" spans="1:16" ht="25.5">
      <c r="A125" t="s">
        <v>50</v>
      </c>
      <c s="34" t="s">
        <v>297</v>
      </c>
      <c s="34" t="s">
        <v>298</v>
      </c>
      <c s="35" t="s">
        <v>5</v>
      </c>
      <c s="6" t="s">
        <v>299</v>
      </c>
      <c s="36" t="s">
        <v>300</v>
      </c>
      <c s="37">
        <v>20</v>
      </c>
      <c s="36">
        <v>0</v>
      </c>
      <c s="36">
        <f>ROUND(G125*H125,6)</f>
      </c>
      <c r="L125" s="38">
        <v>0</v>
      </c>
      <c s="32">
        <f>ROUND(ROUND(L125,2)*ROUND(G125,3),2)</f>
      </c>
      <c s="36" t="s">
        <v>56</v>
      </c>
      <c>
        <f>(M125*21)/100</f>
      </c>
      <c t="s">
        <v>28</v>
      </c>
    </row>
    <row r="126" spans="1:5" ht="38.25">
      <c r="A126" s="35" t="s">
        <v>57</v>
      </c>
      <c r="E126" s="39" t="s">
        <v>301</v>
      </c>
    </row>
    <row r="127" spans="1:5" ht="12.75">
      <c r="A127" s="35" t="s">
        <v>58</v>
      </c>
      <c r="E127" s="40" t="s">
        <v>5</v>
      </c>
    </row>
    <row r="128" spans="1:5" ht="12.75">
      <c r="A128" t="s">
        <v>60</v>
      </c>
      <c r="E128" s="39" t="s">
        <v>5</v>
      </c>
    </row>
    <row r="129" spans="1:16" ht="25.5">
      <c r="A129" t="s">
        <v>50</v>
      </c>
      <c s="34" t="s">
        <v>302</v>
      </c>
      <c s="34" t="s">
        <v>303</v>
      </c>
      <c s="35" t="s">
        <v>5</v>
      </c>
      <c s="6" t="s">
        <v>304</v>
      </c>
      <c s="36" t="s">
        <v>300</v>
      </c>
      <c s="37">
        <v>16</v>
      </c>
      <c s="36">
        <v>0</v>
      </c>
      <c s="36">
        <f>ROUND(G129*H129,6)</f>
      </c>
      <c r="L129" s="38">
        <v>0</v>
      </c>
      <c s="32">
        <f>ROUND(ROUND(L129,2)*ROUND(G129,3),2)</f>
      </c>
      <c s="36" t="s">
        <v>56</v>
      </c>
      <c>
        <f>(M129*21)/100</f>
      </c>
      <c t="s">
        <v>28</v>
      </c>
    </row>
    <row r="130" spans="1:5" ht="51">
      <c r="A130" s="35" t="s">
        <v>57</v>
      </c>
      <c r="E130" s="39" t="s">
        <v>305</v>
      </c>
    </row>
    <row r="131" spans="1:5" ht="12.75">
      <c r="A131" s="35" t="s">
        <v>58</v>
      </c>
      <c r="E131" s="40" t="s">
        <v>5</v>
      </c>
    </row>
    <row r="132" spans="1:5" ht="12.75">
      <c r="A132" t="s">
        <v>60</v>
      </c>
      <c r="E132" s="39" t="s">
        <v>5</v>
      </c>
    </row>
    <row r="133" spans="1:16" ht="25.5">
      <c r="A133" t="s">
        <v>50</v>
      </c>
      <c s="34" t="s">
        <v>306</v>
      </c>
      <c s="34" t="s">
        <v>307</v>
      </c>
      <c s="35" t="s">
        <v>5</v>
      </c>
      <c s="6" t="s">
        <v>308</v>
      </c>
      <c s="36" t="s">
        <v>300</v>
      </c>
      <c s="37">
        <v>6</v>
      </c>
      <c s="36">
        <v>0</v>
      </c>
      <c s="36">
        <f>ROUND(G133*H133,6)</f>
      </c>
      <c r="L133" s="38">
        <v>0</v>
      </c>
      <c s="32">
        <f>ROUND(ROUND(L133,2)*ROUND(G133,3),2)</f>
      </c>
      <c s="36" t="s">
        <v>56</v>
      </c>
      <c>
        <f>(M133*21)/100</f>
      </c>
      <c t="s">
        <v>28</v>
      </c>
    </row>
    <row r="134" spans="1:5" ht="25.5">
      <c r="A134" s="35" t="s">
        <v>57</v>
      </c>
      <c r="E134" s="39" t="s">
        <v>308</v>
      </c>
    </row>
    <row r="135" spans="1:5" ht="12.75">
      <c r="A135" s="35" t="s">
        <v>58</v>
      </c>
      <c r="E135" s="40" t="s">
        <v>5</v>
      </c>
    </row>
    <row r="136" spans="1:5" ht="12.75">
      <c r="A136" t="s">
        <v>60</v>
      </c>
      <c r="E136" s="39" t="s">
        <v>5</v>
      </c>
    </row>
    <row r="137" spans="1:16" ht="25.5">
      <c r="A137" t="s">
        <v>50</v>
      </c>
      <c s="34" t="s">
        <v>309</v>
      </c>
      <c s="34" t="s">
        <v>310</v>
      </c>
      <c s="35" t="s">
        <v>5</v>
      </c>
      <c s="6" t="s">
        <v>311</v>
      </c>
      <c s="36" t="s">
        <v>166</v>
      </c>
      <c s="37">
        <v>2</v>
      </c>
      <c s="36">
        <v>0</v>
      </c>
      <c s="36">
        <f>ROUND(G137*H137,6)</f>
      </c>
      <c r="L137" s="38">
        <v>0</v>
      </c>
      <c s="32">
        <f>ROUND(ROUND(L137,2)*ROUND(G137,3),2)</f>
      </c>
      <c s="36" t="s">
        <v>56</v>
      </c>
      <c>
        <f>(M137*21)/100</f>
      </c>
      <c t="s">
        <v>28</v>
      </c>
    </row>
    <row r="138" spans="1:5" ht="25.5">
      <c r="A138" s="35" t="s">
        <v>57</v>
      </c>
      <c r="E138" s="39" t="s">
        <v>311</v>
      </c>
    </row>
    <row r="139" spans="1:5" ht="12.75">
      <c r="A139" s="35" t="s">
        <v>58</v>
      </c>
      <c r="E139" s="40" t="s">
        <v>5</v>
      </c>
    </row>
    <row r="140" spans="1:5" ht="12.75">
      <c r="A140" t="s">
        <v>60</v>
      </c>
      <c r="E140" s="39" t="s">
        <v>312</v>
      </c>
    </row>
    <row r="141" spans="1:13" ht="12.75">
      <c r="A141" t="s">
        <v>47</v>
      </c>
      <c r="C141" s="31" t="s">
        <v>313</v>
      </c>
      <c r="E141" s="33" t="s">
        <v>314</v>
      </c>
      <c r="J141" s="32">
        <f>0</f>
      </c>
      <c s="32">
        <f>0</f>
      </c>
      <c s="32">
        <f>0+L142+L146</f>
      </c>
      <c s="32">
        <f>0+M142+M146</f>
      </c>
    </row>
    <row r="142" spans="1:16" ht="12.75">
      <c r="A142" t="s">
        <v>50</v>
      </c>
      <c s="34" t="s">
        <v>315</v>
      </c>
      <c s="34" t="s">
        <v>316</v>
      </c>
      <c s="35" t="s">
        <v>5</v>
      </c>
      <c s="6" t="s">
        <v>317</v>
      </c>
      <c s="36" t="s">
        <v>55</v>
      </c>
      <c s="37">
        <v>17.094</v>
      </c>
      <c s="36">
        <v>0</v>
      </c>
      <c s="36">
        <f>ROUND(G142*H142,6)</f>
      </c>
      <c r="L142" s="38">
        <v>0</v>
      </c>
      <c s="32">
        <f>ROUND(ROUND(L142,2)*ROUND(G142,3),2)</f>
      </c>
      <c s="36" t="s">
        <v>56</v>
      </c>
      <c>
        <f>(M142*21)/100</f>
      </c>
      <c t="s">
        <v>28</v>
      </c>
    </row>
    <row r="143" spans="1:5" ht="12.75">
      <c r="A143" s="35" t="s">
        <v>57</v>
      </c>
      <c r="E143" s="39" t="s">
        <v>317</v>
      </c>
    </row>
    <row r="144" spans="1:5" ht="12.75">
      <c r="A144" s="35" t="s">
        <v>58</v>
      </c>
      <c r="E144" s="40" t="s">
        <v>5</v>
      </c>
    </row>
    <row r="145" spans="1:5" ht="12.75">
      <c r="A145" t="s">
        <v>60</v>
      </c>
      <c r="E145" s="39" t="s">
        <v>5</v>
      </c>
    </row>
    <row r="146" spans="1:16" ht="12.75">
      <c r="A146" t="s">
        <v>50</v>
      </c>
      <c s="34" t="s">
        <v>318</v>
      </c>
      <c s="34" t="s">
        <v>319</v>
      </c>
      <c s="35" t="s">
        <v>5</v>
      </c>
      <c s="6" t="s">
        <v>320</v>
      </c>
      <c s="36" t="s">
        <v>166</v>
      </c>
      <c s="37">
        <v>1</v>
      </c>
      <c s="36">
        <v>0</v>
      </c>
      <c s="36">
        <f>ROUND(G146*H146,6)</f>
      </c>
      <c r="L146" s="38">
        <v>0</v>
      </c>
      <c s="32">
        <f>ROUND(ROUND(L146,2)*ROUND(G146,3),2)</f>
      </c>
      <c s="36" t="s">
        <v>56</v>
      </c>
      <c>
        <f>(M146*21)/100</f>
      </c>
      <c t="s">
        <v>28</v>
      </c>
    </row>
    <row r="147" spans="1:5" ht="12.75">
      <c r="A147" s="35" t="s">
        <v>57</v>
      </c>
      <c r="E147" s="39" t="s">
        <v>320</v>
      </c>
    </row>
    <row r="148" spans="1:5" ht="12.75">
      <c r="A148" s="35" t="s">
        <v>58</v>
      </c>
      <c r="E148" s="40" t="s">
        <v>5</v>
      </c>
    </row>
    <row r="149" spans="1:5" ht="12.75">
      <c r="A149" t="s">
        <v>60</v>
      </c>
      <c r="E149" s="39" t="s">
        <v>5</v>
      </c>
    </row>
    <row r="150" spans="1:13" ht="12.75">
      <c r="A150" t="s">
        <v>47</v>
      </c>
      <c r="C150" s="31" t="s">
        <v>321</v>
      </c>
      <c r="E150" s="33" t="s">
        <v>322</v>
      </c>
      <c r="J150" s="32">
        <f>0</f>
      </c>
      <c s="32">
        <f>0</f>
      </c>
      <c s="32">
        <f>0+L151+L155+L159+L163</f>
      </c>
      <c s="32">
        <f>0+M151+M155+M159+M163</f>
      </c>
    </row>
    <row r="151" spans="1:16" ht="25.5">
      <c r="A151" t="s">
        <v>50</v>
      </c>
      <c s="34" t="s">
        <v>89</v>
      </c>
      <c s="34" t="s">
        <v>323</v>
      </c>
      <c s="35" t="s">
        <v>5</v>
      </c>
      <c s="6" t="s">
        <v>324</v>
      </c>
      <c s="36" t="s">
        <v>166</v>
      </c>
      <c s="37">
        <v>1</v>
      </c>
      <c s="36">
        <v>0</v>
      </c>
      <c s="36">
        <f>ROUND(G151*H151,6)</f>
      </c>
      <c r="L151" s="38">
        <v>0</v>
      </c>
      <c s="32">
        <f>ROUND(ROUND(L151,2)*ROUND(G151,3),2)</f>
      </c>
      <c s="36" t="s">
        <v>56</v>
      </c>
      <c>
        <f>(M151*21)/100</f>
      </c>
      <c t="s">
        <v>28</v>
      </c>
    </row>
    <row r="152" spans="1:5" ht="38.25">
      <c r="A152" s="35" t="s">
        <v>57</v>
      </c>
      <c r="E152" s="39" t="s">
        <v>325</v>
      </c>
    </row>
    <row r="153" spans="1:5" ht="12.75">
      <c r="A153" s="35" t="s">
        <v>58</v>
      </c>
      <c r="E153" s="40" t="s">
        <v>5</v>
      </c>
    </row>
    <row r="154" spans="1:5" ht="25.5">
      <c r="A154" t="s">
        <v>60</v>
      </c>
      <c r="E154" s="39" t="s">
        <v>326</v>
      </c>
    </row>
    <row r="155" spans="1:16" ht="25.5">
      <c r="A155" t="s">
        <v>50</v>
      </c>
      <c s="34" t="s">
        <v>94</v>
      </c>
      <c s="34" t="s">
        <v>327</v>
      </c>
      <c s="35" t="s">
        <v>5</v>
      </c>
      <c s="6" t="s">
        <v>328</v>
      </c>
      <c s="36" t="s">
        <v>166</v>
      </c>
      <c s="37">
        <v>1</v>
      </c>
      <c s="36">
        <v>0</v>
      </c>
      <c s="36">
        <f>ROUND(G155*H155,6)</f>
      </c>
      <c r="L155" s="38">
        <v>0</v>
      </c>
      <c s="32">
        <f>ROUND(ROUND(L155,2)*ROUND(G155,3),2)</f>
      </c>
      <c s="36" t="s">
        <v>56</v>
      </c>
      <c>
        <f>(M155*21)/100</f>
      </c>
      <c t="s">
        <v>28</v>
      </c>
    </row>
    <row r="156" spans="1:5" ht="38.25">
      <c r="A156" s="35" t="s">
        <v>57</v>
      </c>
      <c r="E156" s="39" t="s">
        <v>329</v>
      </c>
    </row>
    <row r="157" spans="1:5" ht="12.75">
      <c r="A157" s="35" t="s">
        <v>58</v>
      </c>
      <c r="E157" s="40" t="s">
        <v>5</v>
      </c>
    </row>
    <row r="158" spans="1:5" ht="25.5">
      <c r="A158" t="s">
        <v>60</v>
      </c>
      <c r="E158" s="39" t="s">
        <v>330</v>
      </c>
    </row>
    <row r="159" spans="1:16" ht="12.75">
      <c r="A159" t="s">
        <v>50</v>
      </c>
      <c s="34" t="s">
        <v>99</v>
      </c>
      <c s="34" t="s">
        <v>331</v>
      </c>
      <c s="35" t="s">
        <v>5</v>
      </c>
      <c s="6" t="s">
        <v>332</v>
      </c>
      <c s="36" t="s">
        <v>166</v>
      </c>
      <c s="37">
        <v>2</v>
      </c>
      <c s="36">
        <v>0</v>
      </c>
      <c s="36">
        <f>ROUND(G159*H159,6)</f>
      </c>
      <c r="L159" s="38">
        <v>0</v>
      </c>
      <c s="32">
        <f>ROUND(ROUND(L159,2)*ROUND(G159,3),2)</f>
      </c>
      <c s="36" t="s">
        <v>56</v>
      </c>
      <c>
        <f>(M159*21)/100</f>
      </c>
      <c t="s">
        <v>28</v>
      </c>
    </row>
    <row r="160" spans="1:5" ht="12.75">
      <c r="A160" s="35" t="s">
        <v>57</v>
      </c>
      <c r="E160" s="39" t="s">
        <v>332</v>
      </c>
    </row>
    <row r="161" spans="1:5" ht="12.75">
      <c r="A161" s="35" t="s">
        <v>58</v>
      </c>
      <c r="E161" s="40" t="s">
        <v>5</v>
      </c>
    </row>
    <row r="162" spans="1:5" ht="12.75">
      <c r="A162" t="s">
        <v>60</v>
      </c>
      <c r="E162" s="39" t="s">
        <v>5</v>
      </c>
    </row>
    <row r="163" spans="1:16" ht="25.5">
      <c r="A163" t="s">
        <v>50</v>
      </c>
      <c s="34" t="s">
        <v>104</v>
      </c>
      <c s="34" t="s">
        <v>333</v>
      </c>
      <c s="35" t="s">
        <v>5</v>
      </c>
      <c s="6" t="s">
        <v>334</v>
      </c>
      <c s="36" t="s">
        <v>166</v>
      </c>
      <c s="37">
        <v>1</v>
      </c>
      <c s="36">
        <v>0</v>
      </c>
      <c s="36">
        <f>ROUND(G163*H163,6)</f>
      </c>
      <c r="L163" s="38">
        <v>0</v>
      </c>
      <c s="32">
        <f>ROUND(ROUND(L163,2)*ROUND(G163,3),2)</f>
      </c>
      <c s="36" t="s">
        <v>56</v>
      </c>
      <c>
        <f>(M163*21)/100</f>
      </c>
      <c t="s">
        <v>28</v>
      </c>
    </row>
    <row r="164" spans="1:5" ht="25.5">
      <c r="A164" s="35" t="s">
        <v>57</v>
      </c>
      <c r="E164" s="39" t="s">
        <v>334</v>
      </c>
    </row>
    <row r="165" spans="1:5" ht="12.75">
      <c r="A165" s="35" t="s">
        <v>58</v>
      </c>
      <c r="E165" s="40" t="s">
        <v>5</v>
      </c>
    </row>
    <row r="166" spans="1:5" ht="12.75">
      <c r="A166" t="s">
        <v>60</v>
      </c>
      <c r="E166" s="39" t="s">
        <v>5</v>
      </c>
    </row>
    <row r="167" spans="1:13" ht="12.75">
      <c r="A167" t="s">
        <v>47</v>
      </c>
      <c r="C167" s="31" t="s">
        <v>335</v>
      </c>
      <c r="E167" s="33" t="s">
        <v>336</v>
      </c>
      <c r="J167" s="32">
        <f>0</f>
      </c>
      <c s="32">
        <f>0</f>
      </c>
      <c s="32">
        <f>0+L168+L172+L176+L180+L184+L188</f>
      </c>
      <c s="32">
        <f>0+M168+M172+M176+M180+M184+M188</f>
      </c>
    </row>
    <row r="168" spans="1:16" ht="12.75">
      <c r="A168" t="s">
        <v>50</v>
      </c>
      <c s="34" t="s">
        <v>109</v>
      </c>
      <c s="34" t="s">
        <v>337</v>
      </c>
      <c s="35" t="s">
        <v>5</v>
      </c>
      <c s="6" t="s">
        <v>227</v>
      </c>
      <c s="36" t="s">
        <v>166</v>
      </c>
      <c s="37">
        <v>47</v>
      </c>
      <c s="36">
        <v>0</v>
      </c>
      <c s="36">
        <f>ROUND(G168*H168,6)</f>
      </c>
      <c r="L168" s="38">
        <v>0</v>
      </c>
      <c s="32">
        <f>ROUND(ROUND(L168,2)*ROUND(G168,3),2)</f>
      </c>
      <c s="36" t="s">
        <v>56</v>
      </c>
      <c>
        <f>(M168*21)/100</f>
      </c>
      <c t="s">
        <v>28</v>
      </c>
    </row>
    <row r="169" spans="1:5" ht="12.75">
      <c r="A169" s="35" t="s">
        <v>57</v>
      </c>
      <c r="E169" s="39" t="s">
        <v>227</v>
      </c>
    </row>
    <row r="170" spans="1:5" ht="12.75">
      <c r="A170" s="35" t="s">
        <v>58</v>
      </c>
      <c r="E170" s="40" t="s">
        <v>5</v>
      </c>
    </row>
    <row r="171" spans="1:5" ht="12.75">
      <c r="A171" t="s">
        <v>60</v>
      </c>
      <c r="E171" s="39" t="s">
        <v>5</v>
      </c>
    </row>
    <row r="172" spans="1:16" ht="12.75">
      <c r="A172" t="s">
        <v>50</v>
      </c>
      <c s="34" t="s">
        <v>114</v>
      </c>
      <c s="34" t="s">
        <v>338</v>
      </c>
      <c s="35" t="s">
        <v>5</v>
      </c>
      <c s="6" t="s">
        <v>230</v>
      </c>
      <c s="36" t="s">
        <v>166</v>
      </c>
      <c s="37">
        <v>47</v>
      </c>
      <c s="36">
        <v>0</v>
      </c>
      <c s="36">
        <f>ROUND(G172*H172,6)</f>
      </c>
      <c r="L172" s="38">
        <v>0</v>
      </c>
      <c s="32">
        <f>ROUND(ROUND(L172,2)*ROUND(G172,3),2)</f>
      </c>
      <c s="36" t="s">
        <v>56</v>
      </c>
      <c>
        <f>(M172*21)/100</f>
      </c>
      <c t="s">
        <v>28</v>
      </c>
    </row>
    <row r="173" spans="1:5" ht="12.75">
      <c r="A173" s="35" t="s">
        <v>57</v>
      </c>
      <c r="E173" s="39" t="s">
        <v>230</v>
      </c>
    </row>
    <row r="174" spans="1:5" ht="12.75">
      <c r="A174" s="35" t="s">
        <v>58</v>
      </c>
      <c r="E174" s="40" t="s">
        <v>5</v>
      </c>
    </row>
    <row r="175" spans="1:5" ht="12.75">
      <c r="A175" t="s">
        <v>60</v>
      </c>
      <c r="E175" s="39" t="s">
        <v>5</v>
      </c>
    </row>
    <row r="176" spans="1:16" ht="12.75">
      <c r="A176" t="s">
        <v>50</v>
      </c>
      <c s="34" t="s">
        <v>199</v>
      </c>
      <c s="34" t="s">
        <v>339</v>
      </c>
      <c s="35" t="s">
        <v>5</v>
      </c>
      <c s="6" t="s">
        <v>233</v>
      </c>
      <c s="36" t="s">
        <v>166</v>
      </c>
      <c s="37">
        <v>14</v>
      </c>
      <c s="36">
        <v>0</v>
      </c>
      <c s="36">
        <f>ROUND(G176*H176,6)</f>
      </c>
      <c r="L176" s="38">
        <v>0</v>
      </c>
      <c s="32">
        <f>ROUND(ROUND(L176,2)*ROUND(G176,3),2)</f>
      </c>
      <c s="36" t="s">
        <v>56</v>
      </c>
      <c>
        <f>(M176*21)/100</f>
      </c>
      <c t="s">
        <v>28</v>
      </c>
    </row>
    <row r="177" spans="1:5" ht="12.75">
      <c r="A177" s="35" t="s">
        <v>57</v>
      </c>
      <c r="E177" s="39" t="s">
        <v>233</v>
      </c>
    </row>
    <row r="178" spans="1:5" ht="12.75">
      <c r="A178" s="35" t="s">
        <v>58</v>
      </c>
      <c r="E178" s="40" t="s">
        <v>5</v>
      </c>
    </row>
    <row r="179" spans="1:5" ht="12.75">
      <c r="A179" t="s">
        <v>60</v>
      </c>
      <c r="E179" s="39" t="s">
        <v>5</v>
      </c>
    </row>
    <row r="180" spans="1:16" ht="12.75">
      <c r="A180" t="s">
        <v>50</v>
      </c>
      <c s="34" t="s">
        <v>162</v>
      </c>
      <c s="34" t="s">
        <v>340</v>
      </c>
      <c s="35" t="s">
        <v>5</v>
      </c>
      <c s="6" t="s">
        <v>236</v>
      </c>
      <c s="36" t="s">
        <v>166</v>
      </c>
      <c s="37">
        <v>5</v>
      </c>
      <c s="36">
        <v>0</v>
      </c>
      <c s="36">
        <f>ROUND(G180*H180,6)</f>
      </c>
      <c r="L180" s="38">
        <v>0</v>
      </c>
      <c s="32">
        <f>ROUND(ROUND(L180,2)*ROUND(G180,3),2)</f>
      </c>
      <c s="36" t="s">
        <v>56</v>
      </c>
      <c>
        <f>(M180*21)/100</f>
      </c>
      <c t="s">
        <v>28</v>
      </c>
    </row>
    <row r="181" spans="1:5" ht="12.75">
      <c r="A181" s="35" t="s">
        <v>57</v>
      </c>
      <c r="E181" s="39" t="s">
        <v>236</v>
      </c>
    </row>
    <row r="182" spans="1:5" ht="12.75">
      <c r="A182" s="35" t="s">
        <v>58</v>
      </c>
      <c r="E182" s="40" t="s">
        <v>5</v>
      </c>
    </row>
    <row r="183" spans="1:5" ht="12.75">
      <c r="A183" t="s">
        <v>60</v>
      </c>
      <c r="E183" s="39" t="s">
        <v>5</v>
      </c>
    </row>
    <row r="184" spans="1:16" ht="12.75">
      <c r="A184" t="s">
        <v>50</v>
      </c>
      <c s="34" t="s">
        <v>204</v>
      </c>
      <c s="34" t="s">
        <v>341</v>
      </c>
      <c s="35" t="s">
        <v>5</v>
      </c>
      <c s="6" t="s">
        <v>239</v>
      </c>
      <c s="36" t="s">
        <v>166</v>
      </c>
      <c s="37">
        <v>12</v>
      </c>
      <c s="36">
        <v>0</v>
      </c>
      <c s="36">
        <f>ROUND(G184*H184,6)</f>
      </c>
      <c r="L184" s="38">
        <v>0</v>
      </c>
      <c s="32">
        <f>ROUND(ROUND(L184,2)*ROUND(G184,3),2)</f>
      </c>
      <c s="36" t="s">
        <v>56</v>
      </c>
      <c>
        <f>(M184*21)/100</f>
      </c>
      <c t="s">
        <v>28</v>
      </c>
    </row>
    <row r="185" spans="1:5" ht="12.75">
      <c r="A185" s="35" t="s">
        <v>57</v>
      </c>
      <c r="E185" s="39" t="s">
        <v>239</v>
      </c>
    </row>
    <row r="186" spans="1:5" ht="12.75">
      <c r="A186" s="35" t="s">
        <v>58</v>
      </c>
      <c r="E186" s="40" t="s">
        <v>5</v>
      </c>
    </row>
    <row r="187" spans="1:5" ht="12.75">
      <c r="A187" t="s">
        <v>60</v>
      </c>
      <c r="E187" s="39" t="s">
        <v>5</v>
      </c>
    </row>
    <row r="188" spans="1:16" ht="25.5">
      <c r="A188" t="s">
        <v>50</v>
      </c>
      <c s="34" t="s">
        <v>207</v>
      </c>
      <c s="34" t="s">
        <v>342</v>
      </c>
      <c s="35" t="s">
        <v>5</v>
      </c>
      <c s="6" t="s">
        <v>242</v>
      </c>
      <c s="36" t="s">
        <v>166</v>
      </c>
      <c s="37">
        <v>1</v>
      </c>
      <c s="36">
        <v>0</v>
      </c>
      <c s="36">
        <f>ROUND(G188*H188,6)</f>
      </c>
      <c r="L188" s="38">
        <v>0</v>
      </c>
      <c s="32">
        <f>ROUND(ROUND(L188,2)*ROUND(G188,3),2)</f>
      </c>
      <c s="36" t="s">
        <v>56</v>
      </c>
      <c>
        <f>(M188*21)/100</f>
      </c>
      <c t="s">
        <v>28</v>
      </c>
    </row>
    <row r="189" spans="1:5" ht="25.5">
      <c r="A189" s="35" t="s">
        <v>57</v>
      </c>
      <c r="E189" s="39" t="s">
        <v>242</v>
      </c>
    </row>
    <row r="190" spans="1:5" ht="12.75">
      <c r="A190" s="35" t="s">
        <v>58</v>
      </c>
      <c r="E190" s="40" t="s">
        <v>5</v>
      </c>
    </row>
    <row r="191" spans="1:5" ht="12.75">
      <c r="A191" t="s">
        <v>60</v>
      </c>
      <c r="E191" s="39" t="s">
        <v>5</v>
      </c>
    </row>
    <row r="192" spans="1:13" ht="12.75">
      <c r="A192" t="s">
        <v>47</v>
      </c>
      <c r="C192" s="31" t="s">
        <v>343</v>
      </c>
      <c r="E192" s="33" t="s">
        <v>344</v>
      </c>
      <c r="J192" s="32">
        <f>0</f>
      </c>
      <c s="32">
        <f>0</f>
      </c>
      <c s="32">
        <f>0+L193+L197+L201+L205+L209</f>
      </c>
      <c s="32">
        <f>0+M193+M197+M201+M205+M209</f>
      </c>
    </row>
    <row r="193" spans="1:16" ht="12.75">
      <c r="A193" t="s">
        <v>50</v>
      </c>
      <c s="34" t="s">
        <v>211</v>
      </c>
      <c s="34" t="s">
        <v>345</v>
      </c>
      <c s="35" t="s">
        <v>5</v>
      </c>
      <c s="6" t="s">
        <v>247</v>
      </c>
      <c s="36" t="s">
        <v>188</v>
      </c>
      <c s="37">
        <v>819</v>
      </c>
      <c s="36">
        <v>0</v>
      </c>
      <c s="36">
        <f>ROUND(G193*H193,6)</f>
      </c>
      <c r="L193" s="38">
        <v>0</v>
      </c>
      <c s="32">
        <f>ROUND(ROUND(L193,2)*ROUND(G193,3),2)</f>
      </c>
      <c s="36" t="s">
        <v>56</v>
      </c>
      <c>
        <f>(M193*21)/100</f>
      </c>
      <c t="s">
        <v>28</v>
      </c>
    </row>
    <row r="194" spans="1:5" ht="12.75">
      <c r="A194" s="35" t="s">
        <v>57</v>
      </c>
      <c r="E194" s="39" t="s">
        <v>247</v>
      </c>
    </row>
    <row r="195" spans="1:5" ht="12.75">
      <c r="A195" s="35" t="s">
        <v>58</v>
      </c>
      <c r="E195" s="40" t="s">
        <v>5</v>
      </c>
    </row>
    <row r="196" spans="1:5" ht="12.75">
      <c r="A196" t="s">
        <v>60</v>
      </c>
      <c r="E196" s="39" t="s">
        <v>5</v>
      </c>
    </row>
    <row r="197" spans="1:16" ht="25.5">
      <c r="A197" t="s">
        <v>50</v>
      </c>
      <c s="34" t="s">
        <v>346</v>
      </c>
      <c s="34" t="s">
        <v>347</v>
      </c>
      <c s="35" t="s">
        <v>5</v>
      </c>
      <c s="6" t="s">
        <v>250</v>
      </c>
      <c s="36" t="s">
        <v>188</v>
      </c>
      <c s="37">
        <v>390</v>
      </c>
      <c s="36">
        <v>0</v>
      </c>
      <c s="36">
        <f>ROUND(G197*H197,6)</f>
      </c>
      <c r="L197" s="38">
        <v>0</v>
      </c>
      <c s="32">
        <f>ROUND(ROUND(L197,2)*ROUND(G197,3),2)</f>
      </c>
      <c s="36" t="s">
        <v>56</v>
      </c>
      <c>
        <f>(M197*21)/100</f>
      </c>
      <c t="s">
        <v>28</v>
      </c>
    </row>
    <row r="198" spans="1:5" ht="25.5">
      <c r="A198" s="35" t="s">
        <v>57</v>
      </c>
      <c r="E198" s="39" t="s">
        <v>250</v>
      </c>
    </row>
    <row r="199" spans="1:5" ht="12.75">
      <c r="A199" s="35" t="s">
        <v>58</v>
      </c>
      <c r="E199" s="40" t="s">
        <v>5</v>
      </c>
    </row>
    <row r="200" spans="1:5" ht="12.75">
      <c r="A200" t="s">
        <v>60</v>
      </c>
      <c r="E200" s="39" t="s">
        <v>5</v>
      </c>
    </row>
    <row r="201" spans="1:16" ht="25.5">
      <c r="A201" t="s">
        <v>50</v>
      </c>
      <c s="34" t="s">
        <v>348</v>
      </c>
      <c s="34" t="s">
        <v>349</v>
      </c>
      <c s="35" t="s">
        <v>5</v>
      </c>
      <c s="6" t="s">
        <v>253</v>
      </c>
      <c s="36" t="s">
        <v>188</v>
      </c>
      <c s="37">
        <v>35</v>
      </c>
      <c s="36">
        <v>0</v>
      </c>
      <c s="36">
        <f>ROUND(G201*H201,6)</f>
      </c>
      <c r="L201" s="38">
        <v>0</v>
      </c>
      <c s="32">
        <f>ROUND(ROUND(L201,2)*ROUND(G201,3),2)</f>
      </c>
      <c s="36" t="s">
        <v>56</v>
      </c>
      <c>
        <f>(M201*21)/100</f>
      </c>
      <c t="s">
        <v>28</v>
      </c>
    </row>
    <row r="202" spans="1:5" ht="25.5">
      <c r="A202" s="35" t="s">
        <v>57</v>
      </c>
      <c r="E202" s="39" t="s">
        <v>253</v>
      </c>
    </row>
    <row r="203" spans="1:5" ht="12.75">
      <c r="A203" s="35" t="s">
        <v>58</v>
      </c>
      <c r="E203" s="40" t="s">
        <v>5</v>
      </c>
    </row>
    <row r="204" spans="1:5" ht="12.75">
      <c r="A204" t="s">
        <v>60</v>
      </c>
      <c r="E204" s="39" t="s">
        <v>5</v>
      </c>
    </row>
    <row r="205" spans="1:16" ht="25.5">
      <c r="A205" t="s">
        <v>50</v>
      </c>
      <c s="34" t="s">
        <v>350</v>
      </c>
      <c s="34" t="s">
        <v>351</v>
      </c>
      <c s="35" t="s">
        <v>5</v>
      </c>
      <c s="6" t="s">
        <v>256</v>
      </c>
      <c s="36" t="s">
        <v>188</v>
      </c>
      <c s="37">
        <v>12</v>
      </c>
      <c s="36">
        <v>0</v>
      </c>
      <c s="36">
        <f>ROUND(G205*H205,6)</f>
      </c>
      <c r="L205" s="38">
        <v>0</v>
      </c>
      <c s="32">
        <f>ROUND(ROUND(L205,2)*ROUND(G205,3),2)</f>
      </c>
      <c s="36" t="s">
        <v>56</v>
      </c>
      <c>
        <f>(M205*21)/100</f>
      </c>
      <c t="s">
        <v>28</v>
      </c>
    </row>
    <row r="206" spans="1:5" ht="25.5">
      <c r="A206" s="35" t="s">
        <v>57</v>
      </c>
      <c r="E206" s="39" t="s">
        <v>256</v>
      </c>
    </row>
    <row r="207" spans="1:5" ht="12.75">
      <c r="A207" s="35" t="s">
        <v>58</v>
      </c>
      <c r="E207" s="40" t="s">
        <v>5</v>
      </c>
    </row>
    <row r="208" spans="1:5" ht="12.75">
      <c r="A208" t="s">
        <v>60</v>
      </c>
      <c r="E208" s="39" t="s">
        <v>5</v>
      </c>
    </row>
    <row r="209" spans="1:16" ht="25.5">
      <c r="A209" t="s">
        <v>50</v>
      </c>
      <c s="34" t="s">
        <v>352</v>
      </c>
      <c s="34" t="s">
        <v>353</v>
      </c>
      <c s="35" t="s">
        <v>5</v>
      </c>
      <c s="6" t="s">
        <v>354</v>
      </c>
      <c s="36" t="s">
        <v>188</v>
      </c>
      <c s="37">
        <v>70</v>
      </c>
      <c s="36">
        <v>0</v>
      </c>
      <c s="36">
        <f>ROUND(G209*H209,6)</f>
      </c>
      <c r="L209" s="38">
        <v>0</v>
      </c>
      <c s="32">
        <f>ROUND(ROUND(L209,2)*ROUND(G209,3),2)</f>
      </c>
      <c s="36" t="s">
        <v>56</v>
      </c>
      <c>
        <f>(M209*21)/100</f>
      </c>
      <c t="s">
        <v>28</v>
      </c>
    </row>
    <row r="210" spans="1:5" ht="25.5">
      <c r="A210" s="35" t="s">
        <v>57</v>
      </c>
      <c r="E210" s="39" t="s">
        <v>354</v>
      </c>
    </row>
    <row r="211" spans="1:5" ht="12.75">
      <c r="A211" s="35" t="s">
        <v>58</v>
      </c>
      <c r="E211" s="40" t="s">
        <v>5</v>
      </c>
    </row>
    <row r="212" spans="1:5" ht="12.75">
      <c r="A212" t="s">
        <v>60</v>
      </c>
      <c r="E212" s="39" t="s">
        <v>5</v>
      </c>
    </row>
    <row r="213" spans="1:13" ht="25.5">
      <c r="A213" t="s">
        <v>47</v>
      </c>
      <c r="C213" s="31" t="s">
        <v>355</v>
      </c>
      <c r="E213" s="33" t="s">
        <v>356</v>
      </c>
      <c r="J213" s="32">
        <f>0</f>
      </c>
      <c s="32">
        <f>0</f>
      </c>
      <c s="32">
        <f>0+L214</f>
      </c>
      <c s="32">
        <f>0+M214</f>
      </c>
    </row>
    <row r="214" spans="1:16" ht="12.75">
      <c r="A214" t="s">
        <v>50</v>
      </c>
      <c s="34" t="s">
        <v>357</v>
      </c>
      <c s="34" t="s">
        <v>358</v>
      </c>
      <c s="35" t="s">
        <v>5</v>
      </c>
      <c s="6" t="s">
        <v>264</v>
      </c>
      <c s="36" t="s">
        <v>188</v>
      </c>
      <c s="37">
        <v>507</v>
      </c>
      <c s="36">
        <v>0</v>
      </c>
      <c s="36">
        <f>ROUND(G214*H214,6)</f>
      </c>
      <c r="L214" s="38">
        <v>0</v>
      </c>
      <c s="32">
        <f>ROUND(ROUND(L214,2)*ROUND(G214,3),2)</f>
      </c>
      <c s="36" t="s">
        <v>56</v>
      </c>
      <c>
        <f>(M214*21)/100</f>
      </c>
      <c t="s">
        <v>28</v>
      </c>
    </row>
    <row r="215" spans="1:5" ht="12.75">
      <c r="A215" s="35" t="s">
        <v>57</v>
      </c>
      <c r="E215" s="39" t="s">
        <v>264</v>
      </c>
    </row>
    <row r="216" spans="1:5" ht="12.75">
      <c r="A216" s="35" t="s">
        <v>58</v>
      </c>
      <c r="E216" s="40" t="s">
        <v>5</v>
      </c>
    </row>
    <row r="217" spans="1:5" ht="12.75">
      <c r="A217" t="s">
        <v>60</v>
      </c>
      <c r="E217" s="39" t="s">
        <v>5</v>
      </c>
    </row>
    <row r="218" spans="1:13" ht="12.75">
      <c r="A218" t="s">
        <v>47</v>
      </c>
      <c r="C218" s="31" t="s">
        <v>359</v>
      </c>
      <c r="E218" s="33" t="s">
        <v>360</v>
      </c>
      <c r="J218" s="32">
        <f>0</f>
      </c>
      <c s="32">
        <f>0</f>
      </c>
      <c s="32">
        <f>0+L219+L223</f>
      </c>
      <c s="32">
        <f>0+M219+M223</f>
      </c>
    </row>
    <row r="219" spans="1:16" ht="25.5">
      <c r="A219" t="s">
        <v>50</v>
      </c>
      <c s="34" t="s">
        <v>361</v>
      </c>
      <c s="34" t="s">
        <v>362</v>
      </c>
      <c s="35" t="s">
        <v>5</v>
      </c>
      <c s="6" t="s">
        <v>269</v>
      </c>
      <c s="36" t="s">
        <v>188</v>
      </c>
      <c s="37">
        <v>160</v>
      </c>
      <c s="36">
        <v>0</v>
      </c>
      <c s="36">
        <f>ROUND(G219*H219,6)</f>
      </c>
      <c r="L219" s="38">
        <v>0</v>
      </c>
      <c s="32">
        <f>ROUND(ROUND(L219,2)*ROUND(G219,3),2)</f>
      </c>
      <c s="36" t="s">
        <v>56</v>
      </c>
      <c>
        <f>(M219*21)/100</f>
      </c>
      <c t="s">
        <v>28</v>
      </c>
    </row>
    <row r="220" spans="1:5" ht="25.5">
      <c r="A220" s="35" t="s">
        <v>57</v>
      </c>
      <c r="E220" s="39" t="s">
        <v>269</v>
      </c>
    </row>
    <row r="221" spans="1:5" ht="12.75">
      <c r="A221" s="35" t="s">
        <v>58</v>
      </c>
      <c r="E221" s="40" t="s">
        <v>5</v>
      </c>
    </row>
    <row r="222" spans="1:5" ht="12.75">
      <c r="A222" t="s">
        <v>60</v>
      </c>
      <c r="E222" s="39" t="s">
        <v>5</v>
      </c>
    </row>
    <row r="223" spans="1:16" ht="12.75">
      <c r="A223" t="s">
        <v>50</v>
      </c>
      <c s="34" t="s">
        <v>363</v>
      </c>
      <c s="34" t="s">
        <v>364</v>
      </c>
      <c s="35" t="s">
        <v>5</v>
      </c>
      <c s="6" t="s">
        <v>272</v>
      </c>
      <c s="36" t="s">
        <v>188</v>
      </c>
      <c s="37">
        <v>659</v>
      </c>
      <c s="36">
        <v>0</v>
      </c>
      <c s="36">
        <f>ROUND(G223*H223,6)</f>
      </c>
      <c r="L223" s="38">
        <v>0</v>
      </c>
      <c s="32">
        <f>ROUND(ROUND(L223,2)*ROUND(G223,3),2)</f>
      </c>
      <c s="36" t="s">
        <v>56</v>
      </c>
      <c>
        <f>(M223*21)/100</f>
      </c>
      <c t="s">
        <v>28</v>
      </c>
    </row>
    <row r="224" spans="1:5" ht="12.75">
      <c r="A224" s="35" t="s">
        <v>57</v>
      </c>
      <c r="E224" s="39" t="s">
        <v>272</v>
      </c>
    </row>
    <row r="225" spans="1:5" ht="12.75">
      <c r="A225" s="35" t="s">
        <v>58</v>
      </c>
      <c r="E225" s="40" t="s">
        <v>5</v>
      </c>
    </row>
    <row r="226" spans="1:5" ht="12.75">
      <c r="A226" t="s">
        <v>60</v>
      </c>
      <c r="E226" s="39" t="s">
        <v>5</v>
      </c>
    </row>
    <row r="227" spans="1:13" ht="12.75">
      <c r="A227" t="s">
        <v>47</v>
      </c>
      <c r="C227" s="31" t="s">
        <v>365</v>
      </c>
      <c r="E227" s="33" t="s">
        <v>366</v>
      </c>
      <c r="J227" s="32">
        <f>0</f>
      </c>
      <c s="32">
        <f>0</f>
      </c>
      <c s="32">
        <f>0+L228+L232+L236</f>
      </c>
      <c s="32">
        <f>0+M228+M232+M236</f>
      </c>
    </row>
    <row r="228" spans="1:16" ht="12.75">
      <c r="A228" t="s">
        <v>50</v>
      </c>
      <c s="34" t="s">
        <v>367</v>
      </c>
      <c s="34" t="s">
        <v>368</v>
      </c>
      <c s="35" t="s">
        <v>5</v>
      </c>
      <c s="6" t="s">
        <v>369</v>
      </c>
      <c s="36" t="s">
        <v>166</v>
      </c>
      <c s="37">
        <v>1</v>
      </c>
      <c s="36">
        <v>0</v>
      </c>
      <c s="36">
        <f>ROUND(G228*H228,6)</f>
      </c>
      <c r="L228" s="38">
        <v>0</v>
      </c>
      <c s="32">
        <f>ROUND(ROUND(L228,2)*ROUND(G228,3),2)</f>
      </c>
      <c s="36" t="s">
        <v>56</v>
      </c>
      <c>
        <f>(M228*21)/100</f>
      </c>
      <c t="s">
        <v>28</v>
      </c>
    </row>
    <row r="229" spans="1:5" ht="12.75">
      <c r="A229" s="35" t="s">
        <v>57</v>
      </c>
      <c r="E229" s="39" t="s">
        <v>369</v>
      </c>
    </row>
    <row r="230" spans="1:5" ht="12.75">
      <c r="A230" s="35" t="s">
        <v>58</v>
      </c>
      <c r="E230" s="40" t="s">
        <v>5</v>
      </c>
    </row>
    <row r="231" spans="1:5" ht="12.75">
      <c r="A231" t="s">
        <v>60</v>
      </c>
      <c r="E231" s="39" t="s">
        <v>5</v>
      </c>
    </row>
    <row r="232" spans="1:16" ht="12.75">
      <c r="A232" t="s">
        <v>50</v>
      </c>
      <c s="34" t="s">
        <v>370</v>
      </c>
      <c s="34" t="s">
        <v>371</v>
      </c>
      <c s="35" t="s">
        <v>5</v>
      </c>
      <c s="6" t="s">
        <v>277</v>
      </c>
      <c s="36" t="s">
        <v>166</v>
      </c>
      <c s="37">
        <v>18</v>
      </c>
      <c s="36">
        <v>0</v>
      </c>
      <c s="36">
        <f>ROUND(G232*H232,6)</f>
      </c>
      <c r="L232" s="38">
        <v>0</v>
      </c>
      <c s="32">
        <f>ROUND(ROUND(L232,2)*ROUND(G232,3),2)</f>
      </c>
      <c s="36" t="s">
        <v>56</v>
      </c>
      <c>
        <f>(M232*21)/100</f>
      </c>
      <c t="s">
        <v>28</v>
      </c>
    </row>
    <row r="233" spans="1:5" ht="12.75">
      <c r="A233" s="35" t="s">
        <v>57</v>
      </c>
      <c r="E233" s="39" t="s">
        <v>277</v>
      </c>
    </row>
    <row r="234" spans="1:5" ht="12.75">
      <c r="A234" s="35" t="s">
        <v>58</v>
      </c>
      <c r="E234" s="40" t="s">
        <v>5</v>
      </c>
    </row>
    <row r="235" spans="1:5" ht="12.75">
      <c r="A235" t="s">
        <v>60</v>
      </c>
      <c r="E235" s="39" t="s">
        <v>5</v>
      </c>
    </row>
    <row r="236" spans="1:16" ht="12.75">
      <c r="A236" t="s">
        <v>50</v>
      </c>
      <c s="34" t="s">
        <v>372</v>
      </c>
      <c s="34" t="s">
        <v>373</v>
      </c>
      <c s="35" t="s">
        <v>5</v>
      </c>
      <c s="6" t="s">
        <v>374</v>
      </c>
      <c s="36" t="s">
        <v>281</v>
      </c>
      <c s="37">
        <v>1</v>
      </c>
      <c s="36">
        <v>0</v>
      </c>
      <c s="36">
        <f>ROUND(G236*H236,6)</f>
      </c>
      <c r="L236" s="38">
        <v>0</v>
      </c>
      <c s="32">
        <f>ROUND(ROUND(L236,2)*ROUND(G236,3),2)</f>
      </c>
      <c s="36" t="s">
        <v>56</v>
      </c>
      <c>
        <f>(M236*21)/100</f>
      </c>
      <c t="s">
        <v>28</v>
      </c>
    </row>
    <row r="237" spans="1:5" ht="12.75">
      <c r="A237" s="35" t="s">
        <v>57</v>
      </c>
      <c r="E237" s="39" t="s">
        <v>374</v>
      </c>
    </row>
    <row r="238" spans="1:5" ht="12.75">
      <c r="A238" s="35" t="s">
        <v>58</v>
      </c>
      <c r="E238" s="40" t="s">
        <v>5</v>
      </c>
    </row>
    <row r="239" spans="1:5" ht="12.75">
      <c r="A239" t="s">
        <v>60</v>
      </c>
      <c r="E239" s="39" t="s">
        <v>5</v>
      </c>
    </row>
    <row r="240" spans="1:13" ht="12.75">
      <c r="A240" t="s">
        <v>47</v>
      </c>
      <c r="C240" s="31" t="s">
        <v>375</v>
      </c>
      <c r="E240" s="33" t="s">
        <v>376</v>
      </c>
      <c r="J240" s="32">
        <f>0</f>
      </c>
      <c s="32">
        <f>0</f>
      </c>
      <c s="32">
        <f>0+L241+L245+L249</f>
      </c>
      <c s="32">
        <f>0+M241+M245+M249</f>
      </c>
    </row>
    <row r="241" spans="1:16" ht="25.5">
      <c r="A241" t="s">
        <v>50</v>
      </c>
      <c s="34" t="s">
        <v>377</v>
      </c>
      <c s="34" t="s">
        <v>378</v>
      </c>
      <c s="35" t="s">
        <v>5</v>
      </c>
      <c s="6" t="s">
        <v>324</v>
      </c>
      <c s="36" t="s">
        <v>166</v>
      </c>
      <c s="37">
        <v>1</v>
      </c>
      <c s="36">
        <v>0</v>
      </c>
      <c s="36">
        <f>ROUND(G241*H241,6)</f>
      </c>
      <c r="L241" s="38">
        <v>0</v>
      </c>
      <c s="32">
        <f>ROUND(ROUND(L241,2)*ROUND(G241,3),2)</f>
      </c>
      <c s="36" t="s">
        <v>56</v>
      </c>
      <c>
        <f>(M241*21)/100</f>
      </c>
      <c t="s">
        <v>28</v>
      </c>
    </row>
    <row r="242" spans="1:5" ht="38.25">
      <c r="A242" s="35" t="s">
        <v>57</v>
      </c>
      <c r="E242" s="39" t="s">
        <v>325</v>
      </c>
    </row>
    <row r="243" spans="1:5" ht="12.75">
      <c r="A243" s="35" t="s">
        <v>58</v>
      </c>
      <c r="E243" s="40" t="s">
        <v>5</v>
      </c>
    </row>
    <row r="244" spans="1:5" ht="12.75">
      <c r="A244" t="s">
        <v>60</v>
      </c>
      <c r="E244" s="39" t="s">
        <v>5</v>
      </c>
    </row>
    <row r="245" spans="1:16" ht="12.75">
      <c r="A245" t="s">
        <v>50</v>
      </c>
      <c s="34" t="s">
        <v>379</v>
      </c>
      <c s="34" t="s">
        <v>380</v>
      </c>
      <c s="35" t="s">
        <v>5</v>
      </c>
      <c s="6" t="s">
        <v>332</v>
      </c>
      <c s="36" t="s">
        <v>166</v>
      </c>
      <c s="37">
        <v>2</v>
      </c>
      <c s="36">
        <v>0</v>
      </c>
      <c s="36">
        <f>ROUND(G245*H245,6)</f>
      </c>
      <c r="L245" s="38">
        <v>0</v>
      </c>
      <c s="32">
        <f>ROUND(ROUND(L245,2)*ROUND(G245,3),2)</f>
      </c>
      <c s="36" t="s">
        <v>56</v>
      </c>
      <c>
        <f>(M245*21)/100</f>
      </c>
      <c t="s">
        <v>28</v>
      </c>
    </row>
    <row r="246" spans="1:5" ht="12.75">
      <c r="A246" s="35" t="s">
        <v>57</v>
      </c>
      <c r="E246" s="39" t="s">
        <v>332</v>
      </c>
    </row>
    <row r="247" spans="1:5" ht="12.75">
      <c r="A247" s="35" t="s">
        <v>58</v>
      </c>
      <c r="E247" s="40" t="s">
        <v>5</v>
      </c>
    </row>
    <row r="248" spans="1:5" ht="12.75">
      <c r="A248" t="s">
        <v>60</v>
      </c>
      <c r="E248" s="39" t="s">
        <v>5</v>
      </c>
    </row>
    <row r="249" spans="1:16" ht="25.5">
      <c r="A249" t="s">
        <v>50</v>
      </c>
      <c s="34" t="s">
        <v>381</v>
      </c>
      <c s="34" t="s">
        <v>382</v>
      </c>
      <c s="35" t="s">
        <v>5</v>
      </c>
      <c s="6" t="s">
        <v>334</v>
      </c>
      <c s="36" t="s">
        <v>166</v>
      </c>
      <c s="37">
        <v>1</v>
      </c>
      <c s="36">
        <v>0</v>
      </c>
      <c s="36">
        <f>ROUND(G249*H249,6)</f>
      </c>
      <c r="L249" s="38">
        <v>0</v>
      </c>
      <c s="32">
        <f>ROUND(ROUND(L249,2)*ROUND(G249,3),2)</f>
      </c>
      <c s="36" t="s">
        <v>56</v>
      </c>
      <c>
        <f>(M249*21)/100</f>
      </c>
      <c t="s">
        <v>28</v>
      </c>
    </row>
    <row r="250" spans="1:5" ht="25.5">
      <c r="A250" s="35" t="s">
        <v>57</v>
      </c>
      <c r="E250" s="39" t="s">
        <v>334</v>
      </c>
    </row>
    <row r="251" spans="1:5" ht="12.75">
      <c r="A251" s="35" t="s">
        <v>58</v>
      </c>
      <c r="E251" s="40" t="s">
        <v>5</v>
      </c>
    </row>
    <row r="252" spans="1:5" ht="12.75">
      <c r="A252" t="s">
        <v>60</v>
      </c>
      <c r="E252" s="39" t="s">
        <v>5</v>
      </c>
    </row>
    <row r="253" spans="1:13" ht="12.75">
      <c r="A253" t="s">
        <v>47</v>
      </c>
      <c r="C253" s="31" t="s">
        <v>148</v>
      </c>
      <c r="E253" s="33" t="s">
        <v>149</v>
      </c>
      <c r="J253" s="32">
        <f>0</f>
      </c>
      <c s="32">
        <f>0</f>
      </c>
      <c s="32">
        <f>0+L254+L258+L262+L266+L270+L274+L278+L282+L286+L290+L294+L298+L302+L306</f>
      </c>
      <c s="32">
        <f>0+M254+M258+M262+M266+M270+M274+M278+M282+M286+M290+M294+M298+M302+M306</f>
      </c>
    </row>
    <row r="254" spans="1:16" ht="12.75">
      <c r="A254" t="s">
        <v>50</v>
      </c>
      <c s="34" t="s">
        <v>383</v>
      </c>
      <c s="34" t="s">
        <v>384</v>
      </c>
      <c s="35" t="s">
        <v>5</v>
      </c>
      <c s="6" t="s">
        <v>385</v>
      </c>
      <c s="36" t="s">
        <v>166</v>
      </c>
      <c s="37">
        <v>1</v>
      </c>
      <c s="36">
        <v>0</v>
      </c>
      <c s="36">
        <f>ROUND(G254*H254,6)</f>
      </c>
      <c r="L254" s="38">
        <v>0</v>
      </c>
      <c s="32">
        <f>ROUND(ROUND(L254,2)*ROUND(G254,3),2)</f>
      </c>
      <c s="36" t="s">
        <v>56</v>
      </c>
      <c>
        <f>(M254*21)/100</f>
      </c>
      <c t="s">
        <v>28</v>
      </c>
    </row>
    <row r="255" spans="1:5" ht="12.75">
      <c r="A255" s="35" t="s">
        <v>57</v>
      </c>
      <c r="E255" s="39" t="s">
        <v>385</v>
      </c>
    </row>
    <row r="256" spans="1:5" ht="12.75">
      <c r="A256" s="35" t="s">
        <v>58</v>
      </c>
      <c r="E256" s="40" t="s">
        <v>5</v>
      </c>
    </row>
    <row r="257" spans="1:5" ht="12.75">
      <c r="A257" t="s">
        <v>60</v>
      </c>
      <c r="E257" s="39" t="s">
        <v>5</v>
      </c>
    </row>
    <row r="258" spans="1:16" ht="12.75">
      <c r="A258" t="s">
        <v>50</v>
      </c>
      <c s="34" t="s">
        <v>386</v>
      </c>
      <c s="34" t="s">
        <v>387</v>
      </c>
      <c s="35" t="s">
        <v>5</v>
      </c>
      <c s="6" t="s">
        <v>388</v>
      </c>
      <c s="36" t="s">
        <v>281</v>
      </c>
      <c s="37">
        <v>1</v>
      </c>
      <c s="36">
        <v>0</v>
      </c>
      <c s="36">
        <f>ROUND(G258*H258,6)</f>
      </c>
      <c r="L258" s="38">
        <v>0</v>
      </c>
      <c s="32">
        <f>ROUND(ROUND(L258,2)*ROUND(G258,3),2)</f>
      </c>
      <c s="36" t="s">
        <v>56</v>
      </c>
      <c>
        <f>(M258*21)/100</f>
      </c>
      <c t="s">
        <v>28</v>
      </c>
    </row>
    <row r="259" spans="1:5" ht="12.75">
      <c r="A259" s="35" t="s">
        <v>57</v>
      </c>
      <c r="E259" s="39" t="s">
        <v>388</v>
      </c>
    </row>
    <row r="260" spans="1:5" ht="12.75">
      <c r="A260" s="35" t="s">
        <v>58</v>
      </c>
      <c r="E260" s="40" t="s">
        <v>5</v>
      </c>
    </row>
    <row r="261" spans="1:5" ht="12.75">
      <c r="A261" t="s">
        <v>60</v>
      </c>
      <c r="E261" s="39" t="s">
        <v>5</v>
      </c>
    </row>
    <row r="262" spans="1:16" ht="12.75">
      <c r="A262" t="s">
        <v>50</v>
      </c>
      <c s="34" t="s">
        <v>389</v>
      </c>
      <c s="34" t="s">
        <v>390</v>
      </c>
      <c s="35" t="s">
        <v>5</v>
      </c>
      <c s="6" t="s">
        <v>391</v>
      </c>
      <c s="36" t="s">
        <v>166</v>
      </c>
      <c s="37">
        <v>1</v>
      </c>
      <c s="36">
        <v>0</v>
      </c>
      <c s="36">
        <f>ROUND(G262*H262,6)</f>
      </c>
      <c r="L262" s="38">
        <v>0</v>
      </c>
      <c s="32">
        <f>ROUND(ROUND(L262,2)*ROUND(G262,3),2)</f>
      </c>
      <c s="36" t="s">
        <v>56</v>
      </c>
      <c>
        <f>(M262*21)/100</f>
      </c>
      <c t="s">
        <v>28</v>
      </c>
    </row>
    <row r="263" spans="1:5" ht="12.75">
      <c r="A263" s="35" t="s">
        <v>57</v>
      </c>
      <c r="E263" s="39" t="s">
        <v>391</v>
      </c>
    </row>
    <row r="264" spans="1:5" ht="12.75">
      <c r="A264" s="35" t="s">
        <v>58</v>
      </c>
      <c r="E264" s="40" t="s">
        <v>5</v>
      </c>
    </row>
    <row r="265" spans="1:5" ht="12.75">
      <c r="A265" t="s">
        <v>60</v>
      </c>
      <c r="E265" s="39" t="s">
        <v>5</v>
      </c>
    </row>
    <row r="266" spans="1:16" ht="12.75">
      <c r="A266" t="s">
        <v>50</v>
      </c>
      <c s="34" t="s">
        <v>392</v>
      </c>
      <c s="34" t="s">
        <v>393</v>
      </c>
      <c s="35" t="s">
        <v>5</v>
      </c>
      <c s="6" t="s">
        <v>394</v>
      </c>
      <c s="36" t="s">
        <v>166</v>
      </c>
      <c s="37">
        <v>1</v>
      </c>
      <c s="36">
        <v>0</v>
      </c>
      <c s="36">
        <f>ROUND(G266*H266,6)</f>
      </c>
      <c r="L266" s="38">
        <v>0</v>
      </c>
      <c s="32">
        <f>ROUND(ROUND(L266,2)*ROUND(G266,3),2)</f>
      </c>
      <c s="36" t="s">
        <v>56</v>
      </c>
      <c>
        <f>(M266*21)/100</f>
      </c>
      <c t="s">
        <v>28</v>
      </c>
    </row>
    <row r="267" spans="1:5" ht="12.75">
      <c r="A267" s="35" t="s">
        <v>57</v>
      </c>
      <c r="E267" s="39" t="s">
        <v>394</v>
      </c>
    </row>
    <row r="268" spans="1:5" ht="12.75">
      <c r="A268" s="35" t="s">
        <v>58</v>
      </c>
      <c r="E268" s="40" t="s">
        <v>5</v>
      </c>
    </row>
    <row r="269" spans="1:5" ht="12.75">
      <c r="A269" t="s">
        <v>60</v>
      </c>
      <c r="E269" s="39" t="s">
        <v>5</v>
      </c>
    </row>
    <row r="270" spans="1:16" ht="12.75">
      <c r="A270" t="s">
        <v>50</v>
      </c>
      <c s="34" t="s">
        <v>395</v>
      </c>
      <c s="34" t="s">
        <v>396</v>
      </c>
      <c s="35" t="s">
        <v>5</v>
      </c>
      <c s="6" t="s">
        <v>397</v>
      </c>
      <c s="36" t="s">
        <v>166</v>
      </c>
      <c s="37">
        <v>1</v>
      </c>
      <c s="36">
        <v>0</v>
      </c>
      <c s="36">
        <f>ROUND(G270*H270,6)</f>
      </c>
      <c r="L270" s="38">
        <v>0</v>
      </c>
      <c s="32">
        <f>ROUND(ROUND(L270,2)*ROUND(G270,3),2)</f>
      </c>
      <c s="36" t="s">
        <v>56</v>
      </c>
      <c>
        <f>(M270*21)/100</f>
      </c>
      <c t="s">
        <v>28</v>
      </c>
    </row>
    <row r="271" spans="1:5" ht="12.75">
      <c r="A271" s="35" t="s">
        <v>57</v>
      </c>
      <c r="E271" s="39" t="s">
        <v>397</v>
      </c>
    </row>
    <row r="272" spans="1:5" ht="12.75">
      <c r="A272" s="35" t="s">
        <v>58</v>
      </c>
      <c r="E272" s="40" t="s">
        <v>5</v>
      </c>
    </row>
    <row r="273" spans="1:5" ht="12.75">
      <c r="A273" t="s">
        <v>60</v>
      </c>
      <c r="E273" s="39" t="s">
        <v>5</v>
      </c>
    </row>
    <row r="274" spans="1:16" ht="25.5">
      <c r="A274" t="s">
        <v>50</v>
      </c>
      <c s="34" t="s">
        <v>398</v>
      </c>
      <c s="34" t="s">
        <v>399</v>
      </c>
      <c s="35" t="s">
        <v>5</v>
      </c>
      <c s="6" t="s">
        <v>400</v>
      </c>
      <c s="36" t="s">
        <v>166</v>
      </c>
      <c s="37">
        <v>4</v>
      </c>
      <c s="36">
        <v>0</v>
      </c>
      <c s="36">
        <f>ROUND(G274*H274,6)</f>
      </c>
      <c r="L274" s="38">
        <v>0</v>
      </c>
      <c s="32">
        <f>ROUND(ROUND(L274,2)*ROUND(G274,3),2)</f>
      </c>
      <c s="36" t="s">
        <v>56</v>
      </c>
      <c>
        <f>(M274*21)/100</f>
      </c>
      <c t="s">
        <v>28</v>
      </c>
    </row>
    <row r="275" spans="1:5" ht="25.5">
      <c r="A275" s="35" t="s">
        <v>57</v>
      </c>
      <c r="E275" s="39" t="s">
        <v>400</v>
      </c>
    </row>
    <row r="276" spans="1:5" ht="12.75">
      <c r="A276" s="35" t="s">
        <v>58</v>
      </c>
      <c r="E276" s="40" t="s">
        <v>5</v>
      </c>
    </row>
    <row r="277" spans="1:5" ht="102">
      <c r="A277" t="s">
        <v>60</v>
      </c>
      <c r="E277" s="39" t="s">
        <v>401</v>
      </c>
    </row>
    <row r="278" spans="1:16" ht="25.5">
      <c r="A278" t="s">
        <v>50</v>
      </c>
      <c s="34" t="s">
        <v>402</v>
      </c>
      <c s="34" t="s">
        <v>403</v>
      </c>
      <c s="35" t="s">
        <v>5</v>
      </c>
      <c s="6" t="s">
        <v>404</v>
      </c>
      <c s="36" t="s">
        <v>166</v>
      </c>
      <c s="37">
        <v>1</v>
      </c>
      <c s="36">
        <v>0</v>
      </c>
      <c s="36">
        <f>ROUND(G278*H278,6)</f>
      </c>
      <c r="L278" s="38">
        <v>0</v>
      </c>
      <c s="32">
        <f>ROUND(ROUND(L278,2)*ROUND(G278,3),2)</f>
      </c>
      <c s="36" t="s">
        <v>56</v>
      </c>
      <c>
        <f>(M278*21)/100</f>
      </c>
      <c t="s">
        <v>28</v>
      </c>
    </row>
    <row r="279" spans="1:5" ht="25.5">
      <c r="A279" s="35" t="s">
        <v>57</v>
      </c>
      <c r="E279" s="39" t="s">
        <v>404</v>
      </c>
    </row>
    <row r="280" spans="1:5" ht="12.75">
      <c r="A280" s="35" t="s">
        <v>58</v>
      </c>
      <c r="E280" s="40" t="s">
        <v>5</v>
      </c>
    </row>
    <row r="281" spans="1:5" ht="51">
      <c r="A281" t="s">
        <v>60</v>
      </c>
      <c r="E281" s="39" t="s">
        <v>405</v>
      </c>
    </row>
    <row r="282" spans="1:16" ht="25.5">
      <c r="A282" t="s">
        <v>50</v>
      </c>
      <c s="34" t="s">
        <v>406</v>
      </c>
      <c s="34" t="s">
        <v>407</v>
      </c>
      <c s="35" t="s">
        <v>5</v>
      </c>
      <c s="6" t="s">
        <v>408</v>
      </c>
      <c s="36" t="s">
        <v>166</v>
      </c>
      <c s="37">
        <v>1</v>
      </c>
      <c s="36">
        <v>0</v>
      </c>
      <c s="36">
        <f>ROUND(G282*H282,6)</f>
      </c>
      <c r="L282" s="38">
        <v>0</v>
      </c>
      <c s="32">
        <f>ROUND(ROUND(L282,2)*ROUND(G282,3),2)</f>
      </c>
      <c s="36" t="s">
        <v>56</v>
      </c>
      <c>
        <f>(M282*21)/100</f>
      </c>
      <c t="s">
        <v>28</v>
      </c>
    </row>
    <row r="283" spans="1:5" ht="25.5">
      <c r="A283" s="35" t="s">
        <v>57</v>
      </c>
      <c r="E283" s="39" t="s">
        <v>408</v>
      </c>
    </row>
    <row r="284" spans="1:5" ht="12.75">
      <c r="A284" s="35" t="s">
        <v>58</v>
      </c>
      <c r="E284" s="40" t="s">
        <v>5</v>
      </c>
    </row>
    <row r="285" spans="1:5" ht="153">
      <c r="A285" t="s">
        <v>60</v>
      </c>
      <c r="E285" s="39" t="s">
        <v>409</v>
      </c>
    </row>
    <row r="286" spans="1:16" ht="25.5">
      <c r="A286" t="s">
        <v>50</v>
      </c>
      <c s="34" t="s">
        <v>410</v>
      </c>
      <c s="34" t="s">
        <v>411</v>
      </c>
      <c s="35" t="s">
        <v>5</v>
      </c>
      <c s="6" t="s">
        <v>412</v>
      </c>
      <c s="36" t="s">
        <v>166</v>
      </c>
      <c s="37">
        <v>1</v>
      </c>
      <c s="36">
        <v>0</v>
      </c>
      <c s="36">
        <f>ROUND(G286*H286,6)</f>
      </c>
      <c r="L286" s="38">
        <v>0</v>
      </c>
      <c s="32">
        <f>ROUND(ROUND(L286,2)*ROUND(G286,3),2)</f>
      </c>
      <c s="36" t="s">
        <v>56</v>
      </c>
      <c>
        <f>(M286*21)/100</f>
      </c>
      <c t="s">
        <v>28</v>
      </c>
    </row>
    <row r="287" spans="1:5" ht="25.5">
      <c r="A287" s="35" t="s">
        <v>57</v>
      </c>
      <c r="E287" s="39" t="s">
        <v>412</v>
      </c>
    </row>
    <row r="288" spans="1:5" ht="12.75">
      <c r="A288" s="35" t="s">
        <v>58</v>
      </c>
      <c r="E288" s="40" t="s">
        <v>5</v>
      </c>
    </row>
    <row r="289" spans="1:5" ht="12.75">
      <c r="A289" t="s">
        <v>60</v>
      </c>
      <c r="E289" s="39" t="s">
        <v>5</v>
      </c>
    </row>
    <row r="290" spans="1:16" ht="12.75">
      <c r="A290" t="s">
        <v>50</v>
      </c>
      <c s="34" t="s">
        <v>413</v>
      </c>
      <c s="34" t="s">
        <v>414</v>
      </c>
      <c s="35" t="s">
        <v>5</v>
      </c>
      <c s="6" t="s">
        <v>415</v>
      </c>
      <c s="36" t="s">
        <v>166</v>
      </c>
      <c s="37">
        <v>1</v>
      </c>
      <c s="36">
        <v>0</v>
      </c>
      <c s="36">
        <f>ROUND(G290*H290,6)</f>
      </c>
      <c r="L290" s="38">
        <v>0</v>
      </c>
      <c s="32">
        <f>ROUND(ROUND(L290,2)*ROUND(G290,3),2)</f>
      </c>
      <c s="36" t="s">
        <v>56</v>
      </c>
      <c>
        <f>(M290*21)/100</f>
      </c>
      <c t="s">
        <v>28</v>
      </c>
    </row>
    <row r="291" spans="1:5" ht="12.75">
      <c r="A291" s="35" t="s">
        <v>57</v>
      </c>
      <c r="E291" s="39" t="s">
        <v>415</v>
      </c>
    </row>
    <row r="292" spans="1:5" ht="12.75">
      <c r="A292" s="35" t="s">
        <v>58</v>
      </c>
      <c r="E292" s="40" t="s">
        <v>5</v>
      </c>
    </row>
    <row r="293" spans="1:5" ht="25.5">
      <c r="A293" t="s">
        <v>60</v>
      </c>
      <c r="E293" s="39" t="s">
        <v>416</v>
      </c>
    </row>
    <row r="294" spans="1:16" ht="25.5">
      <c r="A294" t="s">
        <v>50</v>
      </c>
      <c s="34" t="s">
        <v>417</v>
      </c>
      <c s="34" t="s">
        <v>418</v>
      </c>
      <c s="35" t="s">
        <v>5</v>
      </c>
      <c s="6" t="s">
        <v>419</v>
      </c>
      <c s="36" t="s">
        <v>166</v>
      </c>
      <c s="37">
        <v>1</v>
      </c>
      <c s="36">
        <v>0</v>
      </c>
      <c s="36">
        <f>ROUND(G294*H294,6)</f>
      </c>
      <c r="L294" s="38">
        <v>0</v>
      </c>
      <c s="32">
        <f>ROUND(ROUND(L294,2)*ROUND(G294,3),2)</f>
      </c>
      <c s="36" t="s">
        <v>56</v>
      </c>
      <c>
        <f>(M294*21)/100</f>
      </c>
      <c t="s">
        <v>28</v>
      </c>
    </row>
    <row r="295" spans="1:5" ht="25.5">
      <c r="A295" s="35" t="s">
        <v>57</v>
      </c>
      <c r="E295" s="39" t="s">
        <v>419</v>
      </c>
    </row>
    <row r="296" spans="1:5" ht="12.75">
      <c r="A296" s="35" t="s">
        <v>58</v>
      </c>
      <c r="E296" s="40" t="s">
        <v>5</v>
      </c>
    </row>
    <row r="297" spans="1:5" ht="204">
      <c r="A297" t="s">
        <v>60</v>
      </c>
      <c r="E297" s="39" t="s">
        <v>420</v>
      </c>
    </row>
    <row r="298" spans="1:16" ht="25.5">
      <c r="A298" t="s">
        <v>50</v>
      </c>
      <c s="34" t="s">
        <v>421</v>
      </c>
      <c s="34" t="s">
        <v>422</v>
      </c>
      <c s="35" t="s">
        <v>5</v>
      </c>
      <c s="6" t="s">
        <v>423</v>
      </c>
      <c s="36" t="s">
        <v>166</v>
      </c>
      <c s="37">
        <v>1</v>
      </c>
      <c s="36">
        <v>0</v>
      </c>
      <c s="36">
        <f>ROUND(G298*H298,6)</f>
      </c>
      <c r="L298" s="38">
        <v>0</v>
      </c>
      <c s="32">
        <f>ROUND(ROUND(L298,2)*ROUND(G298,3),2)</f>
      </c>
      <c s="36" t="s">
        <v>56</v>
      </c>
      <c>
        <f>(M298*21)/100</f>
      </c>
      <c t="s">
        <v>28</v>
      </c>
    </row>
    <row r="299" spans="1:5" ht="25.5">
      <c r="A299" s="35" t="s">
        <v>57</v>
      </c>
      <c r="E299" s="39" t="s">
        <v>423</v>
      </c>
    </row>
    <row r="300" spans="1:5" ht="12.75">
      <c r="A300" s="35" t="s">
        <v>58</v>
      </c>
      <c r="E300" s="40" t="s">
        <v>5</v>
      </c>
    </row>
    <row r="301" spans="1:5" ht="229.5">
      <c r="A301" t="s">
        <v>60</v>
      </c>
      <c r="E301" s="39" t="s">
        <v>424</v>
      </c>
    </row>
    <row r="302" spans="1:16" ht="12.75">
      <c r="A302" t="s">
        <v>50</v>
      </c>
      <c s="34" t="s">
        <v>425</v>
      </c>
      <c s="34" t="s">
        <v>426</v>
      </c>
      <c s="35" t="s">
        <v>5</v>
      </c>
      <c s="6" t="s">
        <v>427</v>
      </c>
      <c s="36" t="s">
        <v>166</v>
      </c>
      <c s="37">
        <v>1</v>
      </c>
      <c s="36">
        <v>0</v>
      </c>
      <c s="36">
        <f>ROUND(G302*H302,6)</f>
      </c>
      <c r="L302" s="38">
        <v>0</v>
      </c>
      <c s="32">
        <f>ROUND(ROUND(L302,2)*ROUND(G302,3),2)</f>
      </c>
      <c s="36" t="s">
        <v>56</v>
      </c>
      <c>
        <f>(M302*21)/100</f>
      </c>
      <c t="s">
        <v>28</v>
      </c>
    </row>
    <row r="303" spans="1:5" ht="12.75">
      <c r="A303" s="35" t="s">
        <v>57</v>
      </c>
      <c r="E303" s="39" t="s">
        <v>427</v>
      </c>
    </row>
    <row r="304" spans="1:5" ht="12.75">
      <c r="A304" s="35" t="s">
        <v>58</v>
      </c>
      <c r="E304" s="40" t="s">
        <v>5</v>
      </c>
    </row>
    <row r="305" spans="1:5" ht="153">
      <c r="A305" t="s">
        <v>60</v>
      </c>
      <c r="E305" s="39" t="s">
        <v>428</v>
      </c>
    </row>
    <row r="306" spans="1:16" ht="12.75">
      <c r="A306" t="s">
        <v>50</v>
      </c>
      <c s="34" t="s">
        <v>429</v>
      </c>
      <c s="34" t="s">
        <v>430</v>
      </c>
      <c s="35" t="s">
        <v>5</v>
      </c>
      <c s="6" t="s">
        <v>431</v>
      </c>
      <c s="36" t="s">
        <v>166</v>
      </c>
      <c s="37">
        <v>1</v>
      </c>
      <c s="36">
        <v>0</v>
      </c>
      <c s="36">
        <f>ROUND(G306*H306,6)</f>
      </c>
      <c r="L306" s="38">
        <v>0</v>
      </c>
      <c s="32">
        <f>ROUND(ROUND(L306,2)*ROUND(G306,3),2)</f>
      </c>
      <c s="36" t="s">
        <v>56</v>
      </c>
      <c>
        <f>(M306*21)/100</f>
      </c>
      <c t="s">
        <v>28</v>
      </c>
    </row>
    <row r="307" spans="1:5" ht="12.75">
      <c r="A307" s="35" t="s">
        <v>57</v>
      </c>
      <c r="E307" s="39" t="s">
        <v>431</v>
      </c>
    </row>
    <row r="308" spans="1:5" ht="12.75">
      <c r="A308" s="35" t="s">
        <v>58</v>
      </c>
      <c r="E308" s="40" t="s">
        <v>5</v>
      </c>
    </row>
    <row r="309" spans="1:5" ht="12.75">
      <c r="A309" t="s">
        <v>60</v>
      </c>
      <c r="E309" s="39" t="s">
        <v>432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COUNTIFS(L8:L282,"=0",A8:A282,"P")+COUNTIFS(L8:L282,"",A8:A282,"P")+SUM(Q8:Q282)</f>
      </c>
    </row>
    <row r="8" spans="1:13" ht="12.75">
      <c r="A8" t="s">
        <v>45</v>
      </c>
      <c r="C8" s="28" t="s">
        <v>435</v>
      </c>
      <c r="E8" s="30" t="s">
        <v>434</v>
      </c>
      <c r="J8" s="29">
        <f>0+J9+J14+J47+J104+J241</f>
      </c>
      <c s="29">
        <f>0+K9+K14+K47+K104+K241</f>
      </c>
      <c s="29">
        <f>0+L9+L14+L47+L104+L241</f>
      </c>
      <c s="29">
        <f>0+M9+M14+M47+M104+M241</f>
      </c>
    </row>
    <row r="9" spans="1:13" ht="12.75">
      <c r="A9" t="s">
        <v>47</v>
      </c>
      <c r="C9" s="31" t="s">
        <v>94</v>
      </c>
      <c r="E9" s="33" t="s">
        <v>217</v>
      </c>
      <c r="J9" s="32">
        <f>0</f>
      </c>
      <c s="32">
        <f>0</f>
      </c>
      <c s="32">
        <f>0+L10</f>
      </c>
      <c s="32">
        <f>0+M10</f>
      </c>
    </row>
    <row r="10" spans="1:16" ht="25.5">
      <c r="A10" t="s">
        <v>50</v>
      </c>
      <c s="34" t="s">
        <v>51</v>
      </c>
      <c s="34" t="s">
        <v>436</v>
      </c>
      <c s="35" t="s">
        <v>5</v>
      </c>
      <c s="6" t="s">
        <v>219</v>
      </c>
      <c s="36" t="s">
        <v>220</v>
      </c>
      <c s="37">
        <v>6</v>
      </c>
      <c s="36">
        <v>0</v>
      </c>
      <c s="36">
        <f>ROUND(G10*H10,6)</f>
      </c>
      <c r="L10" s="38">
        <v>0</v>
      </c>
      <c s="32">
        <f>ROUND(ROUND(L10,2)*ROUND(G10,3),2)</f>
      </c>
      <c s="36" t="s">
        <v>56</v>
      </c>
      <c>
        <f>(M10*21)/100</f>
      </c>
      <c t="s">
        <v>28</v>
      </c>
    </row>
    <row r="11" spans="1:5" ht="25.5">
      <c r="A11" s="35" t="s">
        <v>57</v>
      </c>
      <c r="E11" s="39" t="s">
        <v>219</v>
      </c>
    </row>
    <row r="12" spans="1:5" ht="12.75">
      <c r="A12" s="35" t="s">
        <v>58</v>
      </c>
      <c r="E12" s="40" t="s">
        <v>5</v>
      </c>
    </row>
    <row r="13" spans="1:5" ht="38.25">
      <c r="A13" t="s">
        <v>60</v>
      </c>
      <c r="E13" s="39" t="s">
        <v>221</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1.2</v>
      </c>
      <c s="36">
        <v>0</v>
      </c>
      <c s="36">
        <f>ROUND(G15*H15,6)</f>
      </c>
      <c r="L15" s="38">
        <v>0</v>
      </c>
      <c s="32">
        <f>ROUND(ROUND(L15,2)*ROUND(G15,3),2)</f>
      </c>
      <c s="36" t="s">
        <v>56</v>
      </c>
      <c>
        <f>(M15*21)/100</f>
      </c>
      <c t="s">
        <v>28</v>
      </c>
    </row>
    <row r="16" spans="1:5" ht="25.5">
      <c r="A16" s="35" t="s">
        <v>57</v>
      </c>
      <c r="E16" s="39" t="s">
        <v>222</v>
      </c>
    </row>
    <row r="17" spans="1:5" ht="12.75">
      <c r="A17" s="35" t="s">
        <v>58</v>
      </c>
      <c r="E17" s="40" t="s">
        <v>5</v>
      </c>
    </row>
    <row r="18" spans="1:5" ht="12.75">
      <c r="A18" t="s">
        <v>60</v>
      </c>
      <c r="E18" s="39" t="s">
        <v>5</v>
      </c>
    </row>
    <row r="19" spans="1:16" ht="25.5">
      <c r="A19" t="s">
        <v>50</v>
      </c>
      <c s="34" t="s">
        <v>26</v>
      </c>
      <c s="34" t="s">
        <v>52</v>
      </c>
      <c s="35" t="s">
        <v>53</v>
      </c>
      <c s="6" t="s">
        <v>54</v>
      </c>
      <c s="36" t="s">
        <v>55</v>
      </c>
      <c s="37">
        <v>2.2</v>
      </c>
      <c s="36">
        <v>0</v>
      </c>
      <c s="36">
        <f>ROUND(G19*H19,6)</f>
      </c>
      <c r="L19" s="38">
        <v>0</v>
      </c>
      <c s="32">
        <f>ROUND(ROUND(L19,2)*ROUND(G19,3),2)</f>
      </c>
      <c s="36" t="s">
        <v>56</v>
      </c>
      <c>
        <f>(M19*21)/100</f>
      </c>
      <c t="s">
        <v>28</v>
      </c>
    </row>
    <row r="20" spans="1:5" ht="25.5">
      <c r="A20" s="35" t="s">
        <v>57</v>
      </c>
      <c r="E20" s="39" t="s">
        <v>222</v>
      </c>
    </row>
    <row r="21" spans="1:5" ht="12.75">
      <c r="A21" s="35" t="s">
        <v>58</v>
      </c>
      <c r="E21" s="40" t="s">
        <v>5</v>
      </c>
    </row>
    <row r="22" spans="1:5" ht="12.75">
      <c r="A22" t="s">
        <v>60</v>
      </c>
      <c r="E22" s="39" t="s">
        <v>5</v>
      </c>
    </row>
    <row r="23" spans="1:16" ht="25.5">
      <c r="A23" t="s">
        <v>50</v>
      </c>
      <c s="34" t="s">
        <v>70</v>
      </c>
      <c s="34" t="s">
        <v>66</v>
      </c>
      <c s="35" t="s">
        <v>67</v>
      </c>
      <c s="6" t="s">
        <v>68</v>
      </c>
      <c s="36" t="s">
        <v>55</v>
      </c>
      <c s="37">
        <v>0.5</v>
      </c>
      <c s="36">
        <v>0</v>
      </c>
      <c s="36">
        <f>ROUND(G23*H23,6)</f>
      </c>
      <c r="L23" s="38">
        <v>0</v>
      </c>
      <c s="32">
        <f>ROUND(ROUND(L23,2)*ROUND(G23,3),2)</f>
      </c>
      <c s="36" t="s">
        <v>56</v>
      </c>
      <c>
        <f>(M23*21)/100</f>
      </c>
      <c t="s">
        <v>28</v>
      </c>
    </row>
    <row r="24" spans="1:5" ht="25.5">
      <c r="A24" s="35" t="s">
        <v>57</v>
      </c>
      <c r="E24" s="39" t="s">
        <v>222</v>
      </c>
    </row>
    <row r="25" spans="1:5" ht="12.75">
      <c r="A25" s="35" t="s">
        <v>58</v>
      </c>
      <c r="E25" s="40" t="s">
        <v>5</v>
      </c>
    </row>
    <row r="26" spans="1:5" ht="12.75">
      <c r="A26" t="s">
        <v>60</v>
      </c>
      <c r="E26" s="39" t="s">
        <v>5</v>
      </c>
    </row>
    <row r="27" spans="1:16" ht="25.5">
      <c r="A27" t="s">
        <v>50</v>
      </c>
      <c s="34" t="s">
        <v>75</v>
      </c>
      <c s="34" t="s">
        <v>76</v>
      </c>
      <c s="35" t="s">
        <v>77</v>
      </c>
      <c s="6" t="s">
        <v>78</v>
      </c>
      <c s="36" t="s">
        <v>55</v>
      </c>
      <c s="37">
        <v>0.5</v>
      </c>
      <c s="36">
        <v>0</v>
      </c>
      <c s="36">
        <f>ROUND(G27*H27,6)</f>
      </c>
      <c r="L27" s="38">
        <v>0</v>
      </c>
      <c s="32">
        <f>ROUND(ROUND(L27,2)*ROUND(G27,3),2)</f>
      </c>
      <c s="36" t="s">
        <v>56</v>
      </c>
      <c>
        <f>(M27*21)/100</f>
      </c>
      <c t="s">
        <v>28</v>
      </c>
    </row>
    <row r="28" spans="1:5" ht="25.5">
      <c r="A28" s="35" t="s">
        <v>57</v>
      </c>
      <c r="E28" s="39" t="s">
        <v>222</v>
      </c>
    </row>
    <row r="29" spans="1:5" ht="12.75">
      <c r="A29" s="35" t="s">
        <v>58</v>
      </c>
      <c r="E29" s="40" t="s">
        <v>5</v>
      </c>
    </row>
    <row r="30" spans="1:5" ht="12.75">
      <c r="A30" t="s">
        <v>60</v>
      </c>
      <c r="E30" s="39" t="s">
        <v>5</v>
      </c>
    </row>
    <row r="31" spans="1:16" ht="25.5">
      <c r="A31" t="s">
        <v>50</v>
      </c>
      <c s="34" t="s">
        <v>27</v>
      </c>
      <c s="34" t="s">
        <v>80</v>
      </c>
      <c s="35" t="s">
        <v>81</v>
      </c>
      <c s="6" t="s">
        <v>82</v>
      </c>
      <c s="36" t="s">
        <v>55</v>
      </c>
      <c s="37">
        <v>0.1</v>
      </c>
      <c s="36">
        <v>0</v>
      </c>
      <c s="36">
        <f>ROUND(G31*H31,6)</f>
      </c>
      <c r="L31" s="38">
        <v>0</v>
      </c>
      <c s="32">
        <f>ROUND(ROUND(L31,2)*ROUND(G31,3),2)</f>
      </c>
      <c s="36" t="s">
        <v>56</v>
      </c>
      <c>
        <f>(M31*21)/100</f>
      </c>
      <c t="s">
        <v>28</v>
      </c>
    </row>
    <row r="32" spans="1:5" ht="25.5">
      <c r="A32" s="35" t="s">
        <v>57</v>
      </c>
      <c r="E32" s="39" t="s">
        <v>222</v>
      </c>
    </row>
    <row r="33" spans="1:5" ht="12.75">
      <c r="A33" s="35" t="s">
        <v>58</v>
      </c>
      <c r="E33" s="40" t="s">
        <v>5</v>
      </c>
    </row>
    <row r="34" spans="1:5" ht="12.75">
      <c r="A34" t="s">
        <v>60</v>
      </c>
      <c r="E34" s="39" t="s">
        <v>5</v>
      </c>
    </row>
    <row r="35" spans="1:16" ht="25.5">
      <c r="A35" t="s">
        <v>50</v>
      </c>
      <c s="34" t="s">
        <v>84</v>
      </c>
      <c s="34" t="s">
        <v>100</v>
      </c>
      <c s="35" t="s">
        <v>101</v>
      </c>
      <c s="6" t="s">
        <v>102</v>
      </c>
      <c s="36" t="s">
        <v>55</v>
      </c>
      <c s="37">
        <v>0.4</v>
      </c>
      <c s="36">
        <v>0</v>
      </c>
      <c s="36">
        <f>ROUND(G35*H35,6)</f>
      </c>
      <c r="L35" s="38">
        <v>0</v>
      </c>
      <c s="32">
        <f>ROUND(ROUND(L35,2)*ROUND(G35,3),2)</f>
      </c>
      <c s="36" t="s">
        <v>56</v>
      </c>
      <c>
        <f>(M35*21)/100</f>
      </c>
      <c t="s">
        <v>28</v>
      </c>
    </row>
    <row r="36" spans="1:5" ht="25.5">
      <c r="A36" s="35" t="s">
        <v>57</v>
      </c>
      <c r="E36" s="39" t="s">
        <v>222</v>
      </c>
    </row>
    <row r="37" spans="1:5" ht="12.75">
      <c r="A37" s="35" t="s">
        <v>58</v>
      </c>
      <c r="E37" s="40" t="s">
        <v>5</v>
      </c>
    </row>
    <row r="38" spans="1:5" ht="12.75">
      <c r="A38" t="s">
        <v>60</v>
      </c>
      <c r="E38" s="39" t="s">
        <v>5</v>
      </c>
    </row>
    <row r="39" spans="1:16" ht="25.5">
      <c r="A39" t="s">
        <v>50</v>
      </c>
      <c s="34" t="s">
        <v>89</v>
      </c>
      <c s="34" t="s">
        <v>105</v>
      </c>
      <c s="35" t="s">
        <v>106</v>
      </c>
      <c s="6" t="s">
        <v>107</v>
      </c>
      <c s="36" t="s">
        <v>55</v>
      </c>
      <c s="37">
        <v>1</v>
      </c>
      <c s="36">
        <v>0</v>
      </c>
      <c s="36">
        <f>ROUND(G39*H39,6)</f>
      </c>
      <c r="L39" s="38">
        <v>0</v>
      </c>
      <c s="32">
        <f>ROUND(ROUND(L39,2)*ROUND(G39,3),2)</f>
      </c>
      <c s="36" t="s">
        <v>56</v>
      </c>
      <c>
        <f>(M39*21)/100</f>
      </c>
      <c t="s">
        <v>28</v>
      </c>
    </row>
    <row r="40" spans="1:5" ht="25.5">
      <c r="A40" s="35" t="s">
        <v>57</v>
      </c>
      <c r="E40" s="39" t="s">
        <v>222</v>
      </c>
    </row>
    <row r="41" spans="1:5" ht="12.75">
      <c r="A41" s="35" t="s">
        <v>58</v>
      </c>
      <c r="E41" s="40" t="s">
        <v>5</v>
      </c>
    </row>
    <row r="42" spans="1:5" ht="12.75">
      <c r="A42" t="s">
        <v>60</v>
      </c>
      <c r="E42" s="39" t="s">
        <v>5</v>
      </c>
    </row>
    <row r="43" spans="1:16" ht="25.5">
      <c r="A43" t="s">
        <v>50</v>
      </c>
      <c s="34" t="s">
        <v>94</v>
      </c>
      <c s="34" t="s">
        <v>110</v>
      </c>
      <c s="35" t="s">
        <v>111</v>
      </c>
      <c s="6" t="s">
        <v>112</v>
      </c>
      <c s="36" t="s">
        <v>55</v>
      </c>
      <c s="37">
        <v>1.5</v>
      </c>
      <c s="36">
        <v>0</v>
      </c>
      <c s="36">
        <f>ROUND(G43*H43,6)</f>
      </c>
      <c r="L43" s="38">
        <v>0</v>
      </c>
      <c s="32">
        <f>ROUND(ROUND(L43,2)*ROUND(G43,3),2)</f>
      </c>
      <c s="36" t="s">
        <v>56</v>
      </c>
      <c>
        <f>(M43*21)/100</f>
      </c>
      <c t="s">
        <v>28</v>
      </c>
    </row>
    <row r="44" spans="1:5" ht="25.5">
      <c r="A44" s="35" t="s">
        <v>57</v>
      </c>
      <c r="E44" s="39" t="s">
        <v>222</v>
      </c>
    </row>
    <row r="45" spans="1:5" ht="12.75">
      <c r="A45" s="35" t="s">
        <v>58</v>
      </c>
      <c r="E45" s="40" t="s">
        <v>5</v>
      </c>
    </row>
    <row r="46" spans="1:5" ht="12.75">
      <c r="A46" t="s">
        <v>60</v>
      </c>
      <c r="E46" s="39" t="s">
        <v>5</v>
      </c>
    </row>
    <row r="47" spans="1:13" ht="12.75">
      <c r="A47" t="s">
        <v>47</v>
      </c>
      <c r="C47" s="31" t="s">
        <v>437</v>
      </c>
      <c r="E47" s="33" t="s">
        <v>438</v>
      </c>
      <c r="J47" s="32">
        <f>0</f>
      </c>
      <c s="32">
        <f>0</f>
      </c>
      <c s="32">
        <f>0+L48+L52+L56+L60+L64+L68+L72+L76+L80+L84+L88+L92+L96+L100</f>
      </c>
      <c s="32">
        <f>0+M48+M52+M56+M60+M64+M68+M72+M76+M80+M84+M88+M92+M96+M100</f>
      </c>
    </row>
    <row r="48" spans="1:16" ht="25.5">
      <c r="A48" t="s">
        <v>50</v>
      </c>
      <c s="34" t="s">
        <v>99</v>
      </c>
      <c s="34" t="s">
        <v>439</v>
      </c>
      <c s="35" t="s">
        <v>5</v>
      </c>
      <c s="6" t="s">
        <v>440</v>
      </c>
      <c s="36" t="s">
        <v>300</v>
      </c>
      <c s="37">
        <v>18</v>
      </c>
      <c s="36">
        <v>0</v>
      </c>
      <c s="36">
        <f>ROUND(G48*H48,6)</f>
      </c>
      <c r="L48" s="38">
        <v>0</v>
      </c>
      <c s="32">
        <f>ROUND(ROUND(L48,2)*ROUND(G48,3),2)</f>
      </c>
      <c s="36" t="s">
        <v>56</v>
      </c>
      <c>
        <f>(M48*21)/100</f>
      </c>
      <c t="s">
        <v>28</v>
      </c>
    </row>
    <row r="49" spans="1:5" ht="25.5">
      <c r="A49" s="35" t="s">
        <v>57</v>
      </c>
      <c r="E49" s="39" t="s">
        <v>440</v>
      </c>
    </row>
    <row r="50" spans="1:5" ht="12.75">
      <c r="A50" s="35" t="s">
        <v>58</v>
      </c>
      <c r="E50" s="40" t="s">
        <v>5</v>
      </c>
    </row>
    <row r="51" spans="1:5" ht="12.75">
      <c r="A51" t="s">
        <v>60</v>
      </c>
      <c r="E51" s="39" t="s">
        <v>441</v>
      </c>
    </row>
    <row r="52" spans="1:16" ht="12.75">
      <c r="A52" t="s">
        <v>50</v>
      </c>
      <c s="34" t="s">
        <v>104</v>
      </c>
      <c s="34" t="s">
        <v>442</v>
      </c>
      <c s="35" t="s">
        <v>5</v>
      </c>
      <c s="6" t="s">
        <v>443</v>
      </c>
      <c s="36" t="s">
        <v>300</v>
      </c>
      <c s="37">
        <v>16</v>
      </c>
      <c s="36">
        <v>0</v>
      </c>
      <c s="36">
        <f>ROUND(G52*H52,6)</f>
      </c>
      <c r="L52" s="38">
        <v>0</v>
      </c>
      <c s="32">
        <f>ROUND(ROUND(L52,2)*ROUND(G52,3),2)</f>
      </c>
      <c s="36" t="s">
        <v>56</v>
      </c>
      <c>
        <f>(M52*21)/100</f>
      </c>
      <c t="s">
        <v>28</v>
      </c>
    </row>
    <row r="53" spans="1:5" ht="12.75">
      <c r="A53" s="35" t="s">
        <v>57</v>
      </c>
      <c r="E53" s="39" t="s">
        <v>443</v>
      </c>
    </row>
    <row r="54" spans="1:5" ht="12.75">
      <c r="A54" s="35" t="s">
        <v>58</v>
      </c>
      <c r="E54" s="40" t="s">
        <v>5</v>
      </c>
    </row>
    <row r="55" spans="1:5" ht="63.75">
      <c r="A55" t="s">
        <v>60</v>
      </c>
      <c r="E55" s="39" t="s">
        <v>444</v>
      </c>
    </row>
    <row r="56" spans="1:16" ht="25.5">
      <c r="A56" t="s">
        <v>50</v>
      </c>
      <c s="34" t="s">
        <v>109</v>
      </c>
      <c s="34" t="s">
        <v>445</v>
      </c>
      <c s="35" t="s">
        <v>5</v>
      </c>
      <c s="6" t="s">
        <v>308</v>
      </c>
      <c s="36" t="s">
        <v>300</v>
      </c>
      <c s="37">
        <v>6</v>
      </c>
      <c s="36">
        <v>0</v>
      </c>
      <c s="36">
        <f>ROUND(G56*H56,6)</f>
      </c>
      <c r="L56" s="38">
        <v>0</v>
      </c>
      <c s="32">
        <f>ROUND(ROUND(L56,2)*ROUND(G56,3),2)</f>
      </c>
      <c s="36" t="s">
        <v>56</v>
      </c>
      <c>
        <f>(M56*21)/100</f>
      </c>
      <c t="s">
        <v>28</v>
      </c>
    </row>
    <row r="57" spans="1:5" ht="25.5">
      <c r="A57" s="35" t="s">
        <v>57</v>
      </c>
      <c r="E57" s="39" t="s">
        <v>308</v>
      </c>
    </row>
    <row r="58" spans="1:5" ht="12.75">
      <c r="A58" s="35" t="s">
        <v>58</v>
      </c>
      <c r="E58" s="40" t="s">
        <v>5</v>
      </c>
    </row>
    <row r="59" spans="1:5" ht="12.75">
      <c r="A59" t="s">
        <v>60</v>
      </c>
      <c r="E59" s="39" t="s">
        <v>446</v>
      </c>
    </row>
    <row r="60" spans="1:16" ht="12.75">
      <c r="A60" t="s">
        <v>50</v>
      </c>
      <c s="34" t="s">
        <v>114</v>
      </c>
      <c s="34" t="s">
        <v>447</v>
      </c>
      <c s="35" t="s">
        <v>5</v>
      </c>
      <c s="6" t="s">
        <v>448</v>
      </c>
      <c s="36" t="s">
        <v>166</v>
      </c>
      <c s="37">
        <v>1</v>
      </c>
      <c s="36">
        <v>0</v>
      </c>
      <c s="36">
        <f>ROUND(G60*H60,6)</f>
      </c>
      <c r="L60" s="38">
        <v>0</v>
      </c>
      <c s="32">
        <f>ROUND(ROUND(L60,2)*ROUND(G60,3),2)</f>
      </c>
      <c s="36" t="s">
        <v>56</v>
      </c>
      <c>
        <f>(M60*21)/100</f>
      </c>
      <c t="s">
        <v>28</v>
      </c>
    </row>
    <row r="61" spans="1:5" ht="12.75">
      <c r="A61" s="35" t="s">
        <v>57</v>
      </c>
      <c r="E61" s="39" t="s">
        <v>448</v>
      </c>
    </row>
    <row r="62" spans="1:5" ht="12.75">
      <c r="A62" s="35" t="s">
        <v>58</v>
      </c>
      <c r="E62" s="40" t="s">
        <v>5</v>
      </c>
    </row>
    <row r="63" spans="1:5" ht="25.5">
      <c r="A63" t="s">
        <v>60</v>
      </c>
      <c r="E63" s="39" t="s">
        <v>449</v>
      </c>
    </row>
    <row r="64" spans="1:16" ht="25.5">
      <c r="A64" t="s">
        <v>50</v>
      </c>
      <c s="34" t="s">
        <v>199</v>
      </c>
      <c s="34" t="s">
        <v>450</v>
      </c>
      <c s="35" t="s">
        <v>5</v>
      </c>
      <c s="6" t="s">
        <v>451</v>
      </c>
      <c s="36" t="s">
        <v>166</v>
      </c>
      <c s="37">
        <v>1</v>
      </c>
      <c s="36">
        <v>0</v>
      </c>
      <c s="36">
        <f>ROUND(G64*H64,6)</f>
      </c>
      <c r="L64" s="38">
        <v>0</v>
      </c>
      <c s="32">
        <f>ROUND(ROUND(L64,2)*ROUND(G64,3),2)</f>
      </c>
      <c s="36" t="s">
        <v>56</v>
      </c>
      <c>
        <f>(M64*21)/100</f>
      </c>
      <c t="s">
        <v>28</v>
      </c>
    </row>
    <row r="65" spans="1:5" ht="25.5">
      <c r="A65" s="35" t="s">
        <v>57</v>
      </c>
      <c r="E65" s="39" t="s">
        <v>451</v>
      </c>
    </row>
    <row r="66" spans="1:5" ht="12.75">
      <c r="A66" s="35" t="s">
        <v>58</v>
      </c>
      <c r="E66" s="40" t="s">
        <v>5</v>
      </c>
    </row>
    <row r="67" spans="1:5" ht="25.5">
      <c r="A67" t="s">
        <v>60</v>
      </c>
      <c r="E67" s="39" t="s">
        <v>452</v>
      </c>
    </row>
    <row r="68" spans="1:16" ht="25.5">
      <c r="A68" t="s">
        <v>50</v>
      </c>
      <c s="34" t="s">
        <v>162</v>
      </c>
      <c s="34" t="s">
        <v>453</v>
      </c>
      <c s="35" t="s">
        <v>5</v>
      </c>
      <c s="6" t="s">
        <v>454</v>
      </c>
      <c s="36" t="s">
        <v>166</v>
      </c>
      <c s="37">
        <v>1</v>
      </c>
      <c s="36">
        <v>0</v>
      </c>
      <c s="36">
        <f>ROUND(G68*H68,6)</f>
      </c>
      <c r="L68" s="38">
        <v>0</v>
      </c>
      <c s="32">
        <f>ROUND(ROUND(L68,2)*ROUND(G68,3),2)</f>
      </c>
      <c s="36" t="s">
        <v>56</v>
      </c>
      <c>
        <f>(M68*21)/100</f>
      </c>
      <c t="s">
        <v>28</v>
      </c>
    </row>
    <row r="69" spans="1:5" ht="25.5">
      <c r="A69" s="35" t="s">
        <v>57</v>
      </c>
      <c r="E69" s="39" t="s">
        <v>454</v>
      </c>
    </row>
    <row r="70" spans="1:5" ht="12.75">
      <c r="A70" s="35" t="s">
        <v>58</v>
      </c>
      <c r="E70" s="40" t="s">
        <v>5</v>
      </c>
    </row>
    <row r="71" spans="1:5" ht="25.5">
      <c r="A71" t="s">
        <v>60</v>
      </c>
      <c r="E71" s="39" t="s">
        <v>455</v>
      </c>
    </row>
    <row r="72" spans="1:16" ht="25.5">
      <c r="A72" t="s">
        <v>50</v>
      </c>
      <c s="34" t="s">
        <v>204</v>
      </c>
      <c s="34" t="s">
        <v>456</v>
      </c>
      <c s="35" t="s">
        <v>5</v>
      </c>
      <c s="6" t="s">
        <v>457</v>
      </c>
      <c s="36" t="s">
        <v>166</v>
      </c>
      <c s="37">
        <v>1</v>
      </c>
      <c s="36">
        <v>0</v>
      </c>
      <c s="36">
        <f>ROUND(G72*H72,6)</f>
      </c>
      <c r="L72" s="38">
        <v>0</v>
      </c>
      <c s="32">
        <f>ROUND(ROUND(L72,2)*ROUND(G72,3),2)</f>
      </c>
      <c s="36" t="s">
        <v>56</v>
      </c>
      <c>
        <f>(M72*21)/100</f>
      </c>
      <c t="s">
        <v>28</v>
      </c>
    </row>
    <row r="73" spans="1:5" ht="25.5">
      <c r="A73" s="35" t="s">
        <v>57</v>
      </c>
      <c r="E73" s="39" t="s">
        <v>457</v>
      </c>
    </row>
    <row r="74" spans="1:5" ht="12.75">
      <c r="A74" s="35" t="s">
        <v>58</v>
      </c>
      <c r="E74" s="40" t="s">
        <v>5</v>
      </c>
    </row>
    <row r="75" spans="1:5" ht="25.5">
      <c r="A75" t="s">
        <v>60</v>
      </c>
      <c r="E75" s="39" t="s">
        <v>458</v>
      </c>
    </row>
    <row r="76" spans="1:16" ht="12.75">
      <c r="A76" t="s">
        <v>50</v>
      </c>
      <c s="34" t="s">
        <v>207</v>
      </c>
      <c s="34" t="s">
        <v>459</v>
      </c>
      <c s="35" t="s">
        <v>5</v>
      </c>
      <c s="6" t="s">
        <v>460</v>
      </c>
      <c s="36" t="s">
        <v>166</v>
      </c>
      <c s="37">
        <v>1</v>
      </c>
      <c s="36">
        <v>0</v>
      </c>
      <c s="36">
        <f>ROUND(G76*H76,6)</f>
      </c>
      <c r="L76" s="38">
        <v>0</v>
      </c>
      <c s="32">
        <f>ROUND(ROUND(L76,2)*ROUND(G76,3),2)</f>
      </c>
      <c s="36" t="s">
        <v>56</v>
      </c>
      <c>
        <f>(M76*21)/100</f>
      </c>
      <c t="s">
        <v>28</v>
      </c>
    </row>
    <row r="77" spans="1:5" ht="12.75">
      <c r="A77" s="35" t="s">
        <v>57</v>
      </c>
      <c r="E77" s="39" t="s">
        <v>460</v>
      </c>
    </row>
    <row r="78" spans="1:5" ht="12.75">
      <c r="A78" s="35" t="s">
        <v>58</v>
      </c>
      <c r="E78" s="40" t="s">
        <v>5</v>
      </c>
    </row>
    <row r="79" spans="1:5" ht="25.5">
      <c r="A79" t="s">
        <v>60</v>
      </c>
      <c r="E79" s="39" t="s">
        <v>461</v>
      </c>
    </row>
    <row r="80" spans="1:16" ht="12.75">
      <c r="A80" t="s">
        <v>50</v>
      </c>
      <c s="34" t="s">
        <v>211</v>
      </c>
      <c s="34" t="s">
        <v>462</v>
      </c>
      <c s="35" t="s">
        <v>5</v>
      </c>
      <c s="6" t="s">
        <v>463</v>
      </c>
      <c s="36" t="s">
        <v>166</v>
      </c>
      <c s="37">
        <v>1</v>
      </c>
      <c s="36">
        <v>0</v>
      </c>
      <c s="36">
        <f>ROUND(G80*H80,6)</f>
      </c>
      <c r="L80" s="38">
        <v>0</v>
      </c>
      <c s="32">
        <f>ROUND(ROUND(L80,2)*ROUND(G80,3),2)</f>
      </c>
      <c s="36" t="s">
        <v>56</v>
      </c>
      <c>
        <f>(M80*21)/100</f>
      </c>
      <c t="s">
        <v>28</v>
      </c>
    </row>
    <row r="81" spans="1:5" ht="12.75">
      <c r="A81" s="35" t="s">
        <v>57</v>
      </c>
      <c r="E81" s="39" t="s">
        <v>463</v>
      </c>
    </row>
    <row r="82" spans="1:5" ht="12.75">
      <c r="A82" s="35" t="s">
        <v>58</v>
      </c>
      <c r="E82" s="40" t="s">
        <v>5</v>
      </c>
    </row>
    <row r="83" spans="1:5" ht="25.5">
      <c r="A83" t="s">
        <v>60</v>
      </c>
      <c r="E83" s="39" t="s">
        <v>464</v>
      </c>
    </row>
    <row r="84" spans="1:16" ht="12.75">
      <c r="A84" t="s">
        <v>50</v>
      </c>
      <c s="34" t="s">
        <v>346</v>
      </c>
      <c s="34" t="s">
        <v>465</v>
      </c>
      <c s="35" t="s">
        <v>5</v>
      </c>
      <c s="6" t="s">
        <v>466</v>
      </c>
      <c s="36" t="s">
        <v>166</v>
      </c>
      <c s="37">
        <v>1</v>
      </c>
      <c s="36">
        <v>0</v>
      </c>
      <c s="36">
        <f>ROUND(G84*H84,6)</f>
      </c>
      <c r="L84" s="38">
        <v>0</v>
      </c>
      <c s="32">
        <f>ROUND(ROUND(L84,2)*ROUND(G84,3),2)</f>
      </c>
      <c s="36" t="s">
        <v>56</v>
      </c>
      <c>
        <f>(M84*21)/100</f>
      </c>
      <c t="s">
        <v>28</v>
      </c>
    </row>
    <row r="85" spans="1:5" ht="12.75">
      <c r="A85" s="35" t="s">
        <v>57</v>
      </c>
      <c r="E85" s="39" t="s">
        <v>466</v>
      </c>
    </row>
    <row r="86" spans="1:5" ht="12.75">
      <c r="A86" s="35" t="s">
        <v>58</v>
      </c>
      <c r="E86" s="40" t="s">
        <v>5</v>
      </c>
    </row>
    <row r="87" spans="1:5" ht="25.5">
      <c r="A87" t="s">
        <v>60</v>
      </c>
      <c r="E87" s="39" t="s">
        <v>467</v>
      </c>
    </row>
    <row r="88" spans="1:16" ht="25.5">
      <c r="A88" t="s">
        <v>50</v>
      </c>
      <c s="34" t="s">
        <v>348</v>
      </c>
      <c s="34" t="s">
        <v>468</v>
      </c>
      <c s="35" t="s">
        <v>5</v>
      </c>
      <c s="6" t="s">
        <v>469</v>
      </c>
      <c s="36" t="s">
        <v>166</v>
      </c>
      <c s="37">
        <v>1</v>
      </c>
      <c s="36">
        <v>0</v>
      </c>
      <c s="36">
        <f>ROUND(G88*H88,6)</f>
      </c>
      <c r="L88" s="38">
        <v>0</v>
      </c>
      <c s="32">
        <f>ROUND(ROUND(L88,2)*ROUND(G88,3),2)</f>
      </c>
      <c s="36" t="s">
        <v>56</v>
      </c>
      <c>
        <f>(M88*21)/100</f>
      </c>
      <c t="s">
        <v>28</v>
      </c>
    </row>
    <row r="89" spans="1:5" ht="25.5">
      <c r="A89" s="35" t="s">
        <v>57</v>
      </c>
      <c r="E89" s="39" t="s">
        <v>469</v>
      </c>
    </row>
    <row r="90" spans="1:5" ht="12.75">
      <c r="A90" s="35" t="s">
        <v>58</v>
      </c>
      <c r="E90" s="40" t="s">
        <v>5</v>
      </c>
    </row>
    <row r="91" spans="1:5" ht="25.5">
      <c r="A91" t="s">
        <v>60</v>
      </c>
      <c r="E91" s="39" t="s">
        <v>470</v>
      </c>
    </row>
    <row r="92" spans="1:16" ht="12.75">
      <c r="A92" t="s">
        <v>50</v>
      </c>
      <c s="34" t="s">
        <v>350</v>
      </c>
      <c s="34" t="s">
        <v>471</v>
      </c>
      <c s="35" t="s">
        <v>5</v>
      </c>
      <c s="6" t="s">
        <v>472</v>
      </c>
      <c s="36" t="s">
        <v>166</v>
      </c>
      <c s="37">
        <v>1</v>
      </c>
      <c s="36">
        <v>0</v>
      </c>
      <c s="36">
        <f>ROUND(G92*H92,6)</f>
      </c>
      <c r="L92" s="38">
        <v>0</v>
      </c>
      <c s="32">
        <f>ROUND(ROUND(L92,2)*ROUND(G92,3),2)</f>
      </c>
      <c s="36" t="s">
        <v>56</v>
      </c>
      <c>
        <f>(M92*21)/100</f>
      </c>
      <c t="s">
        <v>28</v>
      </c>
    </row>
    <row r="93" spans="1:5" ht="12.75">
      <c r="A93" s="35" t="s">
        <v>57</v>
      </c>
      <c r="E93" s="39" t="s">
        <v>472</v>
      </c>
    </row>
    <row r="94" spans="1:5" ht="12.75">
      <c r="A94" s="35" t="s">
        <v>58</v>
      </c>
      <c r="E94" s="40" t="s">
        <v>5</v>
      </c>
    </row>
    <row r="95" spans="1:5" ht="12.75">
      <c r="A95" t="s">
        <v>60</v>
      </c>
      <c r="E95" s="39" t="s">
        <v>473</v>
      </c>
    </row>
    <row r="96" spans="1:16" ht="25.5">
      <c r="A96" t="s">
        <v>50</v>
      </c>
      <c s="34" t="s">
        <v>352</v>
      </c>
      <c s="34" t="s">
        <v>474</v>
      </c>
      <c s="35" t="s">
        <v>5</v>
      </c>
      <c s="6" t="s">
        <v>475</v>
      </c>
      <c s="36" t="s">
        <v>166</v>
      </c>
      <c s="37">
        <v>12</v>
      </c>
      <c s="36">
        <v>0</v>
      </c>
      <c s="36">
        <f>ROUND(G96*H96,6)</f>
      </c>
      <c r="L96" s="38">
        <v>0</v>
      </c>
      <c s="32">
        <f>ROUND(ROUND(L96,2)*ROUND(G96,3),2)</f>
      </c>
      <c s="36" t="s">
        <v>56</v>
      </c>
      <c>
        <f>(M96*21)/100</f>
      </c>
      <c t="s">
        <v>28</v>
      </c>
    </row>
    <row r="97" spans="1:5" ht="25.5">
      <c r="A97" s="35" t="s">
        <v>57</v>
      </c>
      <c r="E97" s="39" t="s">
        <v>475</v>
      </c>
    </row>
    <row r="98" spans="1:5" ht="12.75">
      <c r="A98" s="35" t="s">
        <v>58</v>
      </c>
      <c r="E98" s="40" t="s">
        <v>5</v>
      </c>
    </row>
    <row r="99" spans="1:5" ht="12.75">
      <c r="A99" t="s">
        <v>60</v>
      </c>
      <c r="E99" s="39" t="s">
        <v>476</v>
      </c>
    </row>
    <row r="100" spans="1:16" ht="12.75">
      <c r="A100" t="s">
        <v>50</v>
      </c>
      <c s="34" t="s">
        <v>357</v>
      </c>
      <c s="34" t="s">
        <v>477</v>
      </c>
      <c s="35" t="s">
        <v>5</v>
      </c>
      <c s="6" t="s">
        <v>478</v>
      </c>
      <c s="36" t="s">
        <v>166</v>
      </c>
      <c s="37">
        <v>8</v>
      </c>
      <c s="36">
        <v>0</v>
      </c>
      <c s="36">
        <f>ROUND(G100*H100,6)</f>
      </c>
      <c r="L100" s="38">
        <v>0</v>
      </c>
      <c s="32">
        <f>ROUND(ROUND(L100,2)*ROUND(G100,3),2)</f>
      </c>
      <c s="36" t="s">
        <v>56</v>
      </c>
      <c>
        <f>(M100*21)/100</f>
      </c>
      <c t="s">
        <v>28</v>
      </c>
    </row>
    <row r="101" spans="1:5" ht="12.75">
      <c r="A101" s="35" t="s">
        <v>57</v>
      </c>
      <c r="E101" s="39" t="s">
        <v>478</v>
      </c>
    </row>
    <row r="102" spans="1:5" ht="12.75">
      <c r="A102" s="35" t="s">
        <v>58</v>
      </c>
      <c r="E102" s="40" t="s">
        <v>5</v>
      </c>
    </row>
    <row r="103" spans="1:5" ht="25.5">
      <c r="A103" t="s">
        <v>60</v>
      </c>
      <c r="E103" s="39" t="s">
        <v>479</v>
      </c>
    </row>
    <row r="104" spans="1:13" ht="12.75">
      <c r="A104" t="s">
        <v>47</v>
      </c>
      <c r="C104" s="31" t="s">
        <v>480</v>
      </c>
      <c r="E104" s="33" t="s">
        <v>481</v>
      </c>
      <c r="J104" s="32">
        <f>0</f>
      </c>
      <c s="32">
        <f>0</f>
      </c>
      <c s="32">
        <f>0+L105+L109+L113+L117+L121+L125+L129+L133+L137+L141+L145+L149+L153+L157+L161+L165+L169+L173+L177+L181+L185+L189+L193+L197+L201+L205+L209+L213+L217+L221+L225+L229+L233+L237</f>
      </c>
      <c s="32">
        <f>0+M105+M109+M113+M117+M121+M125+M129+M133+M137+M141+M145+M149+M153+M157+M161+M165+M169+M173+M177+M181+M185+M189+M193+M197+M201+M205+M209+M213+M217+M221+M225+M229+M233+M237</f>
      </c>
    </row>
    <row r="105" spans="1:16" ht="38.25">
      <c r="A105" t="s">
        <v>50</v>
      </c>
      <c s="34" t="s">
        <v>361</v>
      </c>
      <c s="34" t="s">
        <v>482</v>
      </c>
      <c s="35" t="s">
        <v>5</v>
      </c>
      <c s="6" t="s">
        <v>483</v>
      </c>
      <c s="36" t="s">
        <v>166</v>
      </c>
      <c s="37">
        <v>1</v>
      </c>
      <c s="36">
        <v>0</v>
      </c>
      <c s="36">
        <f>ROUND(G105*H105,6)</f>
      </c>
      <c r="L105" s="38">
        <v>0</v>
      </c>
      <c s="32">
        <f>ROUND(ROUND(L105,2)*ROUND(G105,3),2)</f>
      </c>
      <c s="36" t="s">
        <v>56</v>
      </c>
      <c>
        <f>(M105*21)/100</f>
      </c>
      <c t="s">
        <v>28</v>
      </c>
    </row>
    <row r="106" spans="1:5" ht="51">
      <c r="A106" s="35" t="s">
        <v>57</v>
      </c>
      <c r="E106" s="39" t="s">
        <v>484</v>
      </c>
    </row>
    <row r="107" spans="1:5" ht="12.75">
      <c r="A107" s="35" t="s">
        <v>58</v>
      </c>
      <c r="E107" s="40" t="s">
        <v>5</v>
      </c>
    </row>
    <row r="108" spans="1:5" ht="38.25">
      <c r="A108" t="s">
        <v>60</v>
      </c>
      <c r="E108" s="39" t="s">
        <v>485</v>
      </c>
    </row>
    <row r="109" spans="1:16" ht="25.5">
      <c r="A109" t="s">
        <v>50</v>
      </c>
      <c s="34" t="s">
        <v>363</v>
      </c>
      <c s="34" t="s">
        <v>486</v>
      </c>
      <c s="35" t="s">
        <v>5</v>
      </c>
      <c s="6" t="s">
        <v>487</v>
      </c>
      <c s="36" t="s">
        <v>166</v>
      </c>
      <c s="37">
        <v>13</v>
      </c>
      <c s="36">
        <v>0</v>
      </c>
      <c s="36">
        <f>ROUND(G109*H109,6)</f>
      </c>
      <c r="L109" s="38">
        <v>0</v>
      </c>
      <c s="32">
        <f>ROUND(ROUND(L109,2)*ROUND(G109,3),2)</f>
      </c>
      <c s="36" t="s">
        <v>56</v>
      </c>
      <c>
        <f>(M109*21)/100</f>
      </c>
      <c t="s">
        <v>28</v>
      </c>
    </row>
    <row r="110" spans="1:5" ht="51">
      <c r="A110" s="35" t="s">
        <v>57</v>
      </c>
      <c r="E110" s="39" t="s">
        <v>488</v>
      </c>
    </row>
    <row r="111" spans="1:5" ht="12.75">
      <c r="A111" s="35" t="s">
        <v>58</v>
      </c>
      <c r="E111" s="40" t="s">
        <v>5</v>
      </c>
    </row>
    <row r="112" spans="1:5" ht="38.25">
      <c r="A112" t="s">
        <v>60</v>
      </c>
      <c r="E112" s="39" t="s">
        <v>489</v>
      </c>
    </row>
    <row r="113" spans="1:16" ht="25.5">
      <c r="A113" t="s">
        <v>50</v>
      </c>
      <c s="34" t="s">
        <v>367</v>
      </c>
      <c s="34" t="s">
        <v>490</v>
      </c>
      <c s="35" t="s">
        <v>5</v>
      </c>
      <c s="6" t="s">
        <v>491</v>
      </c>
      <c s="36" t="s">
        <v>166</v>
      </c>
      <c s="37">
        <v>12</v>
      </c>
      <c s="36">
        <v>0</v>
      </c>
      <c s="36">
        <f>ROUND(G113*H113,6)</f>
      </c>
      <c r="L113" s="38">
        <v>0</v>
      </c>
      <c s="32">
        <f>ROUND(ROUND(L113,2)*ROUND(G113,3),2)</f>
      </c>
      <c s="36" t="s">
        <v>56</v>
      </c>
      <c>
        <f>(M113*21)/100</f>
      </c>
      <c t="s">
        <v>28</v>
      </c>
    </row>
    <row r="114" spans="1:5" ht="38.25">
      <c r="A114" s="35" t="s">
        <v>57</v>
      </c>
      <c r="E114" s="39" t="s">
        <v>492</v>
      </c>
    </row>
    <row r="115" spans="1:5" ht="12.75">
      <c r="A115" s="35" t="s">
        <v>58</v>
      </c>
      <c r="E115" s="40" t="s">
        <v>5</v>
      </c>
    </row>
    <row r="116" spans="1:5" ht="38.25">
      <c r="A116" t="s">
        <v>60</v>
      </c>
      <c r="E116" s="39" t="s">
        <v>493</v>
      </c>
    </row>
    <row r="117" spans="1:16" ht="25.5">
      <c r="A117" t="s">
        <v>50</v>
      </c>
      <c s="34" t="s">
        <v>370</v>
      </c>
      <c s="34" t="s">
        <v>494</v>
      </c>
      <c s="35" t="s">
        <v>5</v>
      </c>
      <c s="6" t="s">
        <v>495</v>
      </c>
      <c s="36" t="s">
        <v>166</v>
      </c>
      <c s="37">
        <v>3</v>
      </c>
      <c s="36">
        <v>0</v>
      </c>
      <c s="36">
        <f>ROUND(G117*H117,6)</f>
      </c>
      <c r="L117" s="38">
        <v>0</v>
      </c>
      <c s="32">
        <f>ROUND(ROUND(L117,2)*ROUND(G117,3),2)</f>
      </c>
      <c s="36" t="s">
        <v>56</v>
      </c>
      <c>
        <f>(M117*21)/100</f>
      </c>
      <c t="s">
        <v>28</v>
      </c>
    </row>
    <row r="118" spans="1:5" ht="38.25">
      <c r="A118" s="35" t="s">
        <v>57</v>
      </c>
      <c r="E118" s="39" t="s">
        <v>496</v>
      </c>
    </row>
    <row r="119" spans="1:5" ht="12.75">
      <c r="A119" s="35" t="s">
        <v>58</v>
      </c>
      <c r="E119" s="40" t="s">
        <v>5</v>
      </c>
    </row>
    <row r="120" spans="1:5" ht="38.25">
      <c r="A120" t="s">
        <v>60</v>
      </c>
      <c r="E120" s="39" t="s">
        <v>497</v>
      </c>
    </row>
    <row r="121" spans="1:16" ht="25.5">
      <c r="A121" t="s">
        <v>50</v>
      </c>
      <c s="34" t="s">
        <v>372</v>
      </c>
      <c s="34" t="s">
        <v>498</v>
      </c>
      <c s="35" t="s">
        <v>5</v>
      </c>
      <c s="6" t="s">
        <v>499</v>
      </c>
      <c s="36" t="s">
        <v>166</v>
      </c>
      <c s="37">
        <v>6</v>
      </c>
      <c s="36">
        <v>0</v>
      </c>
      <c s="36">
        <f>ROUND(G121*H121,6)</f>
      </c>
      <c r="L121" s="38">
        <v>0</v>
      </c>
      <c s="32">
        <f>ROUND(ROUND(L121,2)*ROUND(G121,3),2)</f>
      </c>
      <c s="36" t="s">
        <v>56</v>
      </c>
      <c>
        <f>(M121*21)/100</f>
      </c>
      <c t="s">
        <v>28</v>
      </c>
    </row>
    <row r="122" spans="1:5" ht="38.25">
      <c r="A122" s="35" t="s">
        <v>57</v>
      </c>
      <c r="E122" s="39" t="s">
        <v>500</v>
      </c>
    </row>
    <row r="123" spans="1:5" ht="12.75">
      <c r="A123" s="35" t="s">
        <v>58</v>
      </c>
      <c r="E123" s="40" t="s">
        <v>5</v>
      </c>
    </row>
    <row r="124" spans="1:5" ht="38.25">
      <c r="A124" t="s">
        <v>60</v>
      </c>
      <c r="E124" s="39" t="s">
        <v>501</v>
      </c>
    </row>
    <row r="125" spans="1:16" ht="38.25">
      <c r="A125" t="s">
        <v>50</v>
      </c>
      <c s="34" t="s">
        <v>377</v>
      </c>
      <c s="34" t="s">
        <v>502</v>
      </c>
      <c s="35" t="s">
        <v>5</v>
      </c>
      <c s="6" t="s">
        <v>503</v>
      </c>
      <c s="36" t="s">
        <v>166</v>
      </c>
      <c s="37">
        <v>24</v>
      </c>
      <c s="36">
        <v>0</v>
      </c>
      <c s="36">
        <f>ROUND(G125*H125,6)</f>
      </c>
      <c r="L125" s="38">
        <v>0</v>
      </c>
      <c s="32">
        <f>ROUND(ROUND(L125,2)*ROUND(G125,3),2)</f>
      </c>
      <c s="36" t="s">
        <v>56</v>
      </c>
      <c>
        <f>(M125*21)/100</f>
      </c>
      <c t="s">
        <v>28</v>
      </c>
    </row>
    <row r="126" spans="1:5" ht="38.25">
      <c r="A126" s="35" t="s">
        <v>57</v>
      </c>
      <c r="E126" s="39" t="s">
        <v>504</v>
      </c>
    </row>
    <row r="127" spans="1:5" ht="12.75">
      <c r="A127" s="35" t="s">
        <v>58</v>
      </c>
      <c r="E127" s="40" t="s">
        <v>5</v>
      </c>
    </row>
    <row r="128" spans="1:5" ht="38.25">
      <c r="A128" t="s">
        <v>60</v>
      </c>
      <c r="E128" s="39" t="s">
        <v>505</v>
      </c>
    </row>
    <row r="129" spans="1:16" ht="12.75">
      <c r="A129" t="s">
        <v>50</v>
      </c>
      <c s="34" t="s">
        <v>379</v>
      </c>
      <c s="34" t="s">
        <v>506</v>
      </c>
      <c s="35" t="s">
        <v>5</v>
      </c>
      <c s="6" t="s">
        <v>507</v>
      </c>
      <c s="36" t="s">
        <v>166</v>
      </c>
      <c s="37">
        <v>24</v>
      </c>
      <c s="36">
        <v>0</v>
      </c>
      <c s="36">
        <f>ROUND(G129*H129,6)</f>
      </c>
      <c r="L129" s="38">
        <v>0</v>
      </c>
      <c s="32">
        <f>ROUND(ROUND(L129,2)*ROUND(G129,3),2)</f>
      </c>
      <c s="36" t="s">
        <v>56</v>
      </c>
      <c>
        <f>(M129*21)/100</f>
      </c>
      <c t="s">
        <v>28</v>
      </c>
    </row>
    <row r="130" spans="1:5" ht="12.75">
      <c r="A130" s="35" t="s">
        <v>57</v>
      </c>
      <c r="E130" s="39" t="s">
        <v>507</v>
      </c>
    </row>
    <row r="131" spans="1:5" ht="12.75">
      <c r="A131" s="35" t="s">
        <v>58</v>
      </c>
      <c r="E131" s="40" t="s">
        <v>5</v>
      </c>
    </row>
    <row r="132" spans="1:5" ht="25.5">
      <c r="A132" t="s">
        <v>60</v>
      </c>
      <c r="E132" s="39" t="s">
        <v>508</v>
      </c>
    </row>
    <row r="133" spans="1:16" ht="25.5">
      <c r="A133" t="s">
        <v>50</v>
      </c>
      <c s="34" t="s">
        <v>381</v>
      </c>
      <c s="34" t="s">
        <v>509</v>
      </c>
      <c s="35" t="s">
        <v>5</v>
      </c>
      <c s="6" t="s">
        <v>510</v>
      </c>
      <c s="36" t="s">
        <v>166</v>
      </c>
      <c s="37">
        <v>7</v>
      </c>
      <c s="36">
        <v>0</v>
      </c>
      <c s="36">
        <f>ROUND(G133*H133,6)</f>
      </c>
      <c r="L133" s="38">
        <v>0</v>
      </c>
      <c s="32">
        <f>ROUND(ROUND(L133,2)*ROUND(G133,3),2)</f>
      </c>
      <c s="36" t="s">
        <v>56</v>
      </c>
      <c>
        <f>(M133*21)/100</f>
      </c>
      <c t="s">
        <v>28</v>
      </c>
    </row>
    <row r="134" spans="1:5" ht="63.75">
      <c r="A134" s="35" t="s">
        <v>57</v>
      </c>
      <c r="E134" s="39" t="s">
        <v>511</v>
      </c>
    </row>
    <row r="135" spans="1:5" ht="12.75">
      <c r="A135" s="35" t="s">
        <v>58</v>
      </c>
      <c r="E135" s="40" t="s">
        <v>5</v>
      </c>
    </row>
    <row r="136" spans="1:5" ht="38.25">
      <c r="A136" t="s">
        <v>60</v>
      </c>
      <c r="E136" s="39" t="s">
        <v>512</v>
      </c>
    </row>
    <row r="137" spans="1:16" ht="25.5">
      <c r="A137" t="s">
        <v>50</v>
      </c>
      <c s="34" t="s">
        <v>225</v>
      </c>
      <c s="34" t="s">
        <v>513</v>
      </c>
      <c s="35" t="s">
        <v>5</v>
      </c>
      <c s="6" t="s">
        <v>514</v>
      </c>
      <c s="36" t="s">
        <v>166</v>
      </c>
      <c s="37">
        <v>3</v>
      </c>
      <c s="36">
        <v>0</v>
      </c>
      <c s="36">
        <f>ROUND(G137*H137,6)</f>
      </c>
      <c r="L137" s="38">
        <v>0</v>
      </c>
      <c s="32">
        <f>ROUND(ROUND(L137,2)*ROUND(G137,3),2)</f>
      </c>
      <c s="36" t="s">
        <v>56</v>
      </c>
      <c>
        <f>(M137*21)/100</f>
      </c>
      <c t="s">
        <v>28</v>
      </c>
    </row>
    <row r="138" spans="1:5" ht="38.25">
      <c r="A138" s="35" t="s">
        <v>57</v>
      </c>
      <c r="E138" s="39" t="s">
        <v>515</v>
      </c>
    </row>
    <row r="139" spans="1:5" ht="12.75">
      <c r="A139" s="35" t="s">
        <v>58</v>
      </c>
      <c r="E139" s="40" t="s">
        <v>5</v>
      </c>
    </row>
    <row r="140" spans="1:5" ht="38.25">
      <c r="A140" t="s">
        <v>60</v>
      </c>
      <c r="E140" s="39" t="s">
        <v>516</v>
      </c>
    </row>
    <row r="141" spans="1:16" ht="25.5">
      <c r="A141" t="s">
        <v>50</v>
      </c>
      <c s="34" t="s">
        <v>228</v>
      </c>
      <c s="34" t="s">
        <v>517</v>
      </c>
      <c s="35" t="s">
        <v>5</v>
      </c>
      <c s="6" t="s">
        <v>518</v>
      </c>
      <c s="36" t="s">
        <v>166</v>
      </c>
      <c s="37">
        <v>30</v>
      </c>
      <c s="36">
        <v>0</v>
      </c>
      <c s="36">
        <f>ROUND(G141*H141,6)</f>
      </c>
      <c r="L141" s="38">
        <v>0</v>
      </c>
      <c s="32">
        <f>ROUND(ROUND(L141,2)*ROUND(G141,3),2)</f>
      </c>
      <c s="36" t="s">
        <v>56</v>
      </c>
      <c>
        <f>(M141*21)/100</f>
      </c>
      <c t="s">
        <v>28</v>
      </c>
    </row>
    <row r="142" spans="1:5" ht="25.5">
      <c r="A142" s="35" t="s">
        <v>57</v>
      </c>
      <c r="E142" s="39" t="s">
        <v>518</v>
      </c>
    </row>
    <row r="143" spans="1:5" ht="12.75">
      <c r="A143" s="35" t="s">
        <v>58</v>
      </c>
      <c r="E143" s="40" t="s">
        <v>5</v>
      </c>
    </row>
    <row r="144" spans="1:5" ht="38.25">
      <c r="A144" t="s">
        <v>60</v>
      </c>
      <c r="E144" s="39" t="s">
        <v>519</v>
      </c>
    </row>
    <row r="145" spans="1:16" ht="12.75">
      <c r="A145" t="s">
        <v>50</v>
      </c>
      <c s="34" t="s">
        <v>231</v>
      </c>
      <c s="34" t="s">
        <v>520</v>
      </c>
      <c s="35" t="s">
        <v>5</v>
      </c>
      <c s="6" t="s">
        <v>521</v>
      </c>
      <c s="36" t="s">
        <v>166</v>
      </c>
      <c s="37">
        <v>30</v>
      </c>
      <c s="36">
        <v>0</v>
      </c>
      <c s="36">
        <f>ROUND(G145*H145,6)</f>
      </c>
      <c r="L145" s="38">
        <v>0</v>
      </c>
      <c s="32">
        <f>ROUND(ROUND(L145,2)*ROUND(G145,3),2)</f>
      </c>
      <c s="36" t="s">
        <v>56</v>
      </c>
      <c>
        <f>(M145*21)/100</f>
      </c>
      <c t="s">
        <v>28</v>
      </c>
    </row>
    <row r="146" spans="1:5" ht="12.75">
      <c r="A146" s="35" t="s">
        <v>57</v>
      </c>
      <c r="E146" s="39" t="s">
        <v>521</v>
      </c>
    </row>
    <row r="147" spans="1:5" ht="12.75">
      <c r="A147" s="35" t="s">
        <v>58</v>
      </c>
      <c r="E147" s="40" t="s">
        <v>5</v>
      </c>
    </row>
    <row r="148" spans="1:5" ht="38.25">
      <c r="A148" t="s">
        <v>60</v>
      </c>
      <c r="E148" s="39" t="s">
        <v>522</v>
      </c>
    </row>
    <row r="149" spans="1:16" ht="12.75">
      <c r="A149" t="s">
        <v>50</v>
      </c>
      <c s="34" t="s">
        <v>234</v>
      </c>
      <c s="34" t="s">
        <v>523</v>
      </c>
      <c s="35" t="s">
        <v>5</v>
      </c>
      <c s="6" t="s">
        <v>524</v>
      </c>
      <c s="36" t="s">
        <v>166</v>
      </c>
      <c s="37">
        <v>30</v>
      </c>
      <c s="36">
        <v>0</v>
      </c>
      <c s="36">
        <f>ROUND(G149*H149,6)</f>
      </c>
      <c r="L149" s="38">
        <v>0</v>
      </c>
      <c s="32">
        <f>ROUND(ROUND(L149,2)*ROUND(G149,3),2)</f>
      </c>
      <c s="36" t="s">
        <v>56</v>
      </c>
      <c>
        <f>(M149*21)/100</f>
      </c>
      <c t="s">
        <v>28</v>
      </c>
    </row>
    <row r="150" spans="1:5" ht="12.75">
      <c r="A150" s="35" t="s">
        <v>57</v>
      </c>
      <c r="E150" s="39" t="s">
        <v>524</v>
      </c>
    </row>
    <row r="151" spans="1:5" ht="12.75">
      <c r="A151" s="35" t="s">
        <v>58</v>
      </c>
      <c r="E151" s="40" t="s">
        <v>5</v>
      </c>
    </row>
    <row r="152" spans="1:5" ht="38.25">
      <c r="A152" t="s">
        <v>60</v>
      </c>
      <c r="E152" s="39" t="s">
        <v>525</v>
      </c>
    </row>
    <row r="153" spans="1:16" ht="12.75">
      <c r="A153" t="s">
        <v>50</v>
      </c>
      <c s="34" t="s">
        <v>237</v>
      </c>
      <c s="34" t="s">
        <v>526</v>
      </c>
      <c s="35" t="s">
        <v>5</v>
      </c>
      <c s="6" t="s">
        <v>527</v>
      </c>
      <c s="36" t="s">
        <v>166</v>
      </c>
      <c s="37">
        <v>60</v>
      </c>
      <c s="36">
        <v>0</v>
      </c>
      <c s="36">
        <f>ROUND(G153*H153,6)</f>
      </c>
      <c r="L153" s="38">
        <v>0</v>
      </c>
      <c s="32">
        <f>ROUND(ROUND(L153,2)*ROUND(G153,3),2)</f>
      </c>
      <c s="36" t="s">
        <v>56</v>
      </c>
      <c>
        <f>(M153*21)/100</f>
      </c>
      <c t="s">
        <v>28</v>
      </c>
    </row>
    <row r="154" spans="1:5" ht="12.75">
      <c r="A154" s="35" t="s">
        <v>57</v>
      </c>
      <c r="E154" s="39" t="s">
        <v>527</v>
      </c>
    </row>
    <row r="155" spans="1:5" ht="12.75">
      <c r="A155" s="35" t="s">
        <v>58</v>
      </c>
      <c r="E155" s="40" t="s">
        <v>5</v>
      </c>
    </row>
    <row r="156" spans="1:5" ht="38.25">
      <c r="A156" t="s">
        <v>60</v>
      </c>
      <c r="E156" s="39" t="s">
        <v>528</v>
      </c>
    </row>
    <row r="157" spans="1:16" ht="25.5">
      <c r="A157" t="s">
        <v>50</v>
      </c>
      <c s="34" t="s">
        <v>240</v>
      </c>
      <c s="34" t="s">
        <v>529</v>
      </c>
      <c s="35" t="s">
        <v>5</v>
      </c>
      <c s="6" t="s">
        <v>530</v>
      </c>
      <c s="36" t="s">
        <v>166</v>
      </c>
      <c s="37">
        <v>4</v>
      </c>
      <c s="36">
        <v>0</v>
      </c>
      <c s="36">
        <f>ROUND(G157*H157,6)</f>
      </c>
      <c r="L157" s="38">
        <v>0</v>
      </c>
      <c s="32">
        <f>ROUND(ROUND(L157,2)*ROUND(G157,3),2)</f>
      </c>
      <c s="36" t="s">
        <v>56</v>
      </c>
      <c>
        <f>(M157*21)/100</f>
      </c>
      <c t="s">
        <v>28</v>
      </c>
    </row>
    <row r="158" spans="1:5" ht="25.5">
      <c r="A158" s="35" t="s">
        <v>57</v>
      </c>
      <c r="E158" s="39" t="s">
        <v>530</v>
      </c>
    </row>
    <row r="159" spans="1:5" ht="12.75">
      <c r="A159" s="35" t="s">
        <v>58</v>
      </c>
      <c r="E159" s="40" t="s">
        <v>5</v>
      </c>
    </row>
    <row r="160" spans="1:5" ht="38.25">
      <c r="A160" t="s">
        <v>60</v>
      </c>
      <c r="E160" s="39" t="s">
        <v>531</v>
      </c>
    </row>
    <row r="161" spans="1:16" ht="25.5">
      <c r="A161" t="s">
        <v>50</v>
      </c>
      <c s="34" t="s">
        <v>245</v>
      </c>
      <c s="34" t="s">
        <v>532</v>
      </c>
      <c s="35" t="s">
        <v>5</v>
      </c>
      <c s="6" t="s">
        <v>533</v>
      </c>
      <c s="36" t="s">
        <v>166</v>
      </c>
      <c s="37">
        <v>1</v>
      </c>
      <c s="36">
        <v>0</v>
      </c>
      <c s="36">
        <f>ROUND(G161*H161,6)</f>
      </c>
      <c r="L161" s="38">
        <v>0</v>
      </c>
      <c s="32">
        <f>ROUND(ROUND(L161,2)*ROUND(G161,3),2)</f>
      </c>
      <c s="36" t="s">
        <v>56</v>
      </c>
      <c>
        <f>(M161*21)/100</f>
      </c>
      <c t="s">
        <v>28</v>
      </c>
    </row>
    <row r="162" spans="1:5" ht="38.25">
      <c r="A162" s="35" t="s">
        <v>57</v>
      </c>
      <c r="E162" s="39" t="s">
        <v>534</v>
      </c>
    </row>
    <row r="163" spans="1:5" ht="12.75">
      <c r="A163" s="35" t="s">
        <v>58</v>
      </c>
      <c r="E163" s="40" t="s">
        <v>5</v>
      </c>
    </row>
    <row r="164" spans="1:5" ht="38.25">
      <c r="A164" t="s">
        <v>60</v>
      </c>
      <c r="E164" s="39" t="s">
        <v>535</v>
      </c>
    </row>
    <row r="165" spans="1:16" ht="25.5">
      <c r="A165" t="s">
        <v>50</v>
      </c>
      <c s="34" t="s">
        <v>248</v>
      </c>
      <c s="34" t="s">
        <v>536</v>
      </c>
      <c s="35" t="s">
        <v>5</v>
      </c>
      <c s="6" t="s">
        <v>537</v>
      </c>
      <c s="36" t="s">
        <v>166</v>
      </c>
      <c s="37">
        <v>15</v>
      </c>
      <c s="36">
        <v>0</v>
      </c>
      <c s="36">
        <f>ROUND(G165*H165,6)</f>
      </c>
      <c r="L165" s="38">
        <v>0</v>
      </c>
      <c s="32">
        <f>ROUND(ROUND(L165,2)*ROUND(G165,3),2)</f>
      </c>
      <c s="36" t="s">
        <v>56</v>
      </c>
      <c>
        <f>(M165*21)/100</f>
      </c>
      <c t="s">
        <v>28</v>
      </c>
    </row>
    <row r="166" spans="1:5" ht="25.5">
      <c r="A166" s="35" t="s">
        <v>57</v>
      </c>
      <c r="E166" s="39" t="s">
        <v>537</v>
      </c>
    </row>
    <row r="167" spans="1:5" ht="12.75">
      <c r="A167" s="35" t="s">
        <v>58</v>
      </c>
      <c r="E167" s="40" t="s">
        <v>5</v>
      </c>
    </row>
    <row r="168" spans="1:5" ht="38.25">
      <c r="A168" t="s">
        <v>60</v>
      </c>
      <c r="E168" s="39" t="s">
        <v>538</v>
      </c>
    </row>
    <row r="169" spans="1:16" ht="12.75">
      <c r="A169" t="s">
        <v>50</v>
      </c>
      <c s="34" t="s">
        <v>251</v>
      </c>
      <c s="34" t="s">
        <v>539</v>
      </c>
      <c s="35" t="s">
        <v>5</v>
      </c>
      <c s="6" t="s">
        <v>540</v>
      </c>
      <c s="36" t="s">
        <v>166</v>
      </c>
      <c s="37">
        <v>3</v>
      </c>
      <c s="36">
        <v>0</v>
      </c>
      <c s="36">
        <f>ROUND(G169*H169,6)</f>
      </c>
      <c r="L169" s="38">
        <v>0</v>
      </c>
      <c s="32">
        <f>ROUND(ROUND(L169,2)*ROUND(G169,3),2)</f>
      </c>
      <c s="36" t="s">
        <v>56</v>
      </c>
      <c>
        <f>(M169*21)/100</f>
      </c>
      <c t="s">
        <v>28</v>
      </c>
    </row>
    <row r="170" spans="1:5" ht="12.75">
      <c r="A170" s="35" t="s">
        <v>57</v>
      </c>
      <c r="E170" s="39" t="s">
        <v>540</v>
      </c>
    </row>
    <row r="171" spans="1:5" ht="12.75">
      <c r="A171" s="35" t="s">
        <v>58</v>
      </c>
      <c r="E171" s="40" t="s">
        <v>5</v>
      </c>
    </row>
    <row r="172" spans="1:5" ht="38.25">
      <c r="A172" t="s">
        <v>60</v>
      </c>
      <c r="E172" s="39" t="s">
        <v>541</v>
      </c>
    </row>
    <row r="173" spans="1:16" ht="25.5">
      <c r="A173" t="s">
        <v>50</v>
      </c>
      <c s="34" t="s">
        <v>254</v>
      </c>
      <c s="34" t="s">
        <v>542</v>
      </c>
      <c s="35" t="s">
        <v>5</v>
      </c>
      <c s="6" t="s">
        <v>543</v>
      </c>
      <c s="36" t="s">
        <v>166</v>
      </c>
      <c s="37">
        <v>4</v>
      </c>
      <c s="36">
        <v>0</v>
      </c>
      <c s="36">
        <f>ROUND(G173*H173,6)</f>
      </c>
      <c r="L173" s="38">
        <v>0</v>
      </c>
      <c s="32">
        <f>ROUND(ROUND(L173,2)*ROUND(G173,3),2)</f>
      </c>
      <c s="36" t="s">
        <v>56</v>
      </c>
      <c>
        <f>(M173*21)/100</f>
      </c>
      <c t="s">
        <v>28</v>
      </c>
    </row>
    <row r="174" spans="1:5" ht="38.25">
      <c r="A174" s="35" t="s">
        <v>57</v>
      </c>
      <c r="E174" s="39" t="s">
        <v>544</v>
      </c>
    </row>
    <row r="175" spans="1:5" ht="12.75">
      <c r="A175" s="35" t="s">
        <v>58</v>
      </c>
      <c r="E175" s="40" t="s">
        <v>5</v>
      </c>
    </row>
    <row r="176" spans="1:5" ht="51">
      <c r="A176" t="s">
        <v>60</v>
      </c>
      <c r="E176" s="39" t="s">
        <v>545</v>
      </c>
    </row>
    <row r="177" spans="1:16" ht="25.5">
      <c r="A177" t="s">
        <v>50</v>
      </c>
      <c s="34" t="s">
        <v>257</v>
      </c>
      <c s="34" t="s">
        <v>546</v>
      </c>
      <c s="35" t="s">
        <v>5</v>
      </c>
      <c s="6" t="s">
        <v>547</v>
      </c>
      <c s="36" t="s">
        <v>166</v>
      </c>
      <c s="37">
        <v>2</v>
      </c>
      <c s="36">
        <v>0</v>
      </c>
      <c s="36">
        <f>ROUND(G177*H177,6)</f>
      </c>
      <c r="L177" s="38">
        <v>0</v>
      </c>
      <c s="32">
        <f>ROUND(ROUND(L177,2)*ROUND(G177,3),2)</f>
      </c>
      <c s="36" t="s">
        <v>56</v>
      </c>
      <c>
        <f>(M177*21)/100</f>
      </c>
      <c t="s">
        <v>28</v>
      </c>
    </row>
    <row r="178" spans="1:5" ht="38.25">
      <c r="A178" s="35" t="s">
        <v>57</v>
      </c>
      <c r="E178" s="39" t="s">
        <v>548</v>
      </c>
    </row>
    <row r="179" spans="1:5" ht="12.75">
      <c r="A179" s="35" t="s">
        <v>58</v>
      </c>
      <c r="E179" s="40" t="s">
        <v>5</v>
      </c>
    </row>
    <row r="180" spans="1:5" ht="38.25">
      <c r="A180" t="s">
        <v>60</v>
      </c>
      <c r="E180" s="39" t="s">
        <v>549</v>
      </c>
    </row>
    <row r="181" spans="1:16" ht="12.75">
      <c r="A181" t="s">
        <v>50</v>
      </c>
      <c s="34" t="s">
        <v>262</v>
      </c>
      <c s="34" t="s">
        <v>550</v>
      </c>
      <c s="35" t="s">
        <v>5</v>
      </c>
      <c s="6" t="s">
        <v>551</v>
      </c>
      <c s="36" t="s">
        <v>166</v>
      </c>
      <c s="37">
        <v>4</v>
      </c>
      <c s="36">
        <v>0</v>
      </c>
      <c s="36">
        <f>ROUND(G181*H181,6)</f>
      </c>
      <c r="L181" s="38">
        <v>0</v>
      </c>
      <c s="32">
        <f>ROUND(ROUND(L181,2)*ROUND(G181,3),2)</f>
      </c>
      <c s="36" t="s">
        <v>56</v>
      </c>
      <c>
        <f>(M181*21)/100</f>
      </c>
      <c t="s">
        <v>28</v>
      </c>
    </row>
    <row r="182" spans="1:5" ht="12.75">
      <c r="A182" s="35" t="s">
        <v>57</v>
      </c>
      <c r="E182" s="39" t="s">
        <v>551</v>
      </c>
    </row>
    <row r="183" spans="1:5" ht="12.75">
      <c r="A183" s="35" t="s">
        <v>58</v>
      </c>
      <c r="E183" s="40" t="s">
        <v>5</v>
      </c>
    </row>
    <row r="184" spans="1:5" ht="38.25">
      <c r="A184" t="s">
        <v>60</v>
      </c>
      <c r="E184" s="39" t="s">
        <v>552</v>
      </c>
    </row>
    <row r="185" spans="1:16" ht="12.75">
      <c r="A185" t="s">
        <v>50</v>
      </c>
      <c s="34" t="s">
        <v>267</v>
      </c>
      <c s="34" t="s">
        <v>553</v>
      </c>
      <c s="35" t="s">
        <v>5</v>
      </c>
      <c s="6" t="s">
        <v>554</v>
      </c>
      <c s="36" t="s">
        <v>166</v>
      </c>
      <c s="37">
        <v>5</v>
      </c>
      <c s="36">
        <v>0</v>
      </c>
      <c s="36">
        <f>ROUND(G185*H185,6)</f>
      </c>
      <c r="L185" s="38">
        <v>0</v>
      </c>
      <c s="32">
        <f>ROUND(ROUND(L185,2)*ROUND(G185,3),2)</f>
      </c>
      <c s="36" t="s">
        <v>56</v>
      </c>
      <c>
        <f>(M185*21)/100</f>
      </c>
      <c t="s">
        <v>28</v>
      </c>
    </row>
    <row r="186" spans="1:5" ht="12.75">
      <c r="A186" s="35" t="s">
        <v>57</v>
      </c>
      <c r="E186" s="39" t="s">
        <v>554</v>
      </c>
    </row>
    <row r="187" spans="1:5" ht="12.75">
      <c r="A187" s="35" t="s">
        <v>58</v>
      </c>
      <c r="E187" s="40" t="s">
        <v>5</v>
      </c>
    </row>
    <row r="188" spans="1:5" ht="38.25">
      <c r="A188" t="s">
        <v>60</v>
      </c>
      <c r="E188" s="39" t="s">
        <v>552</v>
      </c>
    </row>
    <row r="189" spans="1:16" ht="12.75">
      <c r="A189" t="s">
        <v>50</v>
      </c>
      <c s="34" t="s">
        <v>270</v>
      </c>
      <c s="34" t="s">
        <v>555</v>
      </c>
      <c s="35" t="s">
        <v>5</v>
      </c>
      <c s="6" t="s">
        <v>556</v>
      </c>
      <c s="36" t="s">
        <v>166</v>
      </c>
      <c s="37">
        <v>100</v>
      </c>
      <c s="36">
        <v>0</v>
      </c>
      <c s="36">
        <f>ROUND(G189*H189,6)</f>
      </c>
      <c r="L189" s="38">
        <v>0</v>
      </c>
      <c s="32">
        <f>ROUND(ROUND(L189,2)*ROUND(G189,3),2)</f>
      </c>
      <c s="36" t="s">
        <v>56</v>
      </c>
      <c>
        <f>(M189*21)/100</f>
      </c>
      <c t="s">
        <v>28</v>
      </c>
    </row>
    <row r="190" spans="1:5" ht="12.75">
      <c r="A190" s="35" t="s">
        <v>57</v>
      </c>
      <c r="E190" s="39" t="s">
        <v>556</v>
      </c>
    </row>
    <row r="191" spans="1:5" ht="12.75">
      <c r="A191" s="35" t="s">
        <v>58</v>
      </c>
      <c r="E191" s="40" t="s">
        <v>5</v>
      </c>
    </row>
    <row r="192" spans="1:5" ht="25.5">
      <c r="A192" t="s">
        <v>60</v>
      </c>
      <c r="E192" s="39" t="s">
        <v>557</v>
      </c>
    </row>
    <row r="193" spans="1:16" ht="12.75">
      <c r="A193" t="s">
        <v>50</v>
      </c>
      <c s="34" t="s">
        <v>275</v>
      </c>
      <c s="34" t="s">
        <v>558</v>
      </c>
      <c s="35" t="s">
        <v>5</v>
      </c>
      <c s="6" t="s">
        <v>559</v>
      </c>
      <c s="36" t="s">
        <v>188</v>
      </c>
      <c s="37">
        <v>1464</v>
      </c>
      <c s="36">
        <v>0</v>
      </c>
      <c s="36">
        <f>ROUND(G193*H193,6)</f>
      </c>
      <c r="L193" s="38">
        <v>0</v>
      </c>
      <c s="32">
        <f>ROUND(ROUND(L193,2)*ROUND(G193,3),2)</f>
      </c>
      <c s="36" t="s">
        <v>56</v>
      </c>
      <c>
        <f>(M193*21)/100</f>
      </c>
      <c t="s">
        <v>28</v>
      </c>
    </row>
    <row r="194" spans="1:5" ht="12.75">
      <c r="A194" s="35" t="s">
        <v>57</v>
      </c>
      <c r="E194" s="39" t="s">
        <v>559</v>
      </c>
    </row>
    <row r="195" spans="1:5" ht="12.75">
      <c r="A195" s="35" t="s">
        <v>58</v>
      </c>
      <c r="E195" s="40" t="s">
        <v>5</v>
      </c>
    </row>
    <row r="196" spans="1:5" ht="38.25">
      <c r="A196" t="s">
        <v>60</v>
      </c>
      <c r="E196" s="39" t="s">
        <v>560</v>
      </c>
    </row>
    <row r="197" spans="1:16" ht="25.5">
      <c r="A197" t="s">
        <v>50</v>
      </c>
      <c s="34" t="s">
        <v>278</v>
      </c>
      <c s="34" t="s">
        <v>561</v>
      </c>
      <c s="35" t="s">
        <v>5</v>
      </c>
      <c s="6" t="s">
        <v>562</v>
      </c>
      <c s="36" t="s">
        <v>188</v>
      </c>
      <c s="37">
        <v>420</v>
      </c>
      <c s="36">
        <v>0</v>
      </c>
      <c s="36">
        <f>ROUND(G197*H197,6)</f>
      </c>
      <c r="L197" s="38">
        <v>0</v>
      </c>
      <c s="32">
        <f>ROUND(ROUND(L197,2)*ROUND(G197,3),2)</f>
      </c>
      <c s="36" t="s">
        <v>56</v>
      </c>
      <c>
        <f>(M197*21)/100</f>
      </c>
      <c t="s">
        <v>28</v>
      </c>
    </row>
    <row r="198" spans="1:5" ht="25.5">
      <c r="A198" s="35" t="s">
        <v>57</v>
      </c>
      <c r="E198" s="39" t="s">
        <v>562</v>
      </c>
    </row>
    <row r="199" spans="1:5" ht="12.75">
      <c r="A199" s="35" t="s">
        <v>58</v>
      </c>
      <c r="E199" s="40" t="s">
        <v>5</v>
      </c>
    </row>
    <row r="200" spans="1:5" ht="38.25">
      <c r="A200" t="s">
        <v>60</v>
      </c>
      <c r="E200" s="39" t="s">
        <v>560</v>
      </c>
    </row>
    <row r="201" spans="1:16" ht="12.75">
      <c r="A201" t="s">
        <v>50</v>
      </c>
      <c s="34" t="s">
        <v>282</v>
      </c>
      <c s="34" t="s">
        <v>563</v>
      </c>
      <c s="35" t="s">
        <v>5</v>
      </c>
      <c s="6" t="s">
        <v>564</v>
      </c>
      <c s="36" t="s">
        <v>188</v>
      </c>
      <c s="37">
        <v>420</v>
      </c>
      <c s="36">
        <v>0</v>
      </c>
      <c s="36">
        <f>ROUND(G201*H201,6)</f>
      </c>
      <c r="L201" s="38">
        <v>0</v>
      </c>
      <c s="32">
        <f>ROUND(ROUND(L201,2)*ROUND(G201,3),2)</f>
      </c>
      <c s="36" t="s">
        <v>56</v>
      </c>
      <c>
        <f>(M201*21)/100</f>
      </c>
      <c t="s">
        <v>28</v>
      </c>
    </row>
    <row r="202" spans="1:5" ht="12.75">
      <c r="A202" s="35" t="s">
        <v>57</v>
      </c>
      <c r="E202" s="39" t="s">
        <v>564</v>
      </c>
    </row>
    <row r="203" spans="1:5" ht="12.75">
      <c r="A203" s="35" t="s">
        <v>58</v>
      </c>
      <c r="E203" s="40" t="s">
        <v>5</v>
      </c>
    </row>
    <row r="204" spans="1:5" ht="38.25">
      <c r="A204" t="s">
        <v>60</v>
      </c>
      <c r="E204" s="39" t="s">
        <v>560</v>
      </c>
    </row>
    <row r="205" spans="1:16" ht="12.75">
      <c r="A205" t="s">
        <v>50</v>
      </c>
      <c s="34" t="s">
        <v>285</v>
      </c>
      <c s="34" t="s">
        <v>565</v>
      </c>
      <c s="35" t="s">
        <v>5</v>
      </c>
      <c s="6" t="s">
        <v>566</v>
      </c>
      <c s="36" t="s">
        <v>188</v>
      </c>
      <c s="37">
        <v>115</v>
      </c>
      <c s="36">
        <v>0</v>
      </c>
      <c s="36">
        <f>ROUND(G205*H205,6)</f>
      </c>
      <c r="L205" s="38">
        <v>0</v>
      </c>
      <c s="32">
        <f>ROUND(ROUND(L205,2)*ROUND(G205,3),2)</f>
      </c>
      <c s="36" t="s">
        <v>56</v>
      </c>
      <c>
        <f>(M205*21)/100</f>
      </c>
      <c t="s">
        <v>28</v>
      </c>
    </row>
    <row r="206" spans="1:5" ht="12.75">
      <c r="A206" s="35" t="s">
        <v>57</v>
      </c>
      <c r="E206" s="39" t="s">
        <v>566</v>
      </c>
    </row>
    <row r="207" spans="1:5" ht="12.75">
      <c r="A207" s="35" t="s">
        <v>58</v>
      </c>
      <c r="E207" s="40" t="s">
        <v>5</v>
      </c>
    </row>
    <row r="208" spans="1:5" ht="38.25">
      <c r="A208" t="s">
        <v>60</v>
      </c>
      <c r="E208" s="39" t="s">
        <v>560</v>
      </c>
    </row>
    <row r="209" spans="1:16" ht="12.75">
      <c r="A209" t="s">
        <v>50</v>
      </c>
      <c s="34" t="s">
        <v>288</v>
      </c>
      <c s="34" t="s">
        <v>567</v>
      </c>
      <c s="35" t="s">
        <v>5</v>
      </c>
      <c s="6" t="s">
        <v>568</v>
      </c>
      <c s="36" t="s">
        <v>188</v>
      </c>
      <c s="37">
        <v>65</v>
      </c>
      <c s="36">
        <v>0</v>
      </c>
      <c s="36">
        <f>ROUND(G209*H209,6)</f>
      </c>
      <c r="L209" s="38">
        <v>0</v>
      </c>
      <c s="32">
        <f>ROUND(ROUND(L209,2)*ROUND(G209,3),2)</f>
      </c>
      <c s="36" t="s">
        <v>56</v>
      </c>
      <c>
        <f>(M209*21)/100</f>
      </c>
      <c t="s">
        <v>28</v>
      </c>
    </row>
    <row r="210" spans="1:5" ht="12.75">
      <c r="A210" s="35" t="s">
        <v>57</v>
      </c>
      <c r="E210" s="39" t="s">
        <v>568</v>
      </c>
    </row>
    <row r="211" spans="1:5" ht="12.75">
      <c r="A211" s="35" t="s">
        <v>58</v>
      </c>
      <c r="E211" s="40" t="s">
        <v>5</v>
      </c>
    </row>
    <row r="212" spans="1:5" ht="38.25">
      <c r="A212" t="s">
        <v>60</v>
      </c>
      <c r="E212" s="39" t="s">
        <v>560</v>
      </c>
    </row>
    <row r="213" spans="1:16" ht="12.75">
      <c r="A213" t="s">
        <v>50</v>
      </c>
      <c s="34" t="s">
        <v>291</v>
      </c>
      <c s="34" t="s">
        <v>569</v>
      </c>
      <c s="35" t="s">
        <v>5</v>
      </c>
      <c s="6" t="s">
        <v>191</v>
      </c>
      <c s="36" t="s">
        <v>188</v>
      </c>
      <c s="37">
        <v>2419</v>
      </c>
      <c s="36">
        <v>0</v>
      </c>
      <c s="36">
        <f>ROUND(G213*H213,6)</f>
      </c>
      <c r="L213" s="38">
        <v>0</v>
      </c>
      <c s="32">
        <f>ROUND(ROUND(L213,2)*ROUND(G213,3),2)</f>
      </c>
      <c s="36" t="s">
        <v>56</v>
      </c>
      <c>
        <f>(M213*21)/100</f>
      </c>
      <c t="s">
        <v>28</v>
      </c>
    </row>
    <row r="214" spans="1:5" ht="12.75">
      <c r="A214" s="35" t="s">
        <v>57</v>
      </c>
      <c r="E214" s="39" t="s">
        <v>191</v>
      </c>
    </row>
    <row r="215" spans="1:5" ht="12.75">
      <c r="A215" s="35" t="s">
        <v>58</v>
      </c>
      <c r="E215" s="40" t="s">
        <v>5</v>
      </c>
    </row>
    <row r="216" spans="1:5" ht="38.25">
      <c r="A216" t="s">
        <v>60</v>
      </c>
      <c r="E216" s="39" t="s">
        <v>570</v>
      </c>
    </row>
    <row r="217" spans="1:16" ht="12.75">
      <c r="A217" t="s">
        <v>50</v>
      </c>
      <c s="34" t="s">
        <v>297</v>
      </c>
      <c s="34" t="s">
        <v>571</v>
      </c>
      <c s="35" t="s">
        <v>5</v>
      </c>
      <c s="6" t="s">
        <v>572</v>
      </c>
      <c s="36" t="s">
        <v>188</v>
      </c>
      <c s="37">
        <v>250</v>
      </c>
      <c s="36">
        <v>0</v>
      </c>
      <c s="36">
        <f>ROUND(G217*H217,6)</f>
      </c>
      <c r="L217" s="38">
        <v>0</v>
      </c>
      <c s="32">
        <f>ROUND(ROUND(L217,2)*ROUND(G217,3),2)</f>
      </c>
      <c s="36" t="s">
        <v>56</v>
      </c>
      <c>
        <f>(M217*21)/100</f>
      </c>
      <c t="s">
        <v>28</v>
      </c>
    </row>
    <row r="218" spans="1:5" ht="12.75">
      <c r="A218" s="35" t="s">
        <v>57</v>
      </c>
      <c r="E218" s="39" t="s">
        <v>572</v>
      </c>
    </row>
    <row r="219" spans="1:5" ht="12.75">
      <c r="A219" s="35" t="s">
        <v>58</v>
      </c>
      <c r="E219" s="40" t="s">
        <v>5</v>
      </c>
    </row>
    <row r="220" spans="1:5" ht="38.25">
      <c r="A220" t="s">
        <v>60</v>
      </c>
      <c r="E220" s="39" t="s">
        <v>573</v>
      </c>
    </row>
    <row r="221" spans="1:16" ht="12.75">
      <c r="A221" t="s">
        <v>50</v>
      </c>
      <c s="34" t="s">
        <v>302</v>
      </c>
      <c s="34" t="s">
        <v>574</v>
      </c>
      <c s="35" t="s">
        <v>5</v>
      </c>
      <c s="6" t="s">
        <v>575</v>
      </c>
      <c s="36" t="s">
        <v>188</v>
      </c>
      <c s="37">
        <v>48</v>
      </c>
      <c s="36">
        <v>0</v>
      </c>
      <c s="36">
        <f>ROUND(G221*H221,6)</f>
      </c>
      <c r="L221" s="38">
        <v>0</v>
      </c>
      <c s="32">
        <f>ROUND(ROUND(L221,2)*ROUND(G221,3),2)</f>
      </c>
      <c s="36" t="s">
        <v>56</v>
      </c>
      <c>
        <f>(M221*21)/100</f>
      </c>
      <c t="s">
        <v>28</v>
      </c>
    </row>
    <row r="222" spans="1:5" ht="12.75">
      <c r="A222" s="35" t="s">
        <v>57</v>
      </c>
      <c r="E222" s="39" t="s">
        <v>575</v>
      </c>
    </row>
    <row r="223" spans="1:5" ht="12.75">
      <c r="A223" s="35" t="s">
        <v>58</v>
      </c>
      <c r="E223" s="40" t="s">
        <v>5</v>
      </c>
    </row>
    <row r="224" spans="1:5" ht="38.25">
      <c r="A224" t="s">
        <v>60</v>
      </c>
      <c r="E224" s="39" t="s">
        <v>573</v>
      </c>
    </row>
    <row r="225" spans="1:16" ht="25.5">
      <c r="A225" t="s">
        <v>50</v>
      </c>
      <c s="34" t="s">
        <v>306</v>
      </c>
      <c s="34" t="s">
        <v>576</v>
      </c>
      <c s="35" t="s">
        <v>5</v>
      </c>
      <c s="6" t="s">
        <v>577</v>
      </c>
      <c s="36" t="s">
        <v>188</v>
      </c>
      <c s="37">
        <v>25</v>
      </c>
      <c s="36">
        <v>0</v>
      </c>
      <c s="36">
        <f>ROUND(G225*H225,6)</f>
      </c>
      <c r="L225" s="38">
        <v>0</v>
      </c>
      <c s="32">
        <f>ROUND(ROUND(L225,2)*ROUND(G225,3),2)</f>
      </c>
      <c s="36" t="s">
        <v>56</v>
      </c>
      <c>
        <f>(M225*21)/100</f>
      </c>
      <c t="s">
        <v>28</v>
      </c>
    </row>
    <row r="226" spans="1:5" ht="25.5">
      <c r="A226" s="35" t="s">
        <v>57</v>
      </c>
      <c r="E226" s="39" t="s">
        <v>577</v>
      </c>
    </row>
    <row r="227" spans="1:5" ht="12.75">
      <c r="A227" s="35" t="s">
        <v>58</v>
      </c>
      <c r="E227" s="40" t="s">
        <v>5</v>
      </c>
    </row>
    <row r="228" spans="1:5" ht="25.5">
      <c r="A228" t="s">
        <v>60</v>
      </c>
      <c r="E228" s="39" t="s">
        <v>578</v>
      </c>
    </row>
    <row r="229" spans="1:16" ht="25.5">
      <c r="A229" t="s">
        <v>50</v>
      </c>
      <c s="34" t="s">
        <v>309</v>
      </c>
      <c s="34" t="s">
        <v>579</v>
      </c>
      <c s="35" t="s">
        <v>5</v>
      </c>
      <c s="6" t="s">
        <v>580</v>
      </c>
      <c s="36" t="s">
        <v>166</v>
      </c>
      <c s="37">
        <v>2</v>
      </c>
      <c s="36">
        <v>0</v>
      </c>
      <c s="36">
        <f>ROUND(G229*H229,6)</f>
      </c>
      <c r="L229" s="38">
        <v>0</v>
      </c>
      <c s="32">
        <f>ROUND(ROUND(L229,2)*ROUND(G229,3),2)</f>
      </c>
      <c s="36" t="s">
        <v>56</v>
      </c>
      <c>
        <f>(M229*21)/100</f>
      </c>
      <c t="s">
        <v>28</v>
      </c>
    </row>
    <row r="230" spans="1:5" ht="25.5">
      <c r="A230" s="35" t="s">
        <v>57</v>
      </c>
      <c r="E230" s="39" t="s">
        <v>580</v>
      </c>
    </row>
    <row r="231" spans="1:5" ht="12.75">
      <c r="A231" s="35" t="s">
        <v>58</v>
      </c>
      <c r="E231" s="40" t="s">
        <v>5</v>
      </c>
    </row>
    <row r="232" spans="1:5" ht="12.75">
      <c r="A232" t="s">
        <v>60</v>
      </c>
      <c r="E232" s="39" t="s">
        <v>581</v>
      </c>
    </row>
    <row r="233" spans="1:16" ht="12.75">
      <c r="A233" t="s">
        <v>50</v>
      </c>
      <c s="34" t="s">
        <v>315</v>
      </c>
      <c s="34" t="s">
        <v>582</v>
      </c>
      <c s="35" t="s">
        <v>5</v>
      </c>
      <c s="6" t="s">
        <v>583</v>
      </c>
      <c s="36" t="s">
        <v>166</v>
      </c>
      <c s="37">
        <v>2</v>
      </c>
      <c s="36">
        <v>0</v>
      </c>
      <c s="36">
        <f>ROUND(G233*H233,6)</f>
      </c>
      <c r="L233" s="38">
        <v>0</v>
      </c>
      <c s="32">
        <f>ROUND(ROUND(L233,2)*ROUND(G233,3),2)</f>
      </c>
      <c s="36" t="s">
        <v>56</v>
      </c>
      <c>
        <f>(M233*21)/100</f>
      </c>
      <c t="s">
        <v>28</v>
      </c>
    </row>
    <row r="234" spans="1:5" ht="12.75">
      <c r="A234" s="35" t="s">
        <v>57</v>
      </c>
      <c r="E234" s="39" t="s">
        <v>583</v>
      </c>
    </row>
    <row r="235" spans="1:5" ht="12.75">
      <c r="A235" s="35" t="s">
        <v>58</v>
      </c>
      <c r="E235" s="40" t="s">
        <v>5</v>
      </c>
    </row>
    <row r="236" spans="1:5" ht="38.25">
      <c r="A236" t="s">
        <v>60</v>
      </c>
      <c r="E236" s="39" t="s">
        <v>584</v>
      </c>
    </row>
    <row r="237" spans="1:16" ht="25.5">
      <c r="A237" t="s">
        <v>50</v>
      </c>
      <c s="34" t="s">
        <v>318</v>
      </c>
      <c s="34" t="s">
        <v>585</v>
      </c>
      <c s="35" t="s">
        <v>5</v>
      </c>
      <c s="6" t="s">
        <v>586</v>
      </c>
      <c s="36" t="s">
        <v>188</v>
      </c>
      <c s="37">
        <v>50</v>
      </c>
      <c s="36">
        <v>0</v>
      </c>
      <c s="36">
        <f>ROUND(G237*H237,6)</f>
      </c>
      <c r="L237" s="38">
        <v>0</v>
      </c>
      <c s="32">
        <f>ROUND(ROUND(L237,2)*ROUND(G237,3),2)</f>
      </c>
      <c s="36" t="s">
        <v>56</v>
      </c>
      <c>
        <f>(M237*21)/100</f>
      </c>
      <c t="s">
        <v>28</v>
      </c>
    </row>
    <row r="238" spans="1:5" ht="25.5">
      <c r="A238" s="35" t="s">
        <v>57</v>
      </c>
      <c r="E238" s="39" t="s">
        <v>586</v>
      </c>
    </row>
    <row r="239" spans="1:5" ht="12.75">
      <c r="A239" s="35" t="s">
        <v>58</v>
      </c>
      <c r="E239" s="40" t="s">
        <v>5</v>
      </c>
    </row>
    <row r="240" spans="1:5" ht="25.5">
      <c r="A240" t="s">
        <v>60</v>
      </c>
      <c r="E240" s="39" t="s">
        <v>587</v>
      </c>
    </row>
    <row r="241" spans="1:13" ht="12.75">
      <c r="A241" t="s">
        <v>47</v>
      </c>
      <c r="C241" s="31" t="s">
        <v>148</v>
      </c>
      <c r="E241" s="33" t="s">
        <v>149</v>
      </c>
      <c r="J241" s="32">
        <f>0</f>
      </c>
      <c s="32">
        <f>0</f>
      </c>
      <c s="32">
        <f>0+L242+L246+L250+L254+L258+L262+L266+L270+L274+L278+L282</f>
      </c>
      <c s="32">
        <f>0+M242+M246+M250+M254+M258+M262+M266+M270+M274+M278+M282</f>
      </c>
    </row>
    <row r="242" spans="1:16" ht="12.75">
      <c r="A242" t="s">
        <v>50</v>
      </c>
      <c s="34" t="s">
        <v>383</v>
      </c>
      <c s="34" t="s">
        <v>588</v>
      </c>
      <c s="35" t="s">
        <v>5</v>
      </c>
      <c s="6" t="s">
        <v>589</v>
      </c>
      <c s="36" t="s">
        <v>590</v>
      </c>
      <c s="37">
        <v>24</v>
      </c>
      <c s="36">
        <v>0</v>
      </c>
      <c s="36">
        <f>ROUND(G242*H242,6)</f>
      </c>
      <c r="L242" s="38">
        <v>0</v>
      </c>
      <c s="32">
        <f>ROUND(ROUND(L242,2)*ROUND(G242,3),2)</f>
      </c>
      <c s="36" t="s">
        <v>56</v>
      </c>
      <c>
        <f>(M242*21)/100</f>
      </c>
      <c t="s">
        <v>28</v>
      </c>
    </row>
    <row r="243" spans="1:5" ht="12.75">
      <c r="A243" s="35" t="s">
        <v>57</v>
      </c>
      <c r="E243" s="39" t="s">
        <v>589</v>
      </c>
    </row>
    <row r="244" spans="1:5" ht="12.75">
      <c r="A244" s="35" t="s">
        <v>58</v>
      </c>
      <c r="E244" s="40" t="s">
        <v>5</v>
      </c>
    </row>
    <row r="245" spans="1:5" ht="38.25">
      <c r="A245" t="s">
        <v>60</v>
      </c>
      <c r="E245" s="39" t="s">
        <v>591</v>
      </c>
    </row>
    <row r="246" spans="1:16" ht="25.5">
      <c r="A246" t="s">
        <v>50</v>
      </c>
      <c s="34" t="s">
        <v>386</v>
      </c>
      <c s="34" t="s">
        <v>592</v>
      </c>
      <c s="35" t="s">
        <v>5</v>
      </c>
      <c s="6" t="s">
        <v>593</v>
      </c>
      <c s="36" t="s">
        <v>166</v>
      </c>
      <c s="37">
        <v>3</v>
      </c>
      <c s="36">
        <v>0</v>
      </c>
      <c s="36">
        <f>ROUND(G246*H246,6)</f>
      </c>
      <c r="L246" s="38">
        <v>0</v>
      </c>
      <c s="32">
        <f>ROUND(ROUND(L246,2)*ROUND(G246,3),2)</f>
      </c>
      <c s="36" t="s">
        <v>56</v>
      </c>
      <c>
        <f>(M246*21)/100</f>
      </c>
      <c t="s">
        <v>28</v>
      </c>
    </row>
    <row r="247" spans="1:5" ht="25.5">
      <c r="A247" s="35" t="s">
        <v>57</v>
      </c>
      <c r="E247" s="39" t="s">
        <v>593</v>
      </c>
    </row>
    <row r="248" spans="1:5" ht="12.75">
      <c r="A248" s="35" t="s">
        <v>58</v>
      </c>
      <c r="E248" s="40" t="s">
        <v>5</v>
      </c>
    </row>
    <row r="249" spans="1:5" ht="102">
      <c r="A249" t="s">
        <v>60</v>
      </c>
      <c r="E249" s="39" t="s">
        <v>401</v>
      </c>
    </row>
    <row r="250" spans="1:16" ht="12.75">
      <c r="A250" t="s">
        <v>50</v>
      </c>
      <c s="34" t="s">
        <v>389</v>
      </c>
      <c s="34" t="s">
        <v>594</v>
      </c>
      <c s="35" t="s">
        <v>5</v>
      </c>
      <c s="6" t="s">
        <v>595</v>
      </c>
      <c s="36" t="s">
        <v>590</v>
      </c>
      <c s="37">
        <v>24</v>
      </c>
      <c s="36">
        <v>0</v>
      </c>
      <c s="36">
        <f>ROUND(G250*H250,6)</f>
      </c>
      <c r="L250" s="38">
        <v>0</v>
      </c>
      <c s="32">
        <f>ROUND(ROUND(L250,2)*ROUND(G250,3),2)</f>
      </c>
      <c s="36" t="s">
        <v>56</v>
      </c>
      <c>
        <f>(M250*21)/100</f>
      </c>
      <c t="s">
        <v>28</v>
      </c>
    </row>
    <row r="251" spans="1:5" ht="12.75">
      <c r="A251" s="35" t="s">
        <v>57</v>
      </c>
      <c r="E251" s="39" t="s">
        <v>595</v>
      </c>
    </row>
    <row r="252" spans="1:5" ht="12.75">
      <c r="A252" s="35" t="s">
        <v>58</v>
      </c>
      <c r="E252" s="40" t="s">
        <v>5</v>
      </c>
    </row>
    <row r="253" spans="1:5" ht="12.75">
      <c r="A253" t="s">
        <v>60</v>
      </c>
      <c r="E253" s="39" t="s">
        <v>596</v>
      </c>
    </row>
    <row r="254" spans="1:16" ht="25.5">
      <c r="A254" t="s">
        <v>50</v>
      </c>
      <c s="34" t="s">
        <v>392</v>
      </c>
      <c s="34" t="s">
        <v>597</v>
      </c>
      <c s="35" t="s">
        <v>5</v>
      </c>
      <c s="6" t="s">
        <v>598</v>
      </c>
      <c s="36" t="s">
        <v>166</v>
      </c>
      <c s="37">
        <v>3</v>
      </c>
      <c s="36">
        <v>0</v>
      </c>
      <c s="36">
        <f>ROUND(G254*H254,6)</f>
      </c>
      <c r="L254" s="38">
        <v>0</v>
      </c>
      <c s="32">
        <f>ROUND(ROUND(L254,2)*ROUND(G254,3),2)</f>
      </c>
      <c s="36" t="s">
        <v>56</v>
      </c>
      <c>
        <f>(M254*21)/100</f>
      </c>
      <c t="s">
        <v>28</v>
      </c>
    </row>
    <row r="255" spans="1:5" ht="25.5">
      <c r="A255" s="35" t="s">
        <v>57</v>
      </c>
      <c r="E255" s="39" t="s">
        <v>598</v>
      </c>
    </row>
    <row r="256" spans="1:5" ht="12.75">
      <c r="A256" s="35" t="s">
        <v>58</v>
      </c>
      <c r="E256" s="40" t="s">
        <v>5</v>
      </c>
    </row>
    <row r="257" spans="1:5" ht="153">
      <c r="A257" t="s">
        <v>60</v>
      </c>
      <c r="E257" s="39" t="s">
        <v>409</v>
      </c>
    </row>
    <row r="258" spans="1:16" ht="25.5">
      <c r="A258" t="s">
        <v>50</v>
      </c>
      <c s="34" t="s">
        <v>395</v>
      </c>
      <c s="34" t="s">
        <v>411</v>
      </c>
      <c s="35" t="s">
        <v>5</v>
      </c>
      <c s="6" t="s">
        <v>213</v>
      </c>
      <c s="36" t="s">
        <v>166</v>
      </c>
      <c s="37">
        <v>1</v>
      </c>
      <c s="36">
        <v>0</v>
      </c>
      <c s="36">
        <f>ROUND(G258*H258,6)</f>
      </c>
      <c r="L258" s="38">
        <v>0</v>
      </c>
      <c s="32">
        <f>ROUND(ROUND(L258,2)*ROUND(G258,3),2)</f>
      </c>
      <c s="36" t="s">
        <v>56</v>
      </c>
      <c>
        <f>(M258*21)/100</f>
      </c>
      <c t="s">
        <v>28</v>
      </c>
    </row>
    <row r="259" spans="1:5" ht="25.5">
      <c r="A259" s="35" t="s">
        <v>57</v>
      </c>
      <c r="E259" s="39" t="s">
        <v>213</v>
      </c>
    </row>
    <row r="260" spans="1:5" ht="12.75">
      <c r="A260" s="35" t="s">
        <v>58</v>
      </c>
      <c r="E260" s="40" t="s">
        <v>5</v>
      </c>
    </row>
    <row r="261" spans="1:5" ht="12.75">
      <c r="A261" t="s">
        <v>60</v>
      </c>
      <c r="E261" s="39" t="s">
        <v>5</v>
      </c>
    </row>
    <row r="262" spans="1:16" ht="25.5">
      <c r="A262" t="s">
        <v>50</v>
      </c>
      <c s="34" t="s">
        <v>398</v>
      </c>
      <c s="34" t="s">
        <v>599</v>
      </c>
      <c s="35" t="s">
        <v>5</v>
      </c>
      <c s="6" t="s">
        <v>209</v>
      </c>
      <c s="36" t="s">
        <v>166</v>
      </c>
      <c s="37">
        <v>5</v>
      </c>
      <c s="36">
        <v>0</v>
      </c>
      <c s="36">
        <f>ROUND(G262*H262,6)</f>
      </c>
      <c r="L262" s="38">
        <v>0</v>
      </c>
      <c s="32">
        <f>ROUND(ROUND(L262,2)*ROUND(G262,3),2)</f>
      </c>
      <c s="36" t="s">
        <v>56</v>
      </c>
      <c>
        <f>(M262*21)/100</f>
      </c>
      <c t="s">
        <v>28</v>
      </c>
    </row>
    <row r="263" spans="1:5" ht="25.5">
      <c r="A263" s="35" t="s">
        <v>57</v>
      </c>
      <c r="E263" s="39" t="s">
        <v>209</v>
      </c>
    </row>
    <row r="264" spans="1:5" ht="12.75">
      <c r="A264" s="35" t="s">
        <v>58</v>
      </c>
      <c r="E264" s="40" t="s">
        <v>5</v>
      </c>
    </row>
    <row r="265" spans="1:5" ht="76.5">
      <c r="A265" t="s">
        <v>60</v>
      </c>
      <c r="E265" s="39" t="s">
        <v>600</v>
      </c>
    </row>
    <row r="266" spans="1:16" ht="25.5">
      <c r="A266" t="s">
        <v>50</v>
      </c>
      <c s="34" t="s">
        <v>402</v>
      </c>
      <c s="34" t="s">
        <v>601</v>
      </c>
      <c s="35" t="s">
        <v>5</v>
      </c>
      <c s="6" t="s">
        <v>602</v>
      </c>
      <c s="36" t="s">
        <v>166</v>
      </c>
      <c s="37">
        <v>1</v>
      </c>
      <c s="36">
        <v>0</v>
      </c>
      <c s="36">
        <f>ROUND(G266*H266,6)</f>
      </c>
      <c r="L266" s="38">
        <v>0</v>
      </c>
      <c s="32">
        <f>ROUND(ROUND(L266,2)*ROUND(G266,3),2)</f>
      </c>
      <c s="36" t="s">
        <v>56</v>
      </c>
      <c>
        <f>(M266*21)/100</f>
      </c>
      <c t="s">
        <v>28</v>
      </c>
    </row>
    <row r="267" spans="1:5" ht="25.5">
      <c r="A267" s="35" t="s">
        <v>57</v>
      </c>
      <c r="E267" s="39" t="s">
        <v>602</v>
      </c>
    </row>
    <row r="268" spans="1:5" ht="12.75">
      <c r="A268" s="35" t="s">
        <v>58</v>
      </c>
      <c r="E268" s="40" t="s">
        <v>5</v>
      </c>
    </row>
    <row r="269" spans="1:5" ht="76.5">
      <c r="A269" t="s">
        <v>60</v>
      </c>
      <c r="E269" s="39" t="s">
        <v>603</v>
      </c>
    </row>
    <row r="270" spans="1:16" ht="25.5">
      <c r="A270" t="s">
        <v>50</v>
      </c>
      <c s="34" t="s">
        <v>406</v>
      </c>
      <c s="34" t="s">
        <v>604</v>
      </c>
      <c s="35" t="s">
        <v>5</v>
      </c>
      <c s="6" t="s">
        <v>404</v>
      </c>
      <c s="36" t="s">
        <v>166</v>
      </c>
      <c s="37">
        <v>5</v>
      </c>
      <c s="36">
        <v>0</v>
      </c>
      <c s="36">
        <f>ROUND(G270*H270,6)</f>
      </c>
      <c r="L270" s="38">
        <v>0</v>
      </c>
      <c s="32">
        <f>ROUND(ROUND(L270,2)*ROUND(G270,3),2)</f>
      </c>
      <c s="36" t="s">
        <v>56</v>
      </c>
      <c>
        <f>(M270*21)/100</f>
      </c>
      <c t="s">
        <v>28</v>
      </c>
    </row>
    <row r="271" spans="1:5" ht="25.5">
      <c r="A271" s="35" t="s">
        <v>57</v>
      </c>
      <c r="E271" s="39" t="s">
        <v>404</v>
      </c>
    </row>
    <row r="272" spans="1:5" ht="12.75">
      <c r="A272" s="35" t="s">
        <v>58</v>
      </c>
      <c r="E272" s="40" t="s">
        <v>5</v>
      </c>
    </row>
    <row r="273" spans="1:5" ht="51">
      <c r="A273" t="s">
        <v>60</v>
      </c>
      <c r="E273" s="39" t="s">
        <v>405</v>
      </c>
    </row>
    <row r="274" spans="1:16" ht="12.75">
      <c r="A274" t="s">
        <v>50</v>
      </c>
      <c s="34" t="s">
        <v>410</v>
      </c>
      <c s="34" t="s">
        <v>605</v>
      </c>
      <c s="35" t="s">
        <v>5</v>
      </c>
      <c s="6" t="s">
        <v>606</v>
      </c>
      <c s="36" t="s">
        <v>166</v>
      </c>
      <c s="37">
        <v>5</v>
      </c>
      <c s="36">
        <v>0</v>
      </c>
      <c s="36">
        <f>ROUND(G274*H274,6)</f>
      </c>
      <c r="L274" s="38">
        <v>0</v>
      </c>
      <c s="32">
        <f>ROUND(ROUND(L274,2)*ROUND(G274,3),2)</f>
      </c>
      <c s="36" t="s">
        <v>56</v>
      </c>
      <c>
        <f>(M274*21)/100</f>
      </c>
      <c t="s">
        <v>28</v>
      </c>
    </row>
    <row r="275" spans="1:5" ht="12.75">
      <c r="A275" s="35" t="s">
        <v>57</v>
      </c>
      <c r="E275" s="39" t="s">
        <v>606</v>
      </c>
    </row>
    <row r="276" spans="1:5" ht="12.75">
      <c r="A276" s="35" t="s">
        <v>58</v>
      </c>
      <c r="E276" s="40" t="s">
        <v>5</v>
      </c>
    </row>
    <row r="277" spans="1:5" ht="25.5">
      <c r="A277" t="s">
        <v>60</v>
      </c>
      <c r="E277" s="39" t="s">
        <v>607</v>
      </c>
    </row>
    <row r="278" spans="1:16" ht="12.75">
      <c r="A278" t="s">
        <v>50</v>
      </c>
      <c s="34" t="s">
        <v>413</v>
      </c>
      <c s="34" t="s">
        <v>608</v>
      </c>
      <c s="35" t="s">
        <v>5</v>
      </c>
      <c s="6" t="s">
        <v>609</v>
      </c>
      <c s="36" t="s">
        <v>166</v>
      </c>
      <c s="37">
        <v>5</v>
      </c>
      <c s="36">
        <v>0</v>
      </c>
      <c s="36">
        <f>ROUND(G278*H278,6)</f>
      </c>
      <c r="L278" s="38">
        <v>0</v>
      </c>
      <c s="32">
        <f>ROUND(ROUND(L278,2)*ROUND(G278,3),2)</f>
      </c>
      <c s="36" t="s">
        <v>56</v>
      </c>
      <c>
        <f>(M278*21)/100</f>
      </c>
      <c t="s">
        <v>28</v>
      </c>
    </row>
    <row r="279" spans="1:5" ht="12.75">
      <c r="A279" s="35" t="s">
        <v>57</v>
      </c>
      <c r="E279" s="39" t="s">
        <v>609</v>
      </c>
    </row>
    <row r="280" spans="1:5" ht="12.75">
      <c r="A280" s="35" t="s">
        <v>58</v>
      </c>
      <c r="E280" s="40" t="s">
        <v>5</v>
      </c>
    </row>
    <row r="281" spans="1:5" ht="25.5">
      <c r="A281" t="s">
        <v>60</v>
      </c>
      <c r="E281" s="39" t="s">
        <v>610</v>
      </c>
    </row>
    <row r="282" spans="1:16" ht="12.75">
      <c r="A282" t="s">
        <v>50</v>
      </c>
      <c s="34" t="s">
        <v>417</v>
      </c>
      <c s="34" t="s">
        <v>611</v>
      </c>
      <c s="35" t="s">
        <v>5</v>
      </c>
      <c s="6" t="s">
        <v>612</v>
      </c>
      <c s="36" t="s">
        <v>166</v>
      </c>
      <c s="37">
        <v>5</v>
      </c>
      <c s="36">
        <v>0</v>
      </c>
      <c s="36">
        <f>ROUND(G282*H282,6)</f>
      </c>
      <c r="L282" s="38">
        <v>0</v>
      </c>
      <c s="32">
        <f>ROUND(ROUND(L282,2)*ROUND(G282,3),2)</f>
      </c>
      <c s="36" t="s">
        <v>56</v>
      </c>
      <c>
        <f>(M282*21)/100</f>
      </c>
      <c t="s">
        <v>28</v>
      </c>
    </row>
    <row r="283" spans="1:5" ht="12.75">
      <c r="A283" s="35" t="s">
        <v>57</v>
      </c>
      <c r="E283" s="39" t="s">
        <v>612</v>
      </c>
    </row>
    <row r="284" spans="1:5" ht="12.75">
      <c r="A284" s="35" t="s">
        <v>58</v>
      </c>
      <c r="E284" s="40" t="s">
        <v>5</v>
      </c>
    </row>
    <row r="285" spans="1:5" ht="12.75">
      <c r="A285" t="s">
        <v>60</v>
      </c>
      <c r="E28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COUNTIFS(L8:L118,"=0",A8:A118,"P")+COUNTIFS(L8:L118,"",A8:A118,"P")+SUM(Q8:Q118)</f>
      </c>
    </row>
    <row r="8" spans="1:13" ht="12.75">
      <c r="A8" t="s">
        <v>45</v>
      </c>
      <c r="C8" s="28" t="s">
        <v>615</v>
      </c>
      <c r="E8" s="30" t="s">
        <v>614</v>
      </c>
      <c r="J8" s="29">
        <f>0+J9</f>
      </c>
      <c s="29">
        <f>0+K9</f>
      </c>
      <c s="29">
        <f>0+L9</f>
      </c>
      <c s="29">
        <f>0+M9</f>
      </c>
    </row>
    <row r="9" spans="1:13" ht="12.75">
      <c r="A9" t="s">
        <v>47</v>
      </c>
      <c r="C9" s="31" t="s">
        <v>616</v>
      </c>
      <c r="E9" s="33" t="s">
        <v>617</v>
      </c>
      <c r="J9" s="32">
        <f>0</f>
      </c>
      <c s="32">
        <f>0</f>
      </c>
      <c s="32">
        <f>0+L10+L14+L18+L22+L26+L30+L34+L38+L42+L46+L50+L54+L58+L62+L66+L70+L74+L78+L82+L86+L90+L94+L98+L102+L106+L110+L114+L118</f>
      </c>
      <c s="32">
        <f>0+M10+M14+M18+M22+M26+M30+M34+M38+M42+M46+M50+M54+M58+M62+M66+M70+M74+M78+M82+M86+M90+M94+M98+M102+M106+M110+M114+M118</f>
      </c>
    </row>
    <row r="10" spans="1:16" ht="12.75">
      <c r="A10" t="s">
        <v>50</v>
      </c>
      <c s="34" t="s">
        <v>51</v>
      </c>
      <c s="34" t="s">
        <v>618</v>
      </c>
      <c s="35" t="s">
        <v>5</v>
      </c>
      <c s="6" t="s">
        <v>619</v>
      </c>
      <c s="36" t="s">
        <v>620</v>
      </c>
      <c s="37">
        <v>1</v>
      </c>
      <c s="36">
        <v>0</v>
      </c>
      <c s="36">
        <f>ROUND(G10*H10,6)</f>
      </c>
      <c r="L10" s="38">
        <v>0</v>
      </c>
      <c s="32">
        <f>ROUND(ROUND(L10,2)*ROUND(G10,3),2)</f>
      </c>
      <c s="36" t="s">
        <v>621</v>
      </c>
      <c>
        <f>(M10*21)/100</f>
      </c>
      <c t="s">
        <v>28</v>
      </c>
    </row>
    <row r="11" spans="1:5" ht="12.75">
      <c r="A11" s="35" t="s">
        <v>57</v>
      </c>
      <c r="E11" s="39" t="s">
        <v>619</v>
      </c>
    </row>
    <row r="12" spans="1:5" ht="12.75">
      <c r="A12" s="35" t="s">
        <v>58</v>
      </c>
      <c r="E12" s="40" t="s">
        <v>5</v>
      </c>
    </row>
    <row r="13" spans="1:5" ht="114.75">
      <c r="A13" t="s">
        <v>60</v>
      </c>
      <c r="E13" s="39" t="s">
        <v>622</v>
      </c>
    </row>
    <row r="14" spans="1:16" ht="12.75">
      <c r="A14" t="s">
        <v>50</v>
      </c>
      <c s="34" t="s">
        <v>28</v>
      </c>
      <c s="34" t="s">
        <v>623</v>
      </c>
      <c s="35" t="s">
        <v>5</v>
      </c>
      <c s="6" t="s">
        <v>624</v>
      </c>
      <c s="36" t="s">
        <v>620</v>
      </c>
      <c s="37">
        <v>8</v>
      </c>
      <c s="36">
        <v>0</v>
      </c>
      <c s="36">
        <f>ROUND(G14*H14,6)</f>
      </c>
      <c r="L14" s="38">
        <v>0</v>
      </c>
      <c s="32">
        <f>ROUND(ROUND(L14,2)*ROUND(G14,3),2)</f>
      </c>
      <c s="36" t="s">
        <v>621</v>
      </c>
      <c>
        <f>(M14*21)/100</f>
      </c>
      <c t="s">
        <v>28</v>
      </c>
    </row>
    <row r="15" spans="1:5" ht="12.75">
      <c r="A15" s="35" t="s">
        <v>57</v>
      </c>
      <c r="E15" s="39" t="s">
        <v>624</v>
      </c>
    </row>
    <row r="16" spans="1:5" ht="12.75">
      <c r="A16" s="35" t="s">
        <v>58</v>
      </c>
      <c r="E16" s="40" t="s">
        <v>5</v>
      </c>
    </row>
    <row r="17" spans="1:5" ht="89.25">
      <c r="A17" t="s">
        <v>60</v>
      </c>
      <c r="E17" s="39" t="s">
        <v>625</v>
      </c>
    </row>
    <row r="18" spans="1:16" ht="12.75">
      <c r="A18" t="s">
        <v>50</v>
      </c>
      <c s="34" t="s">
        <v>26</v>
      </c>
      <c s="34" t="s">
        <v>626</v>
      </c>
      <c s="35" t="s">
        <v>5</v>
      </c>
      <c s="6" t="s">
        <v>627</v>
      </c>
      <c s="36" t="s">
        <v>620</v>
      </c>
      <c s="37">
        <v>3</v>
      </c>
      <c s="36">
        <v>0</v>
      </c>
      <c s="36">
        <f>ROUND(G18*H18,6)</f>
      </c>
      <c r="L18" s="38">
        <v>0</v>
      </c>
      <c s="32">
        <f>ROUND(ROUND(L18,2)*ROUND(G18,3),2)</f>
      </c>
      <c s="36" t="s">
        <v>621</v>
      </c>
      <c>
        <f>(M18*21)/100</f>
      </c>
      <c t="s">
        <v>28</v>
      </c>
    </row>
    <row r="19" spans="1:5" ht="12.75">
      <c r="A19" s="35" t="s">
        <v>57</v>
      </c>
      <c r="E19" s="39" t="s">
        <v>627</v>
      </c>
    </row>
    <row r="20" spans="1:5" ht="12.75">
      <c r="A20" s="35" t="s">
        <v>58</v>
      </c>
      <c r="E20" s="40" t="s">
        <v>5</v>
      </c>
    </row>
    <row r="21" spans="1:5" ht="114.75">
      <c r="A21" t="s">
        <v>60</v>
      </c>
      <c r="E21" s="39" t="s">
        <v>622</v>
      </c>
    </row>
    <row r="22" spans="1:16" ht="12.75">
      <c r="A22" t="s">
        <v>50</v>
      </c>
      <c s="34" t="s">
        <v>75</v>
      </c>
      <c s="34" t="s">
        <v>628</v>
      </c>
      <c s="35" t="s">
        <v>5</v>
      </c>
      <c s="6" t="s">
        <v>629</v>
      </c>
      <c s="36" t="s">
        <v>620</v>
      </c>
      <c s="37">
        <v>1</v>
      </c>
      <c s="36">
        <v>0</v>
      </c>
      <c s="36">
        <f>ROUND(G22*H22,6)</f>
      </c>
      <c r="L22" s="38">
        <v>0</v>
      </c>
      <c s="32">
        <f>ROUND(ROUND(L22,2)*ROUND(G22,3),2)</f>
      </c>
      <c s="36" t="s">
        <v>621</v>
      </c>
      <c>
        <f>(M22*21)/100</f>
      </c>
      <c t="s">
        <v>28</v>
      </c>
    </row>
    <row r="23" spans="1:5" ht="12.75">
      <c r="A23" s="35" t="s">
        <v>57</v>
      </c>
      <c r="E23" s="39" t="s">
        <v>629</v>
      </c>
    </row>
    <row r="24" spans="1:5" ht="12.75">
      <c r="A24" s="35" t="s">
        <v>58</v>
      </c>
      <c r="E24" s="40" t="s">
        <v>5</v>
      </c>
    </row>
    <row r="25" spans="1:5" ht="89.25">
      <c r="A25" t="s">
        <v>60</v>
      </c>
      <c r="E25" s="39" t="s">
        <v>630</v>
      </c>
    </row>
    <row r="26" spans="1:16" ht="12.75">
      <c r="A26" t="s">
        <v>50</v>
      </c>
      <c s="34" t="s">
        <v>27</v>
      </c>
      <c s="34" t="s">
        <v>631</v>
      </c>
      <c s="35" t="s">
        <v>5</v>
      </c>
      <c s="6" t="s">
        <v>632</v>
      </c>
      <c s="36" t="s">
        <v>620</v>
      </c>
      <c s="37">
        <v>3</v>
      </c>
      <c s="36">
        <v>0</v>
      </c>
      <c s="36">
        <f>ROUND(G26*H26,6)</f>
      </c>
      <c r="L26" s="38">
        <v>0</v>
      </c>
      <c s="32">
        <f>ROUND(ROUND(L26,2)*ROUND(G26,3),2)</f>
      </c>
      <c s="36" t="s">
        <v>621</v>
      </c>
      <c>
        <f>(M26*21)/100</f>
      </c>
      <c t="s">
        <v>28</v>
      </c>
    </row>
    <row r="27" spans="1:5" ht="12.75">
      <c r="A27" s="35" t="s">
        <v>57</v>
      </c>
      <c r="E27" s="39" t="s">
        <v>632</v>
      </c>
    </row>
    <row r="28" spans="1:5" ht="12.75">
      <c r="A28" s="35" t="s">
        <v>58</v>
      </c>
      <c r="E28" s="40" t="s">
        <v>5</v>
      </c>
    </row>
    <row r="29" spans="1:5" ht="89.25">
      <c r="A29" t="s">
        <v>60</v>
      </c>
      <c r="E29" s="39" t="s">
        <v>630</v>
      </c>
    </row>
    <row r="30" spans="1:16" ht="12.75">
      <c r="A30" t="s">
        <v>50</v>
      </c>
      <c s="34" t="s">
        <v>84</v>
      </c>
      <c s="34" t="s">
        <v>633</v>
      </c>
      <c s="35" t="s">
        <v>5</v>
      </c>
      <c s="6" t="s">
        <v>634</v>
      </c>
      <c s="36" t="s">
        <v>620</v>
      </c>
      <c s="37">
        <v>8</v>
      </c>
      <c s="36">
        <v>0</v>
      </c>
      <c s="36">
        <f>ROUND(G30*H30,6)</f>
      </c>
      <c r="L30" s="38">
        <v>0</v>
      </c>
      <c s="32">
        <f>ROUND(ROUND(L30,2)*ROUND(G30,3),2)</f>
      </c>
      <c s="36" t="s">
        <v>621</v>
      </c>
      <c>
        <f>(M30*21)/100</f>
      </c>
      <c t="s">
        <v>28</v>
      </c>
    </row>
    <row r="31" spans="1:5" ht="12.75">
      <c r="A31" s="35" t="s">
        <v>57</v>
      </c>
      <c r="E31" s="39" t="s">
        <v>634</v>
      </c>
    </row>
    <row r="32" spans="1:5" ht="12.75">
      <c r="A32" s="35" t="s">
        <v>58</v>
      </c>
      <c r="E32" s="40" t="s">
        <v>5</v>
      </c>
    </row>
    <row r="33" spans="1:5" ht="114.75">
      <c r="A33" t="s">
        <v>60</v>
      </c>
      <c r="E33" s="39" t="s">
        <v>635</v>
      </c>
    </row>
    <row r="34" spans="1:16" ht="12.75">
      <c r="A34" t="s">
        <v>50</v>
      </c>
      <c s="34" t="s">
        <v>89</v>
      </c>
      <c s="34" t="s">
        <v>636</v>
      </c>
      <c s="35" t="s">
        <v>5</v>
      </c>
      <c s="6" t="s">
        <v>637</v>
      </c>
      <c s="36" t="s">
        <v>620</v>
      </c>
      <c s="37">
        <v>8</v>
      </c>
      <c s="36">
        <v>0</v>
      </c>
      <c s="36">
        <f>ROUND(G34*H34,6)</f>
      </c>
      <c r="L34" s="38">
        <v>0</v>
      </c>
      <c s="32">
        <f>ROUND(ROUND(L34,2)*ROUND(G34,3),2)</f>
      </c>
      <c s="36" t="s">
        <v>621</v>
      </c>
      <c>
        <f>(M34*21)/100</f>
      </c>
      <c t="s">
        <v>28</v>
      </c>
    </row>
    <row r="35" spans="1:5" ht="12.75">
      <c r="A35" s="35" t="s">
        <v>57</v>
      </c>
      <c r="E35" s="39" t="s">
        <v>637</v>
      </c>
    </row>
    <row r="36" spans="1:5" ht="12.75">
      <c r="A36" s="35" t="s">
        <v>58</v>
      </c>
      <c r="E36" s="40" t="s">
        <v>5</v>
      </c>
    </row>
    <row r="37" spans="1:5" ht="89.25">
      <c r="A37" t="s">
        <v>60</v>
      </c>
      <c r="E37" s="39" t="s">
        <v>630</v>
      </c>
    </row>
    <row r="38" spans="1:16" ht="12.75">
      <c r="A38" t="s">
        <v>50</v>
      </c>
      <c s="34" t="s">
        <v>104</v>
      </c>
      <c s="34" t="s">
        <v>638</v>
      </c>
      <c s="35" t="s">
        <v>5</v>
      </c>
      <c s="6" t="s">
        <v>639</v>
      </c>
      <c s="36" t="s">
        <v>620</v>
      </c>
      <c s="37">
        <v>8</v>
      </c>
      <c s="36">
        <v>0</v>
      </c>
      <c s="36">
        <f>ROUND(G38*H38,6)</f>
      </c>
      <c r="L38" s="38">
        <v>0</v>
      </c>
      <c s="32">
        <f>ROUND(ROUND(L38,2)*ROUND(G38,3),2)</f>
      </c>
      <c s="36" t="s">
        <v>621</v>
      </c>
      <c>
        <f>(M38*21)/100</f>
      </c>
      <c t="s">
        <v>28</v>
      </c>
    </row>
    <row r="39" spans="1:5" ht="12.75">
      <c r="A39" s="35" t="s">
        <v>57</v>
      </c>
      <c r="E39" s="39" t="s">
        <v>639</v>
      </c>
    </row>
    <row r="40" spans="1:5" ht="12.75">
      <c r="A40" s="35" t="s">
        <v>58</v>
      </c>
      <c r="E40" s="40" t="s">
        <v>5</v>
      </c>
    </row>
    <row r="41" spans="1:5" ht="114.75">
      <c r="A41" t="s">
        <v>60</v>
      </c>
      <c r="E41" s="39" t="s">
        <v>635</v>
      </c>
    </row>
    <row r="42" spans="1:16" ht="12.75">
      <c r="A42" t="s">
        <v>50</v>
      </c>
      <c s="34" t="s">
        <v>109</v>
      </c>
      <c s="34" t="s">
        <v>640</v>
      </c>
      <c s="35" t="s">
        <v>5</v>
      </c>
      <c s="6" t="s">
        <v>641</v>
      </c>
      <c s="36" t="s">
        <v>620</v>
      </c>
      <c s="37">
        <v>20</v>
      </c>
      <c s="36">
        <v>0</v>
      </c>
      <c s="36">
        <f>ROUND(G42*H42,6)</f>
      </c>
      <c r="L42" s="38">
        <v>0</v>
      </c>
      <c s="32">
        <f>ROUND(ROUND(L42,2)*ROUND(G42,3),2)</f>
      </c>
      <c s="36" t="s">
        <v>56</v>
      </c>
      <c>
        <f>(M42*21)/100</f>
      </c>
      <c t="s">
        <v>28</v>
      </c>
    </row>
    <row r="43" spans="1:5" ht="12.75">
      <c r="A43" s="35" t="s">
        <v>57</v>
      </c>
      <c r="E43" s="39" t="s">
        <v>641</v>
      </c>
    </row>
    <row r="44" spans="1:5" ht="12.75">
      <c r="A44" s="35" t="s">
        <v>58</v>
      </c>
      <c r="E44" s="40" t="s">
        <v>642</v>
      </c>
    </row>
    <row r="45" spans="1:5" ht="89.25">
      <c r="A45" t="s">
        <v>60</v>
      </c>
      <c r="E45" s="39" t="s">
        <v>630</v>
      </c>
    </row>
    <row r="46" spans="1:16" ht="12.75">
      <c r="A46" t="s">
        <v>50</v>
      </c>
      <c s="34" t="s">
        <v>199</v>
      </c>
      <c s="34" t="s">
        <v>643</v>
      </c>
      <c s="35" t="s">
        <v>5</v>
      </c>
      <c s="6" t="s">
        <v>644</v>
      </c>
      <c s="36" t="s">
        <v>620</v>
      </c>
      <c s="37">
        <v>12</v>
      </c>
      <c s="36">
        <v>0</v>
      </c>
      <c s="36">
        <f>ROUND(G46*H46,6)</f>
      </c>
      <c r="L46" s="38">
        <v>0</v>
      </c>
      <c s="32">
        <f>ROUND(ROUND(L46,2)*ROUND(G46,3),2)</f>
      </c>
      <c s="36" t="s">
        <v>621</v>
      </c>
      <c>
        <f>(M46*21)/100</f>
      </c>
      <c t="s">
        <v>28</v>
      </c>
    </row>
    <row r="47" spans="1:5" ht="12.75">
      <c r="A47" s="35" t="s">
        <v>57</v>
      </c>
      <c r="E47" s="39" t="s">
        <v>644</v>
      </c>
    </row>
    <row r="48" spans="1:5" ht="12.75">
      <c r="A48" s="35" t="s">
        <v>58</v>
      </c>
      <c r="E48" s="40" t="s">
        <v>5</v>
      </c>
    </row>
    <row r="49" spans="1:5" ht="12.75">
      <c r="A49" t="s">
        <v>60</v>
      </c>
      <c r="E49" s="39" t="s">
        <v>5</v>
      </c>
    </row>
    <row r="50" spans="1:16" ht="12.75">
      <c r="A50" t="s">
        <v>50</v>
      </c>
      <c s="34" t="s">
        <v>211</v>
      </c>
      <c s="34" t="s">
        <v>645</v>
      </c>
      <c s="35" t="s">
        <v>5</v>
      </c>
      <c s="6" t="s">
        <v>646</v>
      </c>
      <c s="36" t="s">
        <v>620</v>
      </c>
      <c s="37">
        <v>1</v>
      </c>
      <c s="36">
        <v>0</v>
      </c>
      <c s="36">
        <f>ROUND(G50*H50,6)</f>
      </c>
      <c r="L50" s="38">
        <v>0</v>
      </c>
      <c s="32">
        <f>ROUND(ROUND(L50,2)*ROUND(G50,3),2)</f>
      </c>
      <c s="36" t="s">
        <v>621</v>
      </c>
      <c>
        <f>(M50*21)/100</f>
      </c>
      <c t="s">
        <v>28</v>
      </c>
    </row>
    <row r="51" spans="1:5" ht="12.75">
      <c r="A51" s="35" t="s">
        <v>57</v>
      </c>
      <c r="E51" s="39" t="s">
        <v>646</v>
      </c>
    </row>
    <row r="52" spans="1:5" ht="12.75">
      <c r="A52" s="35" t="s">
        <v>58</v>
      </c>
      <c r="E52" s="40" t="s">
        <v>5</v>
      </c>
    </row>
    <row r="53" spans="1:5" ht="12.75">
      <c r="A53" t="s">
        <v>60</v>
      </c>
      <c r="E53" s="39" t="s">
        <v>5</v>
      </c>
    </row>
    <row r="54" spans="1:16" ht="12.75">
      <c r="A54" t="s">
        <v>50</v>
      </c>
      <c s="34" t="s">
        <v>346</v>
      </c>
      <c s="34" t="s">
        <v>647</v>
      </c>
      <c s="35" t="s">
        <v>5</v>
      </c>
      <c s="6" t="s">
        <v>648</v>
      </c>
      <c s="36" t="s">
        <v>620</v>
      </c>
      <c s="37">
        <v>1</v>
      </c>
      <c s="36">
        <v>0</v>
      </c>
      <c s="36">
        <f>ROUND(G54*H54,6)</f>
      </c>
      <c r="L54" s="38">
        <v>0</v>
      </c>
      <c s="32">
        <f>ROUND(ROUND(L54,2)*ROUND(G54,3),2)</f>
      </c>
      <c s="36" t="s">
        <v>621</v>
      </c>
      <c>
        <f>(M54*21)/100</f>
      </c>
      <c t="s">
        <v>28</v>
      </c>
    </row>
    <row r="55" spans="1:5" ht="12.75">
      <c r="A55" s="35" t="s">
        <v>57</v>
      </c>
      <c r="E55" s="39" t="s">
        <v>648</v>
      </c>
    </row>
    <row r="56" spans="1:5" ht="12.75">
      <c r="A56" s="35" t="s">
        <v>58</v>
      </c>
      <c r="E56" s="40" t="s">
        <v>5</v>
      </c>
    </row>
    <row r="57" spans="1:5" ht="12.75">
      <c r="A57" t="s">
        <v>60</v>
      </c>
      <c r="E57" s="39" t="s">
        <v>5</v>
      </c>
    </row>
    <row r="58" spans="1:16" ht="12.75">
      <c r="A58" t="s">
        <v>50</v>
      </c>
      <c s="34" t="s">
        <v>348</v>
      </c>
      <c s="34" t="s">
        <v>649</v>
      </c>
      <c s="35" t="s">
        <v>5</v>
      </c>
      <c s="6" t="s">
        <v>650</v>
      </c>
      <c s="36" t="s">
        <v>620</v>
      </c>
      <c s="37">
        <v>8</v>
      </c>
      <c s="36">
        <v>0</v>
      </c>
      <c s="36">
        <f>ROUND(G58*H58,6)</f>
      </c>
      <c r="L58" s="38">
        <v>0</v>
      </c>
      <c s="32">
        <f>ROUND(ROUND(L58,2)*ROUND(G58,3),2)</f>
      </c>
      <c s="36" t="s">
        <v>621</v>
      </c>
      <c>
        <f>(M58*21)/100</f>
      </c>
      <c t="s">
        <v>28</v>
      </c>
    </row>
    <row r="59" spans="1:5" ht="12.75">
      <c r="A59" s="35" t="s">
        <v>57</v>
      </c>
      <c r="E59" s="39" t="s">
        <v>650</v>
      </c>
    </row>
    <row r="60" spans="1:5" ht="12.75">
      <c r="A60" s="35" t="s">
        <v>58</v>
      </c>
      <c r="E60" s="40" t="s">
        <v>5</v>
      </c>
    </row>
    <row r="61" spans="1:5" ht="12.75">
      <c r="A61" t="s">
        <v>60</v>
      </c>
      <c r="E61" s="39" t="s">
        <v>651</v>
      </c>
    </row>
    <row r="62" spans="1:16" ht="12.75">
      <c r="A62" t="s">
        <v>50</v>
      </c>
      <c s="34" t="s">
        <v>350</v>
      </c>
      <c s="34" t="s">
        <v>652</v>
      </c>
      <c s="35" t="s">
        <v>5</v>
      </c>
      <c s="6" t="s">
        <v>653</v>
      </c>
      <c s="36" t="s">
        <v>620</v>
      </c>
      <c s="37">
        <v>8</v>
      </c>
      <c s="36">
        <v>0</v>
      </c>
      <c s="36">
        <f>ROUND(G62*H62,6)</f>
      </c>
      <c r="L62" s="38">
        <v>0</v>
      </c>
      <c s="32">
        <f>ROUND(ROUND(L62,2)*ROUND(G62,3),2)</f>
      </c>
      <c s="36" t="s">
        <v>621</v>
      </c>
      <c>
        <f>(M62*21)/100</f>
      </c>
      <c t="s">
        <v>28</v>
      </c>
    </row>
    <row r="63" spans="1:5" ht="12.75">
      <c r="A63" s="35" t="s">
        <v>57</v>
      </c>
      <c r="E63" s="39" t="s">
        <v>653</v>
      </c>
    </row>
    <row r="64" spans="1:5" ht="12.75">
      <c r="A64" s="35" t="s">
        <v>58</v>
      </c>
      <c r="E64" s="40" t="s">
        <v>5</v>
      </c>
    </row>
    <row r="65" spans="1:5" ht="12.75">
      <c r="A65" t="s">
        <v>60</v>
      </c>
      <c r="E65" s="39" t="s">
        <v>5</v>
      </c>
    </row>
    <row r="66" spans="1:16" ht="12.75">
      <c r="A66" t="s">
        <v>50</v>
      </c>
      <c s="34" t="s">
        <v>352</v>
      </c>
      <c s="34" t="s">
        <v>654</v>
      </c>
      <c s="35" t="s">
        <v>5</v>
      </c>
      <c s="6" t="s">
        <v>655</v>
      </c>
      <c s="36" t="s">
        <v>620</v>
      </c>
      <c s="37">
        <v>8</v>
      </c>
      <c s="36">
        <v>0</v>
      </c>
      <c s="36">
        <f>ROUND(G66*H66,6)</f>
      </c>
      <c r="L66" s="38">
        <v>0</v>
      </c>
      <c s="32">
        <f>ROUND(ROUND(L66,2)*ROUND(G66,3),2)</f>
      </c>
      <c s="36" t="s">
        <v>621</v>
      </c>
      <c>
        <f>(M66*21)/100</f>
      </c>
      <c t="s">
        <v>28</v>
      </c>
    </row>
    <row r="67" spans="1:5" ht="12.75">
      <c r="A67" s="35" t="s">
        <v>57</v>
      </c>
      <c r="E67" s="39" t="s">
        <v>655</v>
      </c>
    </row>
    <row r="68" spans="1:5" ht="12.75">
      <c r="A68" s="35" t="s">
        <v>58</v>
      </c>
      <c r="E68" s="40" t="s">
        <v>5</v>
      </c>
    </row>
    <row r="69" spans="1:5" ht="12.75">
      <c r="A69" t="s">
        <v>60</v>
      </c>
      <c r="E69" s="39" t="s">
        <v>5</v>
      </c>
    </row>
    <row r="70" spans="1:16" ht="12.75">
      <c r="A70" t="s">
        <v>50</v>
      </c>
      <c s="34" t="s">
        <v>357</v>
      </c>
      <c s="34" t="s">
        <v>656</v>
      </c>
      <c s="35" t="s">
        <v>5</v>
      </c>
      <c s="6" t="s">
        <v>657</v>
      </c>
      <c s="36" t="s">
        <v>620</v>
      </c>
      <c s="37">
        <v>8</v>
      </c>
      <c s="36">
        <v>0</v>
      </c>
      <c s="36">
        <f>ROUND(G70*H70,6)</f>
      </c>
      <c r="L70" s="38">
        <v>0</v>
      </c>
      <c s="32">
        <f>ROUND(ROUND(L70,2)*ROUND(G70,3),2)</f>
      </c>
      <c s="36" t="s">
        <v>621</v>
      </c>
      <c>
        <f>(M70*21)/100</f>
      </c>
      <c t="s">
        <v>28</v>
      </c>
    </row>
    <row r="71" spans="1:5" ht="12.75">
      <c r="A71" s="35" t="s">
        <v>57</v>
      </c>
      <c r="E71" s="39" t="s">
        <v>657</v>
      </c>
    </row>
    <row r="72" spans="1:5" ht="12.75">
      <c r="A72" s="35" t="s">
        <v>58</v>
      </c>
      <c r="E72" s="40" t="s">
        <v>5</v>
      </c>
    </row>
    <row r="73" spans="1:5" ht="12.75">
      <c r="A73" t="s">
        <v>60</v>
      </c>
      <c r="E73" s="39" t="s">
        <v>5</v>
      </c>
    </row>
    <row r="74" spans="1:16" ht="12.75">
      <c r="A74" t="s">
        <v>50</v>
      </c>
      <c s="34" t="s">
        <v>361</v>
      </c>
      <c s="34" t="s">
        <v>658</v>
      </c>
      <c s="35" t="s">
        <v>5</v>
      </c>
      <c s="6" t="s">
        <v>659</v>
      </c>
      <c s="36" t="s">
        <v>188</v>
      </c>
      <c s="37">
        <v>500</v>
      </c>
      <c s="36">
        <v>0</v>
      </c>
      <c s="36">
        <f>ROUND(G74*H74,6)</f>
      </c>
      <c r="L74" s="38">
        <v>0</v>
      </c>
      <c s="32">
        <f>ROUND(ROUND(L74,2)*ROUND(G74,3),2)</f>
      </c>
      <c s="36" t="s">
        <v>621</v>
      </c>
      <c>
        <f>(M74*21)/100</f>
      </c>
      <c t="s">
        <v>28</v>
      </c>
    </row>
    <row r="75" spans="1:5" ht="12.75">
      <c r="A75" s="35" t="s">
        <v>57</v>
      </c>
      <c r="E75" s="39" t="s">
        <v>659</v>
      </c>
    </row>
    <row r="76" spans="1:5" ht="12.75">
      <c r="A76" s="35" t="s">
        <v>58</v>
      </c>
      <c r="E76" s="40" t="s">
        <v>5</v>
      </c>
    </row>
    <row r="77" spans="1:5" ht="51">
      <c r="A77" t="s">
        <v>60</v>
      </c>
      <c r="E77" s="39" t="s">
        <v>660</v>
      </c>
    </row>
    <row r="78" spans="1:16" ht="25.5">
      <c r="A78" t="s">
        <v>50</v>
      </c>
      <c s="34" t="s">
        <v>363</v>
      </c>
      <c s="34" t="s">
        <v>661</v>
      </c>
      <c s="35" t="s">
        <v>5</v>
      </c>
      <c s="6" t="s">
        <v>662</v>
      </c>
      <c s="36" t="s">
        <v>620</v>
      </c>
      <c s="37">
        <v>30</v>
      </c>
      <c s="36">
        <v>0</v>
      </c>
      <c s="36">
        <f>ROUND(G78*H78,6)</f>
      </c>
      <c r="L78" s="38">
        <v>0</v>
      </c>
      <c s="32">
        <f>ROUND(ROUND(L78,2)*ROUND(G78,3),2)</f>
      </c>
      <c s="36" t="s">
        <v>621</v>
      </c>
      <c>
        <f>(M78*21)/100</f>
      </c>
      <c t="s">
        <v>28</v>
      </c>
    </row>
    <row r="79" spans="1:5" ht="25.5">
      <c r="A79" s="35" t="s">
        <v>57</v>
      </c>
      <c r="E79" s="39" t="s">
        <v>662</v>
      </c>
    </row>
    <row r="80" spans="1:5" ht="12.75">
      <c r="A80" s="35" t="s">
        <v>58</v>
      </c>
      <c r="E80" s="40" t="s">
        <v>5</v>
      </c>
    </row>
    <row r="81" spans="1:5" ht="38.25">
      <c r="A81" t="s">
        <v>60</v>
      </c>
      <c r="E81" s="39" t="s">
        <v>663</v>
      </c>
    </row>
    <row r="82" spans="1:16" ht="12.75">
      <c r="A82" t="s">
        <v>50</v>
      </c>
      <c s="34" t="s">
        <v>367</v>
      </c>
      <c s="34" t="s">
        <v>664</v>
      </c>
      <c s="35" t="s">
        <v>5</v>
      </c>
      <c s="6" t="s">
        <v>665</v>
      </c>
      <c s="36" t="s">
        <v>300</v>
      </c>
      <c s="37">
        <v>35</v>
      </c>
      <c s="36">
        <v>0</v>
      </c>
      <c s="36">
        <f>ROUND(G82*H82,6)</f>
      </c>
      <c r="L82" s="38">
        <v>0</v>
      </c>
      <c s="32">
        <f>ROUND(ROUND(L82,2)*ROUND(G82,3),2)</f>
      </c>
      <c s="36" t="s">
        <v>621</v>
      </c>
      <c>
        <f>(M82*21)/100</f>
      </c>
      <c t="s">
        <v>28</v>
      </c>
    </row>
    <row r="83" spans="1:5" ht="12.75">
      <c r="A83" s="35" t="s">
        <v>57</v>
      </c>
      <c r="E83" s="39" t="s">
        <v>665</v>
      </c>
    </row>
    <row r="84" spans="1:5" ht="12.75">
      <c r="A84" s="35" t="s">
        <v>58</v>
      </c>
      <c r="E84" s="40" t="s">
        <v>5</v>
      </c>
    </row>
    <row r="85" spans="1:5" ht="12.75">
      <c r="A85" t="s">
        <v>60</v>
      </c>
      <c r="E85" s="39" t="s">
        <v>666</v>
      </c>
    </row>
    <row r="86" spans="1:16" ht="25.5">
      <c r="A86" t="s">
        <v>50</v>
      </c>
      <c s="34" t="s">
        <v>370</v>
      </c>
      <c s="34" t="s">
        <v>667</v>
      </c>
      <c s="35" t="s">
        <v>5</v>
      </c>
      <c s="6" t="s">
        <v>668</v>
      </c>
      <c s="36" t="s">
        <v>188</v>
      </c>
      <c s="37">
        <v>300</v>
      </c>
      <c s="36">
        <v>0</v>
      </c>
      <c s="36">
        <f>ROUND(G86*H86,6)</f>
      </c>
      <c r="L86" s="38">
        <v>0</v>
      </c>
      <c s="32">
        <f>ROUND(ROUND(L86,2)*ROUND(G86,3),2)</f>
      </c>
      <c s="36" t="s">
        <v>621</v>
      </c>
      <c>
        <f>(M86*21)/100</f>
      </c>
      <c t="s">
        <v>28</v>
      </c>
    </row>
    <row r="87" spans="1:5" ht="25.5">
      <c r="A87" s="35" t="s">
        <v>57</v>
      </c>
      <c r="E87" s="39" t="s">
        <v>668</v>
      </c>
    </row>
    <row r="88" spans="1:5" ht="12.75">
      <c r="A88" s="35" t="s">
        <v>58</v>
      </c>
      <c r="E88" s="40" t="s">
        <v>5</v>
      </c>
    </row>
    <row r="89" spans="1:5" ht="25.5">
      <c r="A89" t="s">
        <v>60</v>
      </c>
      <c r="E89" s="39" t="s">
        <v>669</v>
      </c>
    </row>
    <row r="90" spans="1:16" ht="25.5">
      <c r="A90" t="s">
        <v>50</v>
      </c>
      <c s="34" t="s">
        <v>372</v>
      </c>
      <c s="34" t="s">
        <v>670</v>
      </c>
      <c s="35" t="s">
        <v>5</v>
      </c>
      <c s="6" t="s">
        <v>671</v>
      </c>
      <c s="36" t="s">
        <v>620</v>
      </c>
      <c s="37">
        <v>1</v>
      </c>
      <c s="36">
        <v>0</v>
      </c>
      <c s="36">
        <f>ROUND(G90*H90,6)</f>
      </c>
      <c r="L90" s="38">
        <v>0</v>
      </c>
      <c s="32">
        <f>ROUND(ROUND(L90,2)*ROUND(G90,3),2)</f>
      </c>
      <c s="36" t="s">
        <v>621</v>
      </c>
      <c>
        <f>(M90*21)/100</f>
      </c>
      <c t="s">
        <v>28</v>
      </c>
    </row>
    <row r="91" spans="1:5" ht="25.5">
      <c r="A91" s="35" t="s">
        <v>57</v>
      </c>
      <c r="E91" s="39" t="s">
        <v>671</v>
      </c>
    </row>
    <row r="92" spans="1:5" ht="12.75">
      <c r="A92" s="35" t="s">
        <v>58</v>
      </c>
      <c r="E92" s="40" t="s">
        <v>5</v>
      </c>
    </row>
    <row r="93" spans="1:5" ht="63.75">
      <c r="A93" t="s">
        <v>60</v>
      </c>
      <c r="E93" s="39" t="s">
        <v>672</v>
      </c>
    </row>
    <row r="94" spans="1:16" ht="25.5">
      <c r="A94" t="s">
        <v>50</v>
      </c>
      <c s="34" t="s">
        <v>377</v>
      </c>
      <c s="34" t="s">
        <v>673</v>
      </c>
      <c s="35" t="s">
        <v>5</v>
      </c>
      <c s="6" t="s">
        <v>674</v>
      </c>
      <c s="36" t="s">
        <v>620</v>
      </c>
      <c s="37">
        <v>1</v>
      </c>
      <c s="36">
        <v>0</v>
      </c>
      <c s="36">
        <f>ROUND(G94*H94,6)</f>
      </c>
      <c r="L94" s="38">
        <v>0</v>
      </c>
      <c s="32">
        <f>ROUND(ROUND(L94,2)*ROUND(G94,3),2)</f>
      </c>
      <c s="36" t="s">
        <v>621</v>
      </c>
      <c>
        <f>(M94*21)/100</f>
      </c>
      <c t="s">
        <v>28</v>
      </c>
    </row>
    <row r="95" spans="1:5" ht="25.5">
      <c r="A95" s="35" t="s">
        <v>57</v>
      </c>
      <c r="E95" s="39" t="s">
        <v>674</v>
      </c>
    </row>
    <row r="96" spans="1:5" ht="12.75">
      <c r="A96" s="35" t="s">
        <v>58</v>
      </c>
      <c r="E96" s="40" t="s">
        <v>5</v>
      </c>
    </row>
    <row r="97" spans="1:5" ht="51">
      <c r="A97" t="s">
        <v>60</v>
      </c>
      <c r="E97" s="39" t="s">
        <v>675</v>
      </c>
    </row>
    <row r="98" spans="1:16" ht="25.5">
      <c r="A98" t="s">
        <v>50</v>
      </c>
      <c s="34" t="s">
        <v>379</v>
      </c>
      <c s="34" t="s">
        <v>676</v>
      </c>
      <c s="35" t="s">
        <v>5</v>
      </c>
      <c s="6" t="s">
        <v>677</v>
      </c>
      <c s="36" t="s">
        <v>620</v>
      </c>
      <c s="37">
        <v>1</v>
      </c>
      <c s="36">
        <v>0</v>
      </c>
      <c s="36">
        <f>ROUND(G98*H98,6)</f>
      </c>
      <c r="L98" s="38">
        <v>0</v>
      </c>
      <c s="32">
        <f>ROUND(ROUND(L98,2)*ROUND(G98,3),2)</f>
      </c>
      <c s="36" t="s">
        <v>621</v>
      </c>
      <c>
        <f>(M98*21)/100</f>
      </c>
      <c t="s">
        <v>28</v>
      </c>
    </row>
    <row r="99" spans="1:5" ht="25.5">
      <c r="A99" s="35" t="s">
        <v>57</v>
      </c>
      <c r="E99" s="39" t="s">
        <v>677</v>
      </c>
    </row>
    <row r="100" spans="1:5" ht="12.75">
      <c r="A100" s="35" t="s">
        <v>58</v>
      </c>
      <c r="E100" s="40" t="s">
        <v>5</v>
      </c>
    </row>
    <row r="101" spans="1:5" ht="89.25">
      <c r="A101" t="s">
        <v>60</v>
      </c>
      <c r="E101" s="39" t="s">
        <v>630</v>
      </c>
    </row>
    <row r="102" spans="1:16" ht="12.75">
      <c r="A102" t="s">
        <v>50</v>
      </c>
      <c s="34" t="s">
        <v>381</v>
      </c>
      <c s="34" t="s">
        <v>678</v>
      </c>
      <c s="35" t="s">
        <v>5</v>
      </c>
      <c s="6" t="s">
        <v>679</v>
      </c>
      <c s="36" t="s">
        <v>620</v>
      </c>
      <c s="37">
        <v>1</v>
      </c>
      <c s="36">
        <v>0</v>
      </c>
      <c s="36">
        <f>ROUND(G102*H102,6)</f>
      </c>
      <c r="L102" s="38">
        <v>0</v>
      </c>
      <c s="32">
        <f>ROUND(ROUND(L102,2)*ROUND(G102,3),2)</f>
      </c>
      <c s="36" t="s">
        <v>621</v>
      </c>
      <c>
        <f>(M102*21)/100</f>
      </c>
      <c t="s">
        <v>28</v>
      </c>
    </row>
    <row r="103" spans="1:5" ht="12.75">
      <c r="A103" s="35" t="s">
        <v>57</v>
      </c>
      <c r="E103" s="39" t="s">
        <v>679</v>
      </c>
    </row>
    <row r="104" spans="1:5" ht="12.75">
      <c r="A104" s="35" t="s">
        <v>58</v>
      </c>
      <c r="E104" s="40" t="s">
        <v>5</v>
      </c>
    </row>
    <row r="105" spans="1:5" ht="63.75">
      <c r="A105" t="s">
        <v>60</v>
      </c>
      <c r="E105" s="39" t="s">
        <v>672</v>
      </c>
    </row>
    <row r="106" spans="1:16" ht="25.5">
      <c r="A106" t="s">
        <v>50</v>
      </c>
      <c s="34" t="s">
        <v>225</v>
      </c>
      <c s="34" t="s">
        <v>680</v>
      </c>
      <c s="35" t="s">
        <v>5</v>
      </c>
      <c s="6" t="s">
        <v>681</v>
      </c>
      <c s="36" t="s">
        <v>620</v>
      </c>
      <c s="37">
        <v>1</v>
      </c>
      <c s="36">
        <v>0</v>
      </c>
      <c s="36">
        <f>ROUND(G106*H106,6)</f>
      </c>
      <c r="L106" s="38">
        <v>0</v>
      </c>
      <c s="32">
        <f>ROUND(ROUND(L106,2)*ROUND(G106,3),2)</f>
      </c>
      <c s="36" t="s">
        <v>621</v>
      </c>
      <c>
        <f>(M106*21)/100</f>
      </c>
      <c t="s">
        <v>28</v>
      </c>
    </row>
    <row r="107" spans="1:5" ht="25.5">
      <c r="A107" s="35" t="s">
        <v>57</v>
      </c>
      <c r="E107" s="39" t="s">
        <v>681</v>
      </c>
    </row>
    <row r="108" spans="1:5" ht="12.75">
      <c r="A108" s="35" t="s">
        <v>58</v>
      </c>
      <c r="E108" s="40" t="s">
        <v>5</v>
      </c>
    </row>
    <row r="109" spans="1:5" ht="114.75">
      <c r="A109" t="s">
        <v>60</v>
      </c>
      <c r="E109" s="39" t="s">
        <v>635</v>
      </c>
    </row>
    <row r="110" spans="1:16" ht="25.5">
      <c r="A110" t="s">
        <v>50</v>
      </c>
      <c s="34" t="s">
        <v>228</v>
      </c>
      <c s="34" t="s">
        <v>682</v>
      </c>
      <c s="35" t="s">
        <v>5</v>
      </c>
      <c s="6" t="s">
        <v>683</v>
      </c>
      <c s="36" t="s">
        <v>620</v>
      </c>
      <c s="37">
        <v>1</v>
      </c>
      <c s="36">
        <v>0</v>
      </c>
      <c s="36">
        <f>ROUND(G110*H110,6)</f>
      </c>
      <c r="L110" s="38">
        <v>0</v>
      </c>
      <c s="32">
        <f>ROUND(ROUND(L110,2)*ROUND(G110,3),2)</f>
      </c>
      <c s="36" t="s">
        <v>621</v>
      </c>
      <c>
        <f>(M110*21)/100</f>
      </c>
      <c t="s">
        <v>28</v>
      </c>
    </row>
    <row r="111" spans="1:5" ht="25.5">
      <c r="A111" s="35" t="s">
        <v>57</v>
      </c>
      <c r="E111" s="39" t="s">
        <v>683</v>
      </c>
    </row>
    <row r="112" spans="1:5" ht="12.75">
      <c r="A112" s="35" t="s">
        <v>58</v>
      </c>
      <c r="E112" s="40" t="s">
        <v>5</v>
      </c>
    </row>
    <row r="113" spans="1:5" ht="114.75">
      <c r="A113" t="s">
        <v>60</v>
      </c>
      <c r="E113" s="39" t="s">
        <v>635</v>
      </c>
    </row>
    <row r="114" spans="1:16" ht="12.75">
      <c r="A114" t="s">
        <v>50</v>
      </c>
      <c s="34" t="s">
        <v>231</v>
      </c>
      <c s="34" t="s">
        <v>684</v>
      </c>
      <c s="35" t="s">
        <v>5</v>
      </c>
      <c s="6" t="s">
        <v>685</v>
      </c>
      <c s="36" t="s">
        <v>620</v>
      </c>
      <c s="37">
        <v>2</v>
      </c>
      <c s="36">
        <v>0</v>
      </c>
      <c s="36">
        <f>ROUND(G114*H114,6)</f>
      </c>
      <c r="L114" s="38">
        <v>0</v>
      </c>
      <c s="32">
        <f>ROUND(ROUND(L114,2)*ROUND(G114,3),2)</f>
      </c>
      <c s="36" t="s">
        <v>621</v>
      </c>
      <c>
        <f>(M114*21)/100</f>
      </c>
      <c t="s">
        <v>28</v>
      </c>
    </row>
    <row r="115" spans="1:5" ht="12.75">
      <c r="A115" s="35" t="s">
        <v>57</v>
      </c>
      <c r="E115" s="39" t="s">
        <v>685</v>
      </c>
    </row>
    <row r="116" spans="1:5" ht="12.75">
      <c r="A116" s="35" t="s">
        <v>58</v>
      </c>
      <c r="E116" s="40" t="s">
        <v>5</v>
      </c>
    </row>
    <row r="117" spans="1:5" ht="89.25">
      <c r="A117" t="s">
        <v>60</v>
      </c>
      <c r="E117" s="39" t="s">
        <v>630</v>
      </c>
    </row>
    <row r="118" spans="1:16" ht="25.5">
      <c r="A118" t="s">
        <v>50</v>
      </c>
      <c s="34" t="s">
        <v>234</v>
      </c>
      <c s="34" t="s">
        <v>686</v>
      </c>
      <c s="35" t="s">
        <v>5</v>
      </c>
      <c s="6" t="s">
        <v>687</v>
      </c>
      <c s="36" t="s">
        <v>620</v>
      </c>
      <c s="37">
        <v>1</v>
      </c>
      <c s="36">
        <v>0</v>
      </c>
      <c s="36">
        <f>ROUND(G118*H118,6)</f>
      </c>
      <c r="L118" s="38">
        <v>0</v>
      </c>
      <c s="32">
        <f>ROUND(ROUND(L118,2)*ROUND(G118,3),2)</f>
      </c>
      <c s="36" t="s">
        <v>621</v>
      </c>
      <c>
        <f>(M118*21)/100</f>
      </c>
      <c t="s">
        <v>28</v>
      </c>
    </row>
    <row r="119" spans="1:5" ht="25.5">
      <c r="A119" s="35" t="s">
        <v>57</v>
      </c>
      <c r="E119" s="39" t="s">
        <v>687</v>
      </c>
    </row>
    <row r="120" spans="1:5" ht="12.75">
      <c r="A120" s="35" t="s">
        <v>58</v>
      </c>
      <c r="E120" s="40" t="s">
        <v>5</v>
      </c>
    </row>
    <row r="121" spans="1:5" ht="114.75">
      <c r="A121" t="s">
        <v>60</v>
      </c>
      <c r="E121" s="39" t="s">
        <v>688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7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COUNTIFS(L8:L729,"=0",A8:A729,"P")+COUNTIFS(L8:L729,"",A8:A729,"P")+SUM(Q8:Q729)</f>
      </c>
    </row>
    <row r="8" spans="1:13" ht="25.5">
      <c r="A8" t="s">
        <v>45</v>
      </c>
      <c r="C8" s="28" t="s">
        <v>691</v>
      </c>
      <c r="E8" s="30" t="s">
        <v>690</v>
      </c>
      <c r="J8" s="29">
        <f>0+J9+J14+J47+J80+J97+J146+J211+J312+J413+J430+J447+J468+J557+J606+J639+J684</f>
      </c>
      <c s="29">
        <f>0+K9+K14+K47+K80+K97+K146+K211+K312+K413+K430+K447+K468+K557+K606+K639+K684</f>
      </c>
      <c s="29">
        <f>0+L9+L14+L47+L80+L97+L146+L211+L312+L413+L430+L447+L468+L557+L606+L639+L684</f>
      </c>
      <c s="29">
        <f>0+M9+M14+M47+M80+M97+M146+M211+M312+M413+M430+M447+M468+M557+M606+M639+M684</f>
      </c>
    </row>
    <row r="9" spans="1:13" ht="12.75">
      <c r="A9" t="s">
        <v>47</v>
      </c>
      <c r="C9" s="31" t="s">
        <v>94</v>
      </c>
      <c r="E9" s="33" t="s">
        <v>217</v>
      </c>
      <c r="J9" s="32">
        <f>0</f>
      </c>
      <c s="32">
        <f>0</f>
      </c>
      <c s="32">
        <f>0+L10</f>
      </c>
      <c s="32">
        <f>0+M10</f>
      </c>
    </row>
    <row r="10" spans="1:16" ht="25.5">
      <c r="A10" t="s">
        <v>50</v>
      </c>
      <c s="34" t="s">
        <v>51</v>
      </c>
      <c s="34" t="s">
        <v>692</v>
      </c>
      <c s="35" t="s">
        <v>5</v>
      </c>
      <c s="6" t="s">
        <v>693</v>
      </c>
      <c s="36" t="s">
        <v>220</v>
      </c>
      <c s="37">
        <v>8</v>
      </c>
      <c s="36">
        <v>0</v>
      </c>
      <c s="36">
        <f>ROUND(G10*H10,6)</f>
      </c>
      <c r="L10" s="38">
        <v>0</v>
      </c>
      <c s="32">
        <f>ROUND(ROUND(L10,2)*ROUND(G10,3),2)</f>
      </c>
      <c s="36" t="s">
        <v>56</v>
      </c>
      <c>
        <f>(M10*21)/100</f>
      </c>
      <c t="s">
        <v>28</v>
      </c>
    </row>
    <row r="11" spans="1:5" ht="25.5">
      <c r="A11" s="35" t="s">
        <v>57</v>
      </c>
      <c r="E11" s="39" t="s">
        <v>693</v>
      </c>
    </row>
    <row r="12" spans="1:5" ht="12.75">
      <c r="A12" s="35" t="s">
        <v>58</v>
      </c>
      <c r="E12" s="40" t="s">
        <v>5</v>
      </c>
    </row>
    <row r="13" spans="1:5" ht="38.25">
      <c r="A13" t="s">
        <v>60</v>
      </c>
      <c r="E13" s="39" t="s">
        <v>694</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2.6</v>
      </c>
      <c s="36">
        <v>0</v>
      </c>
      <c s="36">
        <f>ROUND(G15*H15,6)</f>
      </c>
      <c r="L15" s="38">
        <v>0</v>
      </c>
      <c s="32">
        <f>ROUND(ROUND(L15,2)*ROUND(G15,3),2)</f>
      </c>
      <c s="36" t="s">
        <v>56</v>
      </c>
      <c>
        <f>(M15*21)/100</f>
      </c>
      <c t="s">
        <v>28</v>
      </c>
    </row>
    <row r="16" spans="1:5" ht="25.5">
      <c r="A16" s="35" t="s">
        <v>57</v>
      </c>
      <c r="E16" s="39" t="s">
        <v>222</v>
      </c>
    </row>
    <row r="17" spans="1:5" ht="12.75">
      <c r="A17" s="35" t="s">
        <v>58</v>
      </c>
      <c r="E17" s="40" t="s">
        <v>5</v>
      </c>
    </row>
    <row r="18" spans="1:5" ht="12.75">
      <c r="A18" t="s">
        <v>60</v>
      </c>
      <c r="E18" s="39" t="s">
        <v>5</v>
      </c>
    </row>
    <row r="19" spans="1:16" ht="25.5">
      <c r="A19" t="s">
        <v>50</v>
      </c>
      <c s="34" t="s">
        <v>26</v>
      </c>
      <c s="34" t="s">
        <v>52</v>
      </c>
      <c s="35" t="s">
        <v>53</v>
      </c>
      <c s="6" t="s">
        <v>54</v>
      </c>
      <c s="36" t="s">
        <v>55</v>
      </c>
      <c s="37">
        <v>3</v>
      </c>
      <c s="36">
        <v>0</v>
      </c>
      <c s="36">
        <f>ROUND(G19*H19,6)</f>
      </c>
      <c r="L19" s="38">
        <v>0</v>
      </c>
      <c s="32">
        <f>ROUND(ROUND(L19,2)*ROUND(G19,3),2)</f>
      </c>
      <c s="36" t="s">
        <v>56</v>
      </c>
      <c>
        <f>(M19*21)/100</f>
      </c>
      <c t="s">
        <v>28</v>
      </c>
    </row>
    <row r="20" spans="1:5" ht="25.5">
      <c r="A20" s="35" t="s">
        <v>57</v>
      </c>
      <c r="E20" s="39" t="s">
        <v>222</v>
      </c>
    </row>
    <row r="21" spans="1:5" ht="12.75">
      <c r="A21" s="35" t="s">
        <v>58</v>
      </c>
      <c r="E21" s="40" t="s">
        <v>5</v>
      </c>
    </row>
    <row r="22" spans="1:5" ht="12.75">
      <c r="A22" t="s">
        <v>60</v>
      </c>
      <c r="E22" s="39" t="s">
        <v>5</v>
      </c>
    </row>
    <row r="23" spans="1:16" ht="25.5">
      <c r="A23" t="s">
        <v>50</v>
      </c>
      <c s="34" t="s">
        <v>70</v>
      </c>
      <c s="34" t="s">
        <v>66</v>
      </c>
      <c s="35" t="s">
        <v>67</v>
      </c>
      <c s="6" t="s">
        <v>68</v>
      </c>
      <c s="36" t="s">
        <v>55</v>
      </c>
      <c s="37">
        <v>1.8</v>
      </c>
      <c s="36">
        <v>0</v>
      </c>
      <c s="36">
        <f>ROUND(G23*H23,6)</f>
      </c>
      <c r="L23" s="38">
        <v>0</v>
      </c>
      <c s="32">
        <f>ROUND(ROUND(L23,2)*ROUND(G23,3),2)</f>
      </c>
      <c s="36" t="s">
        <v>56</v>
      </c>
      <c>
        <f>(M23*21)/100</f>
      </c>
      <c t="s">
        <v>28</v>
      </c>
    </row>
    <row r="24" spans="1:5" ht="25.5">
      <c r="A24" s="35" t="s">
        <v>57</v>
      </c>
      <c r="E24" s="39" t="s">
        <v>222</v>
      </c>
    </row>
    <row r="25" spans="1:5" ht="12.75">
      <c r="A25" s="35" t="s">
        <v>58</v>
      </c>
      <c r="E25" s="40" t="s">
        <v>5</v>
      </c>
    </row>
    <row r="26" spans="1:5" ht="12.75">
      <c r="A26" t="s">
        <v>60</v>
      </c>
      <c r="E26" s="39" t="s">
        <v>5</v>
      </c>
    </row>
    <row r="27" spans="1:16" ht="25.5">
      <c r="A27" t="s">
        <v>50</v>
      </c>
      <c s="34" t="s">
        <v>75</v>
      </c>
      <c s="34" t="s">
        <v>76</v>
      </c>
      <c s="35" t="s">
        <v>77</v>
      </c>
      <c s="6" t="s">
        <v>78</v>
      </c>
      <c s="36" t="s">
        <v>55</v>
      </c>
      <c s="37">
        <v>1.2</v>
      </c>
      <c s="36">
        <v>0</v>
      </c>
      <c s="36">
        <f>ROUND(G27*H27,6)</f>
      </c>
      <c r="L27" s="38">
        <v>0</v>
      </c>
      <c s="32">
        <f>ROUND(ROUND(L27,2)*ROUND(G27,3),2)</f>
      </c>
      <c s="36" t="s">
        <v>56</v>
      </c>
      <c>
        <f>(M27*21)/100</f>
      </c>
      <c t="s">
        <v>28</v>
      </c>
    </row>
    <row r="28" spans="1:5" ht="25.5">
      <c r="A28" s="35" t="s">
        <v>57</v>
      </c>
      <c r="E28" s="39" t="s">
        <v>222</v>
      </c>
    </row>
    <row r="29" spans="1:5" ht="12.75">
      <c r="A29" s="35" t="s">
        <v>58</v>
      </c>
      <c r="E29" s="40" t="s">
        <v>5</v>
      </c>
    </row>
    <row r="30" spans="1:5" ht="12.75">
      <c r="A30" t="s">
        <v>60</v>
      </c>
      <c r="E30" s="39" t="s">
        <v>5</v>
      </c>
    </row>
    <row r="31" spans="1:16" ht="25.5">
      <c r="A31" t="s">
        <v>50</v>
      </c>
      <c s="34" t="s">
        <v>27</v>
      </c>
      <c s="34" t="s">
        <v>80</v>
      </c>
      <c s="35" t="s">
        <v>81</v>
      </c>
      <c s="6" t="s">
        <v>82</v>
      </c>
      <c s="36" t="s">
        <v>55</v>
      </c>
      <c s="37">
        <v>0.3</v>
      </c>
      <c s="36">
        <v>0</v>
      </c>
      <c s="36">
        <f>ROUND(G31*H31,6)</f>
      </c>
      <c r="L31" s="38">
        <v>0</v>
      </c>
      <c s="32">
        <f>ROUND(ROUND(L31,2)*ROUND(G31,3),2)</f>
      </c>
      <c s="36" t="s">
        <v>56</v>
      </c>
      <c>
        <f>(M31*21)/100</f>
      </c>
      <c t="s">
        <v>28</v>
      </c>
    </row>
    <row r="32" spans="1:5" ht="25.5">
      <c r="A32" s="35" t="s">
        <v>57</v>
      </c>
      <c r="E32" s="39" t="s">
        <v>222</v>
      </c>
    </row>
    <row r="33" spans="1:5" ht="12.75">
      <c r="A33" s="35" t="s">
        <v>58</v>
      </c>
      <c r="E33" s="40" t="s">
        <v>5</v>
      </c>
    </row>
    <row r="34" spans="1:5" ht="12.75">
      <c r="A34" t="s">
        <v>60</v>
      </c>
      <c r="E34" s="39" t="s">
        <v>5</v>
      </c>
    </row>
    <row r="35" spans="1:16" ht="25.5">
      <c r="A35" t="s">
        <v>50</v>
      </c>
      <c s="34" t="s">
        <v>84</v>
      </c>
      <c s="34" t="s">
        <v>100</v>
      </c>
      <c s="35" t="s">
        <v>101</v>
      </c>
      <c s="6" t="s">
        <v>102</v>
      </c>
      <c s="36" t="s">
        <v>55</v>
      </c>
      <c s="37">
        <v>1.2</v>
      </c>
      <c s="36">
        <v>0</v>
      </c>
      <c s="36">
        <f>ROUND(G35*H35,6)</f>
      </c>
      <c r="L35" s="38">
        <v>0</v>
      </c>
      <c s="32">
        <f>ROUND(ROUND(L35,2)*ROUND(G35,3),2)</f>
      </c>
      <c s="36" t="s">
        <v>56</v>
      </c>
      <c>
        <f>(M35*21)/100</f>
      </c>
      <c t="s">
        <v>28</v>
      </c>
    </row>
    <row r="36" spans="1:5" ht="25.5">
      <c r="A36" s="35" t="s">
        <v>57</v>
      </c>
      <c r="E36" s="39" t="s">
        <v>222</v>
      </c>
    </row>
    <row r="37" spans="1:5" ht="12.75">
      <c r="A37" s="35" t="s">
        <v>58</v>
      </c>
      <c r="E37" s="40" t="s">
        <v>5</v>
      </c>
    </row>
    <row r="38" spans="1:5" ht="12.75">
      <c r="A38" t="s">
        <v>60</v>
      </c>
      <c r="E38" s="39" t="s">
        <v>5</v>
      </c>
    </row>
    <row r="39" spans="1:16" ht="25.5">
      <c r="A39" t="s">
        <v>50</v>
      </c>
      <c s="34" t="s">
        <v>89</v>
      </c>
      <c s="34" t="s">
        <v>105</v>
      </c>
      <c s="35" t="s">
        <v>106</v>
      </c>
      <c s="6" t="s">
        <v>107</v>
      </c>
      <c s="36" t="s">
        <v>55</v>
      </c>
      <c s="37">
        <v>1.5</v>
      </c>
      <c s="36">
        <v>0</v>
      </c>
      <c s="36">
        <f>ROUND(G39*H39,6)</f>
      </c>
      <c r="L39" s="38">
        <v>0</v>
      </c>
      <c s="32">
        <f>ROUND(ROUND(L39,2)*ROUND(G39,3),2)</f>
      </c>
      <c s="36" t="s">
        <v>56</v>
      </c>
      <c>
        <f>(M39*21)/100</f>
      </c>
      <c t="s">
        <v>28</v>
      </c>
    </row>
    <row r="40" spans="1:5" ht="25.5">
      <c r="A40" s="35" t="s">
        <v>57</v>
      </c>
      <c r="E40" s="39" t="s">
        <v>222</v>
      </c>
    </row>
    <row r="41" spans="1:5" ht="12.75">
      <c r="A41" s="35" t="s">
        <v>58</v>
      </c>
      <c r="E41" s="40" t="s">
        <v>5</v>
      </c>
    </row>
    <row r="42" spans="1:5" ht="12.75">
      <c r="A42" t="s">
        <v>60</v>
      </c>
      <c r="E42" s="39" t="s">
        <v>5</v>
      </c>
    </row>
    <row r="43" spans="1:16" ht="25.5">
      <c r="A43" t="s">
        <v>50</v>
      </c>
      <c s="34" t="s">
        <v>94</v>
      </c>
      <c s="34" t="s">
        <v>110</v>
      </c>
      <c s="35" t="s">
        <v>111</v>
      </c>
      <c s="6" t="s">
        <v>112</v>
      </c>
      <c s="36" t="s">
        <v>55</v>
      </c>
      <c s="37">
        <v>3.4</v>
      </c>
      <c s="36">
        <v>0</v>
      </c>
      <c s="36">
        <f>ROUND(G43*H43,6)</f>
      </c>
      <c r="L43" s="38">
        <v>0</v>
      </c>
      <c s="32">
        <f>ROUND(ROUND(L43,2)*ROUND(G43,3),2)</f>
      </c>
      <c s="36" t="s">
        <v>56</v>
      </c>
      <c>
        <f>(M43*21)/100</f>
      </c>
      <c t="s">
        <v>28</v>
      </c>
    </row>
    <row r="44" spans="1:5" ht="25.5">
      <c r="A44" s="35" t="s">
        <v>57</v>
      </c>
      <c r="E44" s="39" t="s">
        <v>222</v>
      </c>
    </row>
    <row r="45" spans="1:5" ht="12.75">
      <c r="A45" s="35" t="s">
        <v>58</v>
      </c>
      <c r="E45" s="40" t="s">
        <v>5</v>
      </c>
    </row>
    <row r="46" spans="1:5" ht="12.75">
      <c r="A46" t="s">
        <v>60</v>
      </c>
      <c r="E46" s="39" t="s">
        <v>5</v>
      </c>
    </row>
    <row r="47" spans="1:13" ht="12.75">
      <c r="A47" t="s">
        <v>47</v>
      </c>
      <c r="C47" s="31" t="s">
        <v>437</v>
      </c>
      <c r="E47" s="33" t="s">
        <v>695</v>
      </c>
      <c r="J47" s="32">
        <f>0</f>
      </c>
      <c s="32">
        <f>0</f>
      </c>
      <c s="32">
        <f>0+L48+L52+L56+L60+L64+L68+L72+L76</f>
      </c>
      <c s="32">
        <f>0+M48+M52+M56+M60+M64+M68+M72+M76</f>
      </c>
    </row>
    <row r="48" spans="1:16" ht="25.5">
      <c r="A48" t="s">
        <v>50</v>
      </c>
      <c s="34" t="s">
        <v>99</v>
      </c>
      <c s="34" t="s">
        <v>696</v>
      </c>
      <c s="35" t="s">
        <v>5</v>
      </c>
      <c s="6" t="s">
        <v>697</v>
      </c>
      <c s="36" t="s">
        <v>300</v>
      </c>
      <c s="37">
        <v>24</v>
      </c>
      <c s="36">
        <v>0</v>
      </c>
      <c s="36">
        <f>ROUND(G48*H48,6)</f>
      </c>
      <c r="L48" s="38">
        <v>0</v>
      </c>
      <c s="32">
        <f>ROUND(ROUND(L48,2)*ROUND(G48,3),2)</f>
      </c>
      <c s="36" t="s">
        <v>56</v>
      </c>
      <c>
        <f>(M48*21)/100</f>
      </c>
      <c t="s">
        <v>28</v>
      </c>
    </row>
    <row r="49" spans="1:5" ht="25.5">
      <c r="A49" s="35" t="s">
        <v>57</v>
      </c>
      <c r="E49" s="39" t="s">
        <v>697</v>
      </c>
    </row>
    <row r="50" spans="1:5" ht="12.75">
      <c r="A50" s="35" t="s">
        <v>58</v>
      </c>
      <c r="E50" s="40" t="s">
        <v>5</v>
      </c>
    </row>
    <row r="51" spans="1:5" ht="25.5">
      <c r="A51" t="s">
        <v>60</v>
      </c>
      <c r="E51" s="39" t="s">
        <v>698</v>
      </c>
    </row>
    <row r="52" spans="1:16" ht="25.5">
      <c r="A52" t="s">
        <v>50</v>
      </c>
      <c s="34" t="s">
        <v>104</v>
      </c>
      <c s="34" t="s">
        <v>699</v>
      </c>
      <c s="35" t="s">
        <v>5</v>
      </c>
      <c s="6" t="s">
        <v>700</v>
      </c>
      <c s="36" t="s">
        <v>300</v>
      </c>
      <c s="37">
        <v>24</v>
      </c>
      <c s="36">
        <v>0</v>
      </c>
      <c s="36">
        <f>ROUND(G52*H52,6)</f>
      </c>
      <c r="L52" s="38">
        <v>0</v>
      </c>
      <c s="32">
        <f>ROUND(ROUND(L52,2)*ROUND(G52,3),2)</f>
      </c>
      <c s="36" t="s">
        <v>56</v>
      </c>
      <c>
        <f>(M52*21)/100</f>
      </c>
      <c t="s">
        <v>28</v>
      </c>
    </row>
    <row r="53" spans="1:5" ht="25.5">
      <c r="A53" s="35" t="s">
        <v>57</v>
      </c>
      <c r="E53" s="39" t="s">
        <v>700</v>
      </c>
    </row>
    <row r="54" spans="1:5" ht="12.75">
      <c r="A54" s="35" t="s">
        <v>58</v>
      </c>
      <c r="E54" s="40" t="s">
        <v>5</v>
      </c>
    </row>
    <row r="55" spans="1:5" ht="63.75">
      <c r="A55" t="s">
        <v>60</v>
      </c>
      <c r="E55" s="39" t="s">
        <v>701</v>
      </c>
    </row>
    <row r="56" spans="1:16" ht="25.5">
      <c r="A56" t="s">
        <v>50</v>
      </c>
      <c s="34" t="s">
        <v>109</v>
      </c>
      <c s="34" t="s">
        <v>702</v>
      </c>
      <c s="35" t="s">
        <v>5</v>
      </c>
      <c s="6" t="s">
        <v>703</v>
      </c>
      <c s="36" t="s">
        <v>300</v>
      </c>
      <c s="37">
        <v>6</v>
      </c>
      <c s="36">
        <v>0</v>
      </c>
      <c s="36">
        <f>ROUND(G56*H56,6)</f>
      </c>
      <c r="L56" s="38">
        <v>0</v>
      </c>
      <c s="32">
        <f>ROUND(ROUND(L56,2)*ROUND(G56,3),2)</f>
      </c>
      <c s="36" t="s">
        <v>56</v>
      </c>
      <c>
        <f>(M56*21)/100</f>
      </c>
      <c t="s">
        <v>28</v>
      </c>
    </row>
    <row r="57" spans="1:5" ht="25.5">
      <c r="A57" s="35" t="s">
        <v>57</v>
      </c>
      <c r="E57" s="39" t="s">
        <v>703</v>
      </c>
    </row>
    <row r="58" spans="1:5" ht="12.75">
      <c r="A58" s="35" t="s">
        <v>58</v>
      </c>
      <c r="E58" s="40" t="s">
        <v>5</v>
      </c>
    </row>
    <row r="59" spans="1:5" ht="12.75">
      <c r="A59" t="s">
        <v>60</v>
      </c>
      <c r="E59" s="39" t="s">
        <v>446</v>
      </c>
    </row>
    <row r="60" spans="1:16" ht="25.5">
      <c r="A60" t="s">
        <v>50</v>
      </c>
      <c s="34" t="s">
        <v>114</v>
      </c>
      <c s="34" t="s">
        <v>704</v>
      </c>
      <c s="35" t="s">
        <v>5</v>
      </c>
      <c s="6" t="s">
        <v>705</v>
      </c>
      <c s="36" t="s">
        <v>300</v>
      </c>
      <c s="37">
        <v>128</v>
      </c>
      <c s="36">
        <v>0</v>
      </c>
      <c s="36">
        <f>ROUND(G60*H60,6)</f>
      </c>
      <c r="L60" s="38">
        <v>0</v>
      </c>
      <c s="32">
        <f>ROUND(ROUND(L60,2)*ROUND(G60,3),2)</f>
      </c>
      <c s="36" t="s">
        <v>56</v>
      </c>
      <c>
        <f>(M60*21)/100</f>
      </c>
      <c t="s">
        <v>28</v>
      </c>
    </row>
    <row r="61" spans="1:5" ht="51">
      <c r="A61" s="35" t="s">
        <v>57</v>
      </c>
      <c r="E61" s="39" t="s">
        <v>706</v>
      </c>
    </row>
    <row r="62" spans="1:5" ht="12.75">
      <c r="A62" s="35" t="s">
        <v>58</v>
      </c>
      <c r="E62" s="40" t="s">
        <v>5</v>
      </c>
    </row>
    <row r="63" spans="1:5" ht="63.75">
      <c r="A63" t="s">
        <v>60</v>
      </c>
      <c r="E63" s="39" t="s">
        <v>707</v>
      </c>
    </row>
    <row r="64" spans="1:16" ht="25.5">
      <c r="A64" t="s">
        <v>50</v>
      </c>
      <c s="34" t="s">
        <v>199</v>
      </c>
      <c s="34" t="s">
        <v>708</v>
      </c>
      <c s="35" t="s">
        <v>5</v>
      </c>
      <c s="6" t="s">
        <v>709</v>
      </c>
      <c s="36" t="s">
        <v>300</v>
      </c>
      <c s="37">
        <v>32</v>
      </c>
      <c s="36">
        <v>0</v>
      </c>
      <c s="36">
        <f>ROUND(G64*H64,6)</f>
      </c>
      <c r="L64" s="38">
        <v>0</v>
      </c>
      <c s="32">
        <f>ROUND(ROUND(L64,2)*ROUND(G64,3),2)</f>
      </c>
      <c s="36" t="s">
        <v>56</v>
      </c>
      <c>
        <f>(M64*21)/100</f>
      </c>
      <c t="s">
        <v>28</v>
      </c>
    </row>
    <row r="65" spans="1:5" ht="51">
      <c r="A65" s="35" t="s">
        <v>57</v>
      </c>
      <c r="E65" s="39" t="s">
        <v>710</v>
      </c>
    </row>
    <row r="66" spans="1:5" ht="12.75">
      <c r="A66" s="35" t="s">
        <v>58</v>
      </c>
      <c r="E66" s="40" t="s">
        <v>5</v>
      </c>
    </row>
    <row r="67" spans="1:5" ht="76.5">
      <c r="A67" t="s">
        <v>60</v>
      </c>
      <c r="E67" s="39" t="s">
        <v>711</v>
      </c>
    </row>
    <row r="68" spans="1:16" ht="25.5">
      <c r="A68" t="s">
        <v>50</v>
      </c>
      <c s="34" t="s">
        <v>162</v>
      </c>
      <c s="34" t="s">
        <v>712</v>
      </c>
      <c s="35" t="s">
        <v>5</v>
      </c>
      <c s="6" t="s">
        <v>713</v>
      </c>
      <c s="36" t="s">
        <v>300</v>
      </c>
      <c s="37">
        <v>40</v>
      </c>
      <c s="36">
        <v>0</v>
      </c>
      <c s="36">
        <f>ROUND(G68*H68,6)</f>
      </c>
      <c r="L68" s="38">
        <v>0</v>
      </c>
      <c s="32">
        <f>ROUND(ROUND(L68,2)*ROUND(G68,3),2)</f>
      </c>
      <c s="36" t="s">
        <v>56</v>
      </c>
      <c>
        <f>(M68*21)/100</f>
      </c>
      <c t="s">
        <v>28</v>
      </c>
    </row>
    <row r="69" spans="1:5" ht="25.5">
      <c r="A69" s="35" t="s">
        <v>57</v>
      </c>
      <c r="E69" s="39" t="s">
        <v>713</v>
      </c>
    </row>
    <row r="70" spans="1:5" ht="12.75">
      <c r="A70" s="35" t="s">
        <v>58</v>
      </c>
      <c r="E70" s="40" t="s">
        <v>5</v>
      </c>
    </row>
    <row r="71" spans="1:5" ht="76.5">
      <c r="A71" t="s">
        <v>60</v>
      </c>
      <c r="E71" s="39" t="s">
        <v>711</v>
      </c>
    </row>
    <row r="72" spans="1:16" ht="12.75">
      <c r="A72" t="s">
        <v>50</v>
      </c>
      <c s="34" t="s">
        <v>204</v>
      </c>
      <c s="34" t="s">
        <v>714</v>
      </c>
      <c s="35" t="s">
        <v>5</v>
      </c>
      <c s="6" t="s">
        <v>715</v>
      </c>
      <c s="36" t="s">
        <v>300</v>
      </c>
      <c s="37">
        <v>32</v>
      </c>
      <c s="36">
        <v>0</v>
      </c>
      <c s="36">
        <f>ROUND(G72*H72,6)</f>
      </c>
      <c r="L72" s="38">
        <v>0</v>
      </c>
      <c s="32">
        <f>ROUND(ROUND(L72,2)*ROUND(G72,3),2)</f>
      </c>
      <c s="36" t="s">
        <v>56</v>
      </c>
      <c>
        <f>(M72*21)/100</f>
      </c>
      <c t="s">
        <v>28</v>
      </c>
    </row>
    <row r="73" spans="1:5" ht="12.75">
      <c r="A73" s="35" t="s">
        <v>57</v>
      </c>
      <c r="E73" s="39" t="s">
        <v>715</v>
      </c>
    </row>
    <row r="74" spans="1:5" ht="12.75">
      <c r="A74" s="35" t="s">
        <v>58</v>
      </c>
      <c r="E74" s="40" t="s">
        <v>5</v>
      </c>
    </row>
    <row r="75" spans="1:5" ht="25.5">
      <c r="A75" t="s">
        <v>60</v>
      </c>
      <c r="E75" s="39" t="s">
        <v>716</v>
      </c>
    </row>
    <row r="76" spans="1:16" ht="25.5">
      <c r="A76" t="s">
        <v>50</v>
      </c>
      <c s="34" t="s">
        <v>207</v>
      </c>
      <c s="34" t="s">
        <v>717</v>
      </c>
      <c s="35" t="s">
        <v>5</v>
      </c>
      <c s="6" t="s">
        <v>718</v>
      </c>
      <c s="36" t="s">
        <v>300</v>
      </c>
      <c s="37">
        <v>12</v>
      </c>
      <c s="36">
        <v>0</v>
      </c>
      <c s="36">
        <f>ROUND(G76*H76,6)</f>
      </c>
      <c r="L76" s="38">
        <v>0</v>
      </c>
      <c s="32">
        <f>ROUND(ROUND(L76,2)*ROUND(G76,3),2)</f>
      </c>
      <c s="36" t="s">
        <v>56</v>
      </c>
      <c>
        <f>(M76*21)/100</f>
      </c>
      <c t="s">
        <v>28</v>
      </c>
    </row>
    <row r="77" spans="1:5" ht="25.5">
      <c r="A77" s="35" t="s">
        <v>57</v>
      </c>
      <c r="E77" s="39" t="s">
        <v>718</v>
      </c>
    </row>
    <row r="78" spans="1:5" ht="12.75">
      <c r="A78" s="35" t="s">
        <v>58</v>
      </c>
      <c r="E78" s="40" t="s">
        <v>5</v>
      </c>
    </row>
    <row r="79" spans="1:5" ht="25.5">
      <c r="A79" t="s">
        <v>60</v>
      </c>
      <c r="E79" s="39" t="s">
        <v>719</v>
      </c>
    </row>
    <row r="80" spans="1:13" ht="12.75">
      <c r="A80" t="s">
        <v>47</v>
      </c>
      <c r="C80" s="31" t="s">
        <v>480</v>
      </c>
      <c r="E80" s="33" t="s">
        <v>720</v>
      </c>
      <c r="J80" s="32">
        <f>0</f>
      </c>
      <c s="32">
        <f>0</f>
      </c>
      <c s="32">
        <f>0+L81+L85+L89+L93</f>
      </c>
      <c s="32">
        <f>0+M81+M85+M89+M93</f>
      </c>
    </row>
    <row r="81" spans="1:16" ht="12.75">
      <c r="A81" t="s">
        <v>50</v>
      </c>
      <c s="34" t="s">
        <v>211</v>
      </c>
      <c s="34" t="s">
        <v>721</v>
      </c>
      <c s="35" t="s">
        <v>5</v>
      </c>
      <c s="6" t="s">
        <v>722</v>
      </c>
      <c s="36" t="s">
        <v>166</v>
      </c>
      <c s="37">
        <v>7</v>
      </c>
      <c s="36">
        <v>0</v>
      </c>
      <c s="36">
        <f>ROUND(G81*H81,6)</f>
      </c>
      <c r="L81" s="38">
        <v>0</v>
      </c>
      <c s="32">
        <f>ROUND(ROUND(L81,2)*ROUND(G81,3),2)</f>
      </c>
      <c s="36" t="s">
        <v>56</v>
      </c>
      <c>
        <f>(M81*21)/100</f>
      </c>
      <c t="s">
        <v>28</v>
      </c>
    </row>
    <row r="82" spans="1:5" ht="12.75">
      <c r="A82" s="35" t="s">
        <v>57</v>
      </c>
      <c r="E82" s="39" t="s">
        <v>722</v>
      </c>
    </row>
    <row r="83" spans="1:5" ht="12.75">
      <c r="A83" s="35" t="s">
        <v>58</v>
      </c>
      <c r="E83" s="40" t="s">
        <v>5</v>
      </c>
    </row>
    <row r="84" spans="1:5" ht="12.75">
      <c r="A84" t="s">
        <v>60</v>
      </c>
      <c r="E84" s="39" t="s">
        <v>723</v>
      </c>
    </row>
    <row r="85" spans="1:16" ht="12.75">
      <c r="A85" t="s">
        <v>50</v>
      </c>
      <c s="34" t="s">
        <v>346</v>
      </c>
      <c s="34" t="s">
        <v>724</v>
      </c>
      <c s="35" t="s">
        <v>5</v>
      </c>
      <c s="6" t="s">
        <v>725</v>
      </c>
      <c s="36" t="s">
        <v>166</v>
      </c>
      <c s="37">
        <v>6</v>
      </c>
      <c s="36">
        <v>0</v>
      </c>
      <c s="36">
        <f>ROUND(G85*H85,6)</f>
      </c>
      <c r="L85" s="38">
        <v>0</v>
      </c>
      <c s="32">
        <f>ROUND(ROUND(L85,2)*ROUND(G85,3),2)</f>
      </c>
      <c s="36" t="s">
        <v>56</v>
      </c>
      <c>
        <f>(M85*21)/100</f>
      </c>
      <c t="s">
        <v>28</v>
      </c>
    </row>
    <row r="86" spans="1:5" ht="12.75">
      <c r="A86" s="35" t="s">
        <v>57</v>
      </c>
      <c r="E86" s="39" t="s">
        <v>725</v>
      </c>
    </row>
    <row r="87" spans="1:5" ht="12.75">
      <c r="A87" s="35" t="s">
        <v>58</v>
      </c>
      <c r="E87" s="40" t="s">
        <v>5</v>
      </c>
    </row>
    <row r="88" spans="1:5" ht="38.25">
      <c r="A88" t="s">
        <v>60</v>
      </c>
      <c r="E88" s="39" t="s">
        <v>726</v>
      </c>
    </row>
    <row r="89" spans="1:16" ht="25.5">
      <c r="A89" t="s">
        <v>50</v>
      </c>
      <c s="34" t="s">
        <v>348</v>
      </c>
      <c s="34" t="s">
        <v>727</v>
      </c>
      <c s="35" t="s">
        <v>5</v>
      </c>
      <c s="6" t="s">
        <v>728</v>
      </c>
      <c s="36" t="s">
        <v>166</v>
      </c>
      <c s="37">
        <v>2</v>
      </c>
      <c s="36">
        <v>0</v>
      </c>
      <c s="36">
        <f>ROUND(G89*H89,6)</f>
      </c>
      <c r="L89" s="38">
        <v>0</v>
      </c>
      <c s="32">
        <f>ROUND(ROUND(L89,2)*ROUND(G89,3),2)</f>
      </c>
      <c s="36" t="s">
        <v>56</v>
      </c>
      <c>
        <f>(M89*21)/100</f>
      </c>
      <c t="s">
        <v>28</v>
      </c>
    </row>
    <row r="90" spans="1:5" ht="25.5">
      <c r="A90" s="35" t="s">
        <v>57</v>
      </c>
      <c r="E90" s="39" t="s">
        <v>729</v>
      </c>
    </row>
    <row r="91" spans="1:5" ht="12.75">
      <c r="A91" s="35" t="s">
        <v>58</v>
      </c>
      <c r="E91" s="40" t="s">
        <v>5</v>
      </c>
    </row>
    <row r="92" spans="1:5" ht="38.25">
      <c r="A92" t="s">
        <v>60</v>
      </c>
      <c r="E92" s="39" t="s">
        <v>730</v>
      </c>
    </row>
    <row r="93" spans="1:16" ht="12.75">
      <c r="A93" t="s">
        <v>50</v>
      </c>
      <c s="34" t="s">
        <v>350</v>
      </c>
      <c s="34" t="s">
        <v>731</v>
      </c>
      <c s="35" t="s">
        <v>5</v>
      </c>
      <c s="6" t="s">
        <v>732</v>
      </c>
      <c s="36" t="s">
        <v>166</v>
      </c>
      <c s="37">
        <v>3</v>
      </c>
      <c s="36">
        <v>0</v>
      </c>
      <c s="36">
        <f>ROUND(G93*H93,6)</f>
      </c>
      <c r="L93" s="38">
        <v>0</v>
      </c>
      <c s="32">
        <f>ROUND(ROUND(L93,2)*ROUND(G93,3),2)</f>
      </c>
      <c s="36" t="s">
        <v>56</v>
      </c>
      <c>
        <f>(M93*21)/100</f>
      </c>
      <c t="s">
        <v>28</v>
      </c>
    </row>
    <row r="94" spans="1:5" ht="12.75">
      <c r="A94" s="35" t="s">
        <v>57</v>
      </c>
      <c r="E94" s="39" t="s">
        <v>732</v>
      </c>
    </row>
    <row r="95" spans="1:5" ht="12.75">
      <c r="A95" s="35" t="s">
        <v>58</v>
      </c>
      <c r="E95" s="40" t="s">
        <v>5</v>
      </c>
    </row>
    <row r="96" spans="1:5" ht="38.25">
      <c r="A96" t="s">
        <v>60</v>
      </c>
      <c r="E96" s="39" t="s">
        <v>733</v>
      </c>
    </row>
    <row r="97" spans="1:13" ht="12.75">
      <c r="A97" t="s">
        <v>47</v>
      </c>
      <c r="C97" s="31" t="s">
        <v>734</v>
      </c>
      <c r="E97" s="33" t="s">
        <v>735</v>
      </c>
      <c r="J97" s="32">
        <f>0</f>
      </c>
      <c s="32">
        <f>0</f>
      </c>
      <c s="32">
        <f>0+L98+L102+L106+L110+L114+L118+L122+L126+L130+L134+L138+L142</f>
      </c>
      <c s="32">
        <f>0+M98+M102+M106+M110+M114+M118+M122+M126+M130+M134+M138+M142</f>
      </c>
    </row>
    <row r="98" spans="1:16" ht="12.75">
      <c r="A98" t="s">
        <v>50</v>
      </c>
      <c s="34" t="s">
        <v>352</v>
      </c>
      <c s="34" t="s">
        <v>736</v>
      </c>
      <c s="35" t="s">
        <v>5</v>
      </c>
      <c s="6" t="s">
        <v>737</v>
      </c>
      <c s="36" t="s">
        <v>166</v>
      </c>
      <c s="37">
        <v>1</v>
      </c>
      <c s="36">
        <v>0</v>
      </c>
      <c s="36">
        <f>ROUND(G98*H98,6)</f>
      </c>
      <c r="L98" s="38">
        <v>0</v>
      </c>
      <c s="32">
        <f>ROUND(ROUND(L98,2)*ROUND(G98,3),2)</f>
      </c>
      <c s="36" t="s">
        <v>56</v>
      </c>
      <c>
        <f>(M98*21)/100</f>
      </c>
      <c t="s">
        <v>28</v>
      </c>
    </row>
    <row r="99" spans="1:5" ht="12.75">
      <c r="A99" s="35" t="s">
        <v>57</v>
      </c>
      <c r="E99" s="39" t="s">
        <v>737</v>
      </c>
    </row>
    <row r="100" spans="1:5" ht="12.75">
      <c r="A100" s="35" t="s">
        <v>58</v>
      </c>
      <c r="E100" s="40" t="s">
        <v>5</v>
      </c>
    </row>
    <row r="101" spans="1:5" ht="25.5">
      <c r="A101" t="s">
        <v>60</v>
      </c>
      <c r="E101" s="39" t="s">
        <v>738</v>
      </c>
    </row>
    <row r="102" spans="1:16" ht="12.75">
      <c r="A102" t="s">
        <v>50</v>
      </c>
      <c s="34" t="s">
        <v>357</v>
      </c>
      <c s="34" t="s">
        <v>739</v>
      </c>
      <c s="35" t="s">
        <v>5</v>
      </c>
      <c s="6" t="s">
        <v>740</v>
      </c>
      <c s="36" t="s">
        <v>166</v>
      </c>
      <c s="37">
        <v>1</v>
      </c>
      <c s="36">
        <v>0</v>
      </c>
      <c s="36">
        <f>ROUND(G102*H102,6)</f>
      </c>
      <c r="L102" s="38">
        <v>0</v>
      </c>
      <c s="32">
        <f>ROUND(ROUND(L102,2)*ROUND(G102,3),2)</f>
      </c>
      <c s="36" t="s">
        <v>56</v>
      </c>
      <c>
        <f>(M102*21)/100</f>
      </c>
      <c t="s">
        <v>28</v>
      </c>
    </row>
    <row r="103" spans="1:5" ht="12.75">
      <c r="A103" s="35" t="s">
        <v>57</v>
      </c>
      <c r="E103" s="39" t="s">
        <v>740</v>
      </c>
    </row>
    <row r="104" spans="1:5" ht="12.75">
      <c r="A104" s="35" t="s">
        <v>58</v>
      </c>
      <c r="E104" s="40" t="s">
        <v>5</v>
      </c>
    </row>
    <row r="105" spans="1:5" ht="25.5">
      <c r="A105" t="s">
        <v>60</v>
      </c>
      <c r="E105" s="39" t="s">
        <v>741</v>
      </c>
    </row>
    <row r="106" spans="1:16" ht="12.75">
      <c r="A106" t="s">
        <v>50</v>
      </c>
      <c s="34" t="s">
        <v>361</v>
      </c>
      <c s="34" t="s">
        <v>742</v>
      </c>
      <c s="35" t="s">
        <v>5</v>
      </c>
      <c s="6" t="s">
        <v>743</v>
      </c>
      <c s="36" t="s">
        <v>166</v>
      </c>
      <c s="37">
        <v>1</v>
      </c>
      <c s="36">
        <v>0</v>
      </c>
      <c s="36">
        <f>ROUND(G106*H106,6)</f>
      </c>
      <c r="L106" s="38">
        <v>0</v>
      </c>
      <c s="32">
        <f>ROUND(ROUND(L106,2)*ROUND(G106,3),2)</f>
      </c>
      <c s="36" t="s">
        <v>56</v>
      </c>
      <c>
        <f>(M106*21)/100</f>
      </c>
      <c t="s">
        <v>28</v>
      </c>
    </row>
    <row r="107" spans="1:5" ht="12.75">
      <c r="A107" s="35" t="s">
        <v>57</v>
      </c>
      <c r="E107" s="39" t="s">
        <v>743</v>
      </c>
    </row>
    <row r="108" spans="1:5" ht="12.75">
      <c r="A108" s="35" t="s">
        <v>58</v>
      </c>
      <c r="E108" s="40" t="s">
        <v>5</v>
      </c>
    </row>
    <row r="109" spans="1:5" ht="25.5">
      <c r="A109" t="s">
        <v>60</v>
      </c>
      <c r="E109" s="39" t="s">
        <v>744</v>
      </c>
    </row>
    <row r="110" spans="1:16" ht="12.75">
      <c r="A110" t="s">
        <v>50</v>
      </c>
      <c s="34" t="s">
        <v>363</v>
      </c>
      <c s="34" t="s">
        <v>745</v>
      </c>
      <c s="35" t="s">
        <v>5</v>
      </c>
      <c s="6" t="s">
        <v>746</v>
      </c>
      <c s="36" t="s">
        <v>166</v>
      </c>
      <c s="37">
        <v>1</v>
      </c>
      <c s="36">
        <v>0</v>
      </c>
      <c s="36">
        <f>ROUND(G110*H110,6)</f>
      </c>
      <c r="L110" s="38">
        <v>0</v>
      </c>
      <c s="32">
        <f>ROUND(ROUND(L110,2)*ROUND(G110,3),2)</f>
      </c>
      <c s="36" t="s">
        <v>56</v>
      </c>
      <c>
        <f>(M110*21)/100</f>
      </c>
      <c t="s">
        <v>28</v>
      </c>
    </row>
    <row r="111" spans="1:5" ht="12.75">
      <c r="A111" s="35" t="s">
        <v>57</v>
      </c>
      <c r="E111" s="39" t="s">
        <v>746</v>
      </c>
    </row>
    <row r="112" spans="1:5" ht="12.75">
      <c r="A112" s="35" t="s">
        <v>58</v>
      </c>
      <c r="E112" s="40" t="s">
        <v>5</v>
      </c>
    </row>
    <row r="113" spans="1:5" ht="25.5">
      <c r="A113" t="s">
        <v>60</v>
      </c>
      <c r="E113" s="39" t="s">
        <v>747</v>
      </c>
    </row>
    <row r="114" spans="1:16" ht="12.75">
      <c r="A114" t="s">
        <v>50</v>
      </c>
      <c s="34" t="s">
        <v>367</v>
      </c>
      <c s="34" t="s">
        <v>748</v>
      </c>
      <c s="35" t="s">
        <v>5</v>
      </c>
      <c s="6" t="s">
        <v>749</v>
      </c>
      <c s="36" t="s">
        <v>166</v>
      </c>
      <c s="37">
        <v>1</v>
      </c>
      <c s="36">
        <v>0</v>
      </c>
      <c s="36">
        <f>ROUND(G114*H114,6)</f>
      </c>
      <c r="L114" s="38">
        <v>0</v>
      </c>
      <c s="32">
        <f>ROUND(ROUND(L114,2)*ROUND(G114,3),2)</f>
      </c>
      <c s="36" t="s">
        <v>56</v>
      </c>
      <c>
        <f>(M114*21)/100</f>
      </c>
      <c t="s">
        <v>28</v>
      </c>
    </row>
    <row r="115" spans="1:5" ht="12.75">
      <c r="A115" s="35" t="s">
        <v>57</v>
      </c>
      <c r="E115" s="39" t="s">
        <v>749</v>
      </c>
    </row>
    <row r="116" spans="1:5" ht="12.75">
      <c r="A116" s="35" t="s">
        <v>58</v>
      </c>
      <c r="E116" s="40" t="s">
        <v>5</v>
      </c>
    </row>
    <row r="117" spans="1:5" ht="25.5">
      <c r="A117" t="s">
        <v>60</v>
      </c>
      <c r="E117" s="39" t="s">
        <v>750</v>
      </c>
    </row>
    <row r="118" spans="1:16" ht="12.75">
      <c r="A118" t="s">
        <v>50</v>
      </c>
      <c s="34" t="s">
        <v>370</v>
      </c>
      <c s="34" t="s">
        <v>751</v>
      </c>
      <c s="35" t="s">
        <v>5</v>
      </c>
      <c s="6" t="s">
        <v>752</v>
      </c>
      <c s="36" t="s">
        <v>188</v>
      </c>
      <c s="37">
        <v>135</v>
      </c>
      <c s="36">
        <v>0</v>
      </c>
      <c s="36">
        <f>ROUND(G118*H118,6)</f>
      </c>
      <c r="L118" s="38">
        <v>0</v>
      </c>
      <c s="32">
        <f>ROUND(ROUND(L118,2)*ROUND(G118,3),2)</f>
      </c>
      <c s="36" t="s">
        <v>56</v>
      </c>
      <c>
        <f>(M118*21)/100</f>
      </c>
      <c t="s">
        <v>28</v>
      </c>
    </row>
    <row r="119" spans="1:5" ht="12.75">
      <c r="A119" s="35" t="s">
        <v>57</v>
      </c>
      <c r="E119" s="39" t="s">
        <v>752</v>
      </c>
    </row>
    <row r="120" spans="1:5" ht="12.75">
      <c r="A120" s="35" t="s">
        <v>58</v>
      </c>
      <c r="E120" s="40" t="s">
        <v>5</v>
      </c>
    </row>
    <row r="121" spans="1:5" ht="38.25">
      <c r="A121" t="s">
        <v>60</v>
      </c>
      <c r="E121" s="39" t="s">
        <v>753</v>
      </c>
    </row>
    <row r="122" spans="1:16" ht="12.75">
      <c r="A122" t="s">
        <v>50</v>
      </c>
      <c s="34" t="s">
        <v>372</v>
      </c>
      <c s="34" t="s">
        <v>754</v>
      </c>
      <c s="35" t="s">
        <v>5</v>
      </c>
      <c s="6" t="s">
        <v>755</v>
      </c>
      <c s="36" t="s">
        <v>166</v>
      </c>
      <c s="37">
        <v>1</v>
      </c>
      <c s="36">
        <v>0</v>
      </c>
      <c s="36">
        <f>ROUND(G122*H122,6)</f>
      </c>
      <c r="L122" s="38">
        <v>0</v>
      </c>
      <c s="32">
        <f>ROUND(ROUND(L122,2)*ROUND(G122,3),2)</f>
      </c>
      <c s="36" t="s">
        <v>56</v>
      </c>
      <c>
        <f>(M122*21)/100</f>
      </c>
      <c t="s">
        <v>28</v>
      </c>
    </row>
    <row r="123" spans="1:5" ht="12.75">
      <c r="A123" s="35" t="s">
        <v>57</v>
      </c>
      <c r="E123" s="39" t="s">
        <v>755</v>
      </c>
    </row>
    <row r="124" spans="1:5" ht="12.75">
      <c r="A124" s="35" t="s">
        <v>58</v>
      </c>
      <c r="E124" s="40" t="s">
        <v>5</v>
      </c>
    </row>
    <row r="125" spans="1:5" ht="38.25">
      <c r="A125" t="s">
        <v>60</v>
      </c>
      <c r="E125" s="39" t="s">
        <v>756</v>
      </c>
    </row>
    <row r="126" spans="1:16" ht="12.75">
      <c r="A126" t="s">
        <v>50</v>
      </c>
      <c s="34" t="s">
        <v>377</v>
      </c>
      <c s="34" t="s">
        <v>757</v>
      </c>
      <c s="35" t="s">
        <v>5</v>
      </c>
      <c s="6" t="s">
        <v>758</v>
      </c>
      <c s="36" t="s">
        <v>166</v>
      </c>
      <c s="37">
        <v>2</v>
      </c>
      <c s="36">
        <v>0</v>
      </c>
      <c s="36">
        <f>ROUND(G126*H126,6)</f>
      </c>
      <c r="L126" s="38">
        <v>0</v>
      </c>
      <c s="32">
        <f>ROUND(ROUND(L126,2)*ROUND(G126,3),2)</f>
      </c>
      <c s="36" t="s">
        <v>56</v>
      </c>
      <c>
        <f>(M126*21)/100</f>
      </c>
      <c t="s">
        <v>28</v>
      </c>
    </row>
    <row r="127" spans="1:5" ht="12.75">
      <c r="A127" s="35" t="s">
        <v>57</v>
      </c>
      <c r="E127" s="39" t="s">
        <v>758</v>
      </c>
    </row>
    <row r="128" spans="1:5" ht="12.75">
      <c r="A128" s="35" t="s">
        <v>58</v>
      </c>
      <c r="E128" s="40" t="s">
        <v>5</v>
      </c>
    </row>
    <row r="129" spans="1:5" ht="38.25">
      <c r="A129" t="s">
        <v>60</v>
      </c>
      <c r="E129" s="39" t="s">
        <v>759</v>
      </c>
    </row>
    <row r="130" spans="1:16" ht="12.75">
      <c r="A130" t="s">
        <v>50</v>
      </c>
      <c s="34" t="s">
        <v>379</v>
      </c>
      <c s="34" t="s">
        <v>760</v>
      </c>
      <c s="35" t="s">
        <v>5</v>
      </c>
      <c s="6" t="s">
        <v>761</v>
      </c>
      <c s="36" t="s">
        <v>166</v>
      </c>
      <c s="37">
        <v>1</v>
      </c>
      <c s="36">
        <v>0</v>
      </c>
      <c s="36">
        <f>ROUND(G130*H130,6)</f>
      </c>
      <c r="L130" s="38">
        <v>0</v>
      </c>
      <c s="32">
        <f>ROUND(ROUND(L130,2)*ROUND(G130,3),2)</f>
      </c>
      <c s="36" t="s">
        <v>56</v>
      </c>
      <c>
        <f>(M130*21)/100</f>
      </c>
      <c t="s">
        <v>28</v>
      </c>
    </row>
    <row r="131" spans="1:5" ht="12.75">
      <c r="A131" s="35" t="s">
        <v>57</v>
      </c>
      <c r="E131" s="39" t="s">
        <v>761</v>
      </c>
    </row>
    <row r="132" spans="1:5" ht="12.75">
      <c r="A132" s="35" t="s">
        <v>58</v>
      </c>
      <c r="E132" s="40" t="s">
        <v>5</v>
      </c>
    </row>
    <row r="133" spans="1:5" ht="38.25">
      <c r="A133" t="s">
        <v>60</v>
      </c>
      <c r="E133" s="39" t="s">
        <v>762</v>
      </c>
    </row>
    <row r="134" spans="1:16" ht="12.75">
      <c r="A134" t="s">
        <v>50</v>
      </c>
      <c s="34" t="s">
        <v>381</v>
      </c>
      <c s="34" t="s">
        <v>763</v>
      </c>
      <c s="35" t="s">
        <v>5</v>
      </c>
      <c s="6" t="s">
        <v>764</v>
      </c>
      <c s="36" t="s">
        <v>166</v>
      </c>
      <c s="37">
        <v>2</v>
      </c>
      <c s="36">
        <v>0</v>
      </c>
      <c s="36">
        <f>ROUND(G134*H134,6)</f>
      </c>
      <c r="L134" s="38">
        <v>0</v>
      </c>
      <c s="32">
        <f>ROUND(ROUND(L134,2)*ROUND(G134,3),2)</f>
      </c>
      <c s="36" t="s">
        <v>56</v>
      </c>
      <c>
        <f>(M134*21)/100</f>
      </c>
      <c t="s">
        <v>28</v>
      </c>
    </row>
    <row r="135" spans="1:5" ht="12.75">
      <c r="A135" s="35" t="s">
        <v>57</v>
      </c>
      <c r="E135" s="39" t="s">
        <v>764</v>
      </c>
    </row>
    <row r="136" spans="1:5" ht="12.75">
      <c r="A136" s="35" t="s">
        <v>58</v>
      </c>
      <c r="E136" s="40" t="s">
        <v>5</v>
      </c>
    </row>
    <row r="137" spans="1:5" ht="38.25">
      <c r="A137" t="s">
        <v>60</v>
      </c>
      <c r="E137" s="39" t="s">
        <v>759</v>
      </c>
    </row>
    <row r="138" spans="1:16" ht="25.5">
      <c r="A138" t="s">
        <v>50</v>
      </c>
      <c s="34" t="s">
        <v>225</v>
      </c>
      <c s="34" t="s">
        <v>765</v>
      </c>
      <c s="35" t="s">
        <v>5</v>
      </c>
      <c s="6" t="s">
        <v>475</v>
      </c>
      <c s="36" t="s">
        <v>166</v>
      </c>
      <c s="37">
        <v>1</v>
      </c>
      <c s="36">
        <v>0</v>
      </c>
      <c s="36">
        <f>ROUND(G138*H138,6)</f>
      </c>
      <c r="L138" s="38">
        <v>0</v>
      </c>
      <c s="32">
        <f>ROUND(ROUND(L138,2)*ROUND(G138,3),2)</f>
      </c>
      <c s="36" t="s">
        <v>56</v>
      </c>
      <c>
        <f>(M138*21)/100</f>
      </c>
      <c t="s">
        <v>28</v>
      </c>
    </row>
    <row r="139" spans="1:5" ht="25.5">
      <c r="A139" s="35" t="s">
        <v>57</v>
      </c>
      <c r="E139" s="39" t="s">
        <v>475</v>
      </c>
    </row>
    <row r="140" spans="1:5" ht="12.75">
      <c r="A140" s="35" t="s">
        <v>58</v>
      </c>
      <c r="E140" s="40" t="s">
        <v>5</v>
      </c>
    </row>
    <row r="141" spans="1:5" ht="25.5">
      <c r="A141" t="s">
        <v>60</v>
      </c>
      <c r="E141" s="39" t="s">
        <v>766</v>
      </c>
    </row>
    <row r="142" spans="1:16" ht="12.75">
      <c r="A142" t="s">
        <v>50</v>
      </c>
      <c s="34" t="s">
        <v>228</v>
      </c>
      <c s="34" t="s">
        <v>767</v>
      </c>
      <c s="35" t="s">
        <v>5</v>
      </c>
      <c s="6" t="s">
        <v>478</v>
      </c>
      <c s="36" t="s">
        <v>166</v>
      </c>
      <c s="37">
        <v>5</v>
      </c>
      <c s="36">
        <v>0</v>
      </c>
      <c s="36">
        <f>ROUND(G142*H142,6)</f>
      </c>
      <c r="L142" s="38">
        <v>0</v>
      </c>
      <c s="32">
        <f>ROUND(ROUND(L142,2)*ROUND(G142,3),2)</f>
      </c>
      <c s="36" t="s">
        <v>56</v>
      </c>
      <c>
        <f>(M142*21)/100</f>
      </c>
      <c t="s">
        <v>28</v>
      </c>
    </row>
    <row r="143" spans="1:5" ht="12.75">
      <c r="A143" s="35" t="s">
        <v>57</v>
      </c>
      <c r="E143" s="39" t="s">
        <v>478</v>
      </c>
    </row>
    <row r="144" spans="1:5" ht="12.75">
      <c r="A144" s="35" t="s">
        <v>58</v>
      </c>
      <c r="E144" s="40" t="s">
        <v>5</v>
      </c>
    </row>
    <row r="145" spans="1:5" ht="25.5">
      <c r="A145" t="s">
        <v>60</v>
      </c>
      <c r="E145" s="39" t="s">
        <v>479</v>
      </c>
    </row>
    <row r="146" spans="1:13" ht="12.75">
      <c r="A146" t="s">
        <v>47</v>
      </c>
      <c r="C146" s="31" t="s">
        <v>768</v>
      </c>
      <c r="E146" s="33" t="s">
        <v>769</v>
      </c>
      <c r="J146" s="32">
        <f>0</f>
      </c>
      <c s="32">
        <f>0</f>
      </c>
      <c s="32">
        <f>0+L147+L151+L155+L159+L163+L167+L171+L175+L179+L183+L187+L191+L195+L199+L203+L207</f>
      </c>
      <c s="32">
        <f>0+M147+M151+M155+M159+M163+M167+M171+M175+M179+M183+M187+M191+M195+M199+M203+M207</f>
      </c>
    </row>
    <row r="147" spans="1:16" ht="25.5">
      <c r="A147" t="s">
        <v>50</v>
      </c>
      <c s="34" t="s">
        <v>231</v>
      </c>
      <c s="34" t="s">
        <v>770</v>
      </c>
      <c s="35" t="s">
        <v>5</v>
      </c>
      <c s="6" t="s">
        <v>771</v>
      </c>
      <c s="36" t="s">
        <v>166</v>
      </c>
      <c s="37">
        <v>28</v>
      </c>
      <c s="36">
        <v>0</v>
      </c>
      <c s="36">
        <f>ROUND(G147*H147,6)</f>
      </c>
      <c r="L147" s="38">
        <v>0</v>
      </c>
      <c s="32">
        <f>ROUND(ROUND(L147,2)*ROUND(G147,3),2)</f>
      </c>
      <c s="36" t="s">
        <v>56</v>
      </c>
      <c>
        <f>(M147*21)/100</f>
      </c>
      <c t="s">
        <v>28</v>
      </c>
    </row>
    <row r="148" spans="1:5" ht="25.5">
      <c r="A148" s="35" t="s">
        <v>57</v>
      </c>
      <c r="E148" s="39" t="s">
        <v>771</v>
      </c>
    </row>
    <row r="149" spans="1:5" ht="12.75">
      <c r="A149" s="35" t="s">
        <v>58</v>
      </c>
      <c r="E149" s="40" t="s">
        <v>5</v>
      </c>
    </row>
    <row r="150" spans="1:5" ht="38.25">
      <c r="A150" t="s">
        <v>60</v>
      </c>
      <c r="E150" s="39" t="s">
        <v>772</v>
      </c>
    </row>
    <row r="151" spans="1:16" ht="38.25">
      <c r="A151" t="s">
        <v>50</v>
      </c>
      <c s="34" t="s">
        <v>234</v>
      </c>
      <c s="34" t="s">
        <v>773</v>
      </c>
      <c s="35" t="s">
        <v>5</v>
      </c>
      <c s="6" t="s">
        <v>774</v>
      </c>
      <c s="36" t="s">
        <v>166</v>
      </c>
      <c s="37">
        <v>4</v>
      </c>
      <c s="36">
        <v>0</v>
      </c>
      <c s="36">
        <f>ROUND(G151*H151,6)</f>
      </c>
      <c r="L151" s="38">
        <v>0</v>
      </c>
      <c s="32">
        <f>ROUND(ROUND(L151,2)*ROUND(G151,3),2)</f>
      </c>
      <c s="36" t="s">
        <v>56</v>
      </c>
      <c>
        <f>(M151*21)/100</f>
      </c>
      <c t="s">
        <v>28</v>
      </c>
    </row>
    <row r="152" spans="1:5" ht="38.25">
      <c r="A152" s="35" t="s">
        <v>57</v>
      </c>
      <c r="E152" s="39" t="s">
        <v>775</v>
      </c>
    </row>
    <row r="153" spans="1:5" ht="12.75">
      <c r="A153" s="35" t="s">
        <v>58</v>
      </c>
      <c r="E153" s="40" t="s">
        <v>5</v>
      </c>
    </row>
    <row r="154" spans="1:5" ht="38.25">
      <c r="A154" t="s">
        <v>60</v>
      </c>
      <c r="E154" s="39" t="s">
        <v>772</v>
      </c>
    </row>
    <row r="155" spans="1:16" ht="25.5">
      <c r="A155" t="s">
        <v>50</v>
      </c>
      <c s="34" t="s">
        <v>237</v>
      </c>
      <c s="34" t="s">
        <v>776</v>
      </c>
      <c s="35" t="s">
        <v>5</v>
      </c>
      <c s="6" t="s">
        <v>777</v>
      </c>
      <c s="36" t="s">
        <v>188</v>
      </c>
      <c s="37">
        <v>1770</v>
      </c>
      <c s="36">
        <v>0</v>
      </c>
      <c s="36">
        <f>ROUND(G155*H155,6)</f>
      </c>
      <c r="L155" s="38">
        <v>0</v>
      </c>
      <c s="32">
        <f>ROUND(ROUND(L155,2)*ROUND(G155,3),2)</f>
      </c>
      <c s="36" t="s">
        <v>56</v>
      </c>
      <c>
        <f>(M155*21)/100</f>
      </c>
      <c t="s">
        <v>28</v>
      </c>
    </row>
    <row r="156" spans="1:5" ht="25.5">
      <c r="A156" s="35" t="s">
        <v>57</v>
      </c>
      <c r="E156" s="39" t="s">
        <v>777</v>
      </c>
    </row>
    <row r="157" spans="1:5" ht="12.75">
      <c r="A157" s="35" t="s">
        <v>58</v>
      </c>
      <c r="E157" s="40" t="s">
        <v>5</v>
      </c>
    </row>
    <row r="158" spans="1:5" ht="38.25">
      <c r="A158" t="s">
        <v>60</v>
      </c>
      <c r="E158" s="39" t="s">
        <v>778</v>
      </c>
    </row>
    <row r="159" spans="1:16" ht="25.5">
      <c r="A159" t="s">
        <v>50</v>
      </c>
      <c s="34" t="s">
        <v>240</v>
      </c>
      <c s="34" t="s">
        <v>779</v>
      </c>
      <c s="35" t="s">
        <v>5</v>
      </c>
      <c s="6" t="s">
        <v>780</v>
      </c>
      <c s="36" t="s">
        <v>188</v>
      </c>
      <c s="37">
        <v>130</v>
      </c>
      <c s="36">
        <v>0</v>
      </c>
      <c s="36">
        <f>ROUND(G159*H159,6)</f>
      </c>
      <c r="L159" s="38">
        <v>0</v>
      </c>
      <c s="32">
        <f>ROUND(ROUND(L159,2)*ROUND(G159,3),2)</f>
      </c>
      <c s="36" t="s">
        <v>56</v>
      </c>
      <c>
        <f>(M159*21)/100</f>
      </c>
      <c t="s">
        <v>28</v>
      </c>
    </row>
    <row r="160" spans="1:5" ht="25.5">
      <c r="A160" s="35" t="s">
        <v>57</v>
      </c>
      <c r="E160" s="39" t="s">
        <v>780</v>
      </c>
    </row>
    <row r="161" spans="1:5" ht="12.75">
      <c r="A161" s="35" t="s">
        <v>58</v>
      </c>
      <c r="E161" s="40" t="s">
        <v>5</v>
      </c>
    </row>
    <row r="162" spans="1:5" ht="38.25">
      <c r="A162" t="s">
        <v>60</v>
      </c>
      <c r="E162" s="39" t="s">
        <v>781</v>
      </c>
    </row>
    <row r="163" spans="1:16" ht="12.75">
      <c r="A163" t="s">
        <v>50</v>
      </c>
      <c s="34" t="s">
        <v>245</v>
      </c>
      <c s="34" t="s">
        <v>782</v>
      </c>
      <c s="35" t="s">
        <v>5</v>
      </c>
      <c s="6" t="s">
        <v>783</v>
      </c>
      <c s="36" t="s">
        <v>188</v>
      </c>
      <c s="37">
        <v>135</v>
      </c>
      <c s="36">
        <v>0</v>
      </c>
      <c s="36">
        <f>ROUND(G163*H163,6)</f>
      </c>
      <c r="L163" s="38">
        <v>0</v>
      </c>
      <c s="32">
        <f>ROUND(ROUND(L163,2)*ROUND(G163,3),2)</f>
      </c>
      <c s="36" t="s">
        <v>56</v>
      </c>
      <c>
        <f>(M163*21)/100</f>
      </c>
      <c t="s">
        <v>28</v>
      </c>
    </row>
    <row r="164" spans="1:5" ht="12.75">
      <c r="A164" s="35" t="s">
        <v>57</v>
      </c>
      <c r="E164" s="39" t="s">
        <v>783</v>
      </c>
    </row>
    <row r="165" spans="1:5" ht="12.75">
      <c r="A165" s="35" t="s">
        <v>58</v>
      </c>
      <c r="E165" s="40" t="s">
        <v>5</v>
      </c>
    </row>
    <row r="166" spans="1:5" ht="38.25">
      <c r="A166" t="s">
        <v>60</v>
      </c>
      <c r="E166" s="39" t="s">
        <v>784</v>
      </c>
    </row>
    <row r="167" spans="1:16" ht="12.75">
      <c r="A167" t="s">
        <v>50</v>
      </c>
      <c s="34" t="s">
        <v>248</v>
      </c>
      <c s="34" t="s">
        <v>785</v>
      </c>
      <c s="35" t="s">
        <v>5</v>
      </c>
      <c s="6" t="s">
        <v>191</v>
      </c>
      <c s="36" t="s">
        <v>188</v>
      </c>
      <c s="37">
        <v>1770</v>
      </c>
      <c s="36">
        <v>0</v>
      </c>
      <c s="36">
        <f>ROUND(G167*H167,6)</f>
      </c>
      <c r="L167" s="38">
        <v>0</v>
      </c>
      <c s="32">
        <f>ROUND(ROUND(L167,2)*ROUND(G167,3),2)</f>
      </c>
      <c s="36" t="s">
        <v>56</v>
      </c>
      <c>
        <f>(M167*21)/100</f>
      </c>
      <c t="s">
        <v>28</v>
      </c>
    </row>
    <row r="168" spans="1:5" ht="12.75">
      <c r="A168" s="35" t="s">
        <v>57</v>
      </c>
      <c r="E168" s="39" t="s">
        <v>191</v>
      </c>
    </row>
    <row r="169" spans="1:5" ht="12.75">
      <c r="A169" s="35" t="s">
        <v>58</v>
      </c>
      <c r="E169" s="40" t="s">
        <v>5</v>
      </c>
    </row>
    <row r="170" spans="1:5" ht="38.25">
      <c r="A170" t="s">
        <v>60</v>
      </c>
      <c r="E170" s="39" t="s">
        <v>786</v>
      </c>
    </row>
    <row r="171" spans="1:16" ht="12.75">
      <c r="A171" t="s">
        <v>50</v>
      </c>
      <c s="34" t="s">
        <v>251</v>
      </c>
      <c s="34" t="s">
        <v>787</v>
      </c>
      <c s="35" t="s">
        <v>5</v>
      </c>
      <c s="6" t="s">
        <v>572</v>
      </c>
      <c s="36" t="s">
        <v>166</v>
      </c>
      <c s="37">
        <v>1770</v>
      </c>
      <c s="36">
        <v>0</v>
      </c>
      <c s="36">
        <f>ROUND(G171*H171,6)</f>
      </c>
      <c r="L171" s="38">
        <v>0</v>
      </c>
      <c s="32">
        <f>ROUND(ROUND(L171,2)*ROUND(G171,3),2)</f>
      </c>
      <c s="36" t="s">
        <v>56</v>
      </c>
      <c>
        <f>(M171*21)/100</f>
      </c>
      <c t="s">
        <v>28</v>
      </c>
    </row>
    <row r="172" spans="1:5" ht="12.75">
      <c r="A172" s="35" t="s">
        <v>57</v>
      </c>
      <c r="E172" s="39" t="s">
        <v>572</v>
      </c>
    </row>
    <row r="173" spans="1:5" ht="12.75">
      <c r="A173" s="35" t="s">
        <v>58</v>
      </c>
      <c r="E173" s="40" t="s">
        <v>5</v>
      </c>
    </row>
    <row r="174" spans="1:5" ht="38.25">
      <c r="A174" t="s">
        <v>60</v>
      </c>
      <c r="E174" s="39" t="s">
        <v>788</v>
      </c>
    </row>
    <row r="175" spans="1:16" ht="12.75">
      <c r="A175" t="s">
        <v>50</v>
      </c>
      <c s="34" t="s">
        <v>254</v>
      </c>
      <c s="34" t="s">
        <v>789</v>
      </c>
      <c s="35" t="s">
        <v>5</v>
      </c>
      <c s="6" t="s">
        <v>575</v>
      </c>
      <c s="36" t="s">
        <v>166</v>
      </c>
      <c s="37">
        <v>48</v>
      </c>
      <c s="36">
        <v>0</v>
      </c>
      <c s="36">
        <f>ROUND(G175*H175,6)</f>
      </c>
      <c r="L175" s="38">
        <v>0</v>
      </c>
      <c s="32">
        <f>ROUND(ROUND(L175,2)*ROUND(G175,3),2)</f>
      </c>
      <c s="36" t="s">
        <v>56</v>
      </c>
      <c>
        <f>(M175*21)/100</f>
      </c>
      <c t="s">
        <v>28</v>
      </c>
    </row>
    <row r="176" spans="1:5" ht="12.75">
      <c r="A176" s="35" t="s">
        <v>57</v>
      </c>
      <c r="E176" s="39" t="s">
        <v>575</v>
      </c>
    </row>
    <row r="177" spans="1:5" ht="12.75">
      <c r="A177" s="35" t="s">
        <v>58</v>
      </c>
      <c r="E177" s="40" t="s">
        <v>5</v>
      </c>
    </row>
    <row r="178" spans="1:5" ht="38.25">
      <c r="A178" t="s">
        <v>60</v>
      </c>
      <c r="E178" s="39" t="s">
        <v>788</v>
      </c>
    </row>
    <row r="179" spans="1:16" ht="12.75">
      <c r="A179" t="s">
        <v>50</v>
      </c>
      <c s="34" t="s">
        <v>257</v>
      </c>
      <c s="34" t="s">
        <v>790</v>
      </c>
      <c s="35" t="s">
        <v>5</v>
      </c>
      <c s="6" t="s">
        <v>791</v>
      </c>
      <c s="36" t="s">
        <v>166</v>
      </c>
      <c s="37">
        <v>1</v>
      </c>
      <c s="36">
        <v>0</v>
      </c>
      <c s="36">
        <f>ROUND(G179*H179,6)</f>
      </c>
      <c r="L179" s="38">
        <v>0</v>
      </c>
      <c s="32">
        <f>ROUND(ROUND(L179,2)*ROUND(G179,3),2)</f>
      </c>
      <c s="36" t="s">
        <v>56</v>
      </c>
      <c>
        <f>(M179*21)/100</f>
      </c>
      <c t="s">
        <v>28</v>
      </c>
    </row>
    <row r="180" spans="1:5" ht="12.75">
      <c r="A180" s="35" t="s">
        <v>57</v>
      </c>
      <c r="E180" s="39" t="s">
        <v>791</v>
      </c>
    </row>
    <row r="181" spans="1:5" ht="12.75">
      <c r="A181" s="35" t="s">
        <v>58</v>
      </c>
      <c r="E181" s="40" t="s">
        <v>5</v>
      </c>
    </row>
    <row r="182" spans="1:5" ht="25.5">
      <c r="A182" t="s">
        <v>60</v>
      </c>
      <c r="E182" s="39" t="s">
        <v>792</v>
      </c>
    </row>
    <row r="183" spans="1:16" ht="25.5">
      <c r="A183" t="s">
        <v>50</v>
      </c>
      <c s="34" t="s">
        <v>262</v>
      </c>
      <c s="34" t="s">
        <v>793</v>
      </c>
      <c s="35" t="s">
        <v>5</v>
      </c>
      <c s="6" t="s">
        <v>794</v>
      </c>
      <c s="36" t="s">
        <v>166</v>
      </c>
      <c s="37">
        <v>130</v>
      </c>
      <c s="36">
        <v>0</v>
      </c>
      <c s="36">
        <f>ROUND(G183*H183,6)</f>
      </c>
      <c r="L183" s="38">
        <v>0</v>
      </c>
      <c s="32">
        <f>ROUND(ROUND(L183,2)*ROUND(G183,3),2)</f>
      </c>
      <c s="36" t="s">
        <v>56</v>
      </c>
      <c>
        <f>(M183*21)/100</f>
      </c>
      <c t="s">
        <v>28</v>
      </c>
    </row>
    <row r="184" spans="1:5" ht="25.5">
      <c r="A184" s="35" t="s">
        <v>57</v>
      </c>
      <c r="E184" s="39" t="s">
        <v>794</v>
      </c>
    </row>
    <row r="185" spans="1:5" ht="12.75">
      <c r="A185" s="35" t="s">
        <v>58</v>
      </c>
      <c r="E185" s="40" t="s">
        <v>5</v>
      </c>
    </row>
    <row r="186" spans="1:5" ht="38.25">
      <c r="A186" t="s">
        <v>60</v>
      </c>
      <c r="E186" s="39" t="s">
        <v>795</v>
      </c>
    </row>
    <row r="187" spans="1:16" ht="25.5">
      <c r="A187" t="s">
        <v>50</v>
      </c>
      <c s="34" t="s">
        <v>267</v>
      </c>
      <c s="34" t="s">
        <v>796</v>
      </c>
      <c s="35" t="s">
        <v>5</v>
      </c>
      <c s="6" t="s">
        <v>577</v>
      </c>
      <c s="36" t="s">
        <v>166</v>
      </c>
      <c s="37">
        <v>25</v>
      </c>
      <c s="36">
        <v>0</v>
      </c>
      <c s="36">
        <f>ROUND(G187*H187,6)</f>
      </c>
      <c r="L187" s="38">
        <v>0</v>
      </c>
      <c s="32">
        <f>ROUND(ROUND(L187,2)*ROUND(G187,3),2)</f>
      </c>
      <c s="36" t="s">
        <v>56</v>
      </c>
      <c>
        <f>(M187*21)/100</f>
      </c>
      <c t="s">
        <v>28</v>
      </c>
    </row>
    <row r="188" spans="1:5" ht="25.5">
      <c r="A188" s="35" t="s">
        <v>57</v>
      </c>
      <c r="E188" s="39" t="s">
        <v>577</v>
      </c>
    </row>
    <row r="189" spans="1:5" ht="12.75">
      <c r="A189" s="35" t="s">
        <v>58</v>
      </c>
      <c r="E189" s="40" t="s">
        <v>5</v>
      </c>
    </row>
    <row r="190" spans="1:5" ht="38.25">
      <c r="A190" t="s">
        <v>60</v>
      </c>
      <c r="E190" s="39" t="s">
        <v>797</v>
      </c>
    </row>
    <row r="191" spans="1:16" ht="12.75">
      <c r="A191" t="s">
        <v>50</v>
      </c>
      <c s="34" t="s">
        <v>270</v>
      </c>
      <c s="34" t="s">
        <v>798</v>
      </c>
      <c s="35" t="s">
        <v>5</v>
      </c>
      <c s="6" t="s">
        <v>799</v>
      </c>
      <c s="36" t="s">
        <v>166</v>
      </c>
      <c s="37">
        <v>4</v>
      </c>
      <c s="36">
        <v>0</v>
      </c>
      <c s="36">
        <f>ROUND(G191*H191,6)</f>
      </c>
      <c r="L191" s="38">
        <v>0</v>
      </c>
      <c s="32">
        <f>ROUND(ROUND(L191,2)*ROUND(G191,3),2)</f>
      </c>
      <c s="36" t="s">
        <v>56</v>
      </c>
      <c>
        <f>(M191*21)/100</f>
      </c>
      <c t="s">
        <v>28</v>
      </c>
    </row>
    <row r="192" spans="1:5" ht="12.75">
      <c r="A192" s="35" t="s">
        <v>57</v>
      </c>
      <c r="E192" s="39" t="s">
        <v>799</v>
      </c>
    </row>
    <row r="193" spans="1:5" ht="12.75">
      <c r="A193" s="35" t="s">
        <v>58</v>
      </c>
      <c r="E193" s="40" t="s">
        <v>5</v>
      </c>
    </row>
    <row r="194" spans="1:5" ht="51">
      <c r="A194" t="s">
        <v>60</v>
      </c>
      <c r="E194" s="39" t="s">
        <v>800</v>
      </c>
    </row>
    <row r="195" spans="1:16" ht="25.5">
      <c r="A195" t="s">
        <v>50</v>
      </c>
      <c s="34" t="s">
        <v>275</v>
      </c>
      <c s="34" t="s">
        <v>801</v>
      </c>
      <c s="35" t="s">
        <v>5</v>
      </c>
      <c s="6" t="s">
        <v>802</v>
      </c>
      <c s="36" t="s">
        <v>166</v>
      </c>
      <c s="37">
        <v>2</v>
      </c>
      <c s="36">
        <v>0</v>
      </c>
      <c s="36">
        <f>ROUND(G195*H195,6)</f>
      </c>
      <c r="L195" s="38">
        <v>0</v>
      </c>
      <c s="32">
        <f>ROUND(ROUND(L195,2)*ROUND(G195,3),2)</f>
      </c>
      <c s="36" t="s">
        <v>56</v>
      </c>
      <c>
        <f>(M195*21)/100</f>
      </c>
      <c t="s">
        <v>28</v>
      </c>
    </row>
    <row r="196" spans="1:5" ht="38.25">
      <c r="A196" s="35" t="s">
        <v>57</v>
      </c>
      <c r="E196" s="39" t="s">
        <v>803</v>
      </c>
    </row>
    <row r="197" spans="1:5" ht="12.75">
      <c r="A197" s="35" t="s">
        <v>58</v>
      </c>
      <c r="E197" s="40" t="s">
        <v>5</v>
      </c>
    </row>
    <row r="198" spans="1:5" ht="25.5">
      <c r="A198" t="s">
        <v>60</v>
      </c>
      <c r="E198" s="39" t="s">
        <v>804</v>
      </c>
    </row>
    <row r="199" spans="1:16" ht="12.75">
      <c r="A199" t="s">
        <v>50</v>
      </c>
      <c s="34" t="s">
        <v>278</v>
      </c>
      <c s="34" t="s">
        <v>805</v>
      </c>
      <c s="35" t="s">
        <v>5</v>
      </c>
      <c s="6" t="s">
        <v>806</v>
      </c>
      <c s="36" t="s">
        <v>300</v>
      </c>
      <c s="37">
        <v>43.5</v>
      </c>
      <c s="36">
        <v>0</v>
      </c>
      <c s="36">
        <f>ROUND(G199*H199,6)</f>
      </c>
      <c r="L199" s="38">
        <v>0</v>
      </c>
      <c s="32">
        <f>ROUND(ROUND(L199,2)*ROUND(G199,3),2)</f>
      </c>
      <c s="36" t="s">
        <v>56</v>
      </c>
      <c>
        <f>(M199*21)/100</f>
      </c>
      <c t="s">
        <v>28</v>
      </c>
    </row>
    <row r="200" spans="1:5" ht="12.75">
      <c r="A200" s="35" t="s">
        <v>57</v>
      </c>
      <c r="E200" s="39" t="s">
        <v>806</v>
      </c>
    </row>
    <row r="201" spans="1:5" ht="12.75">
      <c r="A201" s="35" t="s">
        <v>58</v>
      </c>
      <c r="E201" s="40" t="s">
        <v>5</v>
      </c>
    </row>
    <row r="202" spans="1:5" ht="38.25">
      <c r="A202" t="s">
        <v>60</v>
      </c>
      <c r="E202" s="39" t="s">
        <v>807</v>
      </c>
    </row>
    <row r="203" spans="1:16" ht="12.75">
      <c r="A203" t="s">
        <v>50</v>
      </c>
      <c s="34" t="s">
        <v>282</v>
      </c>
      <c s="34" t="s">
        <v>808</v>
      </c>
      <c s="35" t="s">
        <v>5</v>
      </c>
      <c s="6" t="s">
        <v>809</v>
      </c>
      <c s="36" t="s">
        <v>166</v>
      </c>
      <c s="37">
        <v>2</v>
      </c>
      <c s="36">
        <v>0</v>
      </c>
      <c s="36">
        <f>ROUND(G203*H203,6)</f>
      </c>
      <c r="L203" s="38">
        <v>0</v>
      </c>
      <c s="32">
        <f>ROUND(ROUND(L203,2)*ROUND(G203,3),2)</f>
      </c>
      <c s="36" t="s">
        <v>56</v>
      </c>
      <c>
        <f>(M203*21)/100</f>
      </c>
      <c t="s">
        <v>28</v>
      </c>
    </row>
    <row r="204" spans="1:5" ht="12.75">
      <c r="A204" s="35" t="s">
        <v>57</v>
      </c>
      <c r="E204" s="39" t="s">
        <v>809</v>
      </c>
    </row>
    <row r="205" spans="1:5" ht="12.75">
      <c r="A205" s="35" t="s">
        <v>58</v>
      </c>
      <c r="E205" s="40" t="s">
        <v>5</v>
      </c>
    </row>
    <row r="206" spans="1:5" ht="51">
      <c r="A206" t="s">
        <v>60</v>
      </c>
      <c r="E206" s="39" t="s">
        <v>810</v>
      </c>
    </row>
    <row r="207" spans="1:16" ht="12.75">
      <c r="A207" t="s">
        <v>50</v>
      </c>
      <c s="34" t="s">
        <v>285</v>
      </c>
      <c s="34" t="s">
        <v>811</v>
      </c>
      <c s="35" t="s">
        <v>5</v>
      </c>
      <c s="6" t="s">
        <v>812</v>
      </c>
      <c s="36" t="s">
        <v>188</v>
      </c>
      <c s="37">
        <v>50</v>
      </c>
      <c s="36">
        <v>0</v>
      </c>
      <c s="36">
        <f>ROUND(G207*H207,6)</f>
      </c>
      <c r="L207" s="38">
        <v>0</v>
      </c>
      <c s="32">
        <f>ROUND(ROUND(L207,2)*ROUND(G207,3),2)</f>
      </c>
      <c s="36" t="s">
        <v>56</v>
      </c>
      <c>
        <f>(M207*21)/100</f>
      </c>
      <c t="s">
        <v>28</v>
      </c>
    </row>
    <row r="208" spans="1:5" ht="12.75">
      <c r="A208" s="35" t="s">
        <v>57</v>
      </c>
      <c r="E208" s="39" t="s">
        <v>812</v>
      </c>
    </row>
    <row r="209" spans="1:5" ht="12.75">
      <c r="A209" s="35" t="s">
        <v>58</v>
      </c>
      <c r="E209" s="40" t="s">
        <v>5</v>
      </c>
    </row>
    <row r="210" spans="1:5" ht="38.25">
      <c r="A210" t="s">
        <v>60</v>
      </c>
      <c r="E210" s="39" t="s">
        <v>813</v>
      </c>
    </row>
    <row r="211" spans="1:13" ht="12.75">
      <c r="A211" t="s">
        <v>47</v>
      </c>
      <c r="C211" s="31" t="s">
        <v>814</v>
      </c>
      <c r="E211" s="33" t="s">
        <v>815</v>
      </c>
      <c r="J211" s="32">
        <f>0</f>
      </c>
      <c s="32">
        <f>0</f>
      </c>
      <c s="32">
        <f>0+L212+L216+L220+L224+L228+L232+L236+L240+L244+L248+L252+L256+L260+L264+L268+L272+L276+L280+L284+L288+L292+L296+L300+L304+L308</f>
      </c>
      <c s="32">
        <f>0+M212+M216+M220+M224+M228+M232+M236+M240+M244+M248+M252+M256+M260+M264+M268+M272+M276+M280+M284+M288+M292+M296+M300+M304+M308</f>
      </c>
    </row>
    <row r="212" spans="1:16" ht="12.75">
      <c r="A212" t="s">
        <v>50</v>
      </c>
      <c s="34" t="s">
        <v>288</v>
      </c>
      <c s="34" t="s">
        <v>816</v>
      </c>
      <c s="35" t="s">
        <v>5</v>
      </c>
      <c s="6" t="s">
        <v>817</v>
      </c>
      <c s="36" t="s">
        <v>166</v>
      </c>
      <c s="37">
        <v>1</v>
      </c>
      <c s="36">
        <v>0</v>
      </c>
      <c s="36">
        <f>ROUND(G212*H212,6)</f>
      </c>
      <c r="L212" s="38">
        <v>0</v>
      </c>
      <c s="32">
        <f>ROUND(ROUND(L212,2)*ROUND(G212,3),2)</f>
      </c>
      <c s="36" t="s">
        <v>56</v>
      </c>
      <c>
        <f>(M212*21)/100</f>
      </c>
      <c t="s">
        <v>28</v>
      </c>
    </row>
    <row r="213" spans="1:5" ht="12.75">
      <c r="A213" s="35" t="s">
        <v>57</v>
      </c>
      <c r="E213" s="39" t="s">
        <v>817</v>
      </c>
    </row>
    <row r="214" spans="1:5" ht="12.75">
      <c r="A214" s="35" t="s">
        <v>58</v>
      </c>
      <c r="E214" s="40" t="s">
        <v>5</v>
      </c>
    </row>
    <row r="215" spans="1:5" ht="63.75">
      <c r="A215" t="s">
        <v>60</v>
      </c>
      <c r="E215" s="39" t="s">
        <v>818</v>
      </c>
    </row>
    <row r="216" spans="1:16" ht="12.75">
      <c r="A216" t="s">
        <v>50</v>
      </c>
      <c s="34" t="s">
        <v>291</v>
      </c>
      <c s="34" t="s">
        <v>819</v>
      </c>
      <c s="35" t="s">
        <v>5</v>
      </c>
      <c s="6" t="s">
        <v>820</v>
      </c>
      <c s="36" t="s">
        <v>166</v>
      </c>
      <c s="37">
        <v>1</v>
      </c>
      <c s="36">
        <v>0</v>
      </c>
      <c s="36">
        <f>ROUND(G216*H216,6)</f>
      </c>
      <c r="L216" s="38">
        <v>0</v>
      </c>
      <c s="32">
        <f>ROUND(ROUND(L216,2)*ROUND(G216,3),2)</f>
      </c>
      <c s="36" t="s">
        <v>56</v>
      </c>
      <c>
        <f>(M216*21)/100</f>
      </c>
      <c t="s">
        <v>28</v>
      </c>
    </row>
    <row r="217" spans="1:5" ht="12.75">
      <c r="A217" s="35" t="s">
        <v>57</v>
      </c>
      <c r="E217" s="39" t="s">
        <v>820</v>
      </c>
    </row>
    <row r="218" spans="1:5" ht="12.75">
      <c r="A218" s="35" t="s">
        <v>58</v>
      </c>
      <c r="E218" s="40" t="s">
        <v>5</v>
      </c>
    </row>
    <row r="219" spans="1:5" ht="25.5">
      <c r="A219" t="s">
        <v>60</v>
      </c>
      <c r="E219" s="39" t="s">
        <v>821</v>
      </c>
    </row>
    <row r="220" spans="1:16" ht="12.75">
      <c r="A220" t="s">
        <v>50</v>
      </c>
      <c s="34" t="s">
        <v>297</v>
      </c>
      <c s="34" t="s">
        <v>822</v>
      </c>
      <c s="35" t="s">
        <v>5</v>
      </c>
      <c s="6" t="s">
        <v>823</v>
      </c>
      <c s="36" t="s">
        <v>166</v>
      </c>
      <c s="37">
        <v>4</v>
      </c>
      <c s="36">
        <v>0</v>
      </c>
      <c s="36">
        <f>ROUND(G220*H220,6)</f>
      </c>
      <c r="L220" s="38">
        <v>0</v>
      </c>
      <c s="32">
        <f>ROUND(ROUND(L220,2)*ROUND(G220,3),2)</f>
      </c>
      <c s="36" t="s">
        <v>56</v>
      </c>
      <c>
        <f>(M220*21)/100</f>
      </c>
      <c t="s">
        <v>28</v>
      </c>
    </row>
    <row r="221" spans="1:5" ht="12.75">
      <c r="A221" s="35" t="s">
        <v>57</v>
      </c>
      <c r="E221" s="39" t="s">
        <v>823</v>
      </c>
    </row>
    <row r="222" spans="1:5" ht="12.75">
      <c r="A222" s="35" t="s">
        <v>58</v>
      </c>
      <c r="E222" s="40" t="s">
        <v>5</v>
      </c>
    </row>
    <row r="223" spans="1:5" ht="25.5">
      <c r="A223" t="s">
        <v>60</v>
      </c>
      <c r="E223" s="39" t="s">
        <v>821</v>
      </c>
    </row>
    <row r="224" spans="1:16" ht="12.75">
      <c r="A224" t="s">
        <v>50</v>
      </c>
      <c s="34" t="s">
        <v>302</v>
      </c>
      <c s="34" t="s">
        <v>824</v>
      </c>
      <c s="35" t="s">
        <v>5</v>
      </c>
      <c s="6" t="s">
        <v>825</v>
      </c>
      <c s="36" t="s">
        <v>166</v>
      </c>
      <c s="37">
        <v>1</v>
      </c>
      <c s="36">
        <v>0</v>
      </c>
      <c s="36">
        <f>ROUND(G224*H224,6)</f>
      </c>
      <c r="L224" s="38">
        <v>0</v>
      </c>
      <c s="32">
        <f>ROUND(ROUND(L224,2)*ROUND(G224,3),2)</f>
      </c>
      <c s="36" t="s">
        <v>56</v>
      </c>
      <c>
        <f>(M224*21)/100</f>
      </c>
      <c t="s">
        <v>28</v>
      </c>
    </row>
    <row r="225" spans="1:5" ht="12.75">
      <c r="A225" s="35" t="s">
        <v>57</v>
      </c>
      <c r="E225" s="39" t="s">
        <v>825</v>
      </c>
    </row>
    <row r="226" spans="1:5" ht="12.75">
      <c r="A226" s="35" t="s">
        <v>58</v>
      </c>
      <c r="E226" s="40" t="s">
        <v>5</v>
      </c>
    </row>
    <row r="227" spans="1:5" ht="25.5">
      <c r="A227" t="s">
        <v>60</v>
      </c>
      <c r="E227" s="39" t="s">
        <v>821</v>
      </c>
    </row>
    <row r="228" spans="1:16" ht="12.75">
      <c r="A228" t="s">
        <v>50</v>
      </c>
      <c s="34" t="s">
        <v>306</v>
      </c>
      <c s="34" t="s">
        <v>826</v>
      </c>
      <c s="35" t="s">
        <v>5</v>
      </c>
      <c s="6" t="s">
        <v>827</v>
      </c>
      <c s="36" t="s">
        <v>166</v>
      </c>
      <c s="37">
        <v>1</v>
      </c>
      <c s="36">
        <v>0</v>
      </c>
      <c s="36">
        <f>ROUND(G228*H228,6)</f>
      </c>
      <c r="L228" s="38">
        <v>0</v>
      </c>
      <c s="32">
        <f>ROUND(ROUND(L228,2)*ROUND(G228,3),2)</f>
      </c>
      <c s="36" t="s">
        <v>56</v>
      </c>
      <c>
        <f>(M228*21)/100</f>
      </c>
      <c t="s">
        <v>28</v>
      </c>
    </row>
    <row r="229" spans="1:5" ht="12.75">
      <c r="A229" s="35" t="s">
        <v>57</v>
      </c>
      <c r="E229" s="39" t="s">
        <v>827</v>
      </c>
    </row>
    <row r="230" spans="1:5" ht="12.75">
      <c r="A230" s="35" t="s">
        <v>58</v>
      </c>
      <c r="E230" s="40" t="s">
        <v>5</v>
      </c>
    </row>
    <row r="231" spans="1:5" ht="25.5">
      <c r="A231" t="s">
        <v>60</v>
      </c>
      <c r="E231" s="39" t="s">
        <v>821</v>
      </c>
    </row>
    <row r="232" spans="1:16" ht="12.75">
      <c r="A232" t="s">
        <v>50</v>
      </c>
      <c s="34" t="s">
        <v>309</v>
      </c>
      <c s="34" t="s">
        <v>828</v>
      </c>
      <c s="35" t="s">
        <v>5</v>
      </c>
      <c s="6" t="s">
        <v>829</v>
      </c>
      <c s="36" t="s">
        <v>166</v>
      </c>
      <c s="37">
        <v>2</v>
      </c>
      <c s="36">
        <v>0</v>
      </c>
      <c s="36">
        <f>ROUND(G232*H232,6)</f>
      </c>
      <c r="L232" s="38">
        <v>0</v>
      </c>
      <c s="32">
        <f>ROUND(ROUND(L232,2)*ROUND(G232,3),2)</f>
      </c>
      <c s="36" t="s">
        <v>56</v>
      </c>
      <c>
        <f>(M232*21)/100</f>
      </c>
      <c t="s">
        <v>28</v>
      </c>
    </row>
    <row r="233" spans="1:5" ht="12.75">
      <c r="A233" s="35" t="s">
        <v>57</v>
      </c>
      <c r="E233" s="39" t="s">
        <v>829</v>
      </c>
    </row>
    <row r="234" spans="1:5" ht="12.75">
      <c r="A234" s="35" t="s">
        <v>58</v>
      </c>
      <c r="E234" s="40" t="s">
        <v>5</v>
      </c>
    </row>
    <row r="235" spans="1:5" ht="25.5">
      <c r="A235" t="s">
        <v>60</v>
      </c>
      <c r="E235" s="39" t="s">
        <v>821</v>
      </c>
    </row>
    <row r="236" spans="1:16" ht="12.75">
      <c r="A236" t="s">
        <v>50</v>
      </c>
      <c s="34" t="s">
        <v>315</v>
      </c>
      <c s="34" t="s">
        <v>830</v>
      </c>
      <c s="35" t="s">
        <v>5</v>
      </c>
      <c s="6" t="s">
        <v>831</v>
      </c>
      <c s="36" t="s">
        <v>166</v>
      </c>
      <c s="37">
        <v>2</v>
      </c>
      <c s="36">
        <v>0</v>
      </c>
      <c s="36">
        <f>ROUND(G236*H236,6)</f>
      </c>
      <c r="L236" s="38">
        <v>0</v>
      </c>
      <c s="32">
        <f>ROUND(ROUND(L236,2)*ROUND(G236,3),2)</f>
      </c>
      <c s="36" t="s">
        <v>56</v>
      </c>
      <c>
        <f>(M236*21)/100</f>
      </c>
      <c t="s">
        <v>28</v>
      </c>
    </row>
    <row r="237" spans="1:5" ht="12.75">
      <c r="A237" s="35" t="s">
        <v>57</v>
      </c>
      <c r="E237" s="39" t="s">
        <v>831</v>
      </c>
    </row>
    <row r="238" spans="1:5" ht="12.75">
      <c r="A238" s="35" t="s">
        <v>58</v>
      </c>
      <c r="E238" s="40" t="s">
        <v>5</v>
      </c>
    </row>
    <row r="239" spans="1:5" ht="25.5">
      <c r="A239" t="s">
        <v>60</v>
      </c>
      <c r="E239" s="39" t="s">
        <v>821</v>
      </c>
    </row>
    <row r="240" spans="1:16" ht="12.75">
      <c r="A240" t="s">
        <v>50</v>
      </c>
      <c s="34" t="s">
        <v>318</v>
      </c>
      <c s="34" t="s">
        <v>832</v>
      </c>
      <c s="35" t="s">
        <v>5</v>
      </c>
      <c s="6" t="s">
        <v>833</v>
      </c>
      <c s="36" t="s">
        <v>166</v>
      </c>
      <c s="37">
        <v>2</v>
      </c>
      <c s="36">
        <v>0</v>
      </c>
      <c s="36">
        <f>ROUND(G240*H240,6)</f>
      </c>
      <c r="L240" s="38">
        <v>0</v>
      </c>
      <c s="32">
        <f>ROUND(ROUND(L240,2)*ROUND(G240,3),2)</f>
      </c>
      <c s="36" t="s">
        <v>56</v>
      </c>
      <c>
        <f>(M240*21)/100</f>
      </c>
      <c t="s">
        <v>28</v>
      </c>
    </row>
    <row r="241" spans="1:5" ht="12.75">
      <c r="A241" s="35" t="s">
        <v>57</v>
      </c>
      <c r="E241" s="39" t="s">
        <v>833</v>
      </c>
    </row>
    <row r="242" spans="1:5" ht="12.75">
      <c r="A242" s="35" t="s">
        <v>58</v>
      </c>
      <c r="E242" s="40" t="s">
        <v>5</v>
      </c>
    </row>
    <row r="243" spans="1:5" ht="25.5">
      <c r="A243" t="s">
        <v>60</v>
      </c>
      <c r="E243" s="39" t="s">
        <v>821</v>
      </c>
    </row>
    <row r="244" spans="1:16" ht="25.5">
      <c r="A244" t="s">
        <v>50</v>
      </c>
      <c s="34" t="s">
        <v>383</v>
      </c>
      <c s="34" t="s">
        <v>834</v>
      </c>
      <c s="35" t="s">
        <v>5</v>
      </c>
      <c s="6" t="s">
        <v>835</v>
      </c>
      <c s="36" t="s">
        <v>166</v>
      </c>
      <c s="37">
        <v>4</v>
      </c>
      <c s="36">
        <v>0</v>
      </c>
      <c s="36">
        <f>ROUND(G244*H244,6)</f>
      </c>
      <c r="L244" s="38">
        <v>0</v>
      </c>
      <c s="32">
        <f>ROUND(ROUND(L244,2)*ROUND(G244,3),2)</f>
      </c>
      <c s="36" t="s">
        <v>56</v>
      </c>
      <c>
        <f>(M244*21)/100</f>
      </c>
      <c t="s">
        <v>28</v>
      </c>
    </row>
    <row r="245" spans="1:5" ht="25.5">
      <c r="A245" s="35" t="s">
        <v>57</v>
      </c>
      <c r="E245" s="39" t="s">
        <v>835</v>
      </c>
    </row>
    <row r="246" spans="1:5" ht="12.75">
      <c r="A246" s="35" t="s">
        <v>58</v>
      </c>
      <c r="E246" s="40" t="s">
        <v>5</v>
      </c>
    </row>
    <row r="247" spans="1:5" ht="25.5">
      <c r="A247" t="s">
        <v>60</v>
      </c>
      <c r="E247" s="39" t="s">
        <v>821</v>
      </c>
    </row>
    <row r="248" spans="1:16" ht="12.75">
      <c r="A248" t="s">
        <v>50</v>
      </c>
      <c s="34" t="s">
        <v>386</v>
      </c>
      <c s="34" t="s">
        <v>836</v>
      </c>
      <c s="35" t="s">
        <v>5</v>
      </c>
      <c s="6" t="s">
        <v>837</v>
      </c>
      <c s="36" t="s">
        <v>166</v>
      </c>
      <c s="37">
        <v>6</v>
      </c>
      <c s="36">
        <v>0</v>
      </c>
      <c s="36">
        <f>ROUND(G248*H248,6)</f>
      </c>
      <c r="L248" s="38">
        <v>0</v>
      </c>
      <c s="32">
        <f>ROUND(ROUND(L248,2)*ROUND(G248,3),2)</f>
      </c>
      <c s="36" t="s">
        <v>56</v>
      </c>
      <c>
        <f>(M248*21)/100</f>
      </c>
      <c t="s">
        <v>28</v>
      </c>
    </row>
    <row r="249" spans="1:5" ht="12.75">
      <c r="A249" s="35" t="s">
        <v>57</v>
      </c>
      <c r="E249" s="39" t="s">
        <v>837</v>
      </c>
    </row>
    <row r="250" spans="1:5" ht="12.75">
      <c r="A250" s="35" t="s">
        <v>58</v>
      </c>
      <c r="E250" s="40" t="s">
        <v>5</v>
      </c>
    </row>
    <row r="251" spans="1:5" ht="25.5">
      <c r="A251" t="s">
        <v>60</v>
      </c>
      <c r="E251" s="39" t="s">
        <v>821</v>
      </c>
    </row>
    <row r="252" spans="1:16" ht="12.75">
      <c r="A252" t="s">
        <v>50</v>
      </c>
      <c s="34" t="s">
        <v>389</v>
      </c>
      <c s="34" t="s">
        <v>838</v>
      </c>
      <c s="35" t="s">
        <v>5</v>
      </c>
      <c s="6" t="s">
        <v>839</v>
      </c>
      <c s="36" t="s">
        <v>166</v>
      </c>
      <c s="37">
        <v>1</v>
      </c>
      <c s="36">
        <v>0</v>
      </c>
      <c s="36">
        <f>ROUND(G252*H252,6)</f>
      </c>
      <c r="L252" s="38">
        <v>0</v>
      </c>
      <c s="32">
        <f>ROUND(ROUND(L252,2)*ROUND(G252,3),2)</f>
      </c>
      <c s="36" t="s">
        <v>56</v>
      </c>
      <c>
        <f>(M252*21)/100</f>
      </c>
      <c t="s">
        <v>28</v>
      </c>
    </row>
    <row r="253" spans="1:5" ht="12.75">
      <c r="A253" s="35" t="s">
        <v>57</v>
      </c>
      <c r="E253" s="39" t="s">
        <v>839</v>
      </c>
    </row>
    <row r="254" spans="1:5" ht="12.75">
      <c r="A254" s="35" t="s">
        <v>58</v>
      </c>
      <c r="E254" s="40" t="s">
        <v>5</v>
      </c>
    </row>
    <row r="255" spans="1:5" ht="25.5">
      <c r="A255" t="s">
        <v>60</v>
      </c>
      <c r="E255" s="39" t="s">
        <v>821</v>
      </c>
    </row>
    <row r="256" spans="1:16" ht="12.75">
      <c r="A256" t="s">
        <v>50</v>
      </c>
      <c s="34" t="s">
        <v>392</v>
      </c>
      <c s="34" t="s">
        <v>840</v>
      </c>
      <c s="35" t="s">
        <v>5</v>
      </c>
      <c s="6" t="s">
        <v>841</v>
      </c>
      <c s="36" t="s">
        <v>166</v>
      </c>
      <c s="37">
        <v>30</v>
      </c>
      <c s="36">
        <v>0</v>
      </c>
      <c s="36">
        <f>ROUND(G256*H256,6)</f>
      </c>
      <c r="L256" s="38">
        <v>0</v>
      </c>
      <c s="32">
        <f>ROUND(ROUND(L256,2)*ROUND(G256,3),2)</f>
      </c>
      <c s="36" t="s">
        <v>56</v>
      </c>
      <c>
        <f>(M256*21)/100</f>
      </c>
      <c t="s">
        <v>28</v>
      </c>
    </row>
    <row r="257" spans="1:5" ht="12.75">
      <c r="A257" s="35" t="s">
        <v>57</v>
      </c>
      <c r="E257" s="39" t="s">
        <v>841</v>
      </c>
    </row>
    <row r="258" spans="1:5" ht="12.75">
      <c r="A258" s="35" t="s">
        <v>58</v>
      </c>
      <c r="E258" s="40" t="s">
        <v>5</v>
      </c>
    </row>
    <row r="259" spans="1:5" ht="25.5">
      <c r="A259" t="s">
        <v>60</v>
      </c>
      <c r="E259" s="39" t="s">
        <v>821</v>
      </c>
    </row>
    <row r="260" spans="1:16" ht="12.75">
      <c r="A260" t="s">
        <v>50</v>
      </c>
      <c s="34" t="s">
        <v>395</v>
      </c>
      <c s="34" t="s">
        <v>842</v>
      </c>
      <c s="35" t="s">
        <v>5</v>
      </c>
      <c s="6" t="s">
        <v>843</v>
      </c>
      <c s="36" t="s">
        <v>166</v>
      </c>
      <c s="37">
        <v>50</v>
      </c>
      <c s="36">
        <v>0</v>
      </c>
      <c s="36">
        <f>ROUND(G260*H260,6)</f>
      </c>
      <c r="L260" s="38">
        <v>0</v>
      </c>
      <c s="32">
        <f>ROUND(ROUND(L260,2)*ROUND(G260,3),2)</f>
      </c>
      <c s="36" t="s">
        <v>56</v>
      </c>
      <c>
        <f>(M260*21)/100</f>
      </c>
      <c t="s">
        <v>28</v>
      </c>
    </row>
    <row r="261" spans="1:5" ht="12.75">
      <c r="A261" s="35" t="s">
        <v>57</v>
      </c>
      <c r="E261" s="39" t="s">
        <v>843</v>
      </c>
    </row>
    <row r="262" spans="1:5" ht="12.75">
      <c r="A262" s="35" t="s">
        <v>58</v>
      </c>
      <c r="E262" s="40" t="s">
        <v>5</v>
      </c>
    </row>
    <row r="263" spans="1:5" ht="25.5">
      <c r="A263" t="s">
        <v>60</v>
      </c>
      <c r="E263" s="39" t="s">
        <v>821</v>
      </c>
    </row>
    <row r="264" spans="1:16" ht="12.75">
      <c r="A264" t="s">
        <v>50</v>
      </c>
      <c s="34" t="s">
        <v>398</v>
      </c>
      <c s="34" t="s">
        <v>844</v>
      </c>
      <c s="35" t="s">
        <v>5</v>
      </c>
      <c s="6" t="s">
        <v>845</v>
      </c>
      <c s="36" t="s">
        <v>166</v>
      </c>
      <c s="37">
        <v>6</v>
      </c>
      <c s="36">
        <v>0</v>
      </c>
      <c s="36">
        <f>ROUND(G264*H264,6)</f>
      </c>
      <c r="L264" s="38">
        <v>0</v>
      </c>
      <c s="32">
        <f>ROUND(ROUND(L264,2)*ROUND(G264,3),2)</f>
      </c>
      <c s="36" t="s">
        <v>56</v>
      </c>
      <c>
        <f>(M264*21)/100</f>
      </c>
      <c t="s">
        <v>28</v>
      </c>
    </row>
    <row r="265" spans="1:5" ht="12.75">
      <c r="A265" s="35" t="s">
        <v>57</v>
      </c>
      <c r="E265" s="39" t="s">
        <v>845</v>
      </c>
    </row>
    <row r="266" spans="1:5" ht="12.75">
      <c r="A266" s="35" t="s">
        <v>58</v>
      </c>
      <c r="E266" s="40" t="s">
        <v>5</v>
      </c>
    </row>
    <row r="267" spans="1:5" ht="25.5">
      <c r="A267" t="s">
        <v>60</v>
      </c>
      <c r="E267" s="39" t="s">
        <v>821</v>
      </c>
    </row>
    <row r="268" spans="1:16" ht="12.75">
      <c r="A268" t="s">
        <v>50</v>
      </c>
      <c s="34" t="s">
        <v>402</v>
      </c>
      <c s="34" t="s">
        <v>846</v>
      </c>
      <c s="35" t="s">
        <v>5</v>
      </c>
      <c s="6" t="s">
        <v>847</v>
      </c>
      <c s="36" t="s">
        <v>166</v>
      </c>
      <c s="37">
        <v>8</v>
      </c>
      <c s="36">
        <v>0</v>
      </c>
      <c s="36">
        <f>ROUND(G268*H268,6)</f>
      </c>
      <c r="L268" s="38">
        <v>0</v>
      </c>
      <c s="32">
        <f>ROUND(ROUND(L268,2)*ROUND(G268,3),2)</f>
      </c>
      <c s="36" t="s">
        <v>56</v>
      </c>
      <c>
        <f>(M268*21)/100</f>
      </c>
      <c t="s">
        <v>28</v>
      </c>
    </row>
    <row r="269" spans="1:5" ht="12.75">
      <c r="A269" s="35" t="s">
        <v>57</v>
      </c>
      <c r="E269" s="39" t="s">
        <v>847</v>
      </c>
    </row>
    <row r="270" spans="1:5" ht="12.75">
      <c r="A270" s="35" t="s">
        <v>58</v>
      </c>
      <c r="E270" s="40" t="s">
        <v>5</v>
      </c>
    </row>
    <row r="271" spans="1:5" ht="25.5">
      <c r="A271" t="s">
        <v>60</v>
      </c>
      <c r="E271" s="39" t="s">
        <v>821</v>
      </c>
    </row>
    <row r="272" spans="1:16" ht="12.75">
      <c r="A272" t="s">
        <v>50</v>
      </c>
      <c s="34" t="s">
        <v>406</v>
      </c>
      <c s="34" t="s">
        <v>848</v>
      </c>
      <c s="35" t="s">
        <v>5</v>
      </c>
      <c s="6" t="s">
        <v>849</v>
      </c>
      <c s="36" t="s">
        <v>166</v>
      </c>
      <c s="37">
        <v>1</v>
      </c>
      <c s="36">
        <v>0</v>
      </c>
      <c s="36">
        <f>ROUND(G272*H272,6)</f>
      </c>
      <c r="L272" s="38">
        <v>0</v>
      </c>
      <c s="32">
        <f>ROUND(ROUND(L272,2)*ROUND(G272,3),2)</f>
      </c>
      <c s="36" t="s">
        <v>56</v>
      </c>
      <c>
        <f>(M272*21)/100</f>
      </c>
      <c t="s">
        <v>28</v>
      </c>
    </row>
    <row r="273" spans="1:5" ht="12.75">
      <c r="A273" s="35" t="s">
        <v>57</v>
      </c>
      <c r="E273" s="39" t="s">
        <v>849</v>
      </c>
    </row>
    <row r="274" spans="1:5" ht="12.75">
      <c r="A274" s="35" t="s">
        <v>58</v>
      </c>
      <c r="E274" s="40" t="s">
        <v>5</v>
      </c>
    </row>
    <row r="275" spans="1:5" ht="25.5">
      <c r="A275" t="s">
        <v>60</v>
      </c>
      <c r="E275" s="39" t="s">
        <v>821</v>
      </c>
    </row>
    <row r="276" spans="1:16" ht="12.75">
      <c r="A276" t="s">
        <v>50</v>
      </c>
      <c s="34" t="s">
        <v>410</v>
      </c>
      <c s="34" t="s">
        <v>850</v>
      </c>
      <c s="35" t="s">
        <v>5</v>
      </c>
      <c s="6" t="s">
        <v>851</v>
      </c>
      <c s="36" t="s">
        <v>166</v>
      </c>
      <c s="37">
        <v>1</v>
      </c>
      <c s="36">
        <v>0</v>
      </c>
      <c s="36">
        <f>ROUND(G276*H276,6)</f>
      </c>
      <c r="L276" s="38">
        <v>0</v>
      </c>
      <c s="32">
        <f>ROUND(ROUND(L276,2)*ROUND(G276,3),2)</f>
      </c>
      <c s="36" t="s">
        <v>56</v>
      </c>
      <c>
        <f>(M276*21)/100</f>
      </c>
      <c t="s">
        <v>28</v>
      </c>
    </row>
    <row r="277" spans="1:5" ht="12.75">
      <c r="A277" s="35" t="s">
        <v>57</v>
      </c>
      <c r="E277" s="39" t="s">
        <v>851</v>
      </c>
    </row>
    <row r="278" spans="1:5" ht="12.75">
      <c r="A278" s="35" t="s">
        <v>58</v>
      </c>
      <c r="E278" s="40" t="s">
        <v>5</v>
      </c>
    </row>
    <row r="279" spans="1:5" ht="25.5">
      <c r="A279" t="s">
        <v>60</v>
      </c>
      <c r="E279" s="39" t="s">
        <v>821</v>
      </c>
    </row>
    <row r="280" spans="1:16" ht="12.75">
      <c r="A280" t="s">
        <v>50</v>
      </c>
      <c s="34" t="s">
        <v>413</v>
      </c>
      <c s="34" t="s">
        <v>852</v>
      </c>
      <c s="35" t="s">
        <v>5</v>
      </c>
      <c s="6" t="s">
        <v>853</v>
      </c>
      <c s="36" t="s">
        <v>166</v>
      </c>
      <c s="37">
        <v>1</v>
      </c>
      <c s="36">
        <v>0</v>
      </c>
      <c s="36">
        <f>ROUND(G280*H280,6)</f>
      </c>
      <c r="L280" s="38">
        <v>0</v>
      </c>
      <c s="32">
        <f>ROUND(ROUND(L280,2)*ROUND(G280,3),2)</f>
      </c>
      <c s="36" t="s">
        <v>56</v>
      </c>
      <c>
        <f>(M280*21)/100</f>
      </c>
      <c t="s">
        <v>28</v>
      </c>
    </row>
    <row r="281" spans="1:5" ht="12.75">
      <c r="A281" s="35" t="s">
        <v>57</v>
      </c>
      <c r="E281" s="39" t="s">
        <v>853</v>
      </c>
    </row>
    <row r="282" spans="1:5" ht="12.75">
      <c r="A282" s="35" t="s">
        <v>58</v>
      </c>
      <c r="E282" s="40" t="s">
        <v>5</v>
      </c>
    </row>
    <row r="283" spans="1:5" ht="25.5">
      <c r="A283" t="s">
        <v>60</v>
      </c>
      <c r="E283" s="39" t="s">
        <v>821</v>
      </c>
    </row>
    <row r="284" spans="1:16" ht="12.75">
      <c r="A284" t="s">
        <v>50</v>
      </c>
      <c s="34" t="s">
        <v>417</v>
      </c>
      <c s="34" t="s">
        <v>854</v>
      </c>
      <c s="35" t="s">
        <v>5</v>
      </c>
      <c s="6" t="s">
        <v>855</v>
      </c>
      <c s="36" t="s">
        <v>166</v>
      </c>
      <c s="37">
        <v>80</v>
      </c>
      <c s="36">
        <v>0</v>
      </c>
      <c s="36">
        <f>ROUND(G284*H284,6)</f>
      </c>
      <c r="L284" s="38">
        <v>0</v>
      </c>
      <c s="32">
        <f>ROUND(ROUND(L284,2)*ROUND(G284,3),2)</f>
      </c>
      <c s="36" t="s">
        <v>56</v>
      </c>
      <c>
        <f>(M284*21)/100</f>
      </c>
      <c t="s">
        <v>28</v>
      </c>
    </row>
    <row r="285" spans="1:5" ht="12.75">
      <c r="A285" s="35" t="s">
        <v>57</v>
      </c>
      <c r="E285" s="39" t="s">
        <v>855</v>
      </c>
    </row>
    <row r="286" spans="1:5" ht="12.75">
      <c r="A286" s="35" t="s">
        <v>58</v>
      </c>
      <c r="E286" s="40" t="s">
        <v>5</v>
      </c>
    </row>
    <row r="287" spans="1:5" ht="25.5">
      <c r="A287" t="s">
        <v>60</v>
      </c>
      <c r="E287" s="39" t="s">
        <v>821</v>
      </c>
    </row>
    <row r="288" spans="1:16" ht="12.75">
      <c r="A288" t="s">
        <v>50</v>
      </c>
      <c s="34" t="s">
        <v>421</v>
      </c>
      <c s="34" t="s">
        <v>856</v>
      </c>
      <c s="35" t="s">
        <v>5</v>
      </c>
      <c s="6" t="s">
        <v>857</v>
      </c>
      <c s="36" t="s">
        <v>166</v>
      </c>
      <c s="37">
        <v>1</v>
      </c>
      <c s="36">
        <v>0</v>
      </c>
      <c s="36">
        <f>ROUND(G288*H288,6)</f>
      </c>
      <c r="L288" s="38">
        <v>0</v>
      </c>
      <c s="32">
        <f>ROUND(ROUND(L288,2)*ROUND(G288,3),2)</f>
      </c>
      <c s="36" t="s">
        <v>56</v>
      </c>
      <c>
        <f>(M288*21)/100</f>
      </c>
      <c t="s">
        <v>28</v>
      </c>
    </row>
    <row r="289" spans="1:5" ht="12.75">
      <c r="A289" s="35" t="s">
        <v>57</v>
      </c>
      <c r="E289" s="39" t="s">
        <v>857</v>
      </c>
    </row>
    <row r="290" spans="1:5" ht="12.75">
      <c r="A290" s="35" t="s">
        <v>58</v>
      </c>
      <c r="E290" s="40" t="s">
        <v>5</v>
      </c>
    </row>
    <row r="291" spans="1:5" ht="25.5">
      <c r="A291" t="s">
        <v>60</v>
      </c>
      <c r="E291" s="39" t="s">
        <v>821</v>
      </c>
    </row>
    <row r="292" spans="1:16" ht="12.75">
      <c r="A292" t="s">
        <v>50</v>
      </c>
      <c s="34" t="s">
        <v>425</v>
      </c>
      <c s="34" t="s">
        <v>858</v>
      </c>
      <c s="35" t="s">
        <v>5</v>
      </c>
      <c s="6" t="s">
        <v>859</v>
      </c>
      <c s="36" t="s">
        <v>166</v>
      </c>
      <c s="37">
        <v>2</v>
      </c>
      <c s="36">
        <v>0</v>
      </c>
      <c s="36">
        <f>ROUND(G292*H292,6)</f>
      </c>
      <c r="L292" s="38">
        <v>0</v>
      </c>
      <c s="32">
        <f>ROUND(ROUND(L292,2)*ROUND(G292,3),2)</f>
      </c>
      <c s="36" t="s">
        <v>56</v>
      </c>
      <c>
        <f>(M292*21)/100</f>
      </c>
      <c t="s">
        <v>28</v>
      </c>
    </row>
    <row r="293" spans="1:5" ht="12.75">
      <c r="A293" s="35" t="s">
        <v>57</v>
      </c>
      <c r="E293" s="39" t="s">
        <v>859</v>
      </c>
    </row>
    <row r="294" spans="1:5" ht="12.75">
      <c r="A294" s="35" t="s">
        <v>58</v>
      </c>
      <c r="E294" s="40" t="s">
        <v>5</v>
      </c>
    </row>
    <row r="295" spans="1:5" ht="25.5">
      <c r="A295" t="s">
        <v>60</v>
      </c>
      <c r="E295" s="39" t="s">
        <v>821</v>
      </c>
    </row>
    <row r="296" spans="1:16" ht="12.75">
      <c r="A296" t="s">
        <v>50</v>
      </c>
      <c s="34" t="s">
        <v>429</v>
      </c>
      <c s="34" t="s">
        <v>860</v>
      </c>
      <c s="35" t="s">
        <v>5</v>
      </c>
      <c s="6" t="s">
        <v>861</v>
      </c>
      <c s="36" t="s">
        <v>166</v>
      </c>
      <c s="37">
        <v>2</v>
      </c>
      <c s="36">
        <v>0</v>
      </c>
      <c s="36">
        <f>ROUND(G296*H296,6)</f>
      </c>
      <c r="L296" s="38">
        <v>0</v>
      </c>
      <c s="32">
        <f>ROUND(ROUND(L296,2)*ROUND(G296,3),2)</f>
      </c>
      <c s="36" t="s">
        <v>56</v>
      </c>
      <c>
        <f>(M296*21)/100</f>
      </c>
      <c t="s">
        <v>28</v>
      </c>
    </row>
    <row r="297" spans="1:5" ht="12.75">
      <c r="A297" s="35" t="s">
        <v>57</v>
      </c>
      <c r="E297" s="39" t="s">
        <v>861</v>
      </c>
    </row>
    <row r="298" spans="1:5" ht="12.75">
      <c r="A298" s="35" t="s">
        <v>58</v>
      </c>
      <c r="E298" s="40" t="s">
        <v>5</v>
      </c>
    </row>
    <row r="299" spans="1:5" ht="102">
      <c r="A299" t="s">
        <v>60</v>
      </c>
      <c r="E299" s="39" t="s">
        <v>862</v>
      </c>
    </row>
    <row r="300" spans="1:16" ht="12.75">
      <c r="A300" t="s">
        <v>50</v>
      </c>
      <c s="34" t="s">
        <v>863</v>
      </c>
      <c s="34" t="s">
        <v>864</v>
      </c>
      <c s="35" t="s">
        <v>5</v>
      </c>
      <c s="6" t="s">
        <v>865</v>
      </c>
      <c s="36" t="s">
        <v>166</v>
      </c>
      <c s="37">
        <v>1</v>
      </c>
      <c s="36">
        <v>0</v>
      </c>
      <c s="36">
        <f>ROUND(G300*H300,6)</f>
      </c>
      <c r="L300" s="38">
        <v>0</v>
      </c>
      <c s="32">
        <f>ROUND(ROUND(L300,2)*ROUND(G300,3),2)</f>
      </c>
      <c s="36" t="s">
        <v>56</v>
      </c>
      <c>
        <f>(M300*21)/100</f>
      </c>
      <c t="s">
        <v>28</v>
      </c>
    </row>
    <row r="301" spans="1:5" ht="12.75">
      <c r="A301" s="35" t="s">
        <v>57</v>
      </c>
      <c r="E301" s="39" t="s">
        <v>865</v>
      </c>
    </row>
    <row r="302" spans="1:5" ht="12.75">
      <c r="A302" s="35" t="s">
        <v>58</v>
      </c>
      <c r="E302" s="40" t="s">
        <v>5</v>
      </c>
    </row>
    <row r="303" spans="1:5" ht="38.25">
      <c r="A303" t="s">
        <v>60</v>
      </c>
      <c r="E303" s="39" t="s">
        <v>866</v>
      </c>
    </row>
    <row r="304" spans="1:16" ht="12.75">
      <c r="A304" t="s">
        <v>50</v>
      </c>
      <c s="34" t="s">
        <v>867</v>
      </c>
      <c s="34" t="s">
        <v>868</v>
      </c>
      <c s="35" t="s">
        <v>5</v>
      </c>
      <c s="6" t="s">
        <v>869</v>
      </c>
      <c s="36" t="s">
        <v>166</v>
      </c>
      <c s="37">
        <v>4</v>
      </c>
      <c s="36">
        <v>0</v>
      </c>
      <c s="36">
        <f>ROUND(G304*H304,6)</f>
      </c>
      <c r="L304" s="38">
        <v>0</v>
      </c>
      <c s="32">
        <f>ROUND(ROUND(L304,2)*ROUND(G304,3),2)</f>
      </c>
      <c s="36" t="s">
        <v>56</v>
      </c>
      <c>
        <f>(M304*21)/100</f>
      </c>
      <c t="s">
        <v>28</v>
      </c>
    </row>
    <row r="305" spans="1:5" ht="12.75">
      <c r="A305" s="35" t="s">
        <v>57</v>
      </c>
      <c r="E305" s="39" t="s">
        <v>869</v>
      </c>
    </row>
    <row r="306" spans="1:5" ht="12.75">
      <c r="A306" s="35" t="s">
        <v>58</v>
      </c>
      <c r="E306" s="40" t="s">
        <v>5</v>
      </c>
    </row>
    <row r="307" spans="1:5" ht="25.5">
      <c r="A307" t="s">
        <v>60</v>
      </c>
      <c r="E307" s="39" t="s">
        <v>870</v>
      </c>
    </row>
    <row r="308" spans="1:16" ht="12.75">
      <c r="A308" t="s">
        <v>50</v>
      </c>
      <c s="34" t="s">
        <v>871</v>
      </c>
      <c s="34" t="s">
        <v>872</v>
      </c>
      <c s="35" t="s">
        <v>5</v>
      </c>
      <c s="6" t="s">
        <v>873</v>
      </c>
      <c s="36" t="s">
        <v>300</v>
      </c>
      <c s="37">
        <v>22</v>
      </c>
      <c s="36">
        <v>0</v>
      </c>
      <c s="36">
        <f>ROUND(G308*H308,6)</f>
      </c>
      <c r="L308" s="38">
        <v>0</v>
      </c>
      <c s="32">
        <f>ROUND(ROUND(L308,2)*ROUND(G308,3),2)</f>
      </c>
      <c s="36" t="s">
        <v>56</v>
      </c>
      <c>
        <f>(M308*21)/100</f>
      </c>
      <c t="s">
        <v>28</v>
      </c>
    </row>
    <row r="309" spans="1:5" ht="12.75">
      <c r="A309" s="35" t="s">
        <v>57</v>
      </c>
      <c r="E309" s="39" t="s">
        <v>873</v>
      </c>
    </row>
    <row r="310" spans="1:5" ht="12.75">
      <c r="A310" s="35" t="s">
        <v>58</v>
      </c>
      <c r="E310" s="40" t="s">
        <v>5</v>
      </c>
    </row>
    <row r="311" spans="1:5" ht="51">
      <c r="A311" t="s">
        <v>60</v>
      </c>
      <c r="E311" s="39" t="s">
        <v>874</v>
      </c>
    </row>
    <row r="312" spans="1:13" ht="12.75">
      <c r="A312" t="s">
        <v>47</v>
      </c>
      <c r="C312" s="31" t="s">
        <v>875</v>
      </c>
      <c r="E312" s="33" t="s">
        <v>876</v>
      </c>
      <c r="J312" s="32">
        <f>0</f>
      </c>
      <c s="32">
        <f>0</f>
      </c>
      <c s="32">
        <f>0+L313+L317+L321+L325+L329+L333+L337+L341+L345+L349+L353+L357+L361+L365+L369+L373+L377+L381+L385+L389+L393+L397+L401+L405+L409</f>
      </c>
      <c s="32">
        <f>0+M313+M317+M321+M325+M329+M333+M337+M341+M345+M349+M353+M357+M361+M365+M369+M373+M377+M381+M385+M389+M393+M397+M401+M405+M409</f>
      </c>
    </row>
    <row r="313" spans="1:16" ht="12.75">
      <c r="A313" t="s">
        <v>50</v>
      </c>
      <c s="34" t="s">
        <v>877</v>
      </c>
      <c s="34" t="s">
        <v>878</v>
      </c>
      <c s="35" t="s">
        <v>5</v>
      </c>
      <c s="6" t="s">
        <v>879</v>
      </c>
      <c s="36" t="s">
        <v>166</v>
      </c>
      <c s="37">
        <v>1</v>
      </c>
      <c s="36">
        <v>0</v>
      </c>
      <c s="36">
        <f>ROUND(G313*H313,6)</f>
      </c>
      <c r="L313" s="38">
        <v>0</v>
      </c>
      <c s="32">
        <f>ROUND(ROUND(L313,2)*ROUND(G313,3),2)</f>
      </c>
      <c s="36" t="s">
        <v>56</v>
      </c>
      <c>
        <f>(M313*21)/100</f>
      </c>
      <c t="s">
        <v>28</v>
      </c>
    </row>
    <row r="314" spans="1:5" ht="12.75">
      <c r="A314" s="35" t="s">
        <v>57</v>
      </c>
      <c r="E314" s="39" t="s">
        <v>879</v>
      </c>
    </row>
    <row r="315" spans="1:5" ht="12.75">
      <c r="A315" s="35" t="s">
        <v>58</v>
      </c>
      <c r="E315" s="40" t="s">
        <v>5</v>
      </c>
    </row>
    <row r="316" spans="1:5" ht="63.75">
      <c r="A316" t="s">
        <v>60</v>
      </c>
      <c r="E316" s="39" t="s">
        <v>880</v>
      </c>
    </row>
    <row r="317" spans="1:16" ht="12.75">
      <c r="A317" t="s">
        <v>50</v>
      </c>
      <c s="34" t="s">
        <v>881</v>
      </c>
      <c s="34" t="s">
        <v>819</v>
      </c>
      <c s="35" t="s">
        <v>5</v>
      </c>
      <c s="6" t="s">
        <v>820</v>
      </c>
      <c s="36" t="s">
        <v>166</v>
      </c>
      <c s="37">
        <v>1</v>
      </c>
      <c s="36">
        <v>0</v>
      </c>
      <c s="36">
        <f>ROUND(G317*H317,6)</f>
      </c>
      <c r="L317" s="38">
        <v>0</v>
      </c>
      <c s="32">
        <f>ROUND(ROUND(L317,2)*ROUND(G317,3),2)</f>
      </c>
      <c s="36" t="s">
        <v>56</v>
      </c>
      <c>
        <f>(M317*21)/100</f>
      </c>
      <c t="s">
        <v>28</v>
      </c>
    </row>
    <row r="318" spans="1:5" ht="12.75">
      <c r="A318" s="35" t="s">
        <v>57</v>
      </c>
      <c r="E318" s="39" t="s">
        <v>820</v>
      </c>
    </row>
    <row r="319" spans="1:5" ht="12.75">
      <c r="A319" s="35" t="s">
        <v>58</v>
      </c>
      <c r="E319" s="40" t="s">
        <v>5</v>
      </c>
    </row>
    <row r="320" spans="1:5" ht="25.5">
      <c r="A320" t="s">
        <v>60</v>
      </c>
      <c r="E320" s="39" t="s">
        <v>882</v>
      </c>
    </row>
    <row r="321" spans="1:16" ht="12.75">
      <c r="A321" t="s">
        <v>50</v>
      </c>
      <c s="34" t="s">
        <v>883</v>
      </c>
      <c s="34" t="s">
        <v>822</v>
      </c>
      <c s="35" t="s">
        <v>5</v>
      </c>
      <c s="6" t="s">
        <v>823</v>
      </c>
      <c s="36" t="s">
        <v>166</v>
      </c>
      <c s="37">
        <v>6</v>
      </c>
      <c s="36">
        <v>0</v>
      </c>
      <c s="36">
        <f>ROUND(G321*H321,6)</f>
      </c>
      <c r="L321" s="38">
        <v>0</v>
      </c>
      <c s="32">
        <f>ROUND(ROUND(L321,2)*ROUND(G321,3),2)</f>
      </c>
      <c s="36" t="s">
        <v>56</v>
      </c>
      <c>
        <f>(M321*21)/100</f>
      </c>
      <c t="s">
        <v>28</v>
      </c>
    </row>
    <row r="322" spans="1:5" ht="12.75">
      <c r="A322" s="35" t="s">
        <v>57</v>
      </c>
      <c r="E322" s="39" t="s">
        <v>823</v>
      </c>
    </row>
    <row r="323" spans="1:5" ht="12.75">
      <c r="A323" s="35" t="s">
        <v>58</v>
      </c>
      <c r="E323" s="40" t="s">
        <v>5</v>
      </c>
    </row>
    <row r="324" spans="1:5" ht="25.5">
      <c r="A324" t="s">
        <v>60</v>
      </c>
      <c r="E324" s="39" t="s">
        <v>882</v>
      </c>
    </row>
    <row r="325" spans="1:16" ht="12.75">
      <c r="A325" t="s">
        <v>50</v>
      </c>
      <c s="34" t="s">
        <v>884</v>
      </c>
      <c s="34" t="s">
        <v>824</v>
      </c>
      <c s="35" t="s">
        <v>5</v>
      </c>
      <c s="6" t="s">
        <v>825</v>
      </c>
      <c s="36" t="s">
        <v>166</v>
      </c>
      <c s="37">
        <v>3</v>
      </c>
      <c s="36">
        <v>0</v>
      </c>
      <c s="36">
        <f>ROUND(G325*H325,6)</f>
      </c>
      <c r="L325" s="38">
        <v>0</v>
      </c>
      <c s="32">
        <f>ROUND(ROUND(L325,2)*ROUND(G325,3),2)</f>
      </c>
      <c s="36" t="s">
        <v>56</v>
      </c>
      <c>
        <f>(M325*21)/100</f>
      </c>
      <c t="s">
        <v>28</v>
      </c>
    </row>
    <row r="326" spans="1:5" ht="12.75">
      <c r="A326" s="35" t="s">
        <v>57</v>
      </c>
      <c r="E326" s="39" t="s">
        <v>825</v>
      </c>
    </row>
    <row r="327" spans="1:5" ht="12.75">
      <c r="A327" s="35" t="s">
        <v>58</v>
      </c>
      <c r="E327" s="40" t="s">
        <v>5</v>
      </c>
    </row>
    <row r="328" spans="1:5" ht="25.5">
      <c r="A328" t="s">
        <v>60</v>
      </c>
      <c r="E328" s="39" t="s">
        <v>882</v>
      </c>
    </row>
    <row r="329" spans="1:16" ht="12.75">
      <c r="A329" t="s">
        <v>50</v>
      </c>
      <c s="34" t="s">
        <v>885</v>
      </c>
      <c s="34" t="s">
        <v>826</v>
      </c>
      <c s="35" t="s">
        <v>5</v>
      </c>
      <c s="6" t="s">
        <v>827</v>
      </c>
      <c s="36" t="s">
        <v>166</v>
      </c>
      <c s="37">
        <v>1</v>
      </c>
      <c s="36">
        <v>0</v>
      </c>
      <c s="36">
        <f>ROUND(G329*H329,6)</f>
      </c>
      <c r="L329" s="38">
        <v>0</v>
      </c>
      <c s="32">
        <f>ROUND(ROUND(L329,2)*ROUND(G329,3),2)</f>
      </c>
      <c s="36" t="s">
        <v>56</v>
      </c>
      <c>
        <f>(M329*21)/100</f>
      </c>
      <c t="s">
        <v>28</v>
      </c>
    </row>
    <row r="330" spans="1:5" ht="12.75">
      <c r="A330" s="35" t="s">
        <v>57</v>
      </c>
      <c r="E330" s="39" t="s">
        <v>827</v>
      </c>
    </row>
    <row r="331" spans="1:5" ht="12.75">
      <c r="A331" s="35" t="s">
        <v>58</v>
      </c>
      <c r="E331" s="40" t="s">
        <v>5</v>
      </c>
    </row>
    <row r="332" spans="1:5" ht="25.5">
      <c r="A332" t="s">
        <v>60</v>
      </c>
      <c r="E332" s="39" t="s">
        <v>882</v>
      </c>
    </row>
    <row r="333" spans="1:16" ht="12.75">
      <c r="A333" t="s">
        <v>50</v>
      </c>
      <c s="34" t="s">
        <v>886</v>
      </c>
      <c s="34" t="s">
        <v>828</v>
      </c>
      <c s="35" t="s">
        <v>5</v>
      </c>
      <c s="6" t="s">
        <v>829</v>
      </c>
      <c s="36" t="s">
        <v>166</v>
      </c>
      <c s="37">
        <v>2</v>
      </c>
      <c s="36">
        <v>0</v>
      </c>
      <c s="36">
        <f>ROUND(G333*H333,6)</f>
      </c>
      <c r="L333" s="38">
        <v>0</v>
      </c>
      <c s="32">
        <f>ROUND(ROUND(L333,2)*ROUND(G333,3),2)</f>
      </c>
      <c s="36" t="s">
        <v>56</v>
      </c>
      <c>
        <f>(M333*21)/100</f>
      </c>
      <c t="s">
        <v>28</v>
      </c>
    </row>
    <row r="334" spans="1:5" ht="12.75">
      <c r="A334" s="35" t="s">
        <v>57</v>
      </c>
      <c r="E334" s="39" t="s">
        <v>829</v>
      </c>
    </row>
    <row r="335" spans="1:5" ht="12.75">
      <c r="A335" s="35" t="s">
        <v>58</v>
      </c>
      <c r="E335" s="40" t="s">
        <v>5</v>
      </c>
    </row>
    <row r="336" spans="1:5" ht="25.5">
      <c r="A336" t="s">
        <v>60</v>
      </c>
      <c r="E336" s="39" t="s">
        <v>882</v>
      </c>
    </row>
    <row r="337" spans="1:16" ht="12.75">
      <c r="A337" t="s">
        <v>50</v>
      </c>
      <c s="34" t="s">
        <v>887</v>
      </c>
      <c s="34" t="s">
        <v>830</v>
      </c>
      <c s="35" t="s">
        <v>5</v>
      </c>
      <c s="6" t="s">
        <v>831</v>
      </c>
      <c s="36" t="s">
        <v>166</v>
      </c>
      <c s="37">
        <v>2</v>
      </c>
      <c s="36">
        <v>0</v>
      </c>
      <c s="36">
        <f>ROUND(G337*H337,6)</f>
      </c>
      <c r="L337" s="38">
        <v>0</v>
      </c>
      <c s="32">
        <f>ROUND(ROUND(L337,2)*ROUND(G337,3),2)</f>
      </c>
      <c s="36" t="s">
        <v>56</v>
      </c>
      <c>
        <f>(M337*21)/100</f>
      </c>
      <c t="s">
        <v>28</v>
      </c>
    </row>
    <row r="338" spans="1:5" ht="12.75">
      <c r="A338" s="35" t="s">
        <v>57</v>
      </c>
      <c r="E338" s="39" t="s">
        <v>831</v>
      </c>
    </row>
    <row r="339" spans="1:5" ht="12.75">
      <c r="A339" s="35" t="s">
        <v>58</v>
      </c>
      <c r="E339" s="40" t="s">
        <v>5</v>
      </c>
    </row>
    <row r="340" spans="1:5" ht="25.5">
      <c r="A340" t="s">
        <v>60</v>
      </c>
      <c r="E340" s="39" t="s">
        <v>882</v>
      </c>
    </row>
    <row r="341" spans="1:16" ht="12.75">
      <c r="A341" t="s">
        <v>50</v>
      </c>
      <c s="34" t="s">
        <v>888</v>
      </c>
      <c s="34" t="s">
        <v>832</v>
      </c>
      <c s="35" t="s">
        <v>5</v>
      </c>
      <c s="6" t="s">
        <v>833</v>
      </c>
      <c s="36" t="s">
        <v>166</v>
      </c>
      <c s="37">
        <v>2</v>
      </c>
      <c s="36">
        <v>0</v>
      </c>
      <c s="36">
        <f>ROUND(G341*H341,6)</f>
      </c>
      <c r="L341" s="38">
        <v>0</v>
      </c>
      <c s="32">
        <f>ROUND(ROUND(L341,2)*ROUND(G341,3),2)</f>
      </c>
      <c s="36" t="s">
        <v>56</v>
      </c>
      <c>
        <f>(M341*21)/100</f>
      </c>
      <c t="s">
        <v>28</v>
      </c>
    </row>
    <row r="342" spans="1:5" ht="12.75">
      <c r="A342" s="35" t="s">
        <v>57</v>
      </c>
      <c r="E342" s="39" t="s">
        <v>833</v>
      </c>
    </row>
    <row r="343" spans="1:5" ht="12.75">
      <c r="A343" s="35" t="s">
        <v>58</v>
      </c>
      <c r="E343" s="40" t="s">
        <v>5</v>
      </c>
    </row>
    <row r="344" spans="1:5" ht="25.5">
      <c r="A344" t="s">
        <v>60</v>
      </c>
      <c r="E344" s="39" t="s">
        <v>882</v>
      </c>
    </row>
    <row r="345" spans="1:16" ht="25.5">
      <c r="A345" t="s">
        <v>50</v>
      </c>
      <c s="34" t="s">
        <v>889</v>
      </c>
      <c s="34" t="s">
        <v>834</v>
      </c>
      <c s="35" t="s">
        <v>5</v>
      </c>
      <c s="6" t="s">
        <v>835</v>
      </c>
      <c s="36" t="s">
        <v>166</v>
      </c>
      <c s="37">
        <v>4</v>
      </c>
      <c s="36">
        <v>0</v>
      </c>
      <c s="36">
        <f>ROUND(G345*H345,6)</f>
      </c>
      <c r="L345" s="38">
        <v>0</v>
      </c>
      <c s="32">
        <f>ROUND(ROUND(L345,2)*ROUND(G345,3),2)</f>
      </c>
      <c s="36" t="s">
        <v>56</v>
      </c>
      <c>
        <f>(M345*21)/100</f>
      </c>
      <c t="s">
        <v>28</v>
      </c>
    </row>
    <row r="346" spans="1:5" ht="25.5">
      <c r="A346" s="35" t="s">
        <v>57</v>
      </c>
      <c r="E346" s="39" t="s">
        <v>835</v>
      </c>
    </row>
    <row r="347" spans="1:5" ht="12.75">
      <c r="A347" s="35" t="s">
        <v>58</v>
      </c>
      <c r="E347" s="40" t="s">
        <v>5</v>
      </c>
    </row>
    <row r="348" spans="1:5" ht="25.5">
      <c r="A348" t="s">
        <v>60</v>
      </c>
      <c r="E348" s="39" t="s">
        <v>882</v>
      </c>
    </row>
    <row r="349" spans="1:16" ht="12.75">
      <c r="A349" t="s">
        <v>50</v>
      </c>
      <c s="34" t="s">
        <v>890</v>
      </c>
      <c s="34" t="s">
        <v>836</v>
      </c>
      <c s="35" t="s">
        <v>5</v>
      </c>
      <c s="6" t="s">
        <v>837</v>
      </c>
      <c s="36" t="s">
        <v>166</v>
      </c>
      <c s="37">
        <v>6</v>
      </c>
      <c s="36">
        <v>0</v>
      </c>
      <c s="36">
        <f>ROUND(G349*H349,6)</f>
      </c>
      <c r="L349" s="38">
        <v>0</v>
      </c>
      <c s="32">
        <f>ROUND(ROUND(L349,2)*ROUND(G349,3),2)</f>
      </c>
      <c s="36" t="s">
        <v>56</v>
      </c>
      <c>
        <f>(M349*21)/100</f>
      </c>
      <c t="s">
        <v>28</v>
      </c>
    </row>
    <row r="350" spans="1:5" ht="12.75">
      <c r="A350" s="35" t="s">
        <v>57</v>
      </c>
      <c r="E350" s="39" t="s">
        <v>837</v>
      </c>
    </row>
    <row r="351" spans="1:5" ht="12.75">
      <c r="A351" s="35" t="s">
        <v>58</v>
      </c>
      <c r="E351" s="40" t="s">
        <v>5</v>
      </c>
    </row>
    <row r="352" spans="1:5" ht="25.5">
      <c r="A352" t="s">
        <v>60</v>
      </c>
      <c r="E352" s="39" t="s">
        <v>882</v>
      </c>
    </row>
    <row r="353" spans="1:16" ht="12.75">
      <c r="A353" t="s">
        <v>50</v>
      </c>
      <c s="34" t="s">
        <v>891</v>
      </c>
      <c s="34" t="s">
        <v>838</v>
      </c>
      <c s="35" t="s">
        <v>5</v>
      </c>
      <c s="6" t="s">
        <v>839</v>
      </c>
      <c s="36" t="s">
        <v>166</v>
      </c>
      <c s="37">
        <v>2</v>
      </c>
      <c s="36">
        <v>0</v>
      </c>
      <c s="36">
        <f>ROUND(G353*H353,6)</f>
      </c>
      <c r="L353" s="38">
        <v>0</v>
      </c>
      <c s="32">
        <f>ROUND(ROUND(L353,2)*ROUND(G353,3),2)</f>
      </c>
      <c s="36" t="s">
        <v>56</v>
      </c>
      <c>
        <f>(M353*21)/100</f>
      </c>
      <c t="s">
        <v>28</v>
      </c>
    </row>
    <row r="354" spans="1:5" ht="12.75">
      <c r="A354" s="35" t="s">
        <v>57</v>
      </c>
      <c r="E354" s="39" t="s">
        <v>839</v>
      </c>
    </row>
    <row r="355" spans="1:5" ht="12.75">
      <c r="A355" s="35" t="s">
        <v>58</v>
      </c>
      <c r="E355" s="40" t="s">
        <v>5</v>
      </c>
    </row>
    <row r="356" spans="1:5" ht="25.5">
      <c r="A356" t="s">
        <v>60</v>
      </c>
      <c r="E356" s="39" t="s">
        <v>882</v>
      </c>
    </row>
    <row r="357" spans="1:16" ht="12.75">
      <c r="A357" t="s">
        <v>50</v>
      </c>
      <c s="34" t="s">
        <v>892</v>
      </c>
      <c s="34" t="s">
        <v>840</v>
      </c>
      <c s="35" t="s">
        <v>5</v>
      </c>
      <c s="6" t="s">
        <v>841</v>
      </c>
      <c s="36" t="s">
        <v>166</v>
      </c>
      <c s="37">
        <v>40</v>
      </c>
      <c s="36">
        <v>0</v>
      </c>
      <c s="36">
        <f>ROUND(G357*H357,6)</f>
      </c>
      <c r="L357" s="38">
        <v>0</v>
      </c>
      <c s="32">
        <f>ROUND(ROUND(L357,2)*ROUND(G357,3),2)</f>
      </c>
      <c s="36" t="s">
        <v>56</v>
      </c>
      <c>
        <f>(M357*21)/100</f>
      </c>
      <c t="s">
        <v>28</v>
      </c>
    </row>
    <row r="358" spans="1:5" ht="12.75">
      <c r="A358" s="35" t="s">
        <v>57</v>
      </c>
      <c r="E358" s="39" t="s">
        <v>841</v>
      </c>
    </row>
    <row r="359" spans="1:5" ht="12.75">
      <c r="A359" s="35" t="s">
        <v>58</v>
      </c>
      <c r="E359" s="40" t="s">
        <v>5</v>
      </c>
    </row>
    <row r="360" spans="1:5" ht="25.5">
      <c r="A360" t="s">
        <v>60</v>
      </c>
      <c r="E360" s="39" t="s">
        <v>882</v>
      </c>
    </row>
    <row r="361" spans="1:16" ht="12.75">
      <c r="A361" t="s">
        <v>50</v>
      </c>
      <c s="34" t="s">
        <v>893</v>
      </c>
      <c s="34" t="s">
        <v>842</v>
      </c>
      <c s="35" t="s">
        <v>5</v>
      </c>
      <c s="6" t="s">
        <v>843</v>
      </c>
      <c s="36" t="s">
        <v>166</v>
      </c>
      <c s="37">
        <v>60</v>
      </c>
      <c s="36">
        <v>0</v>
      </c>
      <c s="36">
        <f>ROUND(G361*H361,6)</f>
      </c>
      <c r="L361" s="38">
        <v>0</v>
      </c>
      <c s="32">
        <f>ROUND(ROUND(L361,2)*ROUND(G361,3),2)</f>
      </c>
      <c s="36" t="s">
        <v>56</v>
      </c>
      <c>
        <f>(M361*21)/100</f>
      </c>
      <c t="s">
        <v>28</v>
      </c>
    </row>
    <row r="362" spans="1:5" ht="12.75">
      <c r="A362" s="35" t="s">
        <v>57</v>
      </c>
      <c r="E362" s="39" t="s">
        <v>843</v>
      </c>
    </row>
    <row r="363" spans="1:5" ht="12.75">
      <c r="A363" s="35" t="s">
        <v>58</v>
      </c>
      <c r="E363" s="40" t="s">
        <v>5</v>
      </c>
    </row>
    <row r="364" spans="1:5" ht="25.5">
      <c r="A364" t="s">
        <v>60</v>
      </c>
      <c r="E364" s="39" t="s">
        <v>882</v>
      </c>
    </row>
    <row r="365" spans="1:16" ht="12.75">
      <c r="A365" t="s">
        <v>50</v>
      </c>
      <c s="34" t="s">
        <v>894</v>
      </c>
      <c s="34" t="s">
        <v>844</v>
      </c>
      <c s="35" t="s">
        <v>5</v>
      </c>
      <c s="6" t="s">
        <v>845</v>
      </c>
      <c s="36" t="s">
        <v>166</v>
      </c>
      <c s="37">
        <v>6</v>
      </c>
      <c s="36">
        <v>0</v>
      </c>
      <c s="36">
        <f>ROUND(G365*H365,6)</f>
      </c>
      <c r="L365" s="38">
        <v>0</v>
      </c>
      <c s="32">
        <f>ROUND(ROUND(L365,2)*ROUND(G365,3),2)</f>
      </c>
      <c s="36" t="s">
        <v>56</v>
      </c>
      <c>
        <f>(M365*21)/100</f>
      </c>
      <c t="s">
        <v>28</v>
      </c>
    </row>
    <row r="366" spans="1:5" ht="12.75">
      <c r="A366" s="35" t="s">
        <v>57</v>
      </c>
      <c r="E366" s="39" t="s">
        <v>845</v>
      </c>
    </row>
    <row r="367" spans="1:5" ht="12.75">
      <c r="A367" s="35" t="s">
        <v>58</v>
      </c>
      <c r="E367" s="40" t="s">
        <v>5</v>
      </c>
    </row>
    <row r="368" spans="1:5" ht="25.5">
      <c r="A368" t="s">
        <v>60</v>
      </c>
      <c r="E368" s="39" t="s">
        <v>882</v>
      </c>
    </row>
    <row r="369" spans="1:16" ht="12.75">
      <c r="A369" t="s">
        <v>50</v>
      </c>
      <c s="34" t="s">
        <v>895</v>
      </c>
      <c s="34" t="s">
        <v>846</v>
      </c>
      <c s="35" t="s">
        <v>5</v>
      </c>
      <c s="6" t="s">
        <v>847</v>
      </c>
      <c s="36" t="s">
        <v>166</v>
      </c>
      <c s="37">
        <v>8</v>
      </c>
      <c s="36">
        <v>0</v>
      </c>
      <c s="36">
        <f>ROUND(G369*H369,6)</f>
      </c>
      <c r="L369" s="38">
        <v>0</v>
      </c>
      <c s="32">
        <f>ROUND(ROUND(L369,2)*ROUND(G369,3),2)</f>
      </c>
      <c s="36" t="s">
        <v>56</v>
      </c>
      <c>
        <f>(M369*21)/100</f>
      </c>
      <c t="s">
        <v>28</v>
      </c>
    </row>
    <row r="370" spans="1:5" ht="12.75">
      <c r="A370" s="35" t="s">
        <v>57</v>
      </c>
      <c r="E370" s="39" t="s">
        <v>847</v>
      </c>
    </row>
    <row r="371" spans="1:5" ht="12.75">
      <c r="A371" s="35" t="s">
        <v>58</v>
      </c>
      <c r="E371" s="40" t="s">
        <v>5</v>
      </c>
    </row>
    <row r="372" spans="1:5" ht="25.5">
      <c r="A372" t="s">
        <v>60</v>
      </c>
      <c r="E372" s="39" t="s">
        <v>882</v>
      </c>
    </row>
    <row r="373" spans="1:16" ht="12.75">
      <c r="A373" t="s">
        <v>50</v>
      </c>
      <c s="34" t="s">
        <v>896</v>
      </c>
      <c s="34" t="s">
        <v>848</v>
      </c>
      <c s="35" t="s">
        <v>5</v>
      </c>
      <c s="6" t="s">
        <v>849</v>
      </c>
      <c s="36" t="s">
        <v>166</v>
      </c>
      <c s="37">
        <v>1</v>
      </c>
      <c s="36">
        <v>0</v>
      </c>
      <c s="36">
        <f>ROUND(G373*H373,6)</f>
      </c>
      <c r="L373" s="38">
        <v>0</v>
      </c>
      <c s="32">
        <f>ROUND(ROUND(L373,2)*ROUND(G373,3),2)</f>
      </c>
      <c s="36" t="s">
        <v>56</v>
      </c>
      <c>
        <f>(M373*21)/100</f>
      </c>
      <c t="s">
        <v>28</v>
      </c>
    </row>
    <row r="374" spans="1:5" ht="12.75">
      <c r="A374" s="35" t="s">
        <v>57</v>
      </c>
      <c r="E374" s="39" t="s">
        <v>849</v>
      </c>
    </row>
    <row r="375" spans="1:5" ht="12.75">
      <c r="A375" s="35" t="s">
        <v>58</v>
      </c>
      <c r="E375" s="40" t="s">
        <v>5</v>
      </c>
    </row>
    <row r="376" spans="1:5" ht="25.5">
      <c r="A376" t="s">
        <v>60</v>
      </c>
      <c r="E376" s="39" t="s">
        <v>882</v>
      </c>
    </row>
    <row r="377" spans="1:16" ht="12.75">
      <c r="A377" t="s">
        <v>50</v>
      </c>
      <c s="34" t="s">
        <v>897</v>
      </c>
      <c s="34" t="s">
        <v>850</v>
      </c>
      <c s="35" t="s">
        <v>5</v>
      </c>
      <c s="6" t="s">
        <v>851</v>
      </c>
      <c s="36" t="s">
        <v>166</v>
      </c>
      <c s="37">
        <v>1</v>
      </c>
      <c s="36">
        <v>0</v>
      </c>
      <c s="36">
        <f>ROUND(G377*H377,6)</f>
      </c>
      <c r="L377" s="38">
        <v>0</v>
      </c>
      <c s="32">
        <f>ROUND(ROUND(L377,2)*ROUND(G377,3),2)</f>
      </c>
      <c s="36" t="s">
        <v>56</v>
      </c>
      <c>
        <f>(M377*21)/100</f>
      </c>
      <c t="s">
        <v>28</v>
      </c>
    </row>
    <row r="378" spans="1:5" ht="12.75">
      <c r="A378" s="35" t="s">
        <v>57</v>
      </c>
      <c r="E378" s="39" t="s">
        <v>851</v>
      </c>
    </row>
    <row r="379" spans="1:5" ht="12.75">
      <c r="A379" s="35" t="s">
        <v>58</v>
      </c>
      <c r="E379" s="40" t="s">
        <v>5</v>
      </c>
    </row>
    <row r="380" spans="1:5" ht="25.5">
      <c r="A380" t="s">
        <v>60</v>
      </c>
      <c r="E380" s="39" t="s">
        <v>882</v>
      </c>
    </row>
    <row r="381" spans="1:16" ht="12.75">
      <c r="A381" t="s">
        <v>50</v>
      </c>
      <c s="34" t="s">
        <v>898</v>
      </c>
      <c s="34" t="s">
        <v>852</v>
      </c>
      <c s="35" t="s">
        <v>5</v>
      </c>
      <c s="6" t="s">
        <v>853</v>
      </c>
      <c s="36" t="s">
        <v>166</v>
      </c>
      <c s="37">
        <v>1</v>
      </c>
      <c s="36">
        <v>0</v>
      </c>
      <c s="36">
        <f>ROUND(G381*H381,6)</f>
      </c>
      <c r="L381" s="38">
        <v>0</v>
      </c>
      <c s="32">
        <f>ROUND(ROUND(L381,2)*ROUND(G381,3),2)</f>
      </c>
      <c s="36" t="s">
        <v>56</v>
      </c>
      <c>
        <f>(M381*21)/100</f>
      </c>
      <c t="s">
        <v>28</v>
      </c>
    </row>
    <row r="382" spans="1:5" ht="12.75">
      <c r="A382" s="35" t="s">
        <v>57</v>
      </c>
      <c r="E382" s="39" t="s">
        <v>853</v>
      </c>
    </row>
    <row r="383" spans="1:5" ht="12.75">
      <c r="A383" s="35" t="s">
        <v>58</v>
      </c>
      <c r="E383" s="40" t="s">
        <v>5</v>
      </c>
    </row>
    <row r="384" spans="1:5" ht="25.5">
      <c r="A384" t="s">
        <v>60</v>
      </c>
      <c r="E384" s="39" t="s">
        <v>882</v>
      </c>
    </row>
    <row r="385" spans="1:16" ht="12.75">
      <c r="A385" t="s">
        <v>50</v>
      </c>
      <c s="34" t="s">
        <v>899</v>
      </c>
      <c s="34" t="s">
        <v>854</v>
      </c>
      <c s="35" t="s">
        <v>5</v>
      </c>
      <c s="6" t="s">
        <v>855</v>
      </c>
      <c s="36" t="s">
        <v>166</v>
      </c>
      <c s="37">
        <v>100</v>
      </c>
      <c s="36">
        <v>0</v>
      </c>
      <c s="36">
        <f>ROUND(G385*H385,6)</f>
      </c>
      <c r="L385" s="38">
        <v>0</v>
      </c>
      <c s="32">
        <f>ROUND(ROUND(L385,2)*ROUND(G385,3),2)</f>
      </c>
      <c s="36" t="s">
        <v>56</v>
      </c>
      <c>
        <f>(M385*21)/100</f>
      </c>
      <c t="s">
        <v>28</v>
      </c>
    </row>
    <row r="386" spans="1:5" ht="12.75">
      <c r="A386" s="35" t="s">
        <v>57</v>
      </c>
      <c r="E386" s="39" t="s">
        <v>855</v>
      </c>
    </row>
    <row r="387" spans="1:5" ht="12.75">
      <c r="A387" s="35" t="s">
        <v>58</v>
      </c>
      <c r="E387" s="40" t="s">
        <v>5</v>
      </c>
    </row>
    <row r="388" spans="1:5" ht="25.5">
      <c r="A388" t="s">
        <v>60</v>
      </c>
      <c r="E388" s="39" t="s">
        <v>882</v>
      </c>
    </row>
    <row r="389" spans="1:16" ht="12.75">
      <c r="A389" t="s">
        <v>50</v>
      </c>
      <c s="34" t="s">
        <v>900</v>
      </c>
      <c s="34" t="s">
        <v>901</v>
      </c>
      <c s="35" t="s">
        <v>5</v>
      </c>
      <c s="6" t="s">
        <v>857</v>
      </c>
      <c s="36" t="s">
        <v>166</v>
      </c>
      <c s="37">
        <v>1</v>
      </c>
      <c s="36">
        <v>0</v>
      </c>
      <c s="36">
        <f>ROUND(G389*H389,6)</f>
      </c>
      <c r="L389" s="38">
        <v>0</v>
      </c>
      <c s="32">
        <f>ROUND(ROUND(L389,2)*ROUND(G389,3),2)</f>
      </c>
      <c s="36" t="s">
        <v>56</v>
      </c>
      <c>
        <f>(M389*21)/100</f>
      </c>
      <c t="s">
        <v>28</v>
      </c>
    </row>
    <row r="390" spans="1:5" ht="12.75">
      <c r="A390" s="35" t="s">
        <v>57</v>
      </c>
      <c r="E390" s="39" t="s">
        <v>857</v>
      </c>
    </row>
    <row r="391" spans="1:5" ht="12.75">
      <c r="A391" s="35" t="s">
        <v>58</v>
      </c>
      <c r="E391" s="40" t="s">
        <v>5</v>
      </c>
    </row>
    <row r="392" spans="1:5" ht="25.5">
      <c r="A392" t="s">
        <v>60</v>
      </c>
      <c r="E392" s="39" t="s">
        <v>882</v>
      </c>
    </row>
    <row r="393" spans="1:16" ht="12.75">
      <c r="A393" t="s">
        <v>50</v>
      </c>
      <c s="34" t="s">
        <v>902</v>
      </c>
      <c s="34" t="s">
        <v>858</v>
      </c>
      <c s="35" t="s">
        <v>5</v>
      </c>
      <c s="6" t="s">
        <v>859</v>
      </c>
      <c s="36" t="s">
        <v>166</v>
      </c>
      <c s="37">
        <v>2</v>
      </c>
      <c s="36">
        <v>0</v>
      </c>
      <c s="36">
        <f>ROUND(G393*H393,6)</f>
      </c>
      <c r="L393" s="38">
        <v>0</v>
      </c>
      <c s="32">
        <f>ROUND(ROUND(L393,2)*ROUND(G393,3),2)</f>
      </c>
      <c s="36" t="s">
        <v>56</v>
      </c>
      <c>
        <f>(M393*21)/100</f>
      </c>
      <c t="s">
        <v>28</v>
      </c>
    </row>
    <row r="394" spans="1:5" ht="12.75">
      <c r="A394" s="35" t="s">
        <v>57</v>
      </c>
      <c r="E394" s="39" t="s">
        <v>859</v>
      </c>
    </row>
    <row r="395" spans="1:5" ht="12.75">
      <c r="A395" s="35" t="s">
        <v>58</v>
      </c>
      <c r="E395" s="40" t="s">
        <v>5</v>
      </c>
    </row>
    <row r="396" spans="1:5" ht="25.5">
      <c r="A396" t="s">
        <v>60</v>
      </c>
      <c r="E396" s="39" t="s">
        <v>882</v>
      </c>
    </row>
    <row r="397" spans="1:16" ht="12.75">
      <c r="A397" t="s">
        <v>50</v>
      </c>
      <c s="34" t="s">
        <v>903</v>
      </c>
      <c s="34" t="s">
        <v>860</v>
      </c>
      <c s="35" t="s">
        <v>5</v>
      </c>
      <c s="6" t="s">
        <v>861</v>
      </c>
      <c s="36" t="s">
        <v>166</v>
      </c>
      <c s="37">
        <v>2</v>
      </c>
      <c s="36">
        <v>0</v>
      </c>
      <c s="36">
        <f>ROUND(G397*H397,6)</f>
      </c>
      <c r="L397" s="38">
        <v>0</v>
      </c>
      <c s="32">
        <f>ROUND(ROUND(L397,2)*ROUND(G397,3),2)</f>
      </c>
      <c s="36" t="s">
        <v>56</v>
      </c>
      <c>
        <f>(M397*21)/100</f>
      </c>
      <c t="s">
        <v>28</v>
      </c>
    </row>
    <row r="398" spans="1:5" ht="12.75">
      <c r="A398" s="35" t="s">
        <v>57</v>
      </c>
      <c r="E398" s="39" t="s">
        <v>861</v>
      </c>
    </row>
    <row r="399" spans="1:5" ht="12.75">
      <c r="A399" s="35" t="s">
        <v>58</v>
      </c>
      <c r="E399" s="40" t="s">
        <v>5</v>
      </c>
    </row>
    <row r="400" spans="1:5" ht="102">
      <c r="A400" t="s">
        <v>60</v>
      </c>
      <c r="E400" s="39" t="s">
        <v>904</v>
      </c>
    </row>
    <row r="401" spans="1:16" ht="12.75">
      <c r="A401" t="s">
        <v>50</v>
      </c>
      <c s="34" t="s">
        <v>905</v>
      </c>
      <c s="34" t="s">
        <v>864</v>
      </c>
      <c s="35" t="s">
        <v>5</v>
      </c>
      <c s="6" t="s">
        <v>865</v>
      </c>
      <c s="36" t="s">
        <v>166</v>
      </c>
      <c s="37">
        <v>1</v>
      </c>
      <c s="36">
        <v>0</v>
      </c>
      <c s="36">
        <f>ROUND(G401*H401,6)</f>
      </c>
      <c r="L401" s="38">
        <v>0</v>
      </c>
      <c s="32">
        <f>ROUND(ROUND(L401,2)*ROUND(G401,3),2)</f>
      </c>
      <c s="36" t="s">
        <v>56</v>
      </c>
      <c>
        <f>(M401*21)/100</f>
      </c>
      <c t="s">
        <v>28</v>
      </c>
    </row>
    <row r="402" spans="1:5" ht="12.75">
      <c r="A402" s="35" t="s">
        <v>57</v>
      </c>
      <c r="E402" s="39" t="s">
        <v>865</v>
      </c>
    </row>
    <row r="403" spans="1:5" ht="12.75">
      <c r="A403" s="35" t="s">
        <v>58</v>
      </c>
      <c r="E403" s="40" t="s">
        <v>5</v>
      </c>
    </row>
    <row r="404" spans="1:5" ht="38.25">
      <c r="A404" t="s">
        <v>60</v>
      </c>
      <c r="E404" s="39" t="s">
        <v>906</v>
      </c>
    </row>
    <row r="405" spans="1:16" ht="12.75">
      <c r="A405" t="s">
        <v>50</v>
      </c>
      <c s="34" t="s">
        <v>907</v>
      </c>
      <c s="34" t="s">
        <v>868</v>
      </c>
      <c s="35" t="s">
        <v>5</v>
      </c>
      <c s="6" t="s">
        <v>869</v>
      </c>
      <c s="36" t="s">
        <v>166</v>
      </c>
      <c s="37">
        <v>1</v>
      </c>
      <c s="36">
        <v>0</v>
      </c>
      <c s="36">
        <f>ROUND(G405*H405,6)</f>
      </c>
      <c r="L405" s="38">
        <v>0</v>
      </c>
      <c s="32">
        <f>ROUND(ROUND(L405,2)*ROUND(G405,3),2)</f>
      </c>
      <c s="36" t="s">
        <v>56</v>
      </c>
      <c>
        <f>(M405*21)/100</f>
      </c>
      <c t="s">
        <v>28</v>
      </c>
    </row>
    <row r="406" spans="1:5" ht="12.75">
      <c r="A406" s="35" t="s">
        <v>57</v>
      </c>
      <c r="E406" s="39" t="s">
        <v>869</v>
      </c>
    </row>
    <row r="407" spans="1:5" ht="12.75">
      <c r="A407" s="35" t="s">
        <v>58</v>
      </c>
      <c r="E407" s="40" t="s">
        <v>5</v>
      </c>
    </row>
    <row r="408" spans="1:5" ht="25.5">
      <c r="A408" t="s">
        <v>60</v>
      </c>
      <c r="E408" s="39" t="s">
        <v>908</v>
      </c>
    </row>
    <row r="409" spans="1:16" ht="12.75">
      <c r="A409" t="s">
        <v>50</v>
      </c>
      <c s="34" t="s">
        <v>909</v>
      </c>
      <c s="34" t="s">
        <v>872</v>
      </c>
      <c s="35" t="s">
        <v>5</v>
      </c>
      <c s="6" t="s">
        <v>873</v>
      </c>
      <c s="36" t="s">
        <v>300</v>
      </c>
      <c s="37">
        <v>23</v>
      </c>
      <c s="36">
        <v>0</v>
      </c>
      <c s="36">
        <f>ROUND(G409*H409,6)</f>
      </c>
      <c r="L409" s="38">
        <v>0</v>
      </c>
      <c s="32">
        <f>ROUND(ROUND(L409,2)*ROUND(G409,3),2)</f>
      </c>
      <c s="36" t="s">
        <v>56</v>
      </c>
      <c>
        <f>(M409*21)/100</f>
      </c>
      <c t="s">
        <v>28</v>
      </c>
    </row>
    <row r="410" spans="1:5" ht="12.75">
      <c r="A410" s="35" t="s">
        <v>57</v>
      </c>
      <c r="E410" s="39" t="s">
        <v>873</v>
      </c>
    </row>
    <row r="411" spans="1:5" ht="12.75">
      <c r="A411" s="35" t="s">
        <v>58</v>
      </c>
      <c r="E411" s="40" t="s">
        <v>5</v>
      </c>
    </row>
    <row r="412" spans="1:5" ht="51">
      <c r="A412" t="s">
        <v>60</v>
      </c>
      <c r="E412" s="39" t="s">
        <v>910</v>
      </c>
    </row>
    <row r="413" spans="1:13" ht="12.75">
      <c r="A413" t="s">
        <v>47</v>
      </c>
      <c r="C413" s="31" t="s">
        <v>911</v>
      </c>
      <c r="E413" s="33" t="s">
        <v>912</v>
      </c>
      <c r="J413" s="32">
        <f>0</f>
      </c>
      <c s="32">
        <f>0</f>
      </c>
      <c s="32">
        <f>0+L414+L418+L422+L426</f>
      </c>
      <c s="32">
        <f>0+M414+M418+M422+M426</f>
      </c>
    </row>
    <row r="414" spans="1:16" ht="12.75">
      <c r="A414" t="s">
        <v>50</v>
      </c>
      <c s="34" t="s">
        <v>913</v>
      </c>
      <c s="34" t="s">
        <v>914</v>
      </c>
      <c s="35" t="s">
        <v>5</v>
      </c>
      <c s="6" t="s">
        <v>915</v>
      </c>
      <c s="36" t="s">
        <v>166</v>
      </c>
      <c s="37">
        <v>1</v>
      </c>
      <c s="36">
        <v>0</v>
      </c>
      <c s="36">
        <f>ROUND(G414*H414,6)</f>
      </c>
      <c r="L414" s="38">
        <v>0</v>
      </c>
      <c s="32">
        <f>ROUND(ROUND(L414,2)*ROUND(G414,3),2)</f>
      </c>
      <c s="36" t="s">
        <v>56</v>
      </c>
      <c>
        <f>(M414*21)/100</f>
      </c>
      <c t="s">
        <v>28</v>
      </c>
    </row>
    <row r="415" spans="1:5" ht="12.75">
      <c r="A415" s="35" t="s">
        <v>57</v>
      </c>
      <c r="E415" s="39" t="s">
        <v>915</v>
      </c>
    </row>
    <row r="416" spans="1:5" ht="12.75">
      <c r="A416" s="35" t="s">
        <v>58</v>
      </c>
      <c r="E416" s="40" t="s">
        <v>5</v>
      </c>
    </row>
    <row r="417" spans="1:5" ht="63.75">
      <c r="A417" t="s">
        <v>60</v>
      </c>
      <c r="E417" s="39" t="s">
        <v>916</v>
      </c>
    </row>
    <row r="418" spans="1:16" ht="12.75">
      <c r="A418" t="s">
        <v>50</v>
      </c>
      <c s="34" t="s">
        <v>917</v>
      </c>
      <c s="34" t="s">
        <v>918</v>
      </c>
      <c s="35" t="s">
        <v>5</v>
      </c>
      <c s="6" t="s">
        <v>919</v>
      </c>
      <c s="36" t="s">
        <v>166</v>
      </c>
      <c s="37">
        <v>2</v>
      </c>
      <c s="36">
        <v>0</v>
      </c>
      <c s="36">
        <f>ROUND(G418*H418,6)</f>
      </c>
      <c r="L418" s="38">
        <v>0</v>
      </c>
      <c s="32">
        <f>ROUND(ROUND(L418,2)*ROUND(G418,3),2)</f>
      </c>
      <c s="36" t="s">
        <v>56</v>
      </c>
      <c>
        <f>(M418*21)/100</f>
      </c>
      <c t="s">
        <v>28</v>
      </c>
    </row>
    <row r="419" spans="1:5" ht="12.75">
      <c r="A419" s="35" t="s">
        <v>57</v>
      </c>
      <c r="E419" s="39" t="s">
        <v>919</v>
      </c>
    </row>
    <row r="420" spans="1:5" ht="12.75">
      <c r="A420" s="35" t="s">
        <v>58</v>
      </c>
      <c r="E420" s="40" t="s">
        <v>5</v>
      </c>
    </row>
    <row r="421" spans="1:5" ht="25.5">
      <c r="A421" t="s">
        <v>60</v>
      </c>
      <c r="E421" s="39" t="s">
        <v>920</v>
      </c>
    </row>
    <row r="422" spans="1:16" ht="12.75">
      <c r="A422" t="s">
        <v>50</v>
      </c>
      <c s="34" t="s">
        <v>921</v>
      </c>
      <c s="34" t="s">
        <v>922</v>
      </c>
      <c s="35" t="s">
        <v>5</v>
      </c>
      <c s="6" t="s">
        <v>923</v>
      </c>
      <c s="36" t="s">
        <v>166</v>
      </c>
      <c s="37">
        <v>1</v>
      </c>
      <c s="36">
        <v>0</v>
      </c>
      <c s="36">
        <f>ROUND(G422*H422,6)</f>
      </c>
      <c r="L422" s="38">
        <v>0</v>
      </c>
      <c s="32">
        <f>ROUND(ROUND(L422,2)*ROUND(G422,3),2)</f>
      </c>
      <c s="36" t="s">
        <v>56</v>
      </c>
      <c>
        <f>(M422*21)/100</f>
      </c>
      <c t="s">
        <v>28</v>
      </c>
    </row>
    <row r="423" spans="1:5" ht="12.75">
      <c r="A423" s="35" t="s">
        <v>57</v>
      </c>
      <c r="E423" s="39" t="s">
        <v>923</v>
      </c>
    </row>
    <row r="424" spans="1:5" ht="12.75">
      <c r="A424" s="35" t="s">
        <v>58</v>
      </c>
      <c r="E424" s="40" t="s">
        <v>5</v>
      </c>
    </row>
    <row r="425" spans="1:5" ht="25.5">
      <c r="A425" t="s">
        <v>60</v>
      </c>
      <c r="E425" s="39" t="s">
        <v>924</v>
      </c>
    </row>
    <row r="426" spans="1:16" ht="12.75">
      <c r="A426" t="s">
        <v>50</v>
      </c>
      <c s="34" t="s">
        <v>925</v>
      </c>
      <c s="34" t="s">
        <v>872</v>
      </c>
      <c s="35" t="s">
        <v>5</v>
      </c>
      <c s="6" t="s">
        <v>873</v>
      </c>
      <c s="36" t="s">
        <v>300</v>
      </c>
      <c s="37">
        <v>5.5</v>
      </c>
      <c s="36">
        <v>0</v>
      </c>
      <c s="36">
        <f>ROUND(G426*H426,6)</f>
      </c>
      <c r="L426" s="38">
        <v>0</v>
      </c>
      <c s="32">
        <f>ROUND(ROUND(L426,2)*ROUND(G426,3),2)</f>
      </c>
      <c s="36" t="s">
        <v>56</v>
      </c>
      <c>
        <f>(M426*21)/100</f>
      </c>
      <c t="s">
        <v>28</v>
      </c>
    </row>
    <row r="427" spans="1:5" ht="12.75">
      <c r="A427" s="35" t="s">
        <v>57</v>
      </c>
      <c r="E427" s="39" t="s">
        <v>873</v>
      </c>
    </row>
    <row r="428" spans="1:5" ht="12.75">
      <c r="A428" s="35" t="s">
        <v>58</v>
      </c>
      <c r="E428" s="40" t="s">
        <v>5</v>
      </c>
    </row>
    <row r="429" spans="1:5" ht="51">
      <c r="A429" t="s">
        <v>60</v>
      </c>
      <c r="E429" s="39" t="s">
        <v>926</v>
      </c>
    </row>
    <row r="430" spans="1:13" ht="12.75">
      <c r="A430" t="s">
        <v>47</v>
      </c>
      <c r="C430" s="31" t="s">
        <v>927</v>
      </c>
      <c r="E430" s="33" t="s">
        <v>928</v>
      </c>
      <c r="J430" s="32">
        <f>0</f>
      </c>
      <c s="32">
        <f>0</f>
      </c>
      <c s="32">
        <f>0+L431+L435+L439+L443</f>
      </c>
      <c s="32">
        <f>0+M431+M435+M439+M443</f>
      </c>
    </row>
    <row r="431" spans="1:16" ht="12.75">
      <c r="A431" t="s">
        <v>50</v>
      </c>
      <c s="34" t="s">
        <v>929</v>
      </c>
      <c s="34" t="s">
        <v>930</v>
      </c>
      <c s="35" t="s">
        <v>5</v>
      </c>
      <c s="6" t="s">
        <v>931</v>
      </c>
      <c s="36" t="s">
        <v>166</v>
      </c>
      <c s="37">
        <v>1</v>
      </c>
      <c s="36">
        <v>0</v>
      </c>
      <c s="36">
        <f>ROUND(G431*H431,6)</f>
      </c>
      <c r="L431" s="38">
        <v>0</v>
      </c>
      <c s="32">
        <f>ROUND(ROUND(L431,2)*ROUND(G431,3),2)</f>
      </c>
      <c s="36" t="s">
        <v>56</v>
      </c>
      <c>
        <f>(M431*21)/100</f>
      </c>
      <c t="s">
        <v>28</v>
      </c>
    </row>
    <row r="432" spans="1:5" ht="12.75">
      <c r="A432" s="35" t="s">
        <v>57</v>
      </c>
      <c r="E432" s="39" t="s">
        <v>931</v>
      </c>
    </row>
    <row r="433" spans="1:5" ht="12.75">
      <c r="A433" s="35" t="s">
        <v>58</v>
      </c>
      <c r="E433" s="40" t="s">
        <v>5</v>
      </c>
    </row>
    <row r="434" spans="1:5" ht="63.75">
      <c r="A434" t="s">
        <v>60</v>
      </c>
      <c r="E434" s="39" t="s">
        <v>932</v>
      </c>
    </row>
    <row r="435" spans="1:16" ht="12.75">
      <c r="A435" t="s">
        <v>50</v>
      </c>
      <c s="34" t="s">
        <v>933</v>
      </c>
      <c s="34" t="s">
        <v>934</v>
      </c>
      <c s="35" t="s">
        <v>5</v>
      </c>
      <c s="6" t="s">
        <v>935</v>
      </c>
      <c s="36" t="s">
        <v>166</v>
      </c>
      <c s="37">
        <v>2</v>
      </c>
      <c s="36">
        <v>0</v>
      </c>
      <c s="36">
        <f>ROUND(G435*H435,6)</f>
      </c>
      <c r="L435" s="38">
        <v>0</v>
      </c>
      <c s="32">
        <f>ROUND(ROUND(L435,2)*ROUND(G435,3),2)</f>
      </c>
      <c s="36" t="s">
        <v>56</v>
      </c>
      <c>
        <f>(M435*21)/100</f>
      </c>
      <c t="s">
        <v>28</v>
      </c>
    </row>
    <row r="436" spans="1:5" ht="12.75">
      <c r="A436" s="35" t="s">
        <v>57</v>
      </c>
      <c r="E436" s="39" t="s">
        <v>935</v>
      </c>
    </row>
    <row r="437" spans="1:5" ht="12.75">
      <c r="A437" s="35" t="s">
        <v>58</v>
      </c>
      <c r="E437" s="40" t="s">
        <v>5</v>
      </c>
    </row>
    <row r="438" spans="1:5" ht="25.5">
      <c r="A438" t="s">
        <v>60</v>
      </c>
      <c r="E438" s="39" t="s">
        <v>936</v>
      </c>
    </row>
    <row r="439" spans="1:16" ht="12.75">
      <c r="A439" t="s">
        <v>50</v>
      </c>
      <c s="34" t="s">
        <v>937</v>
      </c>
      <c s="34" t="s">
        <v>922</v>
      </c>
      <c s="35" t="s">
        <v>5</v>
      </c>
      <c s="6" t="s">
        <v>923</v>
      </c>
      <c s="36" t="s">
        <v>166</v>
      </c>
      <c s="37">
        <v>1</v>
      </c>
      <c s="36">
        <v>0</v>
      </c>
      <c s="36">
        <f>ROUND(G439*H439,6)</f>
      </c>
      <c r="L439" s="38">
        <v>0</v>
      </c>
      <c s="32">
        <f>ROUND(ROUND(L439,2)*ROUND(G439,3),2)</f>
      </c>
      <c s="36" t="s">
        <v>56</v>
      </c>
      <c>
        <f>(M439*21)/100</f>
      </c>
      <c t="s">
        <v>28</v>
      </c>
    </row>
    <row r="440" spans="1:5" ht="12.75">
      <c r="A440" s="35" t="s">
        <v>57</v>
      </c>
      <c r="E440" s="39" t="s">
        <v>923</v>
      </c>
    </row>
    <row r="441" spans="1:5" ht="12.75">
      <c r="A441" s="35" t="s">
        <v>58</v>
      </c>
      <c r="E441" s="40" t="s">
        <v>5</v>
      </c>
    </row>
    <row r="442" spans="1:5" ht="25.5">
      <c r="A442" t="s">
        <v>60</v>
      </c>
      <c r="E442" s="39" t="s">
        <v>938</v>
      </c>
    </row>
    <row r="443" spans="1:16" ht="12.75">
      <c r="A443" t="s">
        <v>50</v>
      </c>
      <c s="34" t="s">
        <v>939</v>
      </c>
      <c s="34" t="s">
        <v>872</v>
      </c>
      <c s="35" t="s">
        <v>5</v>
      </c>
      <c s="6" t="s">
        <v>873</v>
      </c>
      <c s="36" t="s">
        <v>300</v>
      </c>
      <c s="37">
        <v>5.5</v>
      </c>
      <c s="36">
        <v>0</v>
      </c>
      <c s="36">
        <f>ROUND(G443*H443,6)</f>
      </c>
      <c r="L443" s="38">
        <v>0</v>
      </c>
      <c s="32">
        <f>ROUND(ROUND(L443,2)*ROUND(G443,3),2)</f>
      </c>
      <c s="36" t="s">
        <v>56</v>
      </c>
      <c>
        <f>(M443*21)/100</f>
      </c>
      <c t="s">
        <v>28</v>
      </c>
    </row>
    <row r="444" spans="1:5" ht="12.75">
      <c r="A444" s="35" t="s">
        <v>57</v>
      </c>
      <c r="E444" s="39" t="s">
        <v>873</v>
      </c>
    </row>
    <row r="445" spans="1:5" ht="12.75">
      <c r="A445" s="35" t="s">
        <v>58</v>
      </c>
      <c r="E445" s="40" t="s">
        <v>5</v>
      </c>
    </row>
    <row r="446" spans="1:5" ht="51">
      <c r="A446" t="s">
        <v>60</v>
      </c>
      <c r="E446" s="39" t="s">
        <v>940</v>
      </c>
    </row>
    <row r="447" spans="1:13" ht="12.75">
      <c r="A447" t="s">
        <v>47</v>
      </c>
      <c r="C447" s="31" t="s">
        <v>941</v>
      </c>
      <c r="E447" s="33" t="s">
        <v>942</v>
      </c>
      <c r="J447" s="32">
        <f>0</f>
      </c>
      <c s="32">
        <f>0</f>
      </c>
      <c s="32">
        <f>0+L448+L452+L456+L460+L464</f>
      </c>
      <c s="32">
        <f>0+M448+M452+M456+M460+M464</f>
      </c>
    </row>
    <row r="448" spans="1:16" ht="25.5">
      <c r="A448" t="s">
        <v>50</v>
      </c>
      <c s="34" t="s">
        <v>943</v>
      </c>
      <c s="34" t="s">
        <v>944</v>
      </c>
      <c s="35" t="s">
        <v>5</v>
      </c>
      <c s="6" t="s">
        <v>945</v>
      </c>
      <c s="36" t="s">
        <v>166</v>
      </c>
      <c s="37">
        <v>1</v>
      </c>
      <c s="36">
        <v>0</v>
      </c>
      <c s="36">
        <f>ROUND(G448*H448,6)</f>
      </c>
      <c r="L448" s="38">
        <v>0</v>
      </c>
      <c s="32">
        <f>ROUND(ROUND(L448,2)*ROUND(G448,3),2)</f>
      </c>
      <c s="36" t="s">
        <v>56</v>
      </c>
      <c>
        <f>(M448*21)/100</f>
      </c>
      <c t="s">
        <v>28</v>
      </c>
    </row>
    <row r="449" spans="1:5" ht="25.5">
      <c r="A449" s="35" t="s">
        <v>57</v>
      </c>
      <c r="E449" s="39" t="s">
        <v>945</v>
      </c>
    </row>
    <row r="450" spans="1:5" ht="12.75">
      <c r="A450" s="35" t="s">
        <v>58</v>
      </c>
      <c r="E450" s="40" t="s">
        <v>5</v>
      </c>
    </row>
    <row r="451" spans="1:5" ht="25.5">
      <c r="A451" t="s">
        <v>60</v>
      </c>
      <c r="E451" s="39" t="s">
        <v>946</v>
      </c>
    </row>
    <row r="452" spans="1:16" ht="12.75">
      <c r="A452" t="s">
        <v>50</v>
      </c>
      <c s="34" t="s">
        <v>947</v>
      </c>
      <c s="34" t="s">
        <v>948</v>
      </c>
      <c s="35" t="s">
        <v>5</v>
      </c>
      <c s="6" t="s">
        <v>949</v>
      </c>
      <c s="36" t="s">
        <v>166</v>
      </c>
      <c s="37">
        <v>1</v>
      </c>
      <c s="36">
        <v>0</v>
      </c>
      <c s="36">
        <f>ROUND(G452*H452,6)</f>
      </c>
      <c r="L452" s="38">
        <v>0</v>
      </c>
      <c s="32">
        <f>ROUND(ROUND(L452,2)*ROUND(G452,3),2)</f>
      </c>
      <c s="36" t="s">
        <v>56</v>
      </c>
      <c>
        <f>(M452*21)/100</f>
      </c>
      <c t="s">
        <v>28</v>
      </c>
    </row>
    <row r="453" spans="1:5" ht="12.75">
      <c r="A453" s="35" t="s">
        <v>57</v>
      </c>
      <c r="E453" s="39" t="s">
        <v>949</v>
      </c>
    </row>
    <row r="454" spans="1:5" ht="12.75">
      <c r="A454" s="35" t="s">
        <v>58</v>
      </c>
      <c r="E454" s="40" t="s">
        <v>5</v>
      </c>
    </row>
    <row r="455" spans="1:5" ht="25.5">
      <c r="A455" t="s">
        <v>60</v>
      </c>
      <c r="E455" s="39" t="s">
        <v>950</v>
      </c>
    </row>
    <row r="456" spans="1:16" ht="25.5">
      <c r="A456" t="s">
        <v>50</v>
      </c>
      <c s="34" t="s">
        <v>951</v>
      </c>
      <c s="34" t="s">
        <v>952</v>
      </c>
      <c s="35" t="s">
        <v>5</v>
      </c>
      <c s="6" t="s">
        <v>469</v>
      </c>
      <c s="36" t="s">
        <v>166</v>
      </c>
      <c s="37">
        <v>1</v>
      </c>
      <c s="36">
        <v>0</v>
      </c>
      <c s="36">
        <f>ROUND(G456*H456,6)</f>
      </c>
      <c r="L456" s="38">
        <v>0</v>
      </c>
      <c s="32">
        <f>ROUND(ROUND(L456,2)*ROUND(G456,3),2)</f>
      </c>
      <c s="36" t="s">
        <v>56</v>
      </c>
      <c>
        <f>(M456*21)/100</f>
      </c>
      <c t="s">
        <v>28</v>
      </c>
    </row>
    <row r="457" spans="1:5" ht="25.5">
      <c r="A457" s="35" t="s">
        <v>57</v>
      </c>
      <c r="E457" s="39" t="s">
        <v>469</v>
      </c>
    </row>
    <row r="458" spans="1:5" ht="12.75">
      <c r="A458" s="35" t="s">
        <v>58</v>
      </c>
      <c r="E458" s="40" t="s">
        <v>5</v>
      </c>
    </row>
    <row r="459" spans="1:5" ht="38.25">
      <c r="A459" t="s">
        <v>60</v>
      </c>
      <c r="E459" s="39" t="s">
        <v>953</v>
      </c>
    </row>
    <row r="460" spans="1:16" ht="25.5">
      <c r="A460" t="s">
        <v>50</v>
      </c>
      <c s="34" t="s">
        <v>954</v>
      </c>
      <c s="34" t="s">
        <v>955</v>
      </c>
      <c s="35" t="s">
        <v>5</v>
      </c>
      <c s="6" t="s">
        <v>475</v>
      </c>
      <c s="36" t="s">
        <v>166</v>
      </c>
      <c s="37">
        <v>10</v>
      </c>
      <c s="36">
        <v>0</v>
      </c>
      <c s="36">
        <f>ROUND(G460*H460,6)</f>
      </c>
      <c r="L460" s="38">
        <v>0</v>
      </c>
      <c s="32">
        <f>ROUND(ROUND(L460,2)*ROUND(G460,3),2)</f>
      </c>
      <c s="36" t="s">
        <v>56</v>
      </c>
      <c>
        <f>(M460*21)/100</f>
      </c>
      <c t="s">
        <v>28</v>
      </c>
    </row>
    <row r="461" spans="1:5" ht="25.5">
      <c r="A461" s="35" t="s">
        <v>57</v>
      </c>
      <c r="E461" s="39" t="s">
        <v>475</v>
      </c>
    </row>
    <row r="462" spans="1:5" ht="12.75">
      <c r="A462" s="35" t="s">
        <v>58</v>
      </c>
      <c r="E462" s="40" t="s">
        <v>5</v>
      </c>
    </row>
    <row r="463" spans="1:5" ht="12.75">
      <c r="A463" t="s">
        <v>60</v>
      </c>
      <c r="E463" s="39" t="s">
        <v>476</v>
      </c>
    </row>
    <row r="464" spans="1:16" ht="12.75">
      <c r="A464" t="s">
        <v>50</v>
      </c>
      <c s="34" t="s">
        <v>956</v>
      </c>
      <c s="34" t="s">
        <v>957</v>
      </c>
      <c s="35" t="s">
        <v>5</v>
      </c>
      <c s="6" t="s">
        <v>478</v>
      </c>
      <c s="36" t="s">
        <v>166</v>
      </c>
      <c s="37">
        <v>7</v>
      </c>
      <c s="36">
        <v>0</v>
      </c>
      <c s="36">
        <f>ROUND(G464*H464,6)</f>
      </c>
      <c r="L464" s="38">
        <v>0</v>
      </c>
      <c s="32">
        <f>ROUND(ROUND(L464,2)*ROUND(G464,3),2)</f>
      </c>
      <c s="36" t="s">
        <v>56</v>
      </c>
      <c>
        <f>(M464*21)/100</f>
      </c>
      <c t="s">
        <v>28</v>
      </c>
    </row>
    <row r="465" spans="1:5" ht="12.75">
      <c r="A465" s="35" t="s">
        <v>57</v>
      </c>
      <c r="E465" s="39" t="s">
        <v>478</v>
      </c>
    </row>
    <row r="466" spans="1:5" ht="12.75">
      <c r="A466" s="35" t="s">
        <v>58</v>
      </c>
      <c r="E466" s="40" t="s">
        <v>5</v>
      </c>
    </row>
    <row r="467" spans="1:5" ht="25.5">
      <c r="A467" t="s">
        <v>60</v>
      </c>
      <c r="E467" s="39" t="s">
        <v>479</v>
      </c>
    </row>
    <row r="468" spans="1:13" ht="12.75">
      <c r="A468" t="s">
        <v>47</v>
      </c>
      <c r="C468" s="31" t="s">
        <v>958</v>
      </c>
      <c r="E468" s="33" t="s">
        <v>959</v>
      </c>
      <c r="J468" s="32">
        <f>0</f>
      </c>
      <c s="32">
        <f>0</f>
      </c>
      <c s="32">
        <f>0+L469+L473+L477+L481+L485+L489+L493+L497+L501+L505+L509+L513+L517+L521+L525+L529+L533+L537+L541+L545+L549+L553</f>
      </c>
      <c s="32">
        <f>0+M469+M473+M477+M481+M485+M489+M493+M497+M501+M505+M509+M513+M517+M521+M525+M529+M533+M537+M541+M545+M549+M553</f>
      </c>
    </row>
    <row r="469" spans="1:16" ht="25.5">
      <c r="A469" t="s">
        <v>50</v>
      </c>
      <c s="34" t="s">
        <v>960</v>
      </c>
      <c s="34" t="s">
        <v>961</v>
      </c>
      <c s="35" t="s">
        <v>5</v>
      </c>
      <c s="6" t="s">
        <v>962</v>
      </c>
      <c s="36" t="s">
        <v>166</v>
      </c>
      <c s="37">
        <v>3</v>
      </c>
      <c s="36">
        <v>0</v>
      </c>
      <c s="36">
        <f>ROUND(G469*H469,6)</f>
      </c>
      <c r="L469" s="38">
        <v>0</v>
      </c>
      <c s="32">
        <f>ROUND(ROUND(L469,2)*ROUND(G469,3),2)</f>
      </c>
      <c s="36" t="s">
        <v>56</v>
      </c>
      <c>
        <f>(M469*21)/100</f>
      </c>
      <c t="s">
        <v>28</v>
      </c>
    </row>
    <row r="470" spans="1:5" ht="63.75">
      <c r="A470" s="35" t="s">
        <v>57</v>
      </c>
      <c r="E470" s="39" t="s">
        <v>963</v>
      </c>
    </row>
    <row r="471" spans="1:5" ht="12.75">
      <c r="A471" s="35" t="s">
        <v>58</v>
      </c>
      <c r="E471" s="40" t="s">
        <v>5</v>
      </c>
    </row>
    <row r="472" spans="1:5" ht="38.25">
      <c r="A472" t="s">
        <v>60</v>
      </c>
      <c r="E472" s="39" t="s">
        <v>964</v>
      </c>
    </row>
    <row r="473" spans="1:16" ht="25.5">
      <c r="A473" t="s">
        <v>50</v>
      </c>
      <c s="34" t="s">
        <v>965</v>
      </c>
      <c s="34" t="s">
        <v>966</v>
      </c>
      <c s="35" t="s">
        <v>5</v>
      </c>
      <c s="6" t="s">
        <v>967</v>
      </c>
      <c s="36" t="s">
        <v>166</v>
      </c>
      <c s="37">
        <v>12</v>
      </c>
      <c s="36">
        <v>0</v>
      </c>
      <c s="36">
        <f>ROUND(G473*H473,6)</f>
      </c>
      <c r="L473" s="38">
        <v>0</v>
      </c>
      <c s="32">
        <f>ROUND(ROUND(L473,2)*ROUND(G473,3),2)</f>
      </c>
      <c s="36" t="s">
        <v>56</v>
      </c>
      <c>
        <f>(M473*21)/100</f>
      </c>
      <c t="s">
        <v>28</v>
      </c>
    </row>
    <row r="474" spans="1:5" ht="63.75">
      <c r="A474" s="35" t="s">
        <v>57</v>
      </c>
      <c r="E474" s="39" t="s">
        <v>968</v>
      </c>
    </row>
    <row r="475" spans="1:5" ht="12.75">
      <c r="A475" s="35" t="s">
        <v>58</v>
      </c>
      <c r="E475" s="40" t="s">
        <v>5</v>
      </c>
    </row>
    <row r="476" spans="1:5" ht="38.25">
      <c r="A476" t="s">
        <v>60</v>
      </c>
      <c r="E476" s="39" t="s">
        <v>969</v>
      </c>
    </row>
    <row r="477" spans="1:16" ht="12.75">
      <c r="A477" t="s">
        <v>50</v>
      </c>
      <c s="34" t="s">
        <v>970</v>
      </c>
      <c s="34" t="s">
        <v>971</v>
      </c>
      <c s="35" t="s">
        <v>5</v>
      </c>
      <c s="6" t="s">
        <v>972</v>
      </c>
      <c s="36" t="s">
        <v>166</v>
      </c>
      <c s="37">
        <v>12</v>
      </c>
      <c s="36">
        <v>0</v>
      </c>
      <c s="36">
        <f>ROUND(G477*H477,6)</f>
      </c>
      <c r="L477" s="38">
        <v>0</v>
      </c>
      <c s="32">
        <f>ROUND(ROUND(L477,2)*ROUND(G477,3),2)</f>
      </c>
      <c s="36" t="s">
        <v>56</v>
      </c>
      <c>
        <f>(M477*21)/100</f>
      </c>
      <c t="s">
        <v>28</v>
      </c>
    </row>
    <row r="478" spans="1:5" ht="12.75">
      <c r="A478" s="35" t="s">
        <v>57</v>
      </c>
      <c r="E478" s="39" t="s">
        <v>972</v>
      </c>
    </row>
    <row r="479" spans="1:5" ht="12.75">
      <c r="A479" s="35" t="s">
        <v>58</v>
      </c>
      <c r="E479" s="40" t="s">
        <v>5</v>
      </c>
    </row>
    <row r="480" spans="1:5" ht="38.25">
      <c r="A480" t="s">
        <v>60</v>
      </c>
      <c r="E480" s="39" t="s">
        <v>973</v>
      </c>
    </row>
    <row r="481" spans="1:16" ht="12.75">
      <c r="A481" t="s">
        <v>50</v>
      </c>
      <c s="34" t="s">
        <v>974</v>
      </c>
      <c s="34" t="s">
        <v>975</v>
      </c>
      <c s="35" t="s">
        <v>5</v>
      </c>
      <c s="6" t="s">
        <v>976</v>
      </c>
      <c s="36" t="s">
        <v>166</v>
      </c>
      <c s="37">
        <v>3</v>
      </c>
      <c s="36">
        <v>0</v>
      </c>
      <c s="36">
        <f>ROUND(G481*H481,6)</f>
      </c>
      <c r="L481" s="38">
        <v>0</v>
      </c>
      <c s="32">
        <f>ROUND(ROUND(L481,2)*ROUND(G481,3),2)</f>
      </c>
      <c s="36" t="s">
        <v>56</v>
      </c>
      <c>
        <f>(M481*21)/100</f>
      </c>
      <c t="s">
        <v>28</v>
      </c>
    </row>
    <row r="482" spans="1:5" ht="12.75">
      <c r="A482" s="35" t="s">
        <v>57</v>
      </c>
      <c r="E482" s="39" t="s">
        <v>976</v>
      </c>
    </row>
    <row r="483" spans="1:5" ht="12.75">
      <c r="A483" s="35" t="s">
        <v>58</v>
      </c>
      <c r="E483" s="40" t="s">
        <v>5</v>
      </c>
    </row>
    <row r="484" spans="1:5" ht="38.25">
      <c r="A484" t="s">
        <v>60</v>
      </c>
      <c r="E484" s="39" t="s">
        <v>973</v>
      </c>
    </row>
    <row r="485" spans="1:16" ht="12.75">
      <c r="A485" t="s">
        <v>50</v>
      </c>
      <c s="34" t="s">
        <v>977</v>
      </c>
      <c s="34" t="s">
        <v>978</v>
      </c>
      <c s="35" t="s">
        <v>5</v>
      </c>
      <c s="6" t="s">
        <v>979</v>
      </c>
      <c s="36" t="s">
        <v>166</v>
      </c>
      <c s="37">
        <v>1</v>
      </c>
      <c s="36">
        <v>0</v>
      </c>
      <c s="36">
        <f>ROUND(G485*H485,6)</f>
      </c>
      <c r="L485" s="38">
        <v>0</v>
      </c>
      <c s="32">
        <f>ROUND(ROUND(L485,2)*ROUND(G485,3),2)</f>
      </c>
      <c s="36" t="s">
        <v>56</v>
      </c>
      <c>
        <f>(M485*21)/100</f>
      </c>
      <c t="s">
        <v>28</v>
      </c>
    </row>
    <row r="486" spans="1:5" ht="12.75">
      <c r="A486" s="35" t="s">
        <v>57</v>
      </c>
      <c r="E486" s="39" t="s">
        <v>979</v>
      </c>
    </row>
    <row r="487" spans="1:5" ht="12.75">
      <c r="A487" s="35" t="s">
        <v>58</v>
      </c>
      <c r="E487" s="40" t="s">
        <v>5</v>
      </c>
    </row>
    <row r="488" spans="1:5" ht="76.5">
      <c r="A488" t="s">
        <v>60</v>
      </c>
      <c r="E488" s="39" t="s">
        <v>980</v>
      </c>
    </row>
    <row r="489" spans="1:16" ht="25.5">
      <c r="A489" t="s">
        <v>50</v>
      </c>
      <c s="34" t="s">
        <v>981</v>
      </c>
      <c s="34" t="s">
        <v>982</v>
      </c>
      <c s="35" t="s">
        <v>5</v>
      </c>
      <c s="6" t="s">
        <v>983</v>
      </c>
      <c s="36" t="s">
        <v>166</v>
      </c>
      <c s="37">
        <v>2</v>
      </c>
      <c s="36">
        <v>0</v>
      </c>
      <c s="36">
        <f>ROUND(G489*H489,6)</f>
      </c>
      <c r="L489" s="38">
        <v>0</v>
      </c>
      <c s="32">
        <f>ROUND(ROUND(L489,2)*ROUND(G489,3),2)</f>
      </c>
      <c s="36" t="s">
        <v>56</v>
      </c>
      <c>
        <f>(M489*21)/100</f>
      </c>
      <c t="s">
        <v>28</v>
      </c>
    </row>
    <row r="490" spans="1:5" ht="25.5">
      <c r="A490" s="35" t="s">
        <v>57</v>
      </c>
      <c r="E490" s="39" t="s">
        <v>983</v>
      </c>
    </row>
    <row r="491" spans="1:5" ht="12.75">
      <c r="A491" s="35" t="s">
        <v>58</v>
      </c>
      <c r="E491" s="40" t="s">
        <v>5</v>
      </c>
    </row>
    <row r="492" spans="1:5" ht="25.5">
      <c r="A492" t="s">
        <v>60</v>
      </c>
      <c r="E492" s="39" t="s">
        <v>984</v>
      </c>
    </row>
    <row r="493" spans="1:16" ht="25.5">
      <c r="A493" t="s">
        <v>50</v>
      </c>
      <c s="34" t="s">
        <v>985</v>
      </c>
      <c s="34" t="s">
        <v>986</v>
      </c>
      <c s="35" t="s">
        <v>5</v>
      </c>
      <c s="6" t="s">
        <v>987</v>
      </c>
      <c s="36" t="s">
        <v>166</v>
      </c>
      <c s="37">
        <v>1</v>
      </c>
      <c s="36">
        <v>0</v>
      </c>
      <c s="36">
        <f>ROUND(G493*H493,6)</f>
      </c>
      <c r="L493" s="38">
        <v>0</v>
      </c>
      <c s="32">
        <f>ROUND(ROUND(L493,2)*ROUND(G493,3),2)</f>
      </c>
      <c s="36" t="s">
        <v>56</v>
      </c>
      <c>
        <f>(M493*21)/100</f>
      </c>
      <c t="s">
        <v>28</v>
      </c>
    </row>
    <row r="494" spans="1:5" ht="51">
      <c r="A494" s="35" t="s">
        <v>57</v>
      </c>
      <c r="E494" s="39" t="s">
        <v>988</v>
      </c>
    </row>
    <row r="495" spans="1:5" ht="12.75">
      <c r="A495" s="35" t="s">
        <v>58</v>
      </c>
      <c r="E495" s="40" t="s">
        <v>5</v>
      </c>
    </row>
    <row r="496" spans="1:5" ht="25.5">
      <c r="A496" t="s">
        <v>60</v>
      </c>
      <c r="E496" s="39" t="s">
        <v>989</v>
      </c>
    </row>
    <row r="497" spans="1:16" ht="38.25">
      <c r="A497" t="s">
        <v>50</v>
      </c>
      <c s="34" t="s">
        <v>990</v>
      </c>
      <c s="34" t="s">
        <v>991</v>
      </c>
      <c s="35" t="s">
        <v>5</v>
      </c>
      <c s="6" t="s">
        <v>992</v>
      </c>
      <c s="36" t="s">
        <v>166</v>
      </c>
      <c s="37">
        <v>1</v>
      </c>
      <c s="36">
        <v>0</v>
      </c>
      <c s="36">
        <f>ROUND(G497*H497,6)</f>
      </c>
      <c r="L497" s="38">
        <v>0</v>
      </c>
      <c s="32">
        <f>ROUND(ROUND(L497,2)*ROUND(G497,3),2)</f>
      </c>
      <c s="36" t="s">
        <v>56</v>
      </c>
      <c>
        <f>(M497*21)/100</f>
      </c>
      <c t="s">
        <v>28</v>
      </c>
    </row>
    <row r="498" spans="1:5" ht="63.75">
      <c r="A498" s="35" t="s">
        <v>57</v>
      </c>
      <c r="E498" s="39" t="s">
        <v>993</v>
      </c>
    </row>
    <row r="499" spans="1:5" ht="12.75">
      <c r="A499" s="35" t="s">
        <v>58</v>
      </c>
      <c r="E499" s="40" t="s">
        <v>5</v>
      </c>
    </row>
    <row r="500" spans="1:5" ht="38.25">
      <c r="A500" t="s">
        <v>60</v>
      </c>
      <c r="E500" s="39" t="s">
        <v>994</v>
      </c>
    </row>
    <row r="501" spans="1:16" ht="12.75">
      <c r="A501" t="s">
        <v>50</v>
      </c>
      <c s="34" t="s">
        <v>995</v>
      </c>
      <c s="34" t="s">
        <v>996</v>
      </c>
      <c s="35" t="s">
        <v>5</v>
      </c>
      <c s="6" t="s">
        <v>997</v>
      </c>
      <c s="36" t="s">
        <v>166</v>
      </c>
      <c s="37">
        <v>1</v>
      </c>
      <c s="36">
        <v>0</v>
      </c>
      <c s="36">
        <f>ROUND(G501*H501,6)</f>
      </c>
      <c r="L501" s="38">
        <v>0</v>
      </c>
      <c s="32">
        <f>ROUND(ROUND(L501,2)*ROUND(G501,3),2)</f>
      </c>
      <c s="36" t="s">
        <v>56</v>
      </c>
      <c>
        <f>(M501*21)/100</f>
      </c>
      <c t="s">
        <v>28</v>
      </c>
    </row>
    <row r="502" spans="1:5" ht="12.75">
      <c r="A502" s="35" t="s">
        <v>57</v>
      </c>
      <c r="E502" s="39" t="s">
        <v>997</v>
      </c>
    </row>
    <row r="503" spans="1:5" ht="12.75">
      <c r="A503" s="35" t="s">
        <v>58</v>
      </c>
      <c r="E503" s="40" t="s">
        <v>5</v>
      </c>
    </row>
    <row r="504" spans="1:5" ht="38.25">
      <c r="A504" t="s">
        <v>60</v>
      </c>
      <c r="E504" s="39" t="s">
        <v>998</v>
      </c>
    </row>
    <row r="505" spans="1:16" ht="25.5">
      <c r="A505" t="s">
        <v>50</v>
      </c>
      <c s="34" t="s">
        <v>999</v>
      </c>
      <c s="34" t="s">
        <v>1000</v>
      </c>
      <c s="35" t="s">
        <v>5</v>
      </c>
      <c s="6" t="s">
        <v>1001</v>
      </c>
      <c s="36" t="s">
        <v>166</v>
      </c>
      <c s="37">
        <v>1</v>
      </c>
      <c s="36">
        <v>0</v>
      </c>
      <c s="36">
        <f>ROUND(G505*H505,6)</f>
      </c>
      <c r="L505" s="38">
        <v>0</v>
      </c>
      <c s="32">
        <f>ROUND(ROUND(L505,2)*ROUND(G505,3),2)</f>
      </c>
      <c s="36" t="s">
        <v>56</v>
      </c>
      <c>
        <f>(M505*21)/100</f>
      </c>
      <c t="s">
        <v>28</v>
      </c>
    </row>
    <row r="506" spans="1:5" ht="25.5">
      <c r="A506" s="35" t="s">
        <v>57</v>
      </c>
      <c r="E506" s="39" t="s">
        <v>1001</v>
      </c>
    </row>
    <row r="507" spans="1:5" ht="12.75">
      <c r="A507" s="35" t="s">
        <v>58</v>
      </c>
      <c r="E507" s="40" t="s">
        <v>5</v>
      </c>
    </row>
    <row r="508" spans="1:5" ht="25.5">
      <c r="A508" t="s">
        <v>60</v>
      </c>
      <c r="E508" s="39" t="s">
        <v>1002</v>
      </c>
    </row>
    <row r="509" spans="1:16" ht="12.75">
      <c r="A509" t="s">
        <v>50</v>
      </c>
      <c s="34" t="s">
        <v>1003</v>
      </c>
      <c s="34" t="s">
        <v>1004</v>
      </c>
      <c s="35" t="s">
        <v>5</v>
      </c>
      <c s="6" t="s">
        <v>1005</v>
      </c>
      <c s="36" t="s">
        <v>166</v>
      </c>
      <c s="37">
        <v>1</v>
      </c>
      <c s="36">
        <v>0</v>
      </c>
      <c s="36">
        <f>ROUND(G509*H509,6)</f>
      </c>
      <c r="L509" s="38">
        <v>0</v>
      </c>
      <c s="32">
        <f>ROUND(ROUND(L509,2)*ROUND(G509,3),2)</f>
      </c>
      <c s="36" t="s">
        <v>56</v>
      </c>
      <c>
        <f>(M509*21)/100</f>
      </c>
      <c t="s">
        <v>28</v>
      </c>
    </row>
    <row r="510" spans="1:5" ht="12.75">
      <c r="A510" s="35" t="s">
        <v>57</v>
      </c>
      <c r="E510" s="39" t="s">
        <v>1005</v>
      </c>
    </row>
    <row r="511" spans="1:5" ht="12.75">
      <c r="A511" s="35" t="s">
        <v>58</v>
      </c>
      <c r="E511" s="40" t="s">
        <v>5</v>
      </c>
    </row>
    <row r="512" spans="1:5" ht="25.5">
      <c r="A512" t="s">
        <v>60</v>
      </c>
      <c r="E512" s="39" t="s">
        <v>1006</v>
      </c>
    </row>
    <row r="513" spans="1:16" ht="12.75">
      <c r="A513" t="s">
        <v>50</v>
      </c>
      <c s="34" t="s">
        <v>1007</v>
      </c>
      <c s="34" t="s">
        <v>1008</v>
      </c>
      <c s="35" t="s">
        <v>5</v>
      </c>
      <c s="6" t="s">
        <v>1009</v>
      </c>
      <c s="36" t="s">
        <v>166</v>
      </c>
      <c s="37">
        <v>1</v>
      </c>
      <c s="36">
        <v>0</v>
      </c>
      <c s="36">
        <f>ROUND(G513*H513,6)</f>
      </c>
      <c r="L513" s="38">
        <v>0</v>
      </c>
      <c s="32">
        <f>ROUND(ROUND(L513,2)*ROUND(G513,3),2)</f>
      </c>
      <c s="36" t="s">
        <v>56</v>
      </c>
      <c>
        <f>(M513*21)/100</f>
      </c>
      <c t="s">
        <v>28</v>
      </c>
    </row>
    <row r="514" spans="1:5" ht="12.75">
      <c r="A514" s="35" t="s">
        <v>57</v>
      </c>
      <c r="E514" s="39" t="s">
        <v>1009</v>
      </c>
    </row>
    <row r="515" spans="1:5" ht="12.75">
      <c r="A515" s="35" t="s">
        <v>58</v>
      </c>
      <c r="E515" s="40" t="s">
        <v>5</v>
      </c>
    </row>
    <row r="516" spans="1:5" ht="25.5">
      <c r="A516" t="s">
        <v>60</v>
      </c>
      <c r="E516" s="39" t="s">
        <v>1010</v>
      </c>
    </row>
    <row r="517" spans="1:16" ht="12.75">
      <c r="A517" t="s">
        <v>50</v>
      </c>
      <c s="34" t="s">
        <v>1011</v>
      </c>
      <c s="34" t="s">
        <v>1012</v>
      </c>
      <c s="35" t="s">
        <v>5</v>
      </c>
      <c s="6" t="s">
        <v>472</v>
      </c>
      <c s="36" t="s">
        <v>166</v>
      </c>
      <c s="37">
        <v>2</v>
      </c>
      <c s="36">
        <v>0</v>
      </c>
      <c s="36">
        <f>ROUND(G517*H517,6)</f>
      </c>
      <c r="L517" s="38">
        <v>0</v>
      </c>
      <c s="32">
        <f>ROUND(ROUND(L517,2)*ROUND(G517,3),2)</f>
      </c>
      <c s="36" t="s">
        <v>56</v>
      </c>
      <c>
        <f>(M517*21)/100</f>
      </c>
      <c t="s">
        <v>28</v>
      </c>
    </row>
    <row r="518" spans="1:5" ht="12.75">
      <c r="A518" s="35" t="s">
        <v>57</v>
      </c>
      <c r="E518" s="39" t="s">
        <v>472</v>
      </c>
    </row>
    <row r="519" spans="1:5" ht="12.75">
      <c r="A519" s="35" t="s">
        <v>58</v>
      </c>
      <c r="E519" s="40" t="s">
        <v>5</v>
      </c>
    </row>
    <row r="520" spans="1:5" ht="38.25">
      <c r="A520" t="s">
        <v>60</v>
      </c>
      <c r="E520" s="39" t="s">
        <v>1013</v>
      </c>
    </row>
    <row r="521" spans="1:16" ht="12.75">
      <c r="A521" t="s">
        <v>50</v>
      </c>
      <c s="34" t="s">
        <v>1014</v>
      </c>
      <c s="34" t="s">
        <v>1015</v>
      </c>
      <c s="35" t="s">
        <v>5</v>
      </c>
      <c s="6" t="s">
        <v>1016</v>
      </c>
      <c s="36" t="s">
        <v>188</v>
      </c>
      <c s="37">
        <v>725</v>
      </c>
      <c s="36">
        <v>0</v>
      </c>
      <c s="36">
        <f>ROUND(G521*H521,6)</f>
      </c>
      <c r="L521" s="38">
        <v>0</v>
      </c>
      <c s="32">
        <f>ROUND(ROUND(L521,2)*ROUND(G521,3),2)</f>
      </c>
      <c s="36" t="s">
        <v>56</v>
      </c>
      <c>
        <f>(M521*21)/100</f>
      </c>
      <c t="s">
        <v>28</v>
      </c>
    </row>
    <row r="522" spans="1:5" ht="12.75">
      <c r="A522" s="35" t="s">
        <v>57</v>
      </c>
      <c r="E522" s="39" t="s">
        <v>1016</v>
      </c>
    </row>
    <row r="523" spans="1:5" ht="12.75">
      <c r="A523" s="35" t="s">
        <v>58</v>
      </c>
      <c r="E523" s="40" t="s">
        <v>5</v>
      </c>
    </row>
    <row r="524" spans="1:5" ht="38.25">
      <c r="A524" t="s">
        <v>60</v>
      </c>
      <c r="E524" s="39" t="s">
        <v>1017</v>
      </c>
    </row>
    <row r="525" spans="1:16" ht="12.75">
      <c r="A525" t="s">
        <v>50</v>
      </c>
      <c s="34" t="s">
        <v>1018</v>
      </c>
      <c s="34" t="s">
        <v>785</v>
      </c>
      <c s="35" t="s">
        <v>5</v>
      </c>
      <c s="6" t="s">
        <v>191</v>
      </c>
      <c s="36" t="s">
        <v>188</v>
      </c>
      <c s="37">
        <v>725</v>
      </c>
      <c s="36">
        <v>0</v>
      </c>
      <c s="36">
        <f>ROUND(G525*H525,6)</f>
      </c>
      <c r="L525" s="38">
        <v>0</v>
      </c>
      <c s="32">
        <f>ROUND(ROUND(L525,2)*ROUND(G525,3),2)</f>
      </c>
      <c s="36" t="s">
        <v>56</v>
      </c>
      <c>
        <f>(M525*21)/100</f>
      </c>
      <c t="s">
        <v>28</v>
      </c>
    </row>
    <row r="526" spans="1:5" ht="12.75">
      <c r="A526" s="35" t="s">
        <v>57</v>
      </c>
      <c r="E526" s="39" t="s">
        <v>191</v>
      </c>
    </row>
    <row r="527" spans="1:5" ht="12.75">
      <c r="A527" s="35" t="s">
        <v>58</v>
      </c>
      <c r="E527" s="40" t="s">
        <v>5</v>
      </c>
    </row>
    <row r="528" spans="1:5" ht="38.25">
      <c r="A528" t="s">
        <v>60</v>
      </c>
      <c r="E528" s="39" t="s">
        <v>1019</v>
      </c>
    </row>
    <row r="529" spans="1:16" ht="12.75">
      <c r="A529" t="s">
        <v>50</v>
      </c>
      <c s="34" t="s">
        <v>1020</v>
      </c>
      <c s="34" t="s">
        <v>787</v>
      </c>
      <c s="35" t="s">
        <v>5</v>
      </c>
      <c s="6" t="s">
        <v>572</v>
      </c>
      <c s="36" t="s">
        <v>166</v>
      </c>
      <c s="37">
        <v>725</v>
      </c>
      <c s="36">
        <v>0</v>
      </c>
      <c s="36">
        <f>ROUND(G529*H529,6)</f>
      </c>
      <c r="L529" s="38">
        <v>0</v>
      </c>
      <c s="32">
        <f>ROUND(ROUND(L529,2)*ROUND(G529,3),2)</f>
      </c>
      <c s="36" t="s">
        <v>56</v>
      </c>
      <c>
        <f>(M529*21)/100</f>
      </c>
      <c t="s">
        <v>28</v>
      </c>
    </row>
    <row r="530" spans="1:5" ht="12.75">
      <c r="A530" s="35" t="s">
        <v>57</v>
      </c>
      <c r="E530" s="39" t="s">
        <v>572</v>
      </c>
    </row>
    <row r="531" spans="1:5" ht="12.75">
      <c r="A531" s="35" t="s">
        <v>58</v>
      </c>
      <c r="E531" s="40" t="s">
        <v>5</v>
      </c>
    </row>
    <row r="532" spans="1:5" ht="38.25">
      <c r="A532" t="s">
        <v>60</v>
      </c>
      <c r="E532" s="39" t="s">
        <v>1021</v>
      </c>
    </row>
    <row r="533" spans="1:16" ht="12.75">
      <c r="A533" t="s">
        <v>50</v>
      </c>
      <c s="34" t="s">
        <v>1022</v>
      </c>
      <c s="34" t="s">
        <v>789</v>
      </c>
      <c s="35" t="s">
        <v>5</v>
      </c>
      <c s="6" t="s">
        <v>575</v>
      </c>
      <c s="36" t="s">
        <v>166</v>
      </c>
      <c s="37">
        <v>20</v>
      </c>
      <c s="36">
        <v>0</v>
      </c>
      <c s="36">
        <f>ROUND(G533*H533,6)</f>
      </c>
      <c r="L533" s="38">
        <v>0</v>
      </c>
      <c s="32">
        <f>ROUND(ROUND(L533,2)*ROUND(G533,3),2)</f>
      </c>
      <c s="36" t="s">
        <v>56</v>
      </c>
      <c>
        <f>(M533*21)/100</f>
      </c>
      <c t="s">
        <v>28</v>
      </c>
    </row>
    <row r="534" spans="1:5" ht="12.75">
      <c r="A534" s="35" t="s">
        <v>57</v>
      </c>
      <c r="E534" s="39" t="s">
        <v>575</v>
      </c>
    </row>
    <row r="535" spans="1:5" ht="12.75">
      <c r="A535" s="35" t="s">
        <v>58</v>
      </c>
      <c r="E535" s="40" t="s">
        <v>5</v>
      </c>
    </row>
    <row r="536" spans="1:5" ht="38.25">
      <c r="A536" t="s">
        <v>60</v>
      </c>
      <c r="E536" s="39" t="s">
        <v>1021</v>
      </c>
    </row>
    <row r="537" spans="1:16" ht="12.75">
      <c r="A537" t="s">
        <v>50</v>
      </c>
      <c s="34" t="s">
        <v>1023</v>
      </c>
      <c s="34" t="s">
        <v>1024</v>
      </c>
      <c s="35" t="s">
        <v>5</v>
      </c>
      <c s="6" t="s">
        <v>1025</v>
      </c>
      <c s="36" t="s">
        <v>166</v>
      </c>
      <c s="37">
        <v>1</v>
      </c>
      <c s="36">
        <v>0</v>
      </c>
      <c s="36">
        <f>ROUND(G537*H537,6)</f>
      </c>
      <c r="L537" s="38">
        <v>0</v>
      </c>
      <c s="32">
        <f>ROUND(ROUND(L537,2)*ROUND(G537,3),2)</f>
      </c>
      <c s="36" t="s">
        <v>56</v>
      </c>
      <c>
        <f>(M537*21)/100</f>
      </c>
      <c t="s">
        <v>28</v>
      </c>
    </row>
    <row r="538" spans="1:5" ht="12.75">
      <c r="A538" s="35" t="s">
        <v>57</v>
      </c>
      <c r="E538" s="39" t="s">
        <v>1025</v>
      </c>
    </row>
    <row r="539" spans="1:5" ht="12.75">
      <c r="A539" s="35" t="s">
        <v>58</v>
      </c>
      <c r="E539" s="40" t="s">
        <v>5</v>
      </c>
    </row>
    <row r="540" spans="1:5" ht="25.5">
      <c r="A540" t="s">
        <v>60</v>
      </c>
      <c r="E540" s="39" t="s">
        <v>1026</v>
      </c>
    </row>
    <row r="541" spans="1:16" ht="25.5">
      <c r="A541" t="s">
        <v>50</v>
      </c>
      <c s="34" t="s">
        <v>1027</v>
      </c>
      <c s="34" t="s">
        <v>1028</v>
      </c>
      <c s="35" t="s">
        <v>5</v>
      </c>
      <c s="6" t="s">
        <v>794</v>
      </c>
      <c s="36" t="s">
        <v>166</v>
      </c>
      <c s="37">
        <v>40</v>
      </c>
      <c s="36">
        <v>0</v>
      </c>
      <c s="36">
        <f>ROUND(G541*H541,6)</f>
      </c>
      <c r="L541" s="38">
        <v>0</v>
      </c>
      <c s="32">
        <f>ROUND(ROUND(L541,2)*ROUND(G541,3),2)</f>
      </c>
      <c s="36" t="s">
        <v>56</v>
      </c>
      <c>
        <f>(M541*21)/100</f>
      </c>
      <c t="s">
        <v>28</v>
      </c>
    </row>
    <row r="542" spans="1:5" ht="25.5">
      <c r="A542" s="35" t="s">
        <v>57</v>
      </c>
      <c r="E542" s="39" t="s">
        <v>794</v>
      </c>
    </row>
    <row r="543" spans="1:5" ht="12.75">
      <c r="A543" s="35" t="s">
        <v>58</v>
      </c>
      <c r="E543" s="40" t="s">
        <v>5</v>
      </c>
    </row>
    <row r="544" spans="1:5" ht="38.25">
      <c r="A544" t="s">
        <v>60</v>
      </c>
      <c r="E544" s="39" t="s">
        <v>1029</v>
      </c>
    </row>
    <row r="545" spans="1:16" ht="25.5">
      <c r="A545" t="s">
        <v>50</v>
      </c>
      <c s="34" t="s">
        <v>1030</v>
      </c>
      <c s="34" t="s">
        <v>796</v>
      </c>
      <c s="35" t="s">
        <v>5</v>
      </c>
      <c s="6" t="s">
        <v>577</v>
      </c>
      <c s="36" t="s">
        <v>166</v>
      </c>
      <c s="37">
        <v>5</v>
      </c>
      <c s="36">
        <v>0</v>
      </c>
      <c s="36">
        <f>ROUND(G545*H545,6)</f>
      </c>
      <c r="L545" s="38">
        <v>0</v>
      </c>
      <c s="32">
        <f>ROUND(ROUND(L545,2)*ROUND(G545,3),2)</f>
      </c>
      <c s="36" t="s">
        <v>56</v>
      </c>
      <c>
        <f>(M545*21)/100</f>
      </c>
      <c t="s">
        <v>28</v>
      </c>
    </row>
    <row r="546" spans="1:5" ht="25.5">
      <c r="A546" s="35" t="s">
        <v>57</v>
      </c>
      <c r="E546" s="39" t="s">
        <v>577</v>
      </c>
    </row>
    <row r="547" spans="1:5" ht="12.75">
      <c r="A547" s="35" t="s">
        <v>58</v>
      </c>
      <c r="E547" s="40" t="s">
        <v>5</v>
      </c>
    </row>
    <row r="548" spans="1:5" ht="38.25">
      <c r="A548" t="s">
        <v>60</v>
      </c>
      <c r="E548" s="39" t="s">
        <v>1031</v>
      </c>
    </row>
    <row r="549" spans="1:16" ht="12.75">
      <c r="A549" t="s">
        <v>50</v>
      </c>
      <c s="34" t="s">
        <v>1032</v>
      </c>
      <c s="34" t="s">
        <v>1033</v>
      </c>
      <c s="35" t="s">
        <v>5</v>
      </c>
      <c s="6" t="s">
        <v>1034</v>
      </c>
      <c s="36" t="s">
        <v>166</v>
      </c>
      <c s="37">
        <v>2</v>
      </c>
      <c s="36">
        <v>0</v>
      </c>
      <c s="36">
        <f>ROUND(G549*H549,6)</f>
      </c>
      <c r="L549" s="38">
        <v>0</v>
      </c>
      <c s="32">
        <f>ROUND(ROUND(L549,2)*ROUND(G549,3),2)</f>
      </c>
      <c s="36" t="s">
        <v>56</v>
      </c>
      <c>
        <f>(M549*21)/100</f>
      </c>
      <c t="s">
        <v>28</v>
      </c>
    </row>
    <row r="550" spans="1:5" ht="12.75">
      <c r="A550" s="35" t="s">
        <v>57</v>
      </c>
      <c r="E550" s="39" t="s">
        <v>1034</v>
      </c>
    </row>
    <row r="551" spans="1:5" ht="12.75">
      <c r="A551" s="35" t="s">
        <v>58</v>
      </c>
      <c r="E551" s="40" t="s">
        <v>5</v>
      </c>
    </row>
    <row r="552" spans="1:5" ht="38.25">
      <c r="A552" t="s">
        <v>60</v>
      </c>
      <c r="E552" s="39" t="s">
        <v>1035</v>
      </c>
    </row>
    <row r="553" spans="1:16" ht="12.75">
      <c r="A553" t="s">
        <v>50</v>
      </c>
      <c s="34" t="s">
        <v>1036</v>
      </c>
      <c s="34" t="s">
        <v>1037</v>
      </c>
      <c s="35" t="s">
        <v>5</v>
      </c>
      <c s="6" t="s">
        <v>1038</v>
      </c>
      <c s="36" t="s">
        <v>166</v>
      </c>
      <c s="37">
        <v>2</v>
      </c>
      <c s="36">
        <v>0</v>
      </c>
      <c s="36">
        <f>ROUND(G553*H553,6)</f>
      </c>
      <c r="L553" s="38">
        <v>0</v>
      </c>
      <c s="32">
        <f>ROUND(ROUND(L553,2)*ROUND(G553,3),2)</f>
      </c>
      <c s="36" t="s">
        <v>56</v>
      </c>
      <c>
        <f>(M553*21)/100</f>
      </c>
      <c t="s">
        <v>28</v>
      </c>
    </row>
    <row r="554" spans="1:5" ht="12.75">
      <c r="A554" s="35" t="s">
        <v>57</v>
      </c>
      <c r="E554" s="39" t="s">
        <v>1038</v>
      </c>
    </row>
    <row r="555" spans="1:5" ht="12.75">
      <c r="A555" s="35" t="s">
        <v>58</v>
      </c>
      <c r="E555" s="40" t="s">
        <v>5</v>
      </c>
    </row>
    <row r="556" spans="1:5" ht="38.25">
      <c r="A556" t="s">
        <v>60</v>
      </c>
      <c r="E556" s="39" t="s">
        <v>1039</v>
      </c>
    </row>
    <row r="557" spans="1:13" ht="12.75">
      <c r="A557" t="s">
        <v>47</v>
      </c>
      <c r="C557" s="31" t="s">
        <v>1040</v>
      </c>
      <c r="E557" s="33" t="s">
        <v>1041</v>
      </c>
      <c r="J557" s="32">
        <f>0</f>
      </c>
      <c s="32">
        <f>0</f>
      </c>
      <c s="32">
        <f>0+L558+L562+L566+L570+L574+L578+L582+L586+L590+L594+L598+L602</f>
      </c>
      <c s="32">
        <f>0+M558+M562+M566+M570+M574+M578+M582+M586+M590+M594+M598+M602</f>
      </c>
    </row>
    <row r="558" spans="1:16" ht="12.75">
      <c r="A558" t="s">
        <v>50</v>
      </c>
      <c s="34" t="s">
        <v>1042</v>
      </c>
      <c s="34" t="s">
        <v>1043</v>
      </c>
      <c s="35" t="s">
        <v>5</v>
      </c>
      <c s="6" t="s">
        <v>1044</v>
      </c>
      <c s="36" t="s">
        <v>166</v>
      </c>
      <c s="37">
        <v>1</v>
      </c>
      <c s="36">
        <v>0</v>
      </c>
      <c s="36">
        <f>ROUND(G558*H558,6)</f>
      </c>
      <c r="L558" s="38">
        <v>0</v>
      </c>
      <c s="32">
        <f>ROUND(ROUND(L558,2)*ROUND(G558,3),2)</f>
      </c>
      <c s="36" t="s">
        <v>56</v>
      </c>
      <c>
        <f>(M558*21)/100</f>
      </c>
      <c t="s">
        <v>28</v>
      </c>
    </row>
    <row r="559" spans="1:5" ht="12.75">
      <c r="A559" s="35" t="s">
        <v>57</v>
      </c>
      <c r="E559" s="39" t="s">
        <v>1044</v>
      </c>
    </row>
    <row r="560" spans="1:5" ht="12.75">
      <c r="A560" s="35" t="s">
        <v>58</v>
      </c>
      <c r="E560" s="40" t="s">
        <v>5</v>
      </c>
    </row>
    <row r="561" spans="1:5" ht="51">
      <c r="A561" t="s">
        <v>60</v>
      </c>
      <c r="E561" s="39" t="s">
        <v>1045</v>
      </c>
    </row>
    <row r="562" spans="1:16" ht="12.75">
      <c r="A562" t="s">
        <v>50</v>
      </c>
      <c s="34" t="s">
        <v>1046</v>
      </c>
      <c s="34" t="s">
        <v>1047</v>
      </c>
      <c s="35" t="s">
        <v>5</v>
      </c>
      <c s="6" t="s">
        <v>1048</v>
      </c>
      <c s="36" t="s">
        <v>166</v>
      </c>
      <c s="37">
        <v>3</v>
      </c>
      <c s="36">
        <v>0</v>
      </c>
      <c s="36">
        <f>ROUND(G562*H562,6)</f>
      </c>
      <c r="L562" s="38">
        <v>0</v>
      </c>
      <c s="32">
        <f>ROUND(ROUND(L562,2)*ROUND(G562,3),2)</f>
      </c>
      <c s="36" t="s">
        <v>56</v>
      </c>
      <c>
        <f>(M562*21)/100</f>
      </c>
      <c t="s">
        <v>28</v>
      </c>
    </row>
    <row r="563" spans="1:5" ht="12.75">
      <c r="A563" s="35" t="s">
        <v>57</v>
      </c>
      <c r="E563" s="39" t="s">
        <v>1048</v>
      </c>
    </row>
    <row r="564" spans="1:5" ht="12.75">
      <c r="A564" s="35" t="s">
        <v>58</v>
      </c>
      <c r="E564" s="40" t="s">
        <v>5</v>
      </c>
    </row>
    <row r="565" spans="1:5" ht="38.25">
      <c r="A565" t="s">
        <v>60</v>
      </c>
      <c r="E565" s="39" t="s">
        <v>1049</v>
      </c>
    </row>
    <row r="566" spans="1:16" ht="25.5">
      <c r="A566" t="s">
        <v>50</v>
      </c>
      <c s="34" t="s">
        <v>1050</v>
      </c>
      <c s="34" t="s">
        <v>1051</v>
      </c>
      <c s="35" t="s">
        <v>5</v>
      </c>
      <c s="6" t="s">
        <v>1052</v>
      </c>
      <c s="36" t="s">
        <v>166</v>
      </c>
      <c s="37">
        <v>3</v>
      </c>
      <c s="36">
        <v>0</v>
      </c>
      <c s="36">
        <f>ROUND(G566*H566,6)</f>
      </c>
      <c r="L566" s="38">
        <v>0</v>
      </c>
      <c s="32">
        <f>ROUND(ROUND(L566,2)*ROUND(G566,3),2)</f>
      </c>
      <c s="36" t="s">
        <v>56</v>
      </c>
      <c>
        <f>(M566*21)/100</f>
      </c>
      <c t="s">
        <v>28</v>
      </c>
    </row>
    <row r="567" spans="1:5" ht="25.5">
      <c r="A567" s="35" t="s">
        <v>57</v>
      </c>
      <c r="E567" s="39" t="s">
        <v>1052</v>
      </c>
    </row>
    <row r="568" spans="1:5" ht="12.75">
      <c r="A568" s="35" t="s">
        <v>58</v>
      </c>
      <c r="E568" s="40" t="s">
        <v>5</v>
      </c>
    </row>
    <row r="569" spans="1:5" ht="38.25">
      <c r="A569" t="s">
        <v>60</v>
      </c>
      <c r="E569" s="39" t="s">
        <v>1053</v>
      </c>
    </row>
    <row r="570" spans="1:16" ht="12.75">
      <c r="A570" t="s">
        <v>50</v>
      </c>
      <c s="34" t="s">
        <v>1054</v>
      </c>
      <c s="34" t="s">
        <v>1055</v>
      </c>
      <c s="35" t="s">
        <v>5</v>
      </c>
      <c s="6" t="s">
        <v>566</v>
      </c>
      <c s="36" t="s">
        <v>188</v>
      </c>
      <c s="37">
        <v>120</v>
      </c>
      <c s="36">
        <v>0</v>
      </c>
      <c s="36">
        <f>ROUND(G570*H570,6)</f>
      </c>
      <c r="L570" s="38">
        <v>0</v>
      </c>
      <c s="32">
        <f>ROUND(ROUND(L570,2)*ROUND(G570,3),2)</f>
      </c>
      <c s="36" t="s">
        <v>56</v>
      </c>
      <c>
        <f>(M570*21)/100</f>
      </c>
      <c t="s">
        <v>28</v>
      </c>
    </row>
    <row r="571" spans="1:5" ht="12.75">
      <c r="A571" s="35" t="s">
        <v>57</v>
      </c>
      <c r="E571" s="39" t="s">
        <v>566</v>
      </c>
    </row>
    <row r="572" spans="1:5" ht="12.75">
      <c r="A572" s="35" t="s">
        <v>58</v>
      </c>
      <c r="E572" s="40" t="s">
        <v>5</v>
      </c>
    </row>
    <row r="573" spans="1:5" ht="25.5">
      <c r="A573" t="s">
        <v>60</v>
      </c>
      <c r="E573" s="39" t="s">
        <v>1056</v>
      </c>
    </row>
    <row r="574" spans="1:16" ht="12.75">
      <c r="A574" t="s">
        <v>50</v>
      </c>
      <c s="34" t="s">
        <v>1057</v>
      </c>
      <c s="34" t="s">
        <v>1058</v>
      </c>
      <c s="35" t="s">
        <v>5</v>
      </c>
      <c s="6" t="s">
        <v>1059</v>
      </c>
      <c s="36" t="s">
        <v>188</v>
      </c>
      <c s="37">
        <v>175</v>
      </c>
      <c s="36">
        <v>0</v>
      </c>
      <c s="36">
        <f>ROUND(G574*H574,6)</f>
      </c>
      <c r="L574" s="38">
        <v>0</v>
      </c>
      <c s="32">
        <f>ROUND(ROUND(L574,2)*ROUND(G574,3),2)</f>
      </c>
      <c s="36" t="s">
        <v>56</v>
      </c>
      <c>
        <f>(M574*21)/100</f>
      </c>
      <c t="s">
        <v>28</v>
      </c>
    </row>
    <row r="575" spans="1:5" ht="12.75">
      <c r="A575" s="35" t="s">
        <v>57</v>
      </c>
      <c r="E575" s="39" t="s">
        <v>1059</v>
      </c>
    </row>
    <row r="576" spans="1:5" ht="12.75">
      <c r="A576" s="35" t="s">
        <v>58</v>
      </c>
      <c r="E576" s="40" t="s">
        <v>5</v>
      </c>
    </row>
    <row r="577" spans="1:5" ht="25.5">
      <c r="A577" t="s">
        <v>60</v>
      </c>
      <c r="E577" s="39" t="s">
        <v>1060</v>
      </c>
    </row>
    <row r="578" spans="1:16" ht="12.75">
      <c r="A578" t="s">
        <v>50</v>
      </c>
      <c s="34" t="s">
        <v>1061</v>
      </c>
      <c s="34" t="s">
        <v>785</v>
      </c>
      <c s="35" t="s">
        <v>5</v>
      </c>
      <c s="6" t="s">
        <v>191</v>
      </c>
      <c s="36" t="s">
        <v>188</v>
      </c>
      <c s="37">
        <v>120</v>
      </c>
      <c s="36">
        <v>0</v>
      </c>
      <c s="36">
        <f>ROUND(G578*H578,6)</f>
      </c>
      <c r="L578" s="38">
        <v>0</v>
      </c>
      <c s="32">
        <f>ROUND(ROUND(L578,2)*ROUND(G578,3),2)</f>
      </c>
      <c s="36" t="s">
        <v>56</v>
      </c>
      <c>
        <f>(M578*21)/100</f>
      </c>
      <c t="s">
        <v>28</v>
      </c>
    </row>
    <row r="579" spans="1:5" ht="12.75">
      <c r="A579" s="35" t="s">
        <v>57</v>
      </c>
      <c r="E579" s="39" t="s">
        <v>191</v>
      </c>
    </row>
    <row r="580" spans="1:5" ht="12.75">
      <c r="A580" s="35" t="s">
        <v>58</v>
      </c>
      <c r="E580" s="40" t="s">
        <v>5</v>
      </c>
    </row>
    <row r="581" spans="1:5" ht="25.5">
      <c r="A581" t="s">
        <v>60</v>
      </c>
      <c r="E581" s="39" t="s">
        <v>1062</v>
      </c>
    </row>
    <row r="582" spans="1:16" ht="12.75">
      <c r="A582" t="s">
        <v>50</v>
      </c>
      <c s="34" t="s">
        <v>1063</v>
      </c>
      <c s="34" t="s">
        <v>787</v>
      </c>
      <c s="35" t="s">
        <v>5</v>
      </c>
      <c s="6" t="s">
        <v>572</v>
      </c>
      <c s="36" t="s">
        <v>166</v>
      </c>
      <c s="37">
        <v>120</v>
      </c>
      <c s="36">
        <v>0</v>
      </c>
      <c s="36">
        <f>ROUND(G582*H582,6)</f>
      </c>
      <c r="L582" s="38">
        <v>0</v>
      </c>
      <c s="32">
        <f>ROUND(ROUND(L582,2)*ROUND(G582,3),2)</f>
      </c>
      <c s="36" t="s">
        <v>56</v>
      </c>
      <c>
        <f>(M582*21)/100</f>
      </c>
      <c t="s">
        <v>28</v>
      </c>
    </row>
    <row r="583" spans="1:5" ht="12.75">
      <c r="A583" s="35" t="s">
        <v>57</v>
      </c>
      <c r="E583" s="39" t="s">
        <v>572</v>
      </c>
    </row>
    <row r="584" spans="1:5" ht="12.75">
      <c r="A584" s="35" t="s">
        <v>58</v>
      </c>
      <c r="E584" s="40" t="s">
        <v>5</v>
      </c>
    </row>
    <row r="585" spans="1:5" ht="38.25">
      <c r="A585" t="s">
        <v>60</v>
      </c>
      <c r="E585" s="39" t="s">
        <v>1064</v>
      </c>
    </row>
    <row r="586" spans="1:16" ht="12.75">
      <c r="A586" t="s">
        <v>50</v>
      </c>
      <c s="34" t="s">
        <v>1065</v>
      </c>
      <c s="34" t="s">
        <v>789</v>
      </c>
      <c s="35" t="s">
        <v>5</v>
      </c>
      <c s="6" t="s">
        <v>575</v>
      </c>
      <c s="36" t="s">
        <v>166</v>
      </c>
      <c s="37">
        <v>25</v>
      </c>
      <c s="36">
        <v>0</v>
      </c>
      <c s="36">
        <f>ROUND(G586*H586,6)</f>
      </c>
      <c r="L586" s="38">
        <v>0</v>
      </c>
      <c s="32">
        <f>ROUND(ROUND(L586,2)*ROUND(G586,3),2)</f>
      </c>
      <c s="36" t="s">
        <v>56</v>
      </c>
      <c>
        <f>(M586*21)/100</f>
      </c>
      <c t="s">
        <v>28</v>
      </c>
    </row>
    <row r="587" spans="1:5" ht="12.75">
      <c r="A587" s="35" t="s">
        <v>57</v>
      </c>
      <c r="E587" s="39" t="s">
        <v>575</v>
      </c>
    </row>
    <row r="588" spans="1:5" ht="12.75">
      <c r="A588" s="35" t="s">
        <v>58</v>
      </c>
      <c r="E588" s="40" t="s">
        <v>5</v>
      </c>
    </row>
    <row r="589" spans="1:5" ht="38.25">
      <c r="A589" t="s">
        <v>60</v>
      </c>
      <c r="E589" s="39" t="s">
        <v>1064</v>
      </c>
    </row>
    <row r="590" spans="1:16" ht="25.5">
      <c r="A590" t="s">
        <v>50</v>
      </c>
      <c s="34" t="s">
        <v>1066</v>
      </c>
      <c s="34" t="s">
        <v>1067</v>
      </c>
      <c s="35" t="s">
        <v>5</v>
      </c>
      <c s="6" t="s">
        <v>794</v>
      </c>
      <c s="36" t="s">
        <v>166</v>
      </c>
      <c s="37">
        <v>40</v>
      </c>
      <c s="36">
        <v>0</v>
      </c>
      <c s="36">
        <f>ROUND(G590*H590,6)</f>
      </c>
      <c r="L590" s="38">
        <v>0</v>
      </c>
      <c s="32">
        <f>ROUND(ROUND(L590,2)*ROUND(G590,3),2)</f>
      </c>
      <c s="36" t="s">
        <v>56</v>
      </c>
      <c>
        <f>(M590*21)/100</f>
      </c>
      <c t="s">
        <v>28</v>
      </c>
    </row>
    <row r="591" spans="1:5" ht="25.5">
      <c r="A591" s="35" t="s">
        <v>57</v>
      </c>
      <c r="E591" s="39" t="s">
        <v>794</v>
      </c>
    </row>
    <row r="592" spans="1:5" ht="12.75">
      <c r="A592" s="35" t="s">
        <v>58</v>
      </c>
      <c r="E592" s="40" t="s">
        <v>5</v>
      </c>
    </row>
    <row r="593" spans="1:5" ht="25.5">
      <c r="A593" t="s">
        <v>60</v>
      </c>
      <c r="E593" s="39" t="s">
        <v>1068</v>
      </c>
    </row>
    <row r="594" spans="1:16" ht="25.5">
      <c r="A594" t="s">
        <v>50</v>
      </c>
      <c s="34" t="s">
        <v>1069</v>
      </c>
      <c s="34" t="s">
        <v>796</v>
      </c>
      <c s="35" t="s">
        <v>5</v>
      </c>
      <c s="6" t="s">
        <v>577</v>
      </c>
      <c s="36" t="s">
        <v>166</v>
      </c>
      <c s="37">
        <v>5</v>
      </c>
      <c s="36">
        <v>0</v>
      </c>
      <c s="36">
        <f>ROUND(G594*H594,6)</f>
      </c>
      <c r="L594" s="38">
        <v>0</v>
      </c>
      <c s="32">
        <f>ROUND(ROUND(L594,2)*ROUND(G594,3),2)</f>
      </c>
      <c s="36" t="s">
        <v>56</v>
      </c>
      <c>
        <f>(M594*21)/100</f>
      </c>
      <c t="s">
        <v>28</v>
      </c>
    </row>
    <row r="595" spans="1:5" ht="25.5">
      <c r="A595" s="35" t="s">
        <v>57</v>
      </c>
      <c r="E595" s="39" t="s">
        <v>577</v>
      </c>
    </row>
    <row r="596" spans="1:5" ht="12.75">
      <c r="A596" s="35" t="s">
        <v>58</v>
      </c>
      <c r="E596" s="40" t="s">
        <v>5</v>
      </c>
    </row>
    <row r="597" spans="1:5" ht="38.25">
      <c r="A597" t="s">
        <v>60</v>
      </c>
      <c r="E597" s="39" t="s">
        <v>1070</v>
      </c>
    </row>
    <row r="598" spans="1:16" ht="12.75">
      <c r="A598" t="s">
        <v>50</v>
      </c>
      <c s="34" t="s">
        <v>1071</v>
      </c>
      <c s="34" t="s">
        <v>1072</v>
      </c>
      <c s="35" t="s">
        <v>5</v>
      </c>
      <c s="6" t="s">
        <v>1073</v>
      </c>
      <c s="36" t="s">
        <v>166</v>
      </c>
      <c s="37">
        <v>1</v>
      </c>
      <c s="36">
        <v>0</v>
      </c>
      <c s="36">
        <f>ROUND(G598*H598,6)</f>
      </c>
      <c r="L598" s="38">
        <v>0</v>
      </c>
      <c s="32">
        <f>ROUND(ROUND(L598,2)*ROUND(G598,3),2)</f>
      </c>
      <c s="36" t="s">
        <v>56</v>
      </c>
      <c>
        <f>(M598*21)/100</f>
      </c>
      <c t="s">
        <v>28</v>
      </c>
    </row>
    <row r="599" spans="1:5" ht="12.75">
      <c r="A599" s="35" t="s">
        <v>57</v>
      </c>
      <c r="E599" s="39" t="s">
        <v>1073</v>
      </c>
    </row>
    <row r="600" spans="1:5" ht="12.75">
      <c r="A600" s="35" t="s">
        <v>58</v>
      </c>
      <c r="E600" s="40" t="s">
        <v>5</v>
      </c>
    </row>
    <row r="601" spans="1:5" ht="25.5">
      <c r="A601" t="s">
        <v>60</v>
      </c>
      <c r="E601" s="39" t="s">
        <v>1074</v>
      </c>
    </row>
    <row r="602" spans="1:16" ht="12.75">
      <c r="A602" t="s">
        <v>50</v>
      </c>
      <c s="34" t="s">
        <v>1075</v>
      </c>
      <c s="34" t="s">
        <v>1076</v>
      </c>
      <c s="35" t="s">
        <v>5</v>
      </c>
      <c s="6" t="s">
        <v>1077</v>
      </c>
      <c s="36" t="s">
        <v>166</v>
      </c>
      <c s="37">
        <v>4</v>
      </c>
      <c s="36">
        <v>0</v>
      </c>
      <c s="36">
        <f>ROUND(G602*H602,6)</f>
      </c>
      <c r="L602" s="38">
        <v>0</v>
      </c>
      <c s="32">
        <f>ROUND(ROUND(L602,2)*ROUND(G602,3),2)</f>
      </c>
      <c s="36" t="s">
        <v>56</v>
      </c>
      <c>
        <f>(M602*21)/100</f>
      </c>
      <c t="s">
        <v>28</v>
      </c>
    </row>
    <row r="603" spans="1:5" ht="12.75">
      <c r="A603" s="35" t="s">
        <v>57</v>
      </c>
      <c r="E603" s="39" t="s">
        <v>1077</v>
      </c>
    </row>
    <row r="604" spans="1:5" ht="12.75">
      <c r="A604" s="35" t="s">
        <v>58</v>
      </c>
      <c r="E604" s="40" t="s">
        <v>5</v>
      </c>
    </row>
    <row r="605" spans="1:5" ht="38.25">
      <c r="A605" t="s">
        <v>60</v>
      </c>
      <c r="E605" s="39" t="s">
        <v>1078</v>
      </c>
    </row>
    <row r="606" spans="1:13" ht="12.75">
      <c r="A606" t="s">
        <v>47</v>
      </c>
      <c r="C606" s="31" t="s">
        <v>1079</v>
      </c>
      <c r="E606" s="33" t="s">
        <v>1080</v>
      </c>
      <c r="J606" s="32">
        <f>0</f>
      </c>
      <c s="32">
        <f>0</f>
      </c>
      <c s="32">
        <f>0+L607+L611+L615+L619+L623+L627+L631+L635</f>
      </c>
      <c s="32">
        <f>0+M607+M611+M615+M619+M623+M627+M631+M635</f>
      </c>
    </row>
    <row r="607" spans="1:16" ht="25.5">
      <c r="A607" t="s">
        <v>50</v>
      </c>
      <c s="34" t="s">
        <v>1081</v>
      </c>
      <c s="34" t="s">
        <v>1082</v>
      </c>
      <c s="35" t="s">
        <v>5</v>
      </c>
      <c s="6" t="s">
        <v>1083</v>
      </c>
      <c s="36" t="s">
        <v>166</v>
      </c>
      <c s="37">
        <v>2</v>
      </c>
      <c s="36">
        <v>0</v>
      </c>
      <c s="36">
        <f>ROUND(G607*H607,6)</f>
      </c>
      <c r="L607" s="38">
        <v>0</v>
      </c>
      <c s="32">
        <f>ROUND(ROUND(L607,2)*ROUND(G607,3),2)</f>
      </c>
      <c s="36" t="s">
        <v>56</v>
      </c>
      <c>
        <f>(M607*21)/100</f>
      </c>
      <c t="s">
        <v>28</v>
      </c>
    </row>
    <row r="608" spans="1:5" ht="25.5">
      <c r="A608" s="35" t="s">
        <v>57</v>
      </c>
      <c r="E608" s="39" t="s">
        <v>1083</v>
      </c>
    </row>
    <row r="609" spans="1:5" ht="12.75">
      <c r="A609" s="35" t="s">
        <v>58</v>
      </c>
      <c r="E609" s="40" t="s">
        <v>5</v>
      </c>
    </row>
    <row r="610" spans="1:5" ht="63.75">
      <c r="A610" t="s">
        <v>60</v>
      </c>
      <c r="E610" s="39" t="s">
        <v>1084</v>
      </c>
    </row>
    <row r="611" spans="1:16" ht="25.5">
      <c r="A611" t="s">
        <v>50</v>
      </c>
      <c s="34" t="s">
        <v>1085</v>
      </c>
      <c s="34" t="s">
        <v>1086</v>
      </c>
      <c s="35" t="s">
        <v>5</v>
      </c>
      <c s="6" t="s">
        <v>1087</v>
      </c>
      <c s="36" t="s">
        <v>166</v>
      </c>
      <c s="37">
        <v>3</v>
      </c>
      <c s="36">
        <v>0</v>
      </c>
      <c s="36">
        <f>ROUND(G611*H611,6)</f>
      </c>
      <c r="L611" s="38">
        <v>0</v>
      </c>
      <c s="32">
        <f>ROUND(ROUND(L611,2)*ROUND(G611,3),2)</f>
      </c>
      <c s="36" t="s">
        <v>56</v>
      </c>
      <c>
        <f>(M611*21)/100</f>
      </c>
      <c t="s">
        <v>28</v>
      </c>
    </row>
    <row r="612" spans="1:5" ht="38.25">
      <c r="A612" s="35" t="s">
        <v>57</v>
      </c>
      <c r="E612" s="39" t="s">
        <v>1088</v>
      </c>
    </row>
    <row r="613" spans="1:5" ht="12.75">
      <c r="A613" s="35" t="s">
        <v>58</v>
      </c>
      <c r="E613" s="40" t="s">
        <v>5</v>
      </c>
    </row>
    <row r="614" spans="1:5" ht="25.5">
      <c r="A614" t="s">
        <v>60</v>
      </c>
      <c r="E614" s="39" t="s">
        <v>1089</v>
      </c>
    </row>
    <row r="615" spans="1:16" ht="25.5">
      <c r="A615" t="s">
        <v>50</v>
      </c>
      <c s="34" t="s">
        <v>1090</v>
      </c>
      <c s="34" t="s">
        <v>1091</v>
      </c>
      <c s="35" t="s">
        <v>5</v>
      </c>
      <c s="6" t="s">
        <v>1092</v>
      </c>
      <c s="36" t="s">
        <v>166</v>
      </c>
      <c s="37">
        <v>3</v>
      </c>
      <c s="36">
        <v>0</v>
      </c>
      <c s="36">
        <f>ROUND(G615*H615,6)</f>
      </c>
      <c r="L615" s="38">
        <v>0</v>
      </c>
      <c s="32">
        <f>ROUND(ROUND(L615,2)*ROUND(G615,3),2)</f>
      </c>
      <c s="36" t="s">
        <v>56</v>
      </c>
      <c>
        <f>(M615*21)/100</f>
      </c>
      <c t="s">
        <v>28</v>
      </c>
    </row>
    <row r="616" spans="1:5" ht="25.5">
      <c r="A616" s="35" t="s">
        <v>57</v>
      </c>
      <c r="E616" s="39" t="s">
        <v>1092</v>
      </c>
    </row>
    <row r="617" spans="1:5" ht="12.75">
      <c r="A617" s="35" t="s">
        <v>58</v>
      </c>
      <c r="E617" s="40" t="s">
        <v>5</v>
      </c>
    </row>
    <row r="618" spans="1:5" ht="38.25">
      <c r="A618" t="s">
        <v>60</v>
      </c>
      <c r="E618" s="39" t="s">
        <v>1093</v>
      </c>
    </row>
    <row r="619" spans="1:16" ht="12.75">
      <c r="A619" t="s">
        <v>50</v>
      </c>
      <c s="34" t="s">
        <v>1094</v>
      </c>
      <c s="34" t="s">
        <v>1095</v>
      </c>
      <c s="35" t="s">
        <v>5</v>
      </c>
      <c s="6" t="s">
        <v>1096</v>
      </c>
      <c s="36" t="s">
        <v>188</v>
      </c>
      <c s="37">
        <v>3</v>
      </c>
      <c s="36">
        <v>0</v>
      </c>
      <c s="36">
        <f>ROUND(G619*H619,6)</f>
      </c>
      <c r="L619" s="38">
        <v>0</v>
      </c>
      <c s="32">
        <f>ROUND(ROUND(L619,2)*ROUND(G619,3),2)</f>
      </c>
      <c s="36" t="s">
        <v>56</v>
      </c>
      <c>
        <f>(M619*21)/100</f>
      </c>
      <c t="s">
        <v>28</v>
      </c>
    </row>
    <row r="620" spans="1:5" ht="12.75">
      <c r="A620" s="35" t="s">
        <v>57</v>
      </c>
      <c r="E620" s="39" t="s">
        <v>1096</v>
      </c>
    </row>
    <row r="621" spans="1:5" ht="12.75">
      <c r="A621" s="35" t="s">
        <v>58</v>
      </c>
      <c r="E621" s="40" t="s">
        <v>5</v>
      </c>
    </row>
    <row r="622" spans="1:5" ht="25.5">
      <c r="A622" t="s">
        <v>60</v>
      </c>
      <c r="E622" s="39" t="s">
        <v>1097</v>
      </c>
    </row>
    <row r="623" spans="1:16" ht="12.75">
      <c r="A623" t="s">
        <v>50</v>
      </c>
      <c s="34" t="s">
        <v>1098</v>
      </c>
      <c s="34" t="s">
        <v>785</v>
      </c>
      <c s="35" t="s">
        <v>5</v>
      </c>
      <c s="6" t="s">
        <v>191</v>
      </c>
      <c s="36" t="s">
        <v>188</v>
      </c>
      <c s="37">
        <v>35</v>
      </c>
      <c s="36">
        <v>0</v>
      </c>
      <c s="36">
        <f>ROUND(G623*H623,6)</f>
      </c>
      <c r="L623" s="38">
        <v>0</v>
      </c>
      <c s="32">
        <f>ROUND(ROUND(L623,2)*ROUND(G623,3),2)</f>
      </c>
      <c s="36" t="s">
        <v>56</v>
      </c>
      <c>
        <f>(M623*21)/100</f>
      </c>
      <c t="s">
        <v>28</v>
      </c>
    </row>
    <row r="624" spans="1:5" ht="12.75">
      <c r="A624" s="35" t="s">
        <v>57</v>
      </c>
      <c r="E624" s="39" t="s">
        <v>191</v>
      </c>
    </row>
    <row r="625" spans="1:5" ht="12.75">
      <c r="A625" s="35" t="s">
        <v>58</v>
      </c>
      <c r="E625" s="40" t="s">
        <v>5</v>
      </c>
    </row>
    <row r="626" spans="1:5" ht="38.25">
      <c r="A626" t="s">
        <v>60</v>
      </c>
      <c r="E626" s="39" t="s">
        <v>1099</v>
      </c>
    </row>
    <row r="627" spans="1:16" ht="25.5">
      <c r="A627" t="s">
        <v>50</v>
      </c>
      <c s="34" t="s">
        <v>1100</v>
      </c>
      <c s="34" t="s">
        <v>1101</v>
      </c>
      <c s="35" t="s">
        <v>5</v>
      </c>
      <c s="6" t="s">
        <v>794</v>
      </c>
      <c s="36" t="s">
        <v>166</v>
      </c>
      <c s="37">
        <v>5</v>
      </c>
      <c s="36">
        <v>0</v>
      </c>
      <c s="36">
        <f>ROUND(G627*H627,6)</f>
      </c>
      <c r="L627" s="38">
        <v>0</v>
      </c>
      <c s="32">
        <f>ROUND(ROUND(L627,2)*ROUND(G627,3),2)</f>
      </c>
      <c s="36" t="s">
        <v>56</v>
      </c>
      <c>
        <f>(M627*21)/100</f>
      </c>
      <c t="s">
        <v>28</v>
      </c>
    </row>
    <row r="628" spans="1:5" ht="25.5">
      <c r="A628" s="35" t="s">
        <v>57</v>
      </c>
      <c r="E628" s="39" t="s">
        <v>794</v>
      </c>
    </row>
    <row r="629" spans="1:5" ht="12.75">
      <c r="A629" s="35" t="s">
        <v>58</v>
      </c>
      <c r="E629" s="40" t="s">
        <v>5</v>
      </c>
    </row>
    <row r="630" spans="1:5" ht="25.5">
      <c r="A630" t="s">
        <v>60</v>
      </c>
      <c r="E630" s="39" t="s">
        <v>1102</v>
      </c>
    </row>
    <row r="631" spans="1:16" ht="12.75">
      <c r="A631" t="s">
        <v>50</v>
      </c>
      <c s="34" t="s">
        <v>1103</v>
      </c>
      <c s="34" t="s">
        <v>1104</v>
      </c>
      <c s="35" t="s">
        <v>5</v>
      </c>
      <c s="6" t="s">
        <v>1105</v>
      </c>
      <c s="36" t="s">
        <v>166</v>
      </c>
      <c s="37">
        <v>1</v>
      </c>
      <c s="36">
        <v>0</v>
      </c>
      <c s="36">
        <f>ROUND(G631*H631,6)</f>
      </c>
      <c r="L631" s="38">
        <v>0</v>
      </c>
      <c s="32">
        <f>ROUND(ROUND(L631,2)*ROUND(G631,3),2)</f>
      </c>
      <c s="36" t="s">
        <v>56</v>
      </c>
      <c>
        <f>(M631*21)/100</f>
      </c>
      <c t="s">
        <v>28</v>
      </c>
    </row>
    <row r="632" spans="1:5" ht="12.75">
      <c r="A632" s="35" t="s">
        <v>57</v>
      </c>
      <c r="E632" s="39" t="s">
        <v>1105</v>
      </c>
    </row>
    <row r="633" spans="1:5" ht="12.75">
      <c r="A633" s="35" t="s">
        <v>58</v>
      </c>
      <c r="E633" s="40" t="s">
        <v>5</v>
      </c>
    </row>
    <row r="634" spans="1:5" ht="38.25">
      <c r="A634" t="s">
        <v>60</v>
      </c>
      <c r="E634" s="39" t="s">
        <v>1106</v>
      </c>
    </row>
    <row r="635" spans="1:16" ht="12.75">
      <c r="A635" t="s">
        <v>50</v>
      </c>
      <c s="34" t="s">
        <v>1107</v>
      </c>
      <c s="34" t="s">
        <v>1108</v>
      </c>
      <c s="35" t="s">
        <v>5</v>
      </c>
      <c s="6" t="s">
        <v>1109</v>
      </c>
      <c s="36" t="s">
        <v>166</v>
      </c>
      <c s="37">
        <v>2</v>
      </c>
      <c s="36">
        <v>0</v>
      </c>
      <c s="36">
        <f>ROUND(G635*H635,6)</f>
      </c>
      <c r="L635" s="38">
        <v>0</v>
      </c>
      <c s="32">
        <f>ROUND(ROUND(L635,2)*ROUND(G635,3),2)</f>
      </c>
      <c s="36" t="s">
        <v>56</v>
      </c>
      <c>
        <f>(M635*21)/100</f>
      </c>
      <c t="s">
        <v>28</v>
      </c>
    </row>
    <row r="636" spans="1:5" ht="12.75">
      <c r="A636" s="35" t="s">
        <v>57</v>
      </c>
      <c r="E636" s="39" t="s">
        <v>1109</v>
      </c>
    </row>
    <row r="637" spans="1:5" ht="12.75">
      <c r="A637" s="35" t="s">
        <v>58</v>
      </c>
      <c r="E637" s="40" t="s">
        <v>5</v>
      </c>
    </row>
    <row r="638" spans="1:5" ht="38.25">
      <c r="A638" t="s">
        <v>60</v>
      </c>
      <c r="E638" s="39" t="s">
        <v>1110</v>
      </c>
    </row>
    <row r="639" spans="1:13" ht="12.75">
      <c r="A639" t="s">
        <v>47</v>
      </c>
      <c r="C639" s="31" t="s">
        <v>1111</v>
      </c>
      <c r="E639" s="33" t="s">
        <v>1112</v>
      </c>
      <c r="J639" s="32">
        <f>0</f>
      </c>
      <c s="32">
        <f>0</f>
      </c>
      <c s="32">
        <f>0+L640+L644+L648+L652+L656+L660+L664+L668+L672+L676+L680</f>
      </c>
      <c s="32">
        <f>0+M640+M644+M648+M652+M656+M660+M664+M668+M672+M676+M680</f>
      </c>
    </row>
    <row r="640" spans="1:16" ht="12.75">
      <c r="A640" t="s">
        <v>50</v>
      </c>
      <c s="34" t="s">
        <v>1113</v>
      </c>
      <c s="34" t="s">
        <v>1114</v>
      </c>
      <c s="35" t="s">
        <v>5</v>
      </c>
      <c s="6" t="s">
        <v>1115</v>
      </c>
      <c s="36" t="s">
        <v>166</v>
      </c>
      <c s="37">
        <v>1</v>
      </c>
      <c s="36">
        <v>0</v>
      </c>
      <c s="36">
        <f>ROUND(G640*H640,6)</f>
      </c>
      <c r="L640" s="38">
        <v>0</v>
      </c>
      <c s="32">
        <f>ROUND(ROUND(L640,2)*ROUND(G640,3),2)</f>
      </c>
      <c s="36" t="s">
        <v>56</v>
      </c>
      <c>
        <f>(M640*21)/100</f>
      </c>
      <c t="s">
        <v>28</v>
      </c>
    </row>
    <row r="641" spans="1:5" ht="12.75">
      <c r="A641" s="35" t="s">
        <v>57</v>
      </c>
      <c r="E641" s="39" t="s">
        <v>1115</v>
      </c>
    </row>
    <row r="642" spans="1:5" ht="12.75">
      <c r="A642" s="35" t="s">
        <v>58</v>
      </c>
      <c r="E642" s="40" t="s">
        <v>5</v>
      </c>
    </row>
    <row r="643" spans="1:5" ht="63.75">
      <c r="A643" t="s">
        <v>60</v>
      </c>
      <c r="E643" s="39" t="s">
        <v>1116</v>
      </c>
    </row>
    <row r="644" spans="1:16" ht="25.5">
      <c r="A644" t="s">
        <v>50</v>
      </c>
      <c s="34" t="s">
        <v>1117</v>
      </c>
      <c s="34" t="s">
        <v>1118</v>
      </c>
      <c s="35" t="s">
        <v>5</v>
      </c>
      <c s="6" t="s">
        <v>1119</v>
      </c>
      <c s="36" t="s">
        <v>166</v>
      </c>
      <c s="37">
        <v>1</v>
      </c>
      <c s="36">
        <v>0</v>
      </c>
      <c s="36">
        <f>ROUND(G644*H644,6)</f>
      </c>
      <c r="L644" s="38">
        <v>0</v>
      </c>
      <c s="32">
        <f>ROUND(ROUND(L644,2)*ROUND(G644,3),2)</f>
      </c>
      <c s="36" t="s">
        <v>56</v>
      </c>
      <c>
        <f>(M644*21)/100</f>
      </c>
      <c t="s">
        <v>28</v>
      </c>
    </row>
    <row r="645" spans="1:5" ht="25.5">
      <c r="A645" s="35" t="s">
        <v>57</v>
      </c>
      <c r="E645" s="39" t="s">
        <v>1119</v>
      </c>
    </row>
    <row r="646" spans="1:5" ht="12.75">
      <c r="A646" s="35" t="s">
        <v>58</v>
      </c>
      <c r="E646" s="40" t="s">
        <v>5</v>
      </c>
    </row>
    <row r="647" spans="1:5" ht="38.25">
      <c r="A647" t="s">
        <v>60</v>
      </c>
      <c r="E647" s="39" t="s">
        <v>1120</v>
      </c>
    </row>
    <row r="648" spans="1:16" ht="12.75">
      <c r="A648" t="s">
        <v>50</v>
      </c>
      <c s="34" t="s">
        <v>1121</v>
      </c>
      <c s="34" t="s">
        <v>1122</v>
      </c>
      <c s="35" t="s">
        <v>5</v>
      </c>
      <c s="6" t="s">
        <v>1123</v>
      </c>
      <c s="36" t="s">
        <v>166</v>
      </c>
      <c s="37">
        <v>1</v>
      </c>
      <c s="36">
        <v>0</v>
      </c>
      <c s="36">
        <f>ROUND(G648*H648,6)</f>
      </c>
      <c r="L648" s="38">
        <v>0</v>
      </c>
      <c s="32">
        <f>ROUND(ROUND(L648,2)*ROUND(G648,3),2)</f>
      </c>
      <c s="36" t="s">
        <v>56</v>
      </c>
      <c>
        <f>(M648*21)/100</f>
      </c>
      <c t="s">
        <v>28</v>
      </c>
    </row>
    <row r="649" spans="1:5" ht="12.75">
      <c r="A649" s="35" t="s">
        <v>57</v>
      </c>
      <c r="E649" s="39" t="s">
        <v>1123</v>
      </c>
    </row>
    <row r="650" spans="1:5" ht="12.75">
      <c r="A650" s="35" t="s">
        <v>58</v>
      </c>
      <c r="E650" s="40" t="s">
        <v>5</v>
      </c>
    </row>
    <row r="651" spans="1:5" ht="25.5">
      <c r="A651" t="s">
        <v>60</v>
      </c>
      <c r="E651" s="39" t="s">
        <v>1124</v>
      </c>
    </row>
    <row r="652" spans="1:16" ht="12.75">
      <c r="A652" t="s">
        <v>50</v>
      </c>
      <c s="34" t="s">
        <v>1125</v>
      </c>
      <c s="34" t="s">
        <v>1126</v>
      </c>
      <c s="35" t="s">
        <v>5</v>
      </c>
      <c s="6" t="s">
        <v>1127</v>
      </c>
      <c s="36" t="s">
        <v>166</v>
      </c>
      <c s="37">
        <v>1</v>
      </c>
      <c s="36">
        <v>0</v>
      </c>
      <c s="36">
        <f>ROUND(G652*H652,6)</f>
      </c>
      <c r="L652" s="38">
        <v>0</v>
      </c>
      <c s="32">
        <f>ROUND(ROUND(L652,2)*ROUND(G652,3),2)</f>
      </c>
      <c s="36" t="s">
        <v>56</v>
      </c>
      <c>
        <f>(M652*21)/100</f>
      </c>
      <c t="s">
        <v>28</v>
      </c>
    </row>
    <row r="653" spans="1:5" ht="12.75">
      <c r="A653" s="35" t="s">
        <v>57</v>
      </c>
      <c r="E653" s="39" t="s">
        <v>1127</v>
      </c>
    </row>
    <row r="654" spans="1:5" ht="12.75">
      <c r="A654" s="35" t="s">
        <v>58</v>
      </c>
      <c r="E654" s="40" t="s">
        <v>5</v>
      </c>
    </row>
    <row r="655" spans="1:5" ht="25.5">
      <c r="A655" t="s">
        <v>60</v>
      </c>
      <c r="E655" s="39" t="s">
        <v>1128</v>
      </c>
    </row>
    <row r="656" spans="1:16" ht="12.75">
      <c r="A656" t="s">
        <v>50</v>
      </c>
      <c s="34" t="s">
        <v>1129</v>
      </c>
      <c s="34" t="s">
        <v>1130</v>
      </c>
      <c s="35" t="s">
        <v>5</v>
      </c>
      <c s="6" t="s">
        <v>1131</v>
      </c>
      <c s="36" t="s">
        <v>166</v>
      </c>
      <c s="37">
        <v>1</v>
      </c>
      <c s="36">
        <v>0</v>
      </c>
      <c s="36">
        <f>ROUND(G656*H656,6)</f>
      </c>
      <c r="L656" s="38">
        <v>0</v>
      </c>
      <c s="32">
        <f>ROUND(ROUND(L656,2)*ROUND(G656,3),2)</f>
      </c>
      <c s="36" t="s">
        <v>56</v>
      </c>
      <c>
        <f>(M656*21)/100</f>
      </c>
      <c t="s">
        <v>28</v>
      </c>
    </row>
    <row r="657" spans="1:5" ht="12.75">
      <c r="A657" s="35" t="s">
        <v>57</v>
      </c>
      <c r="E657" s="39" t="s">
        <v>1131</v>
      </c>
    </row>
    <row r="658" spans="1:5" ht="12.75">
      <c r="A658" s="35" t="s">
        <v>58</v>
      </c>
      <c r="E658" s="40" t="s">
        <v>5</v>
      </c>
    </row>
    <row r="659" spans="1:5" ht="25.5">
      <c r="A659" t="s">
        <v>60</v>
      </c>
      <c r="E659" s="39" t="s">
        <v>1132</v>
      </c>
    </row>
    <row r="660" spans="1:16" ht="12.75">
      <c r="A660" t="s">
        <v>50</v>
      </c>
      <c s="34" t="s">
        <v>1133</v>
      </c>
      <c s="34" t="s">
        <v>1134</v>
      </c>
      <c s="35" t="s">
        <v>5</v>
      </c>
      <c s="6" t="s">
        <v>1135</v>
      </c>
      <c s="36" t="s">
        <v>166</v>
      </c>
      <c s="37">
        <v>1</v>
      </c>
      <c s="36">
        <v>0</v>
      </c>
      <c s="36">
        <f>ROUND(G660*H660,6)</f>
      </c>
      <c r="L660" s="38">
        <v>0</v>
      </c>
      <c s="32">
        <f>ROUND(ROUND(L660,2)*ROUND(G660,3),2)</f>
      </c>
      <c s="36" t="s">
        <v>56</v>
      </c>
      <c>
        <f>(M660*21)/100</f>
      </c>
      <c t="s">
        <v>28</v>
      </c>
    </row>
    <row r="661" spans="1:5" ht="12.75">
      <c r="A661" s="35" t="s">
        <v>57</v>
      </c>
      <c r="E661" s="39" t="s">
        <v>1135</v>
      </c>
    </row>
    <row r="662" spans="1:5" ht="12.75">
      <c r="A662" s="35" t="s">
        <v>58</v>
      </c>
      <c r="E662" s="40" t="s">
        <v>5</v>
      </c>
    </row>
    <row r="663" spans="1:5" ht="25.5">
      <c r="A663" t="s">
        <v>60</v>
      </c>
      <c r="E663" s="39" t="s">
        <v>1136</v>
      </c>
    </row>
    <row r="664" spans="1:16" ht="12.75">
      <c r="A664" t="s">
        <v>50</v>
      </c>
      <c s="34" t="s">
        <v>1137</v>
      </c>
      <c s="34" t="s">
        <v>1138</v>
      </c>
      <c s="35" t="s">
        <v>5</v>
      </c>
      <c s="6" t="s">
        <v>1139</v>
      </c>
      <c s="36" t="s">
        <v>188</v>
      </c>
      <c s="37">
        <v>15</v>
      </c>
      <c s="36">
        <v>0</v>
      </c>
      <c s="36">
        <f>ROUND(G664*H664,6)</f>
      </c>
      <c r="L664" s="38">
        <v>0</v>
      </c>
      <c s="32">
        <f>ROUND(ROUND(L664,2)*ROUND(G664,3),2)</f>
      </c>
      <c s="36" t="s">
        <v>56</v>
      </c>
      <c>
        <f>(M664*21)/100</f>
      </c>
      <c t="s">
        <v>28</v>
      </c>
    </row>
    <row r="665" spans="1:5" ht="12.75">
      <c r="A665" s="35" t="s">
        <v>57</v>
      </c>
      <c r="E665" s="39" t="s">
        <v>1139</v>
      </c>
    </row>
    <row r="666" spans="1:5" ht="12.75">
      <c r="A666" s="35" t="s">
        <v>58</v>
      </c>
      <c r="E666" s="40" t="s">
        <v>5</v>
      </c>
    </row>
    <row r="667" spans="1:5" ht="25.5">
      <c r="A667" t="s">
        <v>60</v>
      </c>
      <c r="E667" s="39" t="s">
        <v>1140</v>
      </c>
    </row>
    <row r="668" spans="1:16" ht="12.75">
      <c r="A668" t="s">
        <v>50</v>
      </c>
      <c s="34" t="s">
        <v>1141</v>
      </c>
      <c s="34" t="s">
        <v>1142</v>
      </c>
      <c s="35" t="s">
        <v>5</v>
      </c>
      <c s="6" t="s">
        <v>1143</v>
      </c>
      <c s="36" t="s">
        <v>188</v>
      </c>
      <c s="37">
        <v>15</v>
      </c>
      <c s="36">
        <v>0</v>
      </c>
      <c s="36">
        <f>ROUND(G668*H668,6)</f>
      </c>
      <c r="L668" s="38">
        <v>0</v>
      </c>
      <c s="32">
        <f>ROUND(ROUND(L668,2)*ROUND(G668,3),2)</f>
      </c>
      <c s="36" t="s">
        <v>56</v>
      </c>
      <c>
        <f>(M668*21)/100</f>
      </c>
      <c t="s">
        <v>28</v>
      </c>
    </row>
    <row r="669" spans="1:5" ht="12.75">
      <c r="A669" s="35" t="s">
        <v>57</v>
      </c>
      <c r="E669" s="39" t="s">
        <v>1143</v>
      </c>
    </row>
    <row r="670" spans="1:5" ht="12.75">
      <c r="A670" s="35" t="s">
        <v>58</v>
      </c>
      <c r="E670" s="40" t="s">
        <v>5</v>
      </c>
    </row>
    <row r="671" spans="1:5" ht="25.5">
      <c r="A671" t="s">
        <v>60</v>
      </c>
      <c r="E671" s="39" t="s">
        <v>1144</v>
      </c>
    </row>
    <row r="672" spans="1:16" ht="12.75">
      <c r="A672" t="s">
        <v>50</v>
      </c>
      <c s="34" t="s">
        <v>1145</v>
      </c>
      <c s="34" t="s">
        <v>1146</v>
      </c>
      <c s="35" t="s">
        <v>5</v>
      </c>
      <c s="6" t="s">
        <v>1147</v>
      </c>
      <c s="36" t="s">
        <v>166</v>
      </c>
      <c s="37">
        <v>1</v>
      </c>
      <c s="36">
        <v>0</v>
      </c>
      <c s="36">
        <f>ROUND(G672*H672,6)</f>
      </c>
      <c r="L672" s="38">
        <v>0</v>
      </c>
      <c s="32">
        <f>ROUND(ROUND(L672,2)*ROUND(G672,3),2)</f>
      </c>
      <c s="36" t="s">
        <v>56</v>
      </c>
      <c>
        <f>(M672*21)/100</f>
      </c>
      <c t="s">
        <v>28</v>
      </c>
    </row>
    <row r="673" spans="1:5" ht="12.75">
      <c r="A673" s="35" t="s">
        <v>57</v>
      </c>
      <c r="E673" s="39" t="s">
        <v>1147</v>
      </c>
    </row>
    <row r="674" spans="1:5" ht="12.75">
      <c r="A674" s="35" t="s">
        <v>58</v>
      </c>
      <c r="E674" s="40" t="s">
        <v>5</v>
      </c>
    </row>
    <row r="675" spans="1:5" ht="51">
      <c r="A675" t="s">
        <v>60</v>
      </c>
      <c r="E675" s="39" t="s">
        <v>1148</v>
      </c>
    </row>
    <row r="676" spans="1:16" ht="12.75">
      <c r="A676" t="s">
        <v>50</v>
      </c>
      <c s="34" t="s">
        <v>1149</v>
      </c>
      <c s="34" t="s">
        <v>1150</v>
      </c>
      <c s="35" t="s">
        <v>5</v>
      </c>
      <c s="6" t="s">
        <v>1151</v>
      </c>
      <c s="36" t="s">
        <v>166</v>
      </c>
      <c s="37">
        <v>1</v>
      </c>
      <c s="36">
        <v>0</v>
      </c>
      <c s="36">
        <f>ROUND(G676*H676,6)</f>
      </c>
      <c r="L676" s="38">
        <v>0</v>
      </c>
      <c s="32">
        <f>ROUND(ROUND(L676,2)*ROUND(G676,3),2)</f>
      </c>
      <c s="36" t="s">
        <v>56</v>
      </c>
      <c>
        <f>(M676*21)/100</f>
      </c>
      <c t="s">
        <v>28</v>
      </c>
    </row>
    <row r="677" spans="1:5" ht="12.75">
      <c r="A677" s="35" t="s">
        <v>57</v>
      </c>
      <c r="E677" s="39" t="s">
        <v>1151</v>
      </c>
    </row>
    <row r="678" spans="1:5" ht="12.75">
      <c r="A678" s="35" t="s">
        <v>58</v>
      </c>
      <c r="E678" s="40" t="s">
        <v>5</v>
      </c>
    </row>
    <row r="679" spans="1:5" ht="38.25">
      <c r="A679" t="s">
        <v>60</v>
      </c>
      <c r="E679" s="39" t="s">
        <v>1152</v>
      </c>
    </row>
    <row r="680" spans="1:16" ht="12.75">
      <c r="A680" t="s">
        <v>50</v>
      </c>
      <c s="34" t="s">
        <v>1153</v>
      </c>
      <c s="34" t="s">
        <v>1154</v>
      </c>
      <c s="35" t="s">
        <v>5</v>
      </c>
      <c s="6" t="s">
        <v>1155</v>
      </c>
      <c s="36" t="s">
        <v>166</v>
      </c>
      <c s="37">
        <v>1</v>
      </c>
      <c s="36">
        <v>0</v>
      </c>
      <c s="36">
        <f>ROUND(G680*H680,6)</f>
      </c>
      <c r="L680" s="38">
        <v>0</v>
      </c>
      <c s="32">
        <f>ROUND(ROUND(L680,2)*ROUND(G680,3),2)</f>
      </c>
      <c s="36" t="s">
        <v>56</v>
      </c>
      <c>
        <f>(M680*21)/100</f>
      </c>
      <c t="s">
        <v>28</v>
      </c>
    </row>
    <row r="681" spans="1:5" ht="12.75">
      <c r="A681" s="35" t="s">
        <v>57</v>
      </c>
      <c r="E681" s="39" t="s">
        <v>1155</v>
      </c>
    </row>
    <row r="682" spans="1:5" ht="12.75">
      <c r="A682" s="35" t="s">
        <v>58</v>
      </c>
      <c r="E682" s="40" t="s">
        <v>5</v>
      </c>
    </row>
    <row r="683" spans="1:5" ht="25.5">
      <c r="A683" t="s">
        <v>60</v>
      </c>
      <c r="E683" s="39" t="s">
        <v>1156</v>
      </c>
    </row>
    <row r="684" spans="1:13" ht="12.75">
      <c r="A684" t="s">
        <v>47</v>
      </c>
      <c r="C684" s="31" t="s">
        <v>148</v>
      </c>
      <c r="E684" s="33" t="s">
        <v>149</v>
      </c>
      <c r="J684" s="32">
        <f>0</f>
      </c>
      <c s="32">
        <f>0</f>
      </c>
      <c s="32">
        <f>0+L685+L689+L693+L697+L701+L705+L709+L713+L717+L721+L725+L729</f>
      </c>
      <c s="32">
        <f>0+M685+M689+M693+M697+M701+M705+M709+M713+M717+M721+M725+M729</f>
      </c>
    </row>
    <row r="685" spans="1:16" ht="12.75">
      <c r="A685" t="s">
        <v>50</v>
      </c>
      <c s="34" t="s">
        <v>1157</v>
      </c>
      <c s="34" t="s">
        <v>1158</v>
      </c>
      <c s="35" t="s">
        <v>5</v>
      </c>
      <c s="6" t="s">
        <v>1159</v>
      </c>
      <c s="36" t="s">
        <v>300</v>
      </c>
      <c s="37">
        <v>18</v>
      </c>
      <c s="36">
        <v>0</v>
      </c>
      <c s="36">
        <f>ROUND(G685*H685,6)</f>
      </c>
      <c r="L685" s="38">
        <v>0</v>
      </c>
      <c s="32">
        <f>ROUND(ROUND(L685,2)*ROUND(G685,3),2)</f>
      </c>
      <c s="36" t="s">
        <v>56</v>
      </c>
      <c>
        <f>(M685*21)/100</f>
      </c>
      <c t="s">
        <v>28</v>
      </c>
    </row>
    <row r="686" spans="1:5" ht="12.75">
      <c r="A686" s="35" t="s">
        <v>57</v>
      </c>
      <c r="E686" s="39" t="s">
        <v>1159</v>
      </c>
    </row>
    <row r="687" spans="1:5" ht="12.75">
      <c r="A687" s="35" t="s">
        <v>58</v>
      </c>
      <c r="E687" s="40" t="s">
        <v>5</v>
      </c>
    </row>
    <row r="688" spans="1:5" ht="63.75">
      <c r="A688" t="s">
        <v>60</v>
      </c>
      <c r="E688" s="39" t="s">
        <v>1160</v>
      </c>
    </row>
    <row r="689" spans="1:16" ht="25.5">
      <c r="A689" t="s">
        <v>50</v>
      </c>
      <c s="34" t="s">
        <v>1161</v>
      </c>
      <c s="34" t="s">
        <v>1162</v>
      </c>
      <c s="35" t="s">
        <v>5</v>
      </c>
      <c s="6" t="s">
        <v>404</v>
      </c>
      <c s="36" t="s">
        <v>166</v>
      </c>
      <c s="37">
        <v>5</v>
      </c>
      <c s="36">
        <v>0</v>
      </c>
      <c s="36">
        <f>ROUND(G689*H689,6)</f>
      </c>
      <c r="L689" s="38">
        <v>0</v>
      </c>
      <c s="32">
        <f>ROUND(ROUND(L689,2)*ROUND(G689,3),2)</f>
      </c>
      <c s="36" t="s">
        <v>56</v>
      </c>
      <c>
        <f>(M689*21)/100</f>
      </c>
      <c t="s">
        <v>28</v>
      </c>
    </row>
    <row r="690" spans="1:5" ht="25.5">
      <c r="A690" s="35" t="s">
        <v>57</v>
      </c>
      <c r="E690" s="39" t="s">
        <v>404</v>
      </c>
    </row>
    <row r="691" spans="1:5" ht="12.75">
      <c r="A691" s="35" t="s">
        <v>58</v>
      </c>
      <c r="E691" s="40" t="s">
        <v>5</v>
      </c>
    </row>
    <row r="692" spans="1:5" ht="51">
      <c r="A692" t="s">
        <v>60</v>
      </c>
      <c r="E692" s="39" t="s">
        <v>405</v>
      </c>
    </row>
    <row r="693" spans="1:16" ht="25.5">
      <c r="A693" t="s">
        <v>50</v>
      </c>
      <c s="34" t="s">
        <v>1163</v>
      </c>
      <c s="34" t="s">
        <v>1164</v>
      </c>
      <c s="35" t="s">
        <v>5</v>
      </c>
      <c s="6" t="s">
        <v>593</v>
      </c>
      <c s="36" t="s">
        <v>166</v>
      </c>
      <c s="37">
        <v>5</v>
      </c>
      <c s="36">
        <v>0</v>
      </c>
      <c s="36">
        <f>ROUND(G693*H693,6)</f>
      </c>
      <c r="L693" s="38">
        <v>0</v>
      </c>
      <c s="32">
        <f>ROUND(ROUND(L693,2)*ROUND(G693,3),2)</f>
      </c>
      <c s="36" t="s">
        <v>56</v>
      </c>
      <c>
        <f>(M693*21)/100</f>
      </c>
      <c t="s">
        <v>28</v>
      </c>
    </row>
    <row r="694" spans="1:5" ht="25.5">
      <c r="A694" s="35" t="s">
        <v>57</v>
      </c>
      <c r="E694" s="39" t="s">
        <v>593</v>
      </c>
    </row>
    <row r="695" spans="1:5" ht="12.75">
      <c r="A695" s="35" t="s">
        <v>58</v>
      </c>
      <c r="E695" s="40" t="s">
        <v>5</v>
      </c>
    </row>
    <row r="696" spans="1:5" ht="102">
      <c r="A696" t="s">
        <v>60</v>
      </c>
      <c r="E696" s="39" t="s">
        <v>401</v>
      </c>
    </row>
    <row r="697" spans="1:16" ht="12.75">
      <c r="A697" t="s">
        <v>50</v>
      </c>
      <c s="34" t="s">
        <v>1165</v>
      </c>
      <c s="34" t="s">
        <v>1166</v>
      </c>
      <c s="35" t="s">
        <v>5</v>
      </c>
      <c s="6" t="s">
        <v>595</v>
      </c>
      <c s="36" t="s">
        <v>300</v>
      </c>
      <c s="37">
        <v>8</v>
      </c>
      <c s="36">
        <v>0</v>
      </c>
      <c s="36">
        <f>ROUND(G697*H697,6)</f>
      </c>
      <c r="L697" s="38">
        <v>0</v>
      </c>
      <c s="32">
        <f>ROUND(ROUND(L697,2)*ROUND(G697,3),2)</f>
      </c>
      <c s="36" t="s">
        <v>56</v>
      </c>
      <c>
        <f>(M697*21)/100</f>
      </c>
      <c t="s">
        <v>28</v>
      </c>
    </row>
    <row r="698" spans="1:5" ht="12.75">
      <c r="A698" s="35" t="s">
        <v>57</v>
      </c>
      <c r="E698" s="39" t="s">
        <v>595</v>
      </c>
    </row>
    <row r="699" spans="1:5" ht="12.75">
      <c r="A699" s="35" t="s">
        <v>58</v>
      </c>
      <c r="E699" s="40" t="s">
        <v>5</v>
      </c>
    </row>
    <row r="700" spans="1:5" ht="12.75">
      <c r="A700" t="s">
        <v>60</v>
      </c>
      <c r="E700" s="39" t="s">
        <v>5</v>
      </c>
    </row>
    <row r="701" spans="1:16" ht="25.5">
      <c r="A701" t="s">
        <v>50</v>
      </c>
      <c s="34" t="s">
        <v>1167</v>
      </c>
      <c s="34" t="s">
        <v>407</v>
      </c>
      <c s="35" t="s">
        <v>5</v>
      </c>
      <c s="6" t="s">
        <v>408</v>
      </c>
      <c s="36" t="s">
        <v>166</v>
      </c>
      <c s="37">
        <v>3</v>
      </c>
      <c s="36">
        <v>0</v>
      </c>
      <c s="36">
        <f>ROUND(G701*H701,6)</f>
      </c>
      <c r="L701" s="38">
        <v>0</v>
      </c>
      <c s="32">
        <f>ROUND(ROUND(L701,2)*ROUND(G701,3),2)</f>
      </c>
      <c s="36" t="s">
        <v>56</v>
      </c>
      <c>
        <f>(M701*21)/100</f>
      </c>
      <c t="s">
        <v>28</v>
      </c>
    </row>
    <row r="702" spans="1:5" ht="25.5">
      <c r="A702" s="35" t="s">
        <v>57</v>
      </c>
      <c r="E702" s="39" t="s">
        <v>408</v>
      </c>
    </row>
    <row r="703" spans="1:5" ht="12.75">
      <c r="A703" s="35" t="s">
        <v>58</v>
      </c>
      <c r="E703" s="40" t="s">
        <v>5</v>
      </c>
    </row>
    <row r="704" spans="1:5" ht="153">
      <c r="A704" t="s">
        <v>60</v>
      </c>
      <c r="E704" s="39" t="s">
        <v>409</v>
      </c>
    </row>
    <row r="705" spans="1:16" ht="25.5">
      <c r="A705" t="s">
        <v>50</v>
      </c>
      <c s="34" t="s">
        <v>1168</v>
      </c>
      <c s="34" t="s">
        <v>411</v>
      </c>
      <c s="35" t="s">
        <v>5</v>
      </c>
      <c s="6" t="s">
        <v>213</v>
      </c>
      <c s="36" t="s">
        <v>166</v>
      </c>
      <c s="37">
        <v>1</v>
      </c>
      <c s="36">
        <v>0</v>
      </c>
      <c s="36">
        <f>ROUND(G705*H705,6)</f>
      </c>
      <c r="L705" s="38">
        <v>0</v>
      </c>
      <c s="32">
        <f>ROUND(ROUND(L705,2)*ROUND(G705,3),2)</f>
      </c>
      <c s="36" t="s">
        <v>56</v>
      </c>
      <c>
        <f>(M705*21)/100</f>
      </c>
      <c t="s">
        <v>28</v>
      </c>
    </row>
    <row r="706" spans="1:5" ht="25.5">
      <c r="A706" s="35" t="s">
        <v>57</v>
      </c>
      <c r="E706" s="39" t="s">
        <v>213</v>
      </c>
    </row>
    <row r="707" spans="1:5" ht="12.75">
      <c r="A707" s="35" t="s">
        <v>58</v>
      </c>
      <c r="E707" s="40" t="s">
        <v>5</v>
      </c>
    </row>
    <row r="708" spans="1:5" ht="12.75">
      <c r="A708" t="s">
        <v>60</v>
      </c>
      <c r="E708" s="39" t="s">
        <v>5</v>
      </c>
    </row>
    <row r="709" spans="1:16" ht="25.5">
      <c r="A709" t="s">
        <v>50</v>
      </c>
      <c s="34" t="s">
        <v>1169</v>
      </c>
      <c s="34" t="s">
        <v>1170</v>
      </c>
      <c s="35" t="s">
        <v>5</v>
      </c>
      <c s="6" t="s">
        <v>209</v>
      </c>
      <c s="36" t="s">
        <v>166</v>
      </c>
      <c s="37">
        <v>5</v>
      </c>
      <c s="36">
        <v>0</v>
      </c>
      <c s="36">
        <f>ROUND(G709*H709,6)</f>
      </c>
      <c r="L709" s="38">
        <v>0</v>
      </c>
      <c s="32">
        <f>ROUND(ROUND(L709,2)*ROUND(G709,3),2)</f>
      </c>
      <c s="36" t="s">
        <v>56</v>
      </c>
      <c>
        <f>(M709*21)/100</f>
      </c>
      <c t="s">
        <v>28</v>
      </c>
    </row>
    <row r="710" spans="1:5" ht="25.5">
      <c r="A710" s="35" t="s">
        <v>57</v>
      </c>
      <c r="E710" s="39" t="s">
        <v>209</v>
      </c>
    </row>
    <row r="711" spans="1:5" ht="12.75">
      <c r="A711" s="35" t="s">
        <v>58</v>
      </c>
      <c r="E711" s="40" t="s">
        <v>5</v>
      </c>
    </row>
    <row r="712" spans="1:5" ht="76.5">
      <c r="A712" t="s">
        <v>60</v>
      </c>
      <c r="E712" s="39" t="s">
        <v>600</v>
      </c>
    </row>
    <row r="713" spans="1:16" ht="25.5">
      <c r="A713" t="s">
        <v>50</v>
      </c>
      <c s="34" t="s">
        <v>1171</v>
      </c>
      <c s="34" t="s">
        <v>1172</v>
      </c>
      <c s="35" t="s">
        <v>5</v>
      </c>
      <c s="6" t="s">
        <v>602</v>
      </c>
      <c s="36" t="s">
        <v>166</v>
      </c>
      <c s="37">
        <v>1</v>
      </c>
      <c s="36">
        <v>0</v>
      </c>
      <c s="36">
        <f>ROUND(G713*H713,6)</f>
      </c>
      <c r="L713" s="38">
        <v>0</v>
      </c>
      <c s="32">
        <f>ROUND(ROUND(L713,2)*ROUND(G713,3),2)</f>
      </c>
      <c s="36" t="s">
        <v>56</v>
      </c>
      <c>
        <f>(M713*21)/100</f>
      </c>
      <c t="s">
        <v>28</v>
      </c>
    </row>
    <row r="714" spans="1:5" ht="25.5">
      <c r="A714" s="35" t="s">
        <v>57</v>
      </c>
      <c r="E714" s="39" t="s">
        <v>602</v>
      </c>
    </row>
    <row r="715" spans="1:5" ht="12.75">
      <c r="A715" s="35" t="s">
        <v>58</v>
      </c>
      <c r="E715" s="40" t="s">
        <v>5</v>
      </c>
    </row>
    <row r="716" spans="1:5" ht="76.5">
      <c r="A716" t="s">
        <v>60</v>
      </c>
      <c r="E716" s="39" t="s">
        <v>603</v>
      </c>
    </row>
    <row r="717" spans="1:16" ht="12.75">
      <c r="A717" t="s">
        <v>50</v>
      </c>
      <c s="34" t="s">
        <v>1173</v>
      </c>
      <c s="34" t="s">
        <v>1174</v>
      </c>
      <c s="35" t="s">
        <v>5</v>
      </c>
      <c s="6" t="s">
        <v>1175</v>
      </c>
      <c s="36" t="s">
        <v>166</v>
      </c>
      <c s="37">
        <v>5</v>
      </c>
      <c s="36">
        <v>0</v>
      </c>
      <c s="36">
        <f>ROUND(G717*H717,6)</f>
      </c>
      <c r="L717" s="38">
        <v>0</v>
      </c>
      <c s="32">
        <f>ROUND(ROUND(L717,2)*ROUND(G717,3),2)</f>
      </c>
      <c s="36" t="s">
        <v>56</v>
      </c>
      <c>
        <f>(M717*21)/100</f>
      </c>
      <c t="s">
        <v>28</v>
      </c>
    </row>
    <row r="718" spans="1:5" ht="12.75">
      <c r="A718" s="35" t="s">
        <v>57</v>
      </c>
      <c r="E718" s="39" t="s">
        <v>1175</v>
      </c>
    </row>
    <row r="719" spans="1:5" ht="12.75">
      <c r="A719" s="35" t="s">
        <v>58</v>
      </c>
      <c r="E719" s="40" t="s">
        <v>5</v>
      </c>
    </row>
    <row r="720" spans="1:5" ht="25.5">
      <c r="A720" t="s">
        <v>60</v>
      </c>
      <c r="E720" s="39" t="s">
        <v>416</v>
      </c>
    </row>
    <row r="721" spans="1:16" ht="12.75">
      <c r="A721" t="s">
        <v>50</v>
      </c>
      <c s="34" t="s">
        <v>1176</v>
      </c>
      <c s="34" t="s">
        <v>1177</v>
      </c>
      <c s="35" t="s">
        <v>5</v>
      </c>
      <c s="6" t="s">
        <v>606</v>
      </c>
      <c s="36" t="s">
        <v>166</v>
      </c>
      <c s="37">
        <v>1</v>
      </c>
      <c s="36">
        <v>0</v>
      </c>
      <c s="36">
        <f>ROUND(G721*H721,6)</f>
      </c>
      <c r="L721" s="38">
        <v>0</v>
      </c>
      <c s="32">
        <f>ROUND(ROUND(L721,2)*ROUND(G721,3),2)</f>
      </c>
      <c s="36" t="s">
        <v>56</v>
      </c>
      <c>
        <f>(M721*21)/100</f>
      </c>
      <c t="s">
        <v>28</v>
      </c>
    </row>
    <row r="722" spans="1:5" ht="12.75">
      <c r="A722" s="35" t="s">
        <v>57</v>
      </c>
      <c r="E722" s="39" t="s">
        <v>606</v>
      </c>
    </row>
    <row r="723" spans="1:5" ht="12.75">
      <c r="A723" s="35" t="s">
        <v>58</v>
      </c>
      <c r="E723" s="40" t="s">
        <v>5</v>
      </c>
    </row>
    <row r="724" spans="1:5" ht="25.5">
      <c r="A724" t="s">
        <v>60</v>
      </c>
      <c r="E724" s="39" t="s">
        <v>1178</v>
      </c>
    </row>
    <row r="725" spans="1:16" ht="12.75">
      <c r="A725" t="s">
        <v>50</v>
      </c>
      <c s="34" t="s">
        <v>1179</v>
      </c>
      <c s="34" t="s">
        <v>1180</v>
      </c>
      <c s="35" t="s">
        <v>5</v>
      </c>
      <c s="6" t="s">
        <v>1181</v>
      </c>
      <c s="36" t="s">
        <v>166</v>
      </c>
      <c s="37">
        <v>5</v>
      </c>
      <c s="36">
        <v>0</v>
      </c>
      <c s="36">
        <f>ROUND(G725*H725,6)</f>
      </c>
      <c r="L725" s="38">
        <v>0</v>
      </c>
      <c s="32">
        <f>ROUND(ROUND(L725,2)*ROUND(G725,3),2)</f>
      </c>
      <c s="36" t="s">
        <v>56</v>
      </c>
      <c>
        <f>(M725*21)/100</f>
      </c>
      <c t="s">
        <v>28</v>
      </c>
    </row>
    <row r="726" spans="1:5" ht="12.75">
      <c r="A726" s="35" t="s">
        <v>57</v>
      </c>
      <c r="E726" s="39" t="s">
        <v>1181</v>
      </c>
    </row>
    <row r="727" spans="1:5" ht="12.75">
      <c r="A727" s="35" t="s">
        <v>58</v>
      </c>
      <c r="E727" s="40" t="s">
        <v>5</v>
      </c>
    </row>
    <row r="728" spans="1:5" ht="25.5">
      <c r="A728" t="s">
        <v>60</v>
      </c>
      <c r="E728" s="39" t="s">
        <v>610</v>
      </c>
    </row>
    <row r="729" spans="1:16" ht="12.75">
      <c r="A729" t="s">
        <v>50</v>
      </c>
      <c s="34" t="s">
        <v>1182</v>
      </c>
      <c s="34" t="s">
        <v>1183</v>
      </c>
      <c s="35" t="s">
        <v>5</v>
      </c>
      <c s="6" t="s">
        <v>1184</v>
      </c>
      <c s="36" t="s">
        <v>166</v>
      </c>
      <c s="37">
        <v>5</v>
      </c>
      <c s="36">
        <v>0</v>
      </c>
      <c s="36">
        <f>ROUND(G729*H729,6)</f>
      </c>
      <c r="L729" s="38">
        <v>0</v>
      </c>
      <c s="32">
        <f>ROUND(ROUND(L729,2)*ROUND(G729,3),2)</f>
      </c>
      <c s="36" t="s">
        <v>56</v>
      </c>
      <c>
        <f>(M729*21)/100</f>
      </c>
      <c t="s">
        <v>28</v>
      </c>
    </row>
    <row r="730" spans="1:5" ht="12.75">
      <c r="A730" s="35" t="s">
        <v>57</v>
      </c>
      <c r="E730" s="39" t="s">
        <v>1184</v>
      </c>
    </row>
    <row r="731" spans="1:5" ht="12.75">
      <c r="A731" s="35" t="s">
        <v>58</v>
      </c>
      <c r="E731" s="40" t="s">
        <v>5</v>
      </c>
    </row>
    <row r="732" spans="1:5" ht="12.75">
      <c r="A732" t="s">
        <v>60</v>
      </c>
      <c r="E7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6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COUNTIFS(L8:L2646,"=0",A8:A2646,"P")+COUNTIFS(L8:L2646,"",A8:A2646,"P")+SUM(Q8:Q2646)</f>
      </c>
    </row>
    <row r="8" spans="1:13" ht="12.75">
      <c r="A8" t="s">
        <v>45</v>
      </c>
      <c r="C8" s="28" t="s">
        <v>1187</v>
      </c>
      <c r="E8" s="30" t="s">
        <v>1186</v>
      </c>
      <c r="J8" s="29">
        <f>0+J9+J38+J51+J112+J121+J130+J159+J180+J193+J202+J227+J252+J281+J310+J351+J392+J425+J474+J479+J520+J529+J578+J659+J704+J845+J938+J1531+J1708+J1745+J1778+J1795+J1836+J1877+J1926+J1967+J2012+J2025+J2046+J2119+J2232+J2309+J2382+J2395+J2400+J2409</f>
      </c>
      <c s="29">
        <f>0+K9+K38+K51+K112+K121+K130+K159+K180+K193+K202+K227+K252+K281+K310+K351+K392+K425+K474+K479+K520+K529+K578+K659+K704+K845+K938+K1531+K1708+K1745+K1778+K1795+K1836+K1877+K1926+K1967+K2012+K2025+K2046+K2119+K2232+K2309+K2382+K2395+K2400+K2409</f>
      </c>
      <c s="29">
        <f>0+L9+L38+L51+L112+L121+L130+L159+L180+L193+L202+L227+L252+L281+L310+L351+L392+L425+L474+L479+L520+L529+L578+L659+L704+L845+L938+L1531+L1708+L1745+L1778+L1795+L1836+L1877+L1926+L1967+L2012+L2025+L2046+L2119+L2232+L2309+L2382+L2395+L2400+L2409</f>
      </c>
      <c s="29">
        <f>0+M9+M38+M51+M112+M121+M130+M159+M180+M193+M202+M227+M252+M281+M310+M351+M392+M425+M474+M479+M520+M529+M578+M659+M704+M845+M938+M1531+M1708+M1745+M1778+M1795+M1836+M1877+M1926+M1967+M2012+M2025+M2046+M2119+M2232+M2309+M2382+M2395+M2400+M2409</f>
      </c>
    </row>
    <row r="9" spans="1:13" ht="12.75">
      <c r="A9" t="s">
        <v>47</v>
      </c>
      <c r="C9" s="31" t="s">
        <v>51</v>
      </c>
      <c r="E9" s="33" t="s">
        <v>1188</v>
      </c>
      <c r="J9" s="32">
        <f>0</f>
      </c>
      <c s="32">
        <f>0</f>
      </c>
      <c s="32">
        <f>0+L10+L14+L18+L22+L26+L30+L34</f>
      </c>
      <c s="32">
        <f>0+M10+M14+M18+M22+M26+M30+M34</f>
      </c>
    </row>
    <row r="10" spans="1:16" ht="25.5">
      <c r="A10" t="s">
        <v>50</v>
      </c>
      <c s="34" t="s">
        <v>51</v>
      </c>
      <c s="34" t="s">
        <v>1189</v>
      </c>
      <c s="35" t="s">
        <v>5</v>
      </c>
      <c s="6" t="s">
        <v>1190</v>
      </c>
      <c s="36" t="s">
        <v>1191</v>
      </c>
      <c s="37">
        <v>2.198</v>
      </c>
      <c s="36">
        <v>0</v>
      </c>
      <c s="36">
        <f>ROUND(G10*H10,6)</f>
      </c>
      <c r="L10" s="38">
        <v>0</v>
      </c>
      <c s="32">
        <f>ROUND(ROUND(L10,2)*ROUND(G10,3),2)</f>
      </c>
      <c s="36" t="s">
        <v>1192</v>
      </c>
      <c>
        <f>(M10*21)/100</f>
      </c>
      <c t="s">
        <v>28</v>
      </c>
    </row>
    <row r="11" spans="1:5" ht="25.5">
      <c r="A11" s="35" t="s">
        <v>57</v>
      </c>
      <c r="E11" s="39" t="s">
        <v>1190</v>
      </c>
    </row>
    <row r="12" spans="1:5" ht="51">
      <c r="A12" s="35" t="s">
        <v>58</v>
      </c>
      <c r="E12" s="42" t="s">
        <v>1193</v>
      </c>
    </row>
    <row r="13" spans="1:5" ht="25.5">
      <c r="A13" t="s">
        <v>60</v>
      </c>
      <c r="E13" s="39" t="s">
        <v>1194</v>
      </c>
    </row>
    <row r="14" spans="1:16" ht="25.5">
      <c r="A14" t="s">
        <v>50</v>
      </c>
      <c s="34" t="s">
        <v>28</v>
      </c>
      <c s="34" t="s">
        <v>1195</v>
      </c>
      <c s="35" t="s">
        <v>5</v>
      </c>
      <c s="6" t="s">
        <v>1196</v>
      </c>
      <c s="36" t="s">
        <v>1191</v>
      </c>
      <c s="37">
        <v>11.874</v>
      </c>
      <c s="36">
        <v>0</v>
      </c>
      <c s="36">
        <f>ROUND(G14*H14,6)</f>
      </c>
      <c r="L14" s="38">
        <v>0</v>
      </c>
      <c s="32">
        <f>ROUND(ROUND(L14,2)*ROUND(G14,3),2)</f>
      </c>
      <c s="36" t="s">
        <v>1192</v>
      </c>
      <c>
        <f>(M14*21)/100</f>
      </c>
      <c t="s">
        <v>28</v>
      </c>
    </row>
    <row r="15" spans="1:5" ht="25.5">
      <c r="A15" s="35" t="s">
        <v>57</v>
      </c>
      <c r="E15" s="39" t="s">
        <v>1196</v>
      </c>
    </row>
    <row r="16" spans="1:5" ht="51">
      <c r="A16" s="35" t="s">
        <v>58</v>
      </c>
      <c r="E16" s="42" t="s">
        <v>1197</v>
      </c>
    </row>
    <row r="17" spans="1:5" ht="38.25">
      <c r="A17" t="s">
        <v>60</v>
      </c>
      <c r="E17" s="39" t="s">
        <v>1198</v>
      </c>
    </row>
    <row r="18" spans="1:16" ht="25.5">
      <c r="A18" t="s">
        <v>50</v>
      </c>
      <c s="34" t="s">
        <v>26</v>
      </c>
      <c s="34" t="s">
        <v>1199</v>
      </c>
      <c s="35" t="s">
        <v>5</v>
      </c>
      <c s="6" t="s">
        <v>1200</v>
      </c>
      <c s="36" t="s">
        <v>1191</v>
      </c>
      <c s="37">
        <v>22.998</v>
      </c>
      <c s="36">
        <v>0</v>
      </c>
      <c s="36">
        <f>ROUND(G18*H18,6)</f>
      </c>
      <c r="L18" s="38">
        <v>0</v>
      </c>
      <c s="32">
        <f>ROUND(ROUND(L18,2)*ROUND(G18,3),2)</f>
      </c>
      <c s="36" t="s">
        <v>1192</v>
      </c>
      <c>
        <f>(M18*21)/100</f>
      </c>
      <c t="s">
        <v>28</v>
      </c>
    </row>
    <row r="19" spans="1:5" ht="25.5">
      <c r="A19" s="35" t="s">
        <v>57</v>
      </c>
      <c r="E19" s="39" t="s">
        <v>1201</v>
      </c>
    </row>
    <row r="20" spans="1:5" ht="63.75">
      <c r="A20" s="35" t="s">
        <v>58</v>
      </c>
      <c r="E20" s="42" t="s">
        <v>1202</v>
      </c>
    </row>
    <row r="21" spans="1:5" ht="38.25">
      <c r="A21" t="s">
        <v>60</v>
      </c>
      <c r="E21" s="39" t="s">
        <v>1203</v>
      </c>
    </row>
    <row r="22" spans="1:16" ht="38.25">
      <c r="A22" t="s">
        <v>50</v>
      </c>
      <c s="34" t="s">
        <v>70</v>
      </c>
      <c s="34" t="s">
        <v>1204</v>
      </c>
      <c s="35" t="s">
        <v>5</v>
      </c>
      <c s="6" t="s">
        <v>1205</v>
      </c>
      <c s="36" t="s">
        <v>1191</v>
      </c>
      <c s="37">
        <v>14.072</v>
      </c>
      <c s="36">
        <v>0</v>
      </c>
      <c s="36">
        <f>ROUND(G22*H22,6)</f>
      </c>
      <c r="L22" s="38">
        <v>0</v>
      </c>
      <c s="32">
        <f>ROUND(ROUND(L22,2)*ROUND(G22,3),2)</f>
      </c>
      <c s="36" t="s">
        <v>1192</v>
      </c>
      <c>
        <f>(M22*21)/100</f>
      </c>
      <c t="s">
        <v>28</v>
      </c>
    </row>
    <row r="23" spans="1:5" ht="38.25">
      <c r="A23" s="35" t="s">
        <v>57</v>
      </c>
      <c r="E23" s="39" t="s">
        <v>1206</v>
      </c>
    </row>
    <row r="24" spans="1:5" ht="76.5">
      <c r="A24" s="35" t="s">
        <v>58</v>
      </c>
      <c r="E24" s="42" t="s">
        <v>1207</v>
      </c>
    </row>
    <row r="25" spans="1:5" ht="12.75">
      <c r="A25" t="s">
        <v>60</v>
      </c>
      <c r="E25" s="39" t="s">
        <v>5</v>
      </c>
    </row>
    <row r="26" spans="1:16" ht="38.25">
      <c r="A26" t="s">
        <v>50</v>
      </c>
      <c s="34" t="s">
        <v>75</v>
      </c>
      <c s="34" t="s">
        <v>1208</v>
      </c>
      <c s="35" t="s">
        <v>5</v>
      </c>
      <c s="6" t="s">
        <v>1209</v>
      </c>
      <c s="36" t="s">
        <v>1191</v>
      </c>
      <c s="37">
        <v>56.288</v>
      </c>
      <c s="36">
        <v>0</v>
      </c>
      <c s="36">
        <f>ROUND(G26*H26,6)</f>
      </c>
      <c r="L26" s="38">
        <v>0</v>
      </c>
      <c s="32">
        <f>ROUND(ROUND(L26,2)*ROUND(G26,3),2)</f>
      </c>
      <c s="36" t="s">
        <v>1192</v>
      </c>
      <c>
        <f>(M26*21)/100</f>
      </c>
      <c t="s">
        <v>28</v>
      </c>
    </row>
    <row r="27" spans="1:5" ht="38.25">
      <c r="A27" s="35" t="s">
        <v>57</v>
      </c>
      <c r="E27" s="39" t="s">
        <v>1210</v>
      </c>
    </row>
    <row r="28" spans="1:5" ht="25.5">
      <c r="A28" s="35" t="s">
        <v>58</v>
      </c>
      <c r="E28" s="40" t="s">
        <v>1211</v>
      </c>
    </row>
    <row r="29" spans="1:5" ht="12.75">
      <c r="A29" t="s">
        <v>60</v>
      </c>
      <c r="E29" s="39" t="s">
        <v>5</v>
      </c>
    </row>
    <row r="30" spans="1:16" ht="25.5">
      <c r="A30" t="s">
        <v>50</v>
      </c>
      <c s="34" t="s">
        <v>27</v>
      </c>
      <c s="34" t="s">
        <v>71</v>
      </c>
      <c s="35" t="s">
        <v>72</v>
      </c>
      <c s="6" t="s">
        <v>73</v>
      </c>
      <c s="36" t="s">
        <v>55</v>
      </c>
      <c s="37">
        <v>25.33</v>
      </c>
      <c s="36">
        <v>0</v>
      </c>
      <c s="36">
        <f>ROUND(G30*H30,6)</f>
      </c>
      <c r="L30" s="38">
        <v>0</v>
      </c>
      <c s="32">
        <f>ROUND(ROUND(L30,2)*ROUND(G30,3),2)</f>
      </c>
      <c s="36" t="s">
        <v>56</v>
      </c>
      <c>
        <f>(M30*21)/100</f>
      </c>
      <c t="s">
        <v>28</v>
      </c>
    </row>
    <row r="31" spans="1:5" ht="25.5">
      <c r="A31" s="35" t="s">
        <v>57</v>
      </c>
      <c r="E31" s="39" t="s">
        <v>222</v>
      </c>
    </row>
    <row r="32" spans="1:5" ht="25.5">
      <c r="A32" s="35" t="s">
        <v>58</v>
      </c>
      <c r="E32" s="40" t="s">
        <v>1212</v>
      </c>
    </row>
    <row r="33" spans="1:5" ht="38.25">
      <c r="A33" t="s">
        <v>60</v>
      </c>
      <c r="E33" s="39" t="s">
        <v>1213</v>
      </c>
    </row>
    <row r="34" spans="1:16" ht="25.5">
      <c r="A34" t="s">
        <v>50</v>
      </c>
      <c s="34" t="s">
        <v>84</v>
      </c>
      <c s="34" t="s">
        <v>1214</v>
      </c>
      <c s="35" t="s">
        <v>5</v>
      </c>
      <c s="6" t="s">
        <v>1215</v>
      </c>
      <c s="36" t="s">
        <v>1191</v>
      </c>
      <c s="37">
        <v>22.998</v>
      </c>
      <c s="36">
        <v>0</v>
      </c>
      <c s="36">
        <f>ROUND(G34*H34,6)</f>
      </c>
      <c r="L34" s="38">
        <v>0</v>
      </c>
      <c s="32">
        <f>ROUND(ROUND(L34,2)*ROUND(G34,3),2)</f>
      </c>
      <c s="36" t="s">
        <v>1192</v>
      </c>
      <c>
        <f>(M34*21)/100</f>
      </c>
      <c t="s">
        <v>28</v>
      </c>
    </row>
    <row r="35" spans="1:5" ht="25.5">
      <c r="A35" s="35" t="s">
        <v>57</v>
      </c>
      <c r="E35" s="39" t="s">
        <v>1215</v>
      </c>
    </row>
    <row r="36" spans="1:5" ht="63.75">
      <c r="A36" s="35" t="s">
        <v>58</v>
      </c>
      <c r="E36" s="42" t="s">
        <v>1202</v>
      </c>
    </row>
    <row r="37" spans="1:5" ht="242.25">
      <c r="A37" t="s">
        <v>60</v>
      </c>
      <c r="E37" s="39" t="s">
        <v>1216</v>
      </c>
    </row>
    <row r="38" spans="1:13" ht="12.75">
      <c r="A38" t="s">
        <v>47</v>
      </c>
      <c r="C38" s="31" t="s">
        <v>28</v>
      </c>
      <c r="E38" s="33" t="s">
        <v>1217</v>
      </c>
      <c r="J38" s="32">
        <f>0</f>
      </c>
      <c s="32">
        <f>0</f>
      </c>
      <c s="32">
        <f>0+L39+L43+L47</f>
      </c>
      <c s="32">
        <f>0+M39+M43+M47</f>
      </c>
    </row>
    <row r="39" spans="1:16" ht="25.5">
      <c r="A39" t="s">
        <v>50</v>
      </c>
      <c s="34" t="s">
        <v>89</v>
      </c>
      <c s="34" t="s">
        <v>1218</v>
      </c>
      <c s="35" t="s">
        <v>5</v>
      </c>
      <c s="6" t="s">
        <v>1219</v>
      </c>
      <c s="36" t="s">
        <v>1191</v>
      </c>
      <c s="37">
        <v>2.8</v>
      </c>
      <c s="36">
        <v>2.45329</v>
      </c>
      <c s="36">
        <f>ROUND(G39*H39,6)</f>
      </c>
      <c r="L39" s="38">
        <v>0</v>
      </c>
      <c s="32">
        <f>ROUND(ROUND(L39,2)*ROUND(G39,3),2)</f>
      </c>
      <c s="36" t="s">
        <v>1192</v>
      </c>
      <c>
        <f>(M39*21)/100</f>
      </c>
      <c t="s">
        <v>28</v>
      </c>
    </row>
    <row r="40" spans="1:5" ht="25.5">
      <c r="A40" s="35" t="s">
        <v>57</v>
      </c>
      <c r="E40" s="39" t="s">
        <v>1219</v>
      </c>
    </row>
    <row r="41" spans="1:5" ht="12.75">
      <c r="A41" s="35" t="s">
        <v>58</v>
      </c>
      <c r="E41" s="40" t="s">
        <v>1220</v>
      </c>
    </row>
    <row r="42" spans="1:5" ht="153">
      <c r="A42" t="s">
        <v>60</v>
      </c>
      <c r="E42" s="39" t="s">
        <v>1221</v>
      </c>
    </row>
    <row r="43" spans="1:16" ht="12.75">
      <c r="A43" t="s">
        <v>50</v>
      </c>
      <c s="34" t="s">
        <v>94</v>
      </c>
      <c s="34" t="s">
        <v>1222</v>
      </c>
      <c s="35" t="s">
        <v>5</v>
      </c>
      <c s="6" t="s">
        <v>1223</v>
      </c>
      <c s="36" t="s">
        <v>55</v>
      </c>
      <c s="37">
        <v>0.336</v>
      </c>
      <c s="36">
        <v>1.06062</v>
      </c>
      <c s="36">
        <f>ROUND(G43*H43,6)</f>
      </c>
      <c r="L43" s="38">
        <v>0</v>
      </c>
      <c s="32">
        <f>ROUND(ROUND(L43,2)*ROUND(G43,3),2)</f>
      </c>
      <c s="36" t="s">
        <v>1192</v>
      </c>
      <c>
        <f>(M43*21)/100</f>
      </c>
      <c t="s">
        <v>28</v>
      </c>
    </row>
    <row r="44" spans="1:5" ht="12.75">
      <c r="A44" s="35" t="s">
        <v>57</v>
      </c>
      <c r="E44" s="39" t="s">
        <v>1223</v>
      </c>
    </row>
    <row r="45" spans="1:5" ht="12.75">
      <c r="A45" s="35" t="s">
        <v>58</v>
      </c>
      <c r="E45" s="40" t="s">
        <v>1224</v>
      </c>
    </row>
    <row r="46" spans="1:5" ht="25.5">
      <c r="A46" t="s">
        <v>60</v>
      </c>
      <c r="E46" s="39" t="s">
        <v>1225</v>
      </c>
    </row>
    <row r="47" spans="1:16" ht="25.5">
      <c r="A47" t="s">
        <v>50</v>
      </c>
      <c s="34" t="s">
        <v>99</v>
      </c>
      <c s="34" t="s">
        <v>1226</v>
      </c>
      <c s="35" t="s">
        <v>5</v>
      </c>
      <c s="6" t="s">
        <v>1227</v>
      </c>
      <c s="36" t="s">
        <v>1191</v>
      </c>
      <c s="37">
        <v>11.874</v>
      </c>
      <c s="36">
        <v>2.459</v>
      </c>
      <c s="36">
        <f>ROUND(G47*H47,6)</f>
      </c>
      <c r="L47" s="38">
        <v>0</v>
      </c>
      <c s="32">
        <f>ROUND(ROUND(L47,2)*ROUND(G47,3),2)</f>
      </c>
      <c s="36" t="s">
        <v>1192</v>
      </c>
      <c>
        <f>(M47*21)/100</f>
      </c>
      <c t="s">
        <v>28</v>
      </c>
    </row>
    <row r="48" spans="1:5" ht="25.5">
      <c r="A48" s="35" t="s">
        <v>57</v>
      </c>
      <c r="E48" s="39" t="s">
        <v>1227</v>
      </c>
    </row>
    <row r="49" spans="1:5" ht="51">
      <c r="A49" s="35" t="s">
        <v>58</v>
      </c>
      <c r="E49" s="42" t="s">
        <v>1197</v>
      </c>
    </row>
    <row r="50" spans="1:5" ht="63.75">
      <c r="A50" t="s">
        <v>60</v>
      </c>
      <c r="E50" s="39" t="s">
        <v>1228</v>
      </c>
    </row>
    <row r="51" spans="1:13" ht="12.75">
      <c r="A51" t="s">
        <v>47</v>
      </c>
      <c r="C51" s="31" t="s">
        <v>26</v>
      </c>
      <c r="E51" s="33" t="s">
        <v>1229</v>
      </c>
      <c r="J51" s="32">
        <f>0</f>
      </c>
      <c s="32">
        <f>0</f>
      </c>
      <c s="32">
        <f>0+L52+L56+L60+L64+L68+L72+L76+L80+L84+L88+L92+L96+L100+L104+L108</f>
      </c>
      <c s="32">
        <f>0+M52+M56+M60+M64+M68+M72+M76+M80+M84+M88+M92+M96+M100+M104+M108</f>
      </c>
    </row>
    <row r="52" spans="1:16" ht="25.5">
      <c r="A52" t="s">
        <v>50</v>
      </c>
      <c s="34" t="s">
        <v>104</v>
      </c>
      <c s="34" t="s">
        <v>1230</v>
      </c>
      <c s="35" t="s">
        <v>5</v>
      </c>
      <c s="6" t="s">
        <v>1231</v>
      </c>
      <c s="36" t="s">
        <v>1191</v>
      </c>
      <c s="37">
        <v>3</v>
      </c>
      <c s="36">
        <v>1.8775</v>
      </c>
      <c s="36">
        <f>ROUND(G52*H52,6)</f>
      </c>
      <c r="L52" s="38">
        <v>0</v>
      </c>
      <c s="32">
        <f>ROUND(ROUND(L52,2)*ROUND(G52,3),2)</f>
      </c>
      <c s="36" t="s">
        <v>1192</v>
      </c>
      <c>
        <f>(M52*21)/100</f>
      </c>
      <c t="s">
        <v>28</v>
      </c>
    </row>
    <row r="53" spans="1:5" ht="25.5">
      <c r="A53" s="35" t="s">
        <v>57</v>
      </c>
      <c r="E53" s="39" t="s">
        <v>1231</v>
      </c>
    </row>
    <row r="54" spans="1:5" ht="38.25">
      <c r="A54" s="35" t="s">
        <v>58</v>
      </c>
      <c r="E54" s="42" t="s">
        <v>1232</v>
      </c>
    </row>
    <row r="55" spans="1:5" ht="12.75">
      <c r="A55" t="s">
        <v>60</v>
      </c>
      <c r="E55" s="39" t="s">
        <v>5</v>
      </c>
    </row>
    <row r="56" spans="1:16" ht="25.5">
      <c r="A56" t="s">
        <v>50</v>
      </c>
      <c s="34" t="s">
        <v>109</v>
      </c>
      <c s="34" t="s">
        <v>1233</v>
      </c>
      <c s="35" t="s">
        <v>5</v>
      </c>
      <c s="6" t="s">
        <v>1234</v>
      </c>
      <c s="36" t="s">
        <v>1191</v>
      </c>
      <c s="37">
        <v>8.985</v>
      </c>
      <c s="36">
        <v>1.8775</v>
      </c>
      <c s="36">
        <f>ROUND(G56*H56,6)</f>
      </c>
      <c r="L56" s="38">
        <v>0</v>
      </c>
      <c s="32">
        <f>ROUND(ROUND(L56,2)*ROUND(G56,3),2)</f>
      </c>
      <c s="36" t="s">
        <v>1192</v>
      </c>
      <c>
        <f>(M56*21)/100</f>
      </c>
      <c t="s">
        <v>28</v>
      </c>
    </row>
    <row r="57" spans="1:5" ht="25.5">
      <c r="A57" s="35" t="s">
        <v>57</v>
      </c>
      <c r="E57" s="39" t="s">
        <v>1234</v>
      </c>
    </row>
    <row r="58" spans="1:5" ht="76.5">
      <c r="A58" s="35" t="s">
        <v>58</v>
      </c>
      <c r="E58" s="42" t="s">
        <v>1235</v>
      </c>
    </row>
    <row r="59" spans="1:5" ht="12.75">
      <c r="A59" t="s">
        <v>60</v>
      </c>
      <c r="E59" s="39" t="s">
        <v>5</v>
      </c>
    </row>
    <row r="60" spans="1:16" ht="25.5">
      <c r="A60" t="s">
        <v>50</v>
      </c>
      <c s="34" t="s">
        <v>114</v>
      </c>
      <c s="34" t="s">
        <v>1236</v>
      </c>
      <c s="35" t="s">
        <v>5</v>
      </c>
      <c s="6" t="s">
        <v>1237</v>
      </c>
      <c s="36" t="s">
        <v>1191</v>
      </c>
      <c s="37">
        <v>19.202</v>
      </c>
      <c s="36">
        <v>1.6627</v>
      </c>
      <c s="36">
        <f>ROUND(G60*H60,6)</f>
      </c>
      <c r="L60" s="38">
        <v>0</v>
      </c>
      <c s="32">
        <f>ROUND(ROUND(L60,2)*ROUND(G60,3),2)</f>
      </c>
      <c s="36" t="s">
        <v>1192</v>
      </c>
      <c>
        <f>(M60*21)/100</f>
      </c>
      <c t="s">
        <v>28</v>
      </c>
    </row>
    <row r="61" spans="1:5" ht="25.5">
      <c r="A61" s="35" t="s">
        <v>57</v>
      </c>
      <c r="E61" s="39" t="s">
        <v>1237</v>
      </c>
    </row>
    <row r="62" spans="1:5" ht="357">
      <c r="A62" s="35" t="s">
        <v>58</v>
      </c>
      <c r="E62" s="42" t="s">
        <v>1238</v>
      </c>
    </row>
    <row r="63" spans="1:5" ht="102">
      <c r="A63" t="s">
        <v>60</v>
      </c>
      <c r="E63" s="39" t="s">
        <v>1239</v>
      </c>
    </row>
    <row r="64" spans="1:16" ht="25.5">
      <c r="A64" t="s">
        <v>50</v>
      </c>
      <c s="34" t="s">
        <v>199</v>
      </c>
      <c s="34" t="s">
        <v>1240</v>
      </c>
      <c s="35" t="s">
        <v>5</v>
      </c>
      <c s="6" t="s">
        <v>1241</v>
      </c>
      <c s="36" t="s">
        <v>1191</v>
      </c>
      <c s="37">
        <v>0.712</v>
      </c>
      <c s="36">
        <v>1.6873</v>
      </c>
      <c s="36">
        <f>ROUND(G64*H64,6)</f>
      </c>
      <c r="L64" s="38">
        <v>0</v>
      </c>
      <c s="32">
        <f>ROUND(ROUND(L64,2)*ROUND(G64,3),2)</f>
      </c>
      <c s="36" t="s">
        <v>1192</v>
      </c>
      <c>
        <f>(M64*21)/100</f>
      </c>
      <c t="s">
        <v>28</v>
      </c>
    </row>
    <row r="65" spans="1:5" ht="25.5">
      <c r="A65" s="35" t="s">
        <v>57</v>
      </c>
      <c r="E65" s="39" t="s">
        <v>1241</v>
      </c>
    </row>
    <row r="66" spans="1:5" ht="51">
      <c r="A66" s="35" t="s">
        <v>58</v>
      </c>
      <c r="E66" s="42" t="s">
        <v>1242</v>
      </c>
    </row>
    <row r="67" spans="1:5" ht="102">
      <c r="A67" t="s">
        <v>60</v>
      </c>
      <c r="E67" s="39" t="s">
        <v>1243</v>
      </c>
    </row>
    <row r="68" spans="1:16" ht="12.75">
      <c r="A68" t="s">
        <v>50</v>
      </c>
      <c s="34" t="s">
        <v>162</v>
      </c>
      <c s="34" t="s">
        <v>1244</v>
      </c>
      <c s="35" t="s">
        <v>5</v>
      </c>
      <c s="6" t="s">
        <v>1245</v>
      </c>
      <c s="36" t="s">
        <v>1191</v>
      </c>
      <c s="37">
        <v>2.48</v>
      </c>
      <c s="36">
        <v>1.94302</v>
      </c>
      <c s="36">
        <f>ROUND(G68*H68,6)</f>
      </c>
      <c r="L68" s="38">
        <v>0</v>
      </c>
      <c s="32">
        <f>ROUND(ROUND(L68,2)*ROUND(G68,3),2)</f>
      </c>
      <c s="36" t="s">
        <v>1192</v>
      </c>
      <c>
        <f>(M68*21)/100</f>
      </c>
      <c t="s">
        <v>28</v>
      </c>
    </row>
    <row r="69" spans="1:5" ht="12.75">
      <c r="A69" s="35" t="s">
        <v>57</v>
      </c>
      <c r="E69" s="39" t="s">
        <v>1245</v>
      </c>
    </row>
    <row r="70" spans="1:5" ht="38.25">
      <c r="A70" s="35" t="s">
        <v>58</v>
      </c>
      <c r="E70" s="40" t="s">
        <v>1246</v>
      </c>
    </row>
    <row r="71" spans="1:5" ht="89.25">
      <c r="A71" t="s">
        <v>60</v>
      </c>
      <c r="E71" s="39" t="s">
        <v>1247</v>
      </c>
    </row>
    <row r="72" spans="1:16" ht="25.5">
      <c r="A72" t="s">
        <v>50</v>
      </c>
      <c s="34" t="s">
        <v>204</v>
      </c>
      <c s="34" t="s">
        <v>1248</v>
      </c>
      <c s="35" t="s">
        <v>5</v>
      </c>
      <c s="6" t="s">
        <v>1249</v>
      </c>
      <c s="36" t="s">
        <v>55</v>
      </c>
      <c s="37">
        <v>0.175</v>
      </c>
      <c s="36">
        <v>1.09</v>
      </c>
      <c s="36">
        <f>ROUND(G72*H72,6)</f>
      </c>
      <c r="L72" s="38">
        <v>0</v>
      </c>
      <c s="32">
        <f>ROUND(ROUND(L72,2)*ROUND(G72,3),2)</f>
      </c>
      <c s="36" t="s">
        <v>1192</v>
      </c>
      <c>
        <f>(M72*21)/100</f>
      </c>
      <c t="s">
        <v>28</v>
      </c>
    </row>
    <row r="73" spans="1:5" ht="25.5">
      <c r="A73" s="35" t="s">
        <v>57</v>
      </c>
      <c r="E73" s="39" t="s">
        <v>1249</v>
      </c>
    </row>
    <row r="74" spans="1:5" ht="89.25">
      <c r="A74" s="35" t="s">
        <v>58</v>
      </c>
      <c r="E74" s="42" t="s">
        <v>1250</v>
      </c>
    </row>
    <row r="75" spans="1:5" ht="25.5">
      <c r="A75" t="s">
        <v>60</v>
      </c>
      <c r="E75" s="39" t="s">
        <v>1251</v>
      </c>
    </row>
    <row r="76" spans="1:16" ht="25.5">
      <c r="A76" t="s">
        <v>50</v>
      </c>
      <c s="34" t="s">
        <v>207</v>
      </c>
      <c s="34" t="s">
        <v>1252</v>
      </c>
      <c s="35" t="s">
        <v>5</v>
      </c>
      <c s="6" t="s">
        <v>1253</v>
      </c>
      <c s="36" t="s">
        <v>55</v>
      </c>
      <c s="37">
        <v>1.493</v>
      </c>
      <c s="36">
        <v>1.09</v>
      </c>
      <c s="36">
        <f>ROUND(G76*H76,6)</f>
      </c>
      <c r="L76" s="38">
        <v>0</v>
      </c>
      <c s="32">
        <f>ROUND(ROUND(L76,2)*ROUND(G76,3),2)</f>
      </c>
      <c s="36" t="s">
        <v>1192</v>
      </c>
      <c>
        <f>(M76*21)/100</f>
      </c>
      <c t="s">
        <v>28</v>
      </c>
    </row>
    <row r="77" spans="1:5" ht="25.5">
      <c r="A77" s="35" t="s">
        <v>57</v>
      </c>
      <c r="E77" s="39" t="s">
        <v>1253</v>
      </c>
    </row>
    <row r="78" spans="1:5" ht="280.5">
      <c r="A78" s="35" t="s">
        <v>58</v>
      </c>
      <c r="E78" s="42" t="s">
        <v>1254</v>
      </c>
    </row>
    <row r="79" spans="1:5" ht="25.5">
      <c r="A79" t="s">
        <v>60</v>
      </c>
      <c r="E79" s="39" t="s">
        <v>1251</v>
      </c>
    </row>
    <row r="80" spans="1:16" ht="25.5">
      <c r="A80" t="s">
        <v>50</v>
      </c>
      <c s="34" t="s">
        <v>211</v>
      </c>
      <c s="34" t="s">
        <v>1255</v>
      </c>
      <c s="35" t="s">
        <v>5</v>
      </c>
      <c s="6" t="s">
        <v>1256</v>
      </c>
      <c s="36" t="s">
        <v>220</v>
      </c>
      <c s="37">
        <v>20.125</v>
      </c>
      <c s="36">
        <v>0.11576</v>
      </c>
      <c s="36">
        <f>ROUND(G80*H80,6)</f>
      </c>
      <c r="L80" s="38">
        <v>0</v>
      </c>
      <c s="32">
        <f>ROUND(ROUND(L80,2)*ROUND(G80,3),2)</f>
      </c>
      <c s="36" t="s">
        <v>1192</v>
      </c>
      <c>
        <f>(M80*21)/100</f>
      </c>
      <c t="s">
        <v>28</v>
      </c>
    </row>
    <row r="81" spans="1:5" ht="25.5">
      <c r="A81" s="35" t="s">
        <v>57</v>
      </c>
      <c r="E81" s="39" t="s">
        <v>1256</v>
      </c>
    </row>
    <row r="82" spans="1:5" ht="38.25">
      <c r="A82" s="35" t="s">
        <v>58</v>
      </c>
      <c r="E82" s="42" t="s">
        <v>1257</v>
      </c>
    </row>
    <row r="83" spans="1:5" ht="12.75">
      <c r="A83" t="s">
        <v>60</v>
      </c>
      <c r="E83" s="39" t="s">
        <v>5</v>
      </c>
    </row>
    <row r="84" spans="1:16" ht="25.5">
      <c r="A84" t="s">
        <v>50</v>
      </c>
      <c s="34" t="s">
        <v>346</v>
      </c>
      <c s="34" t="s">
        <v>1258</v>
      </c>
      <c s="35" t="s">
        <v>5</v>
      </c>
      <c s="6" t="s">
        <v>1259</v>
      </c>
      <c s="36" t="s">
        <v>220</v>
      </c>
      <c s="37">
        <v>18.634</v>
      </c>
      <c s="36">
        <v>0.05897</v>
      </c>
      <c s="36">
        <f>ROUND(G84*H84,6)</f>
      </c>
      <c r="L84" s="38">
        <v>0</v>
      </c>
      <c s="32">
        <f>ROUND(ROUND(L84,2)*ROUND(G84,3),2)</f>
      </c>
      <c s="36" t="s">
        <v>1192</v>
      </c>
      <c>
        <f>(M84*21)/100</f>
      </c>
      <c t="s">
        <v>28</v>
      </c>
    </row>
    <row r="85" spans="1:5" ht="25.5">
      <c r="A85" s="35" t="s">
        <v>57</v>
      </c>
      <c r="E85" s="39" t="s">
        <v>1259</v>
      </c>
    </row>
    <row r="86" spans="1:5" ht="51">
      <c r="A86" s="35" t="s">
        <v>58</v>
      </c>
      <c r="E86" s="42" t="s">
        <v>1260</v>
      </c>
    </row>
    <row r="87" spans="1:5" ht="12.75">
      <c r="A87" t="s">
        <v>60</v>
      </c>
      <c r="E87" s="39" t="s">
        <v>5</v>
      </c>
    </row>
    <row r="88" spans="1:16" ht="25.5">
      <c r="A88" t="s">
        <v>50</v>
      </c>
      <c s="34" t="s">
        <v>348</v>
      </c>
      <c s="34" t="s">
        <v>1261</v>
      </c>
      <c s="35" t="s">
        <v>5</v>
      </c>
      <c s="6" t="s">
        <v>1262</v>
      </c>
      <c s="36" t="s">
        <v>220</v>
      </c>
      <c s="37">
        <v>219.484</v>
      </c>
      <c s="36">
        <v>0.06688</v>
      </c>
      <c s="36">
        <f>ROUND(G88*H88,6)</f>
      </c>
      <c r="L88" s="38">
        <v>0</v>
      </c>
      <c s="32">
        <f>ROUND(ROUND(L88,2)*ROUND(G88,3),2)</f>
      </c>
      <c s="36" t="s">
        <v>1192</v>
      </c>
      <c>
        <f>(M88*21)/100</f>
      </c>
      <c t="s">
        <v>28</v>
      </c>
    </row>
    <row r="89" spans="1:5" ht="25.5">
      <c r="A89" s="35" t="s">
        <v>57</v>
      </c>
      <c r="E89" s="39" t="s">
        <v>1262</v>
      </c>
    </row>
    <row r="90" spans="1:5" ht="280.5">
      <c r="A90" s="35" t="s">
        <v>58</v>
      </c>
      <c r="E90" s="42" t="s">
        <v>1263</v>
      </c>
    </row>
    <row r="91" spans="1:5" ht="12.75">
      <c r="A91" t="s">
        <v>60</v>
      </c>
      <c r="E91" s="39" t="s">
        <v>5</v>
      </c>
    </row>
    <row r="92" spans="1:16" ht="12.75">
      <c r="A92" t="s">
        <v>50</v>
      </c>
      <c s="34" t="s">
        <v>350</v>
      </c>
      <c s="34" t="s">
        <v>1264</v>
      </c>
      <c s="35" t="s">
        <v>5</v>
      </c>
      <c s="6" t="s">
        <v>1265</v>
      </c>
      <c s="36" t="s">
        <v>188</v>
      </c>
      <c s="37">
        <v>217.35</v>
      </c>
      <c s="36">
        <v>0.00013</v>
      </c>
      <c s="36">
        <f>ROUND(G92*H92,6)</f>
      </c>
      <c r="L92" s="38">
        <v>0</v>
      </c>
      <c s="32">
        <f>ROUND(ROUND(L92,2)*ROUND(G92,3),2)</f>
      </c>
      <c s="36" t="s">
        <v>1192</v>
      </c>
      <c>
        <f>(M92*21)/100</f>
      </c>
      <c t="s">
        <v>28</v>
      </c>
    </row>
    <row r="93" spans="1:5" ht="12.75">
      <c r="A93" s="35" t="s">
        <v>57</v>
      </c>
      <c r="E93" s="39" t="s">
        <v>1265</v>
      </c>
    </row>
    <row r="94" spans="1:5" ht="369.75">
      <c r="A94" s="35" t="s">
        <v>58</v>
      </c>
      <c r="E94" s="42" t="s">
        <v>1266</v>
      </c>
    </row>
    <row r="95" spans="1:5" ht="63.75">
      <c r="A95" t="s">
        <v>60</v>
      </c>
      <c r="E95" s="39" t="s">
        <v>1267</v>
      </c>
    </row>
    <row r="96" spans="1:16" ht="25.5">
      <c r="A96" t="s">
        <v>50</v>
      </c>
      <c s="34" t="s">
        <v>352</v>
      </c>
      <c s="34" t="s">
        <v>1268</v>
      </c>
      <c s="35" t="s">
        <v>5</v>
      </c>
      <c s="6" t="s">
        <v>1269</v>
      </c>
      <c s="36" t="s">
        <v>220</v>
      </c>
      <c s="37">
        <v>3.344</v>
      </c>
      <c s="36">
        <v>0.17818</v>
      </c>
      <c s="36">
        <f>ROUND(G96*H96,6)</f>
      </c>
      <c r="L96" s="38">
        <v>0</v>
      </c>
      <c s="32">
        <f>ROUND(ROUND(L96,2)*ROUND(G96,3),2)</f>
      </c>
      <c s="36" t="s">
        <v>1192</v>
      </c>
      <c>
        <f>(M96*21)/100</f>
      </c>
      <c t="s">
        <v>28</v>
      </c>
    </row>
    <row r="97" spans="1:5" ht="25.5">
      <c r="A97" s="35" t="s">
        <v>57</v>
      </c>
      <c r="E97" s="39" t="s">
        <v>1269</v>
      </c>
    </row>
    <row r="98" spans="1:5" ht="76.5">
      <c r="A98" s="35" t="s">
        <v>58</v>
      </c>
      <c r="E98" s="40" t="s">
        <v>1270</v>
      </c>
    </row>
    <row r="99" spans="1:5" ht="12.75">
      <c r="A99" t="s">
        <v>60</v>
      </c>
      <c r="E99" s="39" t="s">
        <v>5</v>
      </c>
    </row>
    <row r="100" spans="1:16" ht="12.75">
      <c r="A100" t="s">
        <v>50</v>
      </c>
      <c s="34" t="s">
        <v>357</v>
      </c>
      <c s="34" t="s">
        <v>1271</v>
      </c>
      <c s="35" t="s">
        <v>5</v>
      </c>
      <c s="6" t="s">
        <v>1272</v>
      </c>
      <c s="36" t="s">
        <v>620</v>
      </c>
      <c s="37">
        <v>2</v>
      </c>
      <c s="36">
        <v>0</v>
      </c>
      <c s="36">
        <f>ROUND(G100*H100,6)</f>
      </c>
      <c r="L100" s="38">
        <v>0</v>
      </c>
      <c s="32">
        <f>ROUND(ROUND(L100,2)*ROUND(G100,3),2)</f>
      </c>
      <c s="36" t="s">
        <v>1273</v>
      </c>
      <c>
        <f>(M100*21)/100</f>
      </c>
      <c t="s">
        <v>28</v>
      </c>
    </row>
    <row r="101" spans="1:5" ht="12.75">
      <c r="A101" s="35" t="s">
        <v>57</v>
      </c>
      <c r="E101" s="39" t="s">
        <v>1272</v>
      </c>
    </row>
    <row r="102" spans="1:5" ht="38.25">
      <c r="A102" s="35" t="s">
        <v>58</v>
      </c>
      <c r="E102" s="42" t="s">
        <v>1274</v>
      </c>
    </row>
    <row r="103" spans="1:5" ht="12.75">
      <c r="A103" t="s">
        <v>60</v>
      </c>
      <c r="E103" s="39" t="s">
        <v>5</v>
      </c>
    </row>
    <row r="104" spans="1:16" ht="12.75">
      <c r="A104" t="s">
        <v>50</v>
      </c>
      <c s="34" t="s">
        <v>361</v>
      </c>
      <c s="34" t="s">
        <v>1275</v>
      </c>
      <c s="35" t="s">
        <v>5</v>
      </c>
      <c s="6" t="s">
        <v>1276</v>
      </c>
      <c s="36" t="s">
        <v>620</v>
      </c>
      <c s="37">
        <v>1</v>
      </c>
      <c s="36">
        <v>0</v>
      </c>
      <c s="36">
        <f>ROUND(G104*H104,6)</f>
      </c>
      <c r="L104" s="38">
        <v>0</v>
      </c>
      <c s="32">
        <f>ROUND(ROUND(L104,2)*ROUND(G104,3),2)</f>
      </c>
      <c s="36" t="s">
        <v>1273</v>
      </c>
      <c>
        <f>(M104*21)/100</f>
      </c>
      <c t="s">
        <v>28</v>
      </c>
    </row>
    <row r="105" spans="1:5" ht="12.75">
      <c r="A105" s="35" t="s">
        <v>57</v>
      </c>
      <c r="E105" s="39" t="s">
        <v>1276</v>
      </c>
    </row>
    <row r="106" spans="1:5" ht="12.75">
      <c r="A106" s="35" t="s">
        <v>58</v>
      </c>
      <c r="E106" s="40" t="s">
        <v>5</v>
      </c>
    </row>
    <row r="107" spans="1:5" ht="76.5">
      <c r="A107" t="s">
        <v>60</v>
      </c>
      <c r="E107" s="39" t="s">
        <v>1277</v>
      </c>
    </row>
    <row r="108" spans="1:16" ht="12.75">
      <c r="A108" t="s">
        <v>50</v>
      </c>
      <c s="34" t="s">
        <v>363</v>
      </c>
      <c s="34" t="s">
        <v>1278</v>
      </c>
      <c s="35" t="s">
        <v>5</v>
      </c>
      <c s="6" t="s">
        <v>1279</v>
      </c>
      <c s="36" t="s">
        <v>620</v>
      </c>
      <c s="37">
        <v>1</v>
      </c>
      <c s="36">
        <v>0</v>
      </c>
      <c s="36">
        <f>ROUND(G108*H108,6)</f>
      </c>
      <c r="L108" s="38">
        <v>0</v>
      </c>
      <c s="32">
        <f>ROUND(ROUND(L108,2)*ROUND(G108,3),2)</f>
      </c>
      <c s="36" t="s">
        <v>1273</v>
      </c>
      <c>
        <f>(M108*21)/100</f>
      </c>
      <c t="s">
        <v>28</v>
      </c>
    </row>
    <row r="109" spans="1:5" ht="12.75">
      <c r="A109" s="35" t="s">
        <v>57</v>
      </c>
      <c r="E109" s="39" t="s">
        <v>1279</v>
      </c>
    </row>
    <row r="110" spans="1:5" ht="12.75">
      <c r="A110" s="35" t="s">
        <v>58</v>
      </c>
      <c r="E110" s="40" t="s">
        <v>5</v>
      </c>
    </row>
    <row r="111" spans="1:5" ht="76.5">
      <c r="A111" t="s">
        <v>60</v>
      </c>
      <c r="E111" s="39" t="s">
        <v>1277</v>
      </c>
    </row>
    <row r="112" spans="1:13" ht="12.75">
      <c r="A112" t="s">
        <v>47</v>
      </c>
      <c r="C112" s="31" t="s">
        <v>1280</v>
      </c>
      <c r="E112" s="33" t="s">
        <v>1281</v>
      </c>
      <c r="J112" s="32">
        <f>0</f>
      </c>
      <c s="32">
        <f>0</f>
      </c>
      <c s="32">
        <f>0+L113+L117</f>
      </c>
      <c s="32">
        <f>0+M113+M117</f>
      </c>
    </row>
    <row r="113" spans="1:16" ht="12.75">
      <c r="A113" t="s">
        <v>50</v>
      </c>
      <c s="34" t="s">
        <v>1282</v>
      </c>
      <c s="34" t="s">
        <v>1283</v>
      </c>
      <c s="35" t="s">
        <v>5</v>
      </c>
      <c s="6" t="s">
        <v>1284</v>
      </c>
      <c s="36" t="s">
        <v>620</v>
      </c>
      <c s="37">
        <v>1</v>
      </c>
      <c s="36">
        <v>0</v>
      </c>
      <c s="36">
        <f>ROUND(G113*H113,6)</f>
      </c>
      <c r="L113" s="38">
        <v>0</v>
      </c>
      <c s="32">
        <f>ROUND(ROUND(L113,2)*ROUND(G113,3),2)</f>
      </c>
      <c s="36" t="s">
        <v>1273</v>
      </c>
      <c>
        <f>(M113*21)/100</f>
      </c>
      <c t="s">
        <v>28</v>
      </c>
    </row>
    <row r="114" spans="1:5" ht="12.75">
      <c r="A114" s="35" t="s">
        <v>57</v>
      </c>
      <c r="E114" s="39" t="s">
        <v>1284</v>
      </c>
    </row>
    <row r="115" spans="1:5" ht="12.75">
      <c r="A115" s="35" t="s">
        <v>58</v>
      </c>
      <c r="E115" s="40" t="s">
        <v>5</v>
      </c>
    </row>
    <row r="116" spans="1:5" ht="12.75">
      <c r="A116" t="s">
        <v>60</v>
      </c>
      <c r="E116" s="39" t="s">
        <v>5</v>
      </c>
    </row>
    <row r="117" spans="1:16" ht="12.75">
      <c r="A117" t="s">
        <v>50</v>
      </c>
      <c s="34" t="s">
        <v>1285</v>
      </c>
      <c s="34" t="s">
        <v>1286</v>
      </c>
      <c s="35" t="s">
        <v>5</v>
      </c>
      <c s="6" t="s">
        <v>1287</v>
      </c>
      <c s="36" t="s">
        <v>620</v>
      </c>
      <c s="37">
        <v>1</v>
      </c>
      <c s="36">
        <v>0</v>
      </c>
      <c s="36">
        <f>ROUND(G117*H117,6)</f>
      </c>
      <c r="L117" s="38">
        <v>0</v>
      </c>
      <c s="32">
        <f>ROUND(ROUND(L117,2)*ROUND(G117,3),2)</f>
      </c>
      <c s="36" t="s">
        <v>1273</v>
      </c>
      <c>
        <f>(M117*21)/100</f>
      </c>
      <c t="s">
        <v>28</v>
      </c>
    </row>
    <row r="118" spans="1:5" ht="12.75">
      <c r="A118" s="35" t="s">
        <v>57</v>
      </c>
      <c r="E118" s="39" t="s">
        <v>1287</v>
      </c>
    </row>
    <row r="119" spans="1:5" ht="12.75">
      <c r="A119" s="35" t="s">
        <v>58</v>
      </c>
      <c r="E119" s="40" t="s">
        <v>5</v>
      </c>
    </row>
    <row r="120" spans="1:5" ht="12.75">
      <c r="A120" t="s">
        <v>60</v>
      </c>
      <c r="E120" s="39" t="s">
        <v>5</v>
      </c>
    </row>
    <row r="121" spans="1:13" ht="12.75">
      <c r="A121" t="s">
        <v>47</v>
      </c>
      <c r="C121" s="31" t="s">
        <v>70</v>
      </c>
      <c r="E121" s="33" t="s">
        <v>1288</v>
      </c>
      <c r="J121" s="32">
        <f>0</f>
      </c>
      <c s="32">
        <f>0</f>
      </c>
      <c s="32">
        <f>0+L122+L126</f>
      </c>
      <c s="32">
        <f>0+M122+M126</f>
      </c>
    </row>
    <row r="122" spans="1:16" ht="38.25">
      <c r="A122" t="s">
        <v>50</v>
      </c>
      <c s="34" t="s">
        <v>367</v>
      </c>
      <c s="34" t="s">
        <v>1289</v>
      </c>
      <c s="35" t="s">
        <v>5</v>
      </c>
      <c s="6" t="s">
        <v>1290</v>
      </c>
      <c s="36" t="s">
        <v>188</v>
      </c>
      <c s="37">
        <v>1</v>
      </c>
      <c s="36">
        <v>0.03465</v>
      </c>
      <c s="36">
        <f>ROUND(G122*H122,6)</f>
      </c>
      <c r="L122" s="38">
        <v>0</v>
      </c>
      <c s="32">
        <f>ROUND(ROUND(L122,2)*ROUND(G122,3),2)</f>
      </c>
      <c s="36" t="s">
        <v>1192</v>
      </c>
      <c>
        <f>(M122*21)/100</f>
      </c>
      <c t="s">
        <v>28</v>
      </c>
    </row>
    <row r="123" spans="1:5" ht="38.25">
      <c r="A123" s="35" t="s">
        <v>57</v>
      </c>
      <c r="E123" s="39" t="s">
        <v>1291</v>
      </c>
    </row>
    <row r="124" spans="1:5" ht="12.75">
      <c r="A124" s="35" t="s">
        <v>58</v>
      </c>
      <c r="E124" s="40" t="s">
        <v>5</v>
      </c>
    </row>
    <row r="125" spans="1:5" ht="51">
      <c r="A125" t="s">
        <v>60</v>
      </c>
      <c r="E125" s="39" t="s">
        <v>1292</v>
      </c>
    </row>
    <row r="126" spans="1:16" ht="12.75">
      <c r="A126" t="s">
        <v>50</v>
      </c>
      <c s="34" t="s">
        <v>370</v>
      </c>
      <c s="34" t="s">
        <v>1293</v>
      </c>
      <c s="35" t="s">
        <v>5</v>
      </c>
      <c s="6" t="s">
        <v>1294</v>
      </c>
      <c s="36" t="s">
        <v>620</v>
      </c>
      <c s="37">
        <v>1</v>
      </c>
      <c s="36">
        <v>0</v>
      </c>
      <c s="36">
        <f>ROUND(G126*H126,6)</f>
      </c>
      <c r="L126" s="38">
        <v>0</v>
      </c>
      <c s="32">
        <f>ROUND(ROUND(L126,2)*ROUND(G126,3),2)</f>
      </c>
      <c s="36" t="s">
        <v>1273</v>
      </c>
      <c>
        <f>(M126*21)/100</f>
      </c>
      <c t="s">
        <v>28</v>
      </c>
    </row>
    <row r="127" spans="1:5" ht="12.75">
      <c r="A127" s="35" t="s">
        <v>57</v>
      </c>
      <c r="E127" s="39" t="s">
        <v>1294</v>
      </c>
    </row>
    <row r="128" spans="1:5" ht="12.75">
      <c r="A128" s="35" t="s">
        <v>58</v>
      </c>
      <c r="E128" s="40" t="s">
        <v>5</v>
      </c>
    </row>
    <row r="129" spans="1:5" ht="12.75">
      <c r="A129" t="s">
        <v>60</v>
      </c>
      <c r="E129" s="39" t="s">
        <v>5</v>
      </c>
    </row>
    <row r="130" spans="1:13" ht="12.75">
      <c r="A130" t="s">
        <v>47</v>
      </c>
      <c r="C130" s="31" t="s">
        <v>27</v>
      </c>
      <c r="E130" s="33" t="s">
        <v>1295</v>
      </c>
      <c r="J130" s="32">
        <f>0</f>
      </c>
      <c s="32">
        <f>0</f>
      </c>
      <c s="32">
        <f>0+L131+L135+L139+L143+L147+L151+L155</f>
      </c>
      <c s="32">
        <f>0+M131+M135+M139+M143+M147+M151+M155</f>
      </c>
    </row>
    <row r="131" spans="1:16" ht="12.75">
      <c r="A131" t="s">
        <v>50</v>
      </c>
      <c s="34" t="s">
        <v>1296</v>
      </c>
      <c s="34" t="s">
        <v>1297</v>
      </c>
      <c s="35" t="s">
        <v>5</v>
      </c>
      <c s="6" t="s">
        <v>1298</v>
      </c>
      <c s="36" t="s">
        <v>220</v>
      </c>
      <c s="37">
        <v>830</v>
      </c>
      <c s="36">
        <v>0</v>
      </c>
      <c s="36">
        <f>ROUND(G131*H131,6)</f>
      </c>
      <c r="L131" s="38">
        <v>0</v>
      </c>
      <c s="32">
        <f>ROUND(ROUND(L131,2)*ROUND(G131,3),2)</f>
      </c>
      <c s="36" t="s">
        <v>1192</v>
      </c>
      <c>
        <f>(M131*21)/100</f>
      </c>
      <c t="s">
        <v>28</v>
      </c>
    </row>
    <row r="132" spans="1:5" ht="25.5">
      <c r="A132" s="35" t="s">
        <v>57</v>
      </c>
      <c r="E132" s="39" t="s">
        <v>1299</v>
      </c>
    </row>
    <row r="133" spans="1:5" ht="12.75">
      <c r="A133" s="35" t="s">
        <v>58</v>
      </c>
      <c r="E133" s="40" t="s">
        <v>1300</v>
      </c>
    </row>
    <row r="134" spans="1:5" ht="25.5">
      <c r="A134" t="s">
        <v>60</v>
      </c>
      <c r="E134" s="39" t="s">
        <v>1301</v>
      </c>
    </row>
    <row r="135" spans="1:16" ht="12.75">
      <c r="A135" t="s">
        <v>50</v>
      </c>
      <c s="34" t="s">
        <v>1302</v>
      </c>
      <c s="34" t="s">
        <v>1303</v>
      </c>
      <c s="35" t="s">
        <v>5</v>
      </c>
      <c s="6" t="s">
        <v>1304</v>
      </c>
      <c s="36" t="s">
        <v>220</v>
      </c>
      <c s="37">
        <v>2329.2</v>
      </c>
      <c s="36">
        <v>0</v>
      </c>
      <c s="36">
        <f>ROUND(G135*H135,6)</f>
      </c>
      <c r="L135" s="38">
        <v>0</v>
      </c>
      <c s="32">
        <f>ROUND(ROUND(L135,2)*ROUND(G135,3),2)</f>
      </c>
      <c s="36" t="s">
        <v>1192</v>
      </c>
      <c>
        <f>(M135*21)/100</f>
      </c>
      <c t="s">
        <v>28</v>
      </c>
    </row>
    <row r="136" spans="1:5" ht="12.75">
      <c r="A136" s="35" t="s">
        <v>57</v>
      </c>
      <c r="E136" s="39" t="s">
        <v>1305</v>
      </c>
    </row>
    <row r="137" spans="1:5" ht="12.75">
      <c r="A137" s="35" t="s">
        <v>58</v>
      </c>
      <c r="E137" s="40" t="s">
        <v>1306</v>
      </c>
    </row>
    <row r="138" spans="1:5" ht="63.75">
      <c r="A138" t="s">
        <v>60</v>
      </c>
      <c r="E138" s="39" t="s">
        <v>1307</v>
      </c>
    </row>
    <row r="139" spans="1:16" ht="25.5">
      <c r="A139" t="s">
        <v>50</v>
      </c>
      <c s="34" t="s">
        <v>1308</v>
      </c>
      <c s="34" t="s">
        <v>1309</v>
      </c>
      <c s="35" t="s">
        <v>5</v>
      </c>
      <c s="6" t="s">
        <v>1310</v>
      </c>
      <c s="36" t="s">
        <v>220</v>
      </c>
      <c s="37">
        <v>353.14</v>
      </c>
      <c s="36">
        <v>0.0021</v>
      </c>
      <c s="36">
        <f>ROUND(G139*H139,6)</f>
      </c>
      <c r="L139" s="38">
        <v>0</v>
      </c>
      <c s="32">
        <f>ROUND(ROUND(L139,2)*ROUND(G139,3),2)</f>
      </c>
      <c s="36" t="s">
        <v>1192</v>
      </c>
      <c>
        <f>(M139*21)/100</f>
      </c>
      <c t="s">
        <v>28</v>
      </c>
    </row>
    <row r="140" spans="1:5" ht="25.5">
      <c r="A140" s="35" t="s">
        <v>57</v>
      </c>
      <c r="E140" s="39" t="s">
        <v>1311</v>
      </c>
    </row>
    <row r="141" spans="1:5" ht="12.75">
      <c r="A141" s="35" t="s">
        <v>58</v>
      </c>
      <c r="E141" s="40" t="s">
        <v>1312</v>
      </c>
    </row>
    <row r="142" spans="1:5" ht="25.5">
      <c r="A142" t="s">
        <v>60</v>
      </c>
      <c r="E142" s="39" t="s">
        <v>1313</v>
      </c>
    </row>
    <row r="143" spans="1:16" ht="25.5">
      <c r="A143" t="s">
        <v>50</v>
      </c>
      <c s="34" t="s">
        <v>1314</v>
      </c>
      <c s="34" t="s">
        <v>1315</v>
      </c>
      <c s="35" t="s">
        <v>5</v>
      </c>
      <c s="6" t="s">
        <v>1316</v>
      </c>
      <c s="36" t="s">
        <v>220</v>
      </c>
      <c s="37">
        <v>369.7</v>
      </c>
      <c s="36">
        <v>0.0062</v>
      </c>
      <c s="36">
        <f>ROUND(G143*H143,6)</f>
      </c>
      <c r="L143" s="38">
        <v>0</v>
      </c>
      <c s="32">
        <f>ROUND(ROUND(L143,2)*ROUND(G143,3),2)</f>
      </c>
      <c s="36" t="s">
        <v>1192</v>
      </c>
      <c>
        <f>(M143*21)/100</f>
      </c>
      <c t="s">
        <v>28</v>
      </c>
    </row>
    <row r="144" spans="1:5" ht="25.5">
      <c r="A144" s="35" t="s">
        <v>57</v>
      </c>
      <c r="E144" s="39" t="s">
        <v>1317</v>
      </c>
    </row>
    <row r="145" spans="1:5" ht="12.75">
      <c r="A145" s="35" t="s">
        <v>58</v>
      </c>
      <c r="E145" s="40" t="s">
        <v>1318</v>
      </c>
    </row>
    <row r="146" spans="1:5" ht="25.5">
      <c r="A146" t="s">
        <v>60</v>
      </c>
      <c r="E146" s="39" t="s">
        <v>1313</v>
      </c>
    </row>
    <row r="147" spans="1:16" ht="25.5">
      <c r="A147" t="s">
        <v>50</v>
      </c>
      <c s="34" t="s">
        <v>1319</v>
      </c>
      <c s="34" t="s">
        <v>1320</v>
      </c>
      <c s="35" t="s">
        <v>5</v>
      </c>
      <c s="6" t="s">
        <v>1321</v>
      </c>
      <c s="36" t="s">
        <v>220</v>
      </c>
      <c s="37">
        <v>33.1</v>
      </c>
      <c s="36">
        <v>0.0104</v>
      </c>
      <c s="36">
        <f>ROUND(G147*H147,6)</f>
      </c>
      <c r="L147" s="38">
        <v>0</v>
      </c>
      <c s="32">
        <f>ROUND(ROUND(L147,2)*ROUND(G147,3),2)</f>
      </c>
      <c s="36" t="s">
        <v>1192</v>
      </c>
      <c>
        <f>(M147*21)/100</f>
      </c>
      <c t="s">
        <v>28</v>
      </c>
    </row>
    <row r="148" spans="1:5" ht="25.5">
      <c r="A148" s="35" t="s">
        <v>57</v>
      </c>
      <c r="E148" s="39" t="s">
        <v>1322</v>
      </c>
    </row>
    <row r="149" spans="1:5" ht="12.75">
      <c r="A149" s="35" t="s">
        <v>58</v>
      </c>
      <c r="E149" s="40" t="s">
        <v>1323</v>
      </c>
    </row>
    <row r="150" spans="1:5" ht="25.5">
      <c r="A150" t="s">
        <v>60</v>
      </c>
      <c r="E150" s="39" t="s">
        <v>1313</v>
      </c>
    </row>
    <row r="151" spans="1:16" ht="12.75">
      <c r="A151" t="s">
        <v>50</v>
      </c>
      <c s="34" t="s">
        <v>1324</v>
      </c>
      <c s="34" t="s">
        <v>1325</v>
      </c>
      <c s="35" t="s">
        <v>5</v>
      </c>
      <c s="6" t="s">
        <v>1326</v>
      </c>
      <c s="36" t="s">
        <v>220</v>
      </c>
      <c s="37">
        <v>1419.23</v>
      </c>
      <c s="36">
        <v>0.0062</v>
      </c>
      <c s="36">
        <f>ROUND(G151*H151,6)</f>
      </c>
      <c r="L151" s="38">
        <v>0</v>
      </c>
      <c s="32">
        <f>ROUND(ROUND(L151,2)*ROUND(G151,3),2)</f>
      </c>
      <c s="36" t="s">
        <v>1192</v>
      </c>
      <c>
        <f>(M151*21)/100</f>
      </c>
      <c t="s">
        <v>28</v>
      </c>
    </row>
    <row r="152" spans="1:5" ht="25.5">
      <c r="A152" s="35" t="s">
        <v>57</v>
      </c>
      <c r="E152" s="39" t="s">
        <v>1327</v>
      </c>
    </row>
    <row r="153" spans="1:5" ht="12.75">
      <c r="A153" s="35" t="s">
        <v>58</v>
      </c>
      <c r="E153" s="40" t="s">
        <v>1328</v>
      </c>
    </row>
    <row r="154" spans="1:5" ht="25.5">
      <c r="A154" t="s">
        <v>60</v>
      </c>
      <c r="E154" s="39" t="s">
        <v>1313</v>
      </c>
    </row>
    <row r="155" spans="1:16" ht="12.75">
      <c r="A155" t="s">
        <v>50</v>
      </c>
      <c s="34" t="s">
        <v>1329</v>
      </c>
      <c s="34" t="s">
        <v>1330</v>
      </c>
      <c s="35" t="s">
        <v>5</v>
      </c>
      <c s="6" t="s">
        <v>1331</v>
      </c>
      <c s="36" t="s">
        <v>220</v>
      </c>
      <c s="37">
        <v>1548.728</v>
      </c>
      <c s="36">
        <v>0.0104</v>
      </c>
      <c s="36">
        <f>ROUND(G155*H155,6)</f>
      </c>
      <c r="L155" s="38">
        <v>0</v>
      </c>
      <c s="32">
        <f>ROUND(ROUND(L155,2)*ROUND(G155,3),2)</f>
      </c>
      <c s="36" t="s">
        <v>1192</v>
      </c>
      <c>
        <f>(M155*21)/100</f>
      </c>
      <c t="s">
        <v>28</v>
      </c>
    </row>
    <row r="156" spans="1:5" ht="25.5">
      <c r="A156" s="35" t="s">
        <v>57</v>
      </c>
      <c r="E156" s="39" t="s">
        <v>1332</v>
      </c>
    </row>
    <row r="157" spans="1:5" ht="12.75">
      <c r="A157" s="35" t="s">
        <v>58</v>
      </c>
      <c r="E157" s="40" t="s">
        <v>1333</v>
      </c>
    </row>
    <row r="158" spans="1:5" ht="25.5">
      <c r="A158" t="s">
        <v>60</v>
      </c>
      <c r="E158" s="39" t="s">
        <v>1313</v>
      </c>
    </row>
    <row r="159" spans="1:13" ht="12.75">
      <c r="A159" t="s">
        <v>47</v>
      </c>
      <c r="C159" s="31" t="s">
        <v>392</v>
      </c>
      <c r="E159" s="33" t="s">
        <v>1334</v>
      </c>
      <c r="J159" s="32">
        <f>0</f>
      </c>
      <c s="32">
        <f>0</f>
      </c>
      <c s="32">
        <f>0+L160+L164+L168+L172+L176</f>
      </c>
      <c s="32">
        <f>0+M160+M164+M168+M172+M176</f>
      </c>
    </row>
    <row r="160" spans="1:16" ht="25.5">
      <c r="A160" t="s">
        <v>50</v>
      </c>
      <c s="34" t="s">
        <v>372</v>
      </c>
      <c s="34" t="s">
        <v>1335</v>
      </c>
      <c s="35" t="s">
        <v>5</v>
      </c>
      <c s="6" t="s">
        <v>1336</v>
      </c>
      <c s="36" t="s">
        <v>220</v>
      </c>
      <c s="37">
        <v>353.14</v>
      </c>
      <c s="36">
        <v>0.0057</v>
      </c>
      <c s="36">
        <f>ROUND(G160*H160,6)</f>
      </c>
      <c r="L160" s="38">
        <v>0</v>
      </c>
      <c s="32">
        <f>ROUND(ROUND(L160,2)*ROUND(G160,3),2)</f>
      </c>
      <c s="36" t="s">
        <v>1192</v>
      </c>
      <c>
        <f>(M160*21)/100</f>
      </c>
      <c t="s">
        <v>28</v>
      </c>
    </row>
    <row r="161" spans="1:5" ht="25.5">
      <c r="A161" s="35" t="s">
        <v>57</v>
      </c>
      <c r="E161" s="39" t="s">
        <v>1336</v>
      </c>
    </row>
    <row r="162" spans="1:5" ht="165.75">
      <c r="A162" s="35" t="s">
        <v>58</v>
      </c>
      <c r="E162" s="42" t="s">
        <v>1337</v>
      </c>
    </row>
    <row r="163" spans="1:5" ht="25.5">
      <c r="A163" t="s">
        <v>60</v>
      </c>
      <c r="E163" s="39" t="s">
        <v>1313</v>
      </c>
    </row>
    <row r="164" spans="1:16" ht="25.5">
      <c r="A164" t="s">
        <v>50</v>
      </c>
      <c s="34" t="s">
        <v>377</v>
      </c>
      <c s="34" t="s">
        <v>1338</v>
      </c>
      <c s="35" t="s">
        <v>5</v>
      </c>
      <c s="6" t="s">
        <v>1339</v>
      </c>
      <c s="36" t="s">
        <v>220</v>
      </c>
      <c s="37">
        <v>369.7</v>
      </c>
      <c s="36">
        <v>0.017</v>
      </c>
      <c s="36">
        <f>ROUND(G164*H164,6)</f>
      </c>
      <c r="L164" s="38">
        <v>0</v>
      </c>
      <c s="32">
        <f>ROUND(ROUND(L164,2)*ROUND(G164,3),2)</f>
      </c>
      <c s="36" t="s">
        <v>1192</v>
      </c>
      <c>
        <f>(M164*21)/100</f>
      </c>
      <c t="s">
        <v>28</v>
      </c>
    </row>
    <row r="165" spans="1:5" ht="25.5">
      <c r="A165" s="35" t="s">
        <v>57</v>
      </c>
      <c r="E165" s="39" t="s">
        <v>1339</v>
      </c>
    </row>
    <row r="166" spans="1:5" ht="409.5">
      <c r="A166" s="35" t="s">
        <v>58</v>
      </c>
      <c r="E166" s="42" t="s">
        <v>1340</v>
      </c>
    </row>
    <row r="167" spans="1:5" ht="25.5">
      <c r="A167" t="s">
        <v>60</v>
      </c>
      <c r="E167" s="39" t="s">
        <v>1313</v>
      </c>
    </row>
    <row r="168" spans="1:16" ht="25.5">
      <c r="A168" t="s">
        <v>50</v>
      </c>
      <c s="34" t="s">
        <v>379</v>
      </c>
      <c s="34" t="s">
        <v>1341</v>
      </c>
      <c s="35" t="s">
        <v>5</v>
      </c>
      <c s="6" t="s">
        <v>1342</v>
      </c>
      <c s="36" t="s">
        <v>220</v>
      </c>
      <c s="37">
        <v>33.1</v>
      </c>
      <c s="36">
        <v>0.0284</v>
      </c>
      <c s="36">
        <f>ROUND(G168*H168,6)</f>
      </c>
      <c r="L168" s="38">
        <v>0</v>
      </c>
      <c s="32">
        <f>ROUND(ROUND(L168,2)*ROUND(G168,3),2)</f>
      </c>
      <c s="36" t="s">
        <v>1192</v>
      </c>
      <c>
        <f>(M168*21)/100</f>
      </c>
      <c t="s">
        <v>28</v>
      </c>
    </row>
    <row r="169" spans="1:5" ht="25.5">
      <c r="A169" s="35" t="s">
        <v>57</v>
      </c>
      <c r="E169" s="39" t="s">
        <v>1342</v>
      </c>
    </row>
    <row r="170" spans="1:5" ht="63.75">
      <c r="A170" s="35" t="s">
        <v>58</v>
      </c>
      <c r="E170" s="42" t="s">
        <v>1343</v>
      </c>
    </row>
    <row r="171" spans="1:5" ht="25.5">
      <c r="A171" t="s">
        <v>60</v>
      </c>
      <c r="E171" s="39" t="s">
        <v>1313</v>
      </c>
    </row>
    <row r="172" spans="1:16" ht="25.5">
      <c r="A172" t="s">
        <v>50</v>
      </c>
      <c s="34" t="s">
        <v>381</v>
      </c>
      <c s="34" t="s">
        <v>1344</v>
      </c>
      <c s="35" t="s">
        <v>5</v>
      </c>
      <c s="6" t="s">
        <v>1345</v>
      </c>
      <c s="36" t="s">
        <v>220</v>
      </c>
      <c s="37">
        <v>1419.23</v>
      </c>
      <c s="36">
        <v>0.017</v>
      </c>
      <c s="36">
        <f>ROUND(G172*H172,6)</f>
      </c>
      <c r="L172" s="38">
        <v>0</v>
      </c>
      <c s="32">
        <f>ROUND(ROUND(L172,2)*ROUND(G172,3),2)</f>
      </c>
      <c s="36" t="s">
        <v>1192</v>
      </c>
      <c>
        <f>(M172*21)/100</f>
      </c>
      <c t="s">
        <v>28</v>
      </c>
    </row>
    <row r="173" spans="1:5" ht="25.5">
      <c r="A173" s="35" t="s">
        <v>57</v>
      </c>
      <c r="E173" s="39" t="s">
        <v>1345</v>
      </c>
    </row>
    <row r="174" spans="1:5" ht="409.5">
      <c r="A174" s="35" t="s">
        <v>58</v>
      </c>
      <c r="E174" s="42" t="s">
        <v>1346</v>
      </c>
    </row>
    <row r="175" spans="1:5" ht="25.5">
      <c r="A175" t="s">
        <v>60</v>
      </c>
      <c r="E175" s="39" t="s">
        <v>1313</v>
      </c>
    </row>
    <row r="176" spans="1:16" ht="25.5">
      <c r="A176" t="s">
        <v>50</v>
      </c>
      <c s="34" t="s">
        <v>225</v>
      </c>
      <c s="34" t="s">
        <v>1347</v>
      </c>
      <c s="35" t="s">
        <v>5</v>
      </c>
      <c s="6" t="s">
        <v>1348</v>
      </c>
      <c s="36" t="s">
        <v>220</v>
      </c>
      <c s="37">
        <v>1548.728</v>
      </c>
      <c s="36">
        <v>0.0284</v>
      </c>
      <c s="36">
        <f>ROUND(G176*H176,6)</f>
      </c>
      <c r="L176" s="38">
        <v>0</v>
      </c>
      <c s="32">
        <f>ROUND(ROUND(L176,2)*ROUND(G176,3),2)</f>
      </c>
      <c s="36" t="s">
        <v>1192</v>
      </c>
      <c>
        <f>(M176*21)/100</f>
      </c>
      <c t="s">
        <v>28</v>
      </c>
    </row>
    <row r="177" spans="1:5" ht="25.5">
      <c r="A177" s="35" t="s">
        <v>57</v>
      </c>
      <c r="E177" s="39" t="s">
        <v>1348</v>
      </c>
    </row>
    <row r="178" spans="1:5" ht="12.75">
      <c r="A178" s="35" t="s">
        <v>58</v>
      </c>
      <c r="E178" s="40" t="s">
        <v>5</v>
      </c>
    </row>
    <row r="179" spans="1:5" ht="25.5">
      <c r="A179" t="s">
        <v>60</v>
      </c>
      <c r="E179" s="39" t="s">
        <v>1313</v>
      </c>
    </row>
    <row r="180" spans="1:13" ht="12.75">
      <c r="A180" t="s">
        <v>47</v>
      </c>
      <c r="C180" s="31" t="s">
        <v>1349</v>
      </c>
      <c r="E180" s="33" t="s">
        <v>1350</v>
      </c>
      <c r="J180" s="32">
        <f>0</f>
      </c>
      <c s="32">
        <f>0</f>
      </c>
      <c s="32">
        <f>0+L181+L185+L189</f>
      </c>
      <c s="32">
        <f>0+M181+M185+M189</f>
      </c>
    </row>
    <row r="181" spans="1:16" ht="25.5">
      <c r="A181" t="s">
        <v>50</v>
      </c>
      <c s="34" t="s">
        <v>228</v>
      </c>
      <c s="34" t="s">
        <v>1351</v>
      </c>
      <c s="35" t="s">
        <v>5</v>
      </c>
      <c s="6" t="s">
        <v>1352</v>
      </c>
      <c s="36" t="s">
        <v>220</v>
      </c>
      <c s="37">
        <v>605</v>
      </c>
      <c s="36">
        <v>0</v>
      </c>
      <c s="36">
        <f>ROUND(G181*H181,6)</f>
      </c>
      <c r="L181" s="38">
        <v>0</v>
      </c>
      <c s="32">
        <f>ROUND(ROUND(L181,2)*ROUND(G181,3),2)</f>
      </c>
      <c s="36" t="s">
        <v>1273</v>
      </c>
      <c>
        <f>(M181*21)/100</f>
      </c>
      <c t="s">
        <v>28</v>
      </c>
    </row>
    <row r="182" spans="1:5" ht="25.5">
      <c r="A182" s="35" t="s">
        <v>57</v>
      </c>
      <c r="E182" s="39" t="s">
        <v>1352</v>
      </c>
    </row>
    <row r="183" spans="1:5" ht="63.75">
      <c r="A183" s="35" t="s">
        <v>58</v>
      </c>
      <c r="E183" s="40" t="s">
        <v>1353</v>
      </c>
    </row>
    <row r="184" spans="1:5" ht="127.5">
      <c r="A184" t="s">
        <v>60</v>
      </c>
      <c r="E184" s="39" t="s">
        <v>1354</v>
      </c>
    </row>
    <row r="185" spans="1:16" ht="25.5">
      <c r="A185" t="s">
        <v>50</v>
      </c>
      <c s="34" t="s">
        <v>231</v>
      </c>
      <c s="34" t="s">
        <v>1355</v>
      </c>
      <c s="35" t="s">
        <v>5</v>
      </c>
      <c s="6" t="s">
        <v>1356</v>
      </c>
      <c s="36" t="s">
        <v>220</v>
      </c>
      <c s="37">
        <v>200.095</v>
      </c>
      <c s="36">
        <v>0</v>
      </c>
      <c s="36">
        <f>ROUND(G185*H185,6)</f>
      </c>
      <c r="L185" s="38">
        <v>0</v>
      </c>
      <c s="32">
        <f>ROUND(ROUND(L185,2)*ROUND(G185,3),2)</f>
      </c>
      <c s="36" t="s">
        <v>1273</v>
      </c>
      <c>
        <f>(M185*21)/100</f>
      </c>
      <c t="s">
        <v>28</v>
      </c>
    </row>
    <row r="186" spans="1:5" ht="25.5">
      <c r="A186" s="35" t="s">
        <v>57</v>
      </c>
      <c r="E186" s="39" t="s">
        <v>1356</v>
      </c>
    </row>
    <row r="187" spans="1:5" ht="12.75">
      <c r="A187" s="35" t="s">
        <v>58</v>
      </c>
      <c r="E187" s="40" t="s">
        <v>1357</v>
      </c>
    </row>
    <row r="188" spans="1:5" ht="127.5">
      <c r="A188" t="s">
        <v>60</v>
      </c>
      <c r="E188" s="39" t="s">
        <v>1354</v>
      </c>
    </row>
    <row r="189" spans="1:16" ht="12.75">
      <c r="A189" t="s">
        <v>50</v>
      </c>
      <c s="34" t="s">
        <v>234</v>
      </c>
      <c s="34" t="s">
        <v>1358</v>
      </c>
      <c s="35" t="s">
        <v>5</v>
      </c>
      <c s="6" t="s">
        <v>1359</v>
      </c>
      <c s="36" t="s">
        <v>220</v>
      </c>
      <c s="37">
        <v>148.896</v>
      </c>
      <c s="36">
        <v>0</v>
      </c>
      <c s="36">
        <f>ROUND(G189*H189,6)</f>
      </c>
      <c r="L189" s="38">
        <v>0</v>
      </c>
      <c s="32">
        <f>ROUND(ROUND(L189,2)*ROUND(G189,3),2)</f>
      </c>
      <c s="36" t="s">
        <v>1273</v>
      </c>
      <c>
        <f>(M189*21)/100</f>
      </c>
      <c t="s">
        <v>28</v>
      </c>
    </row>
    <row r="190" spans="1:5" ht="12.75">
      <c r="A190" s="35" t="s">
        <v>57</v>
      </c>
      <c r="E190" s="39" t="s">
        <v>1359</v>
      </c>
    </row>
    <row r="191" spans="1:5" ht="12.75">
      <c r="A191" s="35" t="s">
        <v>58</v>
      </c>
      <c r="E191" s="40" t="s">
        <v>1360</v>
      </c>
    </row>
    <row r="192" spans="1:5" ht="127.5">
      <c r="A192" t="s">
        <v>60</v>
      </c>
      <c r="E192" s="39" t="s">
        <v>1354</v>
      </c>
    </row>
    <row r="193" spans="1:13" ht="12.75">
      <c r="A193" t="s">
        <v>47</v>
      </c>
      <c r="C193" s="31" t="s">
        <v>395</v>
      </c>
      <c r="E193" s="33" t="s">
        <v>1361</v>
      </c>
      <c r="J193" s="32">
        <f>0</f>
      </c>
      <c s="32">
        <f>0</f>
      </c>
      <c s="32">
        <f>0+L194+L198</f>
      </c>
      <c s="32">
        <f>0+M194+M198</f>
      </c>
    </row>
    <row r="194" spans="1:16" ht="25.5">
      <c r="A194" t="s">
        <v>50</v>
      </c>
      <c s="34" t="s">
        <v>237</v>
      </c>
      <c s="34" t="s">
        <v>1362</v>
      </c>
      <c s="35" t="s">
        <v>5</v>
      </c>
      <c s="6" t="s">
        <v>1363</v>
      </c>
      <c s="36" t="s">
        <v>220</v>
      </c>
      <c s="37">
        <v>2329.2</v>
      </c>
      <c s="36">
        <v>0.03457</v>
      </c>
      <c s="36">
        <f>ROUND(G194*H194,6)</f>
      </c>
      <c r="L194" s="38">
        <v>0</v>
      </c>
      <c s="32">
        <f>ROUND(ROUND(L194,2)*ROUND(G194,3),2)</f>
      </c>
      <c s="36" t="s">
        <v>1192</v>
      </c>
      <c>
        <f>(M194*21)/100</f>
      </c>
      <c t="s">
        <v>28</v>
      </c>
    </row>
    <row r="195" spans="1:5" ht="25.5">
      <c r="A195" s="35" t="s">
        <v>57</v>
      </c>
      <c r="E195" s="39" t="s">
        <v>1363</v>
      </c>
    </row>
    <row r="196" spans="1:5" ht="191.25">
      <c r="A196" s="35" t="s">
        <v>58</v>
      </c>
      <c r="E196" s="42" t="s">
        <v>1364</v>
      </c>
    </row>
    <row r="197" spans="1:5" ht="12.75">
      <c r="A197" t="s">
        <v>60</v>
      </c>
      <c r="E197" s="39" t="s">
        <v>5</v>
      </c>
    </row>
    <row r="198" spans="1:16" ht="12.75">
      <c r="A198" t="s">
        <v>50</v>
      </c>
      <c s="34" t="s">
        <v>240</v>
      </c>
      <c s="34" t="s">
        <v>1365</v>
      </c>
      <c s="35" t="s">
        <v>5</v>
      </c>
      <c s="6" t="s">
        <v>1366</v>
      </c>
      <c s="36" t="s">
        <v>188</v>
      </c>
      <c s="37">
        <v>352</v>
      </c>
      <c s="36">
        <v>0.00155</v>
      </c>
      <c s="36">
        <f>ROUND(G198*H198,6)</f>
      </c>
      <c r="L198" s="38">
        <v>0</v>
      </c>
      <c s="32">
        <f>ROUND(ROUND(L198,2)*ROUND(G198,3),2)</f>
      </c>
      <c s="36" t="s">
        <v>1192</v>
      </c>
      <c>
        <f>(M198*21)/100</f>
      </c>
      <c t="s">
        <v>28</v>
      </c>
    </row>
    <row r="199" spans="1:5" ht="12.75">
      <c r="A199" s="35" t="s">
        <v>57</v>
      </c>
      <c r="E199" s="39" t="s">
        <v>1366</v>
      </c>
    </row>
    <row r="200" spans="1:5" ht="38.25">
      <c r="A200" s="35" t="s">
        <v>58</v>
      </c>
      <c r="E200" s="42" t="s">
        <v>1367</v>
      </c>
    </row>
    <row r="201" spans="1:5" ht="12.75">
      <c r="A201" t="s">
        <v>60</v>
      </c>
      <c r="E201" s="39" t="s">
        <v>5</v>
      </c>
    </row>
    <row r="202" spans="1:13" ht="12.75">
      <c r="A202" t="s">
        <v>47</v>
      </c>
      <c r="C202" s="31" t="s">
        <v>1368</v>
      </c>
      <c r="E202" s="33" t="s">
        <v>1369</v>
      </c>
      <c r="J202" s="32">
        <f>0</f>
      </c>
      <c s="32">
        <f>0</f>
      </c>
      <c s="32">
        <f>0+L203+L207+L211+L215+L219+L223</f>
      </c>
      <c s="32">
        <f>0+M203+M207+M211+M215+M219+M223</f>
      </c>
    </row>
    <row r="203" spans="1:16" ht="12.75">
      <c r="A203" t="s">
        <v>50</v>
      </c>
      <c s="34" t="s">
        <v>245</v>
      </c>
      <c s="34" t="s">
        <v>1370</v>
      </c>
      <c s="35" t="s">
        <v>5</v>
      </c>
      <c s="6" t="s">
        <v>1371</v>
      </c>
      <c s="36" t="s">
        <v>220</v>
      </c>
      <c s="37">
        <v>23.15</v>
      </c>
      <c s="36">
        <v>0</v>
      </c>
      <c s="36">
        <f>ROUND(G203*H203,6)</f>
      </c>
      <c r="L203" s="38">
        <v>0</v>
      </c>
      <c s="32">
        <f>ROUND(ROUND(L203,2)*ROUND(G203,3),2)</f>
      </c>
      <c s="36" t="s">
        <v>1273</v>
      </c>
      <c>
        <f>(M203*21)/100</f>
      </c>
      <c t="s">
        <v>28</v>
      </c>
    </row>
    <row r="204" spans="1:5" ht="12.75">
      <c r="A204" s="35" t="s">
        <v>57</v>
      </c>
      <c r="E204" s="39" t="s">
        <v>1371</v>
      </c>
    </row>
    <row r="205" spans="1:5" ht="63.75">
      <c r="A205" s="35" t="s">
        <v>58</v>
      </c>
      <c r="E205" s="42" t="s">
        <v>1372</v>
      </c>
    </row>
    <row r="206" spans="1:5" ht="12.75">
      <c r="A206" t="s">
        <v>60</v>
      </c>
      <c r="E206" s="39" t="s">
        <v>5</v>
      </c>
    </row>
    <row r="207" spans="1:16" ht="12.75">
      <c r="A207" t="s">
        <v>50</v>
      </c>
      <c s="34" t="s">
        <v>248</v>
      </c>
      <c s="34" t="s">
        <v>1373</v>
      </c>
      <c s="35" t="s">
        <v>5</v>
      </c>
      <c s="6" t="s">
        <v>1374</v>
      </c>
      <c s="36" t="s">
        <v>220</v>
      </c>
      <c s="37">
        <v>11.28</v>
      </c>
      <c s="36">
        <v>0</v>
      </c>
      <c s="36">
        <f>ROUND(G207*H207,6)</f>
      </c>
      <c r="L207" s="38">
        <v>0</v>
      </c>
      <c s="32">
        <f>ROUND(ROUND(L207,2)*ROUND(G207,3),2)</f>
      </c>
      <c s="36" t="s">
        <v>1273</v>
      </c>
      <c>
        <f>(M207*21)/100</f>
      </c>
      <c t="s">
        <v>28</v>
      </c>
    </row>
    <row r="208" spans="1:5" ht="12.75">
      <c r="A208" s="35" t="s">
        <v>57</v>
      </c>
      <c r="E208" s="39" t="s">
        <v>1374</v>
      </c>
    </row>
    <row r="209" spans="1:5" ht="63.75">
      <c r="A209" s="35" t="s">
        <v>58</v>
      </c>
      <c r="E209" s="42" t="s">
        <v>1375</v>
      </c>
    </row>
    <row r="210" spans="1:5" ht="12.75">
      <c r="A210" t="s">
        <v>60</v>
      </c>
      <c r="E210" s="39" t="s">
        <v>5</v>
      </c>
    </row>
    <row r="211" spans="1:16" ht="12.75">
      <c r="A211" t="s">
        <v>50</v>
      </c>
      <c s="34" t="s">
        <v>251</v>
      </c>
      <c s="34" t="s">
        <v>1376</v>
      </c>
      <c s="35" t="s">
        <v>5</v>
      </c>
      <c s="6" t="s">
        <v>1377</v>
      </c>
      <c s="36" t="s">
        <v>220</v>
      </c>
      <c s="37">
        <v>2.7</v>
      </c>
      <c s="36">
        <v>0</v>
      </c>
      <c s="36">
        <f>ROUND(G211*H211,6)</f>
      </c>
      <c r="L211" s="38">
        <v>0</v>
      </c>
      <c s="32">
        <f>ROUND(ROUND(L211,2)*ROUND(G211,3),2)</f>
      </c>
      <c s="36" t="s">
        <v>1273</v>
      </c>
      <c>
        <f>(M211*21)/100</f>
      </c>
      <c t="s">
        <v>28</v>
      </c>
    </row>
    <row r="212" spans="1:5" ht="12.75">
      <c r="A212" s="35" t="s">
        <v>57</v>
      </c>
      <c r="E212" s="39" t="s">
        <v>1377</v>
      </c>
    </row>
    <row r="213" spans="1:5" ht="63.75">
      <c r="A213" s="35" t="s">
        <v>58</v>
      </c>
      <c r="E213" s="42" t="s">
        <v>1378</v>
      </c>
    </row>
    <row r="214" spans="1:5" ht="12.75">
      <c r="A214" t="s">
        <v>60</v>
      </c>
      <c r="E214" s="39" t="s">
        <v>5</v>
      </c>
    </row>
    <row r="215" spans="1:16" ht="12.75">
      <c r="A215" t="s">
        <v>50</v>
      </c>
      <c s="34" t="s">
        <v>254</v>
      </c>
      <c s="34" t="s">
        <v>1379</v>
      </c>
      <c s="35" t="s">
        <v>5</v>
      </c>
      <c s="6" t="s">
        <v>1380</v>
      </c>
      <c s="36" t="s">
        <v>220</v>
      </c>
      <c s="37">
        <v>1.1</v>
      </c>
      <c s="36">
        <v>0</v>
      </c>
      <c s="36">
        <f>ROUND(G215*H215,6)</f>
      </c>
      <c r="L215" s="38">
        <v>0</v>
      </c>
      <c s="32">
        <f>ROUND(ROUND(L215,2)*ROUND(G215,3),2)</f>
      </c>
      <c s="36" t="s">
        <v>1273</v>
      </c>
      <c>
        <f>(M215*21)/100</f>
      </c>
      <c t="s">
        <v>28</v>
      </c>
    </row>
    <row r="216" spans="1:5" ht="12.75">
      <c r="A216" s="35" t="s">
        <v>57</v>
      </c>
      <c r="E216" s="39" t="s">
        <v>1380</v>
      </c>
    </row>
    <row r="217" spans="1:5" ht="63.75">
      <c r="A217" s="35" t="s">
        <v>58</v>
      </c>
      <c r="E217" s="42" t="s">
        <v>1381</v>
      </c>
    </row>
    <row r="218" spans="1:5" ht="12.75">
      <c r="A218" t="s">
        <v>60</v>
      </c>
      <c r="E218" s="39" t="s">
        <v>5</v>
      </c>
    </row>
    <row r="219" spans="1:16" ht="12.75">
      <c r="A219" t="s">
        <v>50</v>
      </c>
      <c s="34" t="s">
        <v>257</v>
      </c>
      <c s="34" t="s">
        <v>1382</v>
      </c>
      <c s="35" t="s">
        <v>5</v>
      </c>
      <c s="6" t="s">
        <v>1383</v>
      </c>
      <c s="36" t="s">
        <v>220</v>
      </c>
      <c s="37">
        <v>5.67</v>
      </c>
      <c s="36">
        <v>0</v>
      </c>
      <c s="36">
        <f>ROUND(G219*H219,6)</f>
      </c>
      <c r="L219" s="38">
        <v>0</v>
      </c>
      <c s="32">
        <f>ROUND(ROUND(L219,2)*ROUND(G219,3),2)</f>
      </c>
      <c s="36" t="s">
        <v>1273</v>
      </c>
      <c>
        <f>(M219*21)/100</f>
      </c>
      <c t="s">
        <v>28</v>
      </c>
    </row>
    <row r="220" spans="1:5" ht="12.75">
      <c r="A220" s="35" t="s">
        <v>57</v>
      </c>
      <c r="E220" s="39" t="s">
        <v>1383</v>
      </c>
    </row>
    <row r="221" spans="1:5" ht="63.75">
      <c r="A221" s="35" t="s">
        <v>58</v>
      </c>
      <c r="E221" s="42" t="s">
        <v>1384</v>
      </c>
    </row>
    <row r="222" spans="1:5" ht="12.75">
      <c r="A222" t="s">
        <v>60</v>
      </c>
      <c r="E222" s="39" t="s">
        <v>5</v>
      </c>
    </row>
    <row r="223" spans="1:16" ht="12.75">
      <c r="A223" t="s">
        <v>50</v>
      </c>
      <c s="34" t="s">
        <v>262</v>
      </c>
      <c s="34" t="s">
        <v>1385</v>
      </c>
      <c s="35" t="s">
        <v>5</v>
      </c>
      <c s="6" t="s">
        <v>1386</v>
      </c>
      <c s="36" t="s">
        <v>220</v>
      </c>
      <c s="37">
        <v>1.12</v>
      </c>
      <c s="36">
        <v>0</v>
      </c>
      <c s="36">
        <f>ROUND(G223*H223,6)</f>
      </c>
      <c r="L223" s="38">
        <v>0</v>
      </c>
      <c s="32">
        <f>ROUND(ROUND(L223,2)*ROUND(G223,3),2)</f>
      </c>
      <c s="36" t="s">
        <v>1273</v>
      </c>
      <c>
        <f>(M223*21)/100</f>
      </c>
      <c t="s">
        <v>28</v>
      </c>
    </row>
    <row r="224" spans="1:5" ht="12.75">
      <c r="A224" s="35" t="s">
        <v>57</v>
      </c>
      <c r="E224" s="39" t="s">
        <v>1386</v>
      </c>
    </row>
    <row r="225" spans="1:5" ht="63.75">
      <c r="A225" s="35" t="s">
        <v>58</v>
      </c>
      <c r="E225" s="42" t="s">
        <v>1387</v>
      </c>
    </row>
    <row r="226" spans="1:5" ht="12.75">
      <c r="A226" t="s">
        <v>60</v>
      </c>
      <c r="E226" s="39" t="s">
        <v>5</v>
      </c>
    </row>
    <row r="227" spans="1:13" ht="12.75">
      <c r="A227" t="s">
        <v>47</v>
      </c>
      <c r="C227" s="31" t="s">
        <v>1388</v>
      </c>
      <c r="E227" s="33" t="s">
        <v>1389</v>
      </c>
      <c r="J227" s="32">
        <f>0</f>
      </c>
      <c s="32">
        <f>0</f>
      </c>
      <c s="32">
        <f>0+L228+L232+L236+L240+L244+L248</f>
      </c>
      <c s="32">
        <f>0+M228+M232+M236+M240+M244+M248</f>
      </c>
    </row>
    <row r="228" spans="1:16" ht="12.75">
      <c r="A228" t="s">
        <v>50</v>
      </c>
      <c s="34" t="s">
        <v>267</v>
      </c>
      <c s="34" t="s">
        <v>1390</v>
      </c>
      <c s="35" t="s">
        <v>5</v>
      </c>
      <c s="6" t="s">
        <v>1391</v>
      </c>
      <c s="36" t="s">
        <v>220</v>
      </c>
      <c s="37">
        <v>23.15</v>
      </c>
      <c s="36">
        <v>0</v>
      </c>
      <c s="36">
        <f>ROUND(G228*H228,6)</f>
      </c>
      <c r="L228" s="38">
        <v>0</v>
      </c>
      <c s="32">
        <f>ROUND(ROUND(L228,2)*ROUND(G228,3),2)</f>
      </c>
      <c s="36" t="s">
        <v>1273</v>
      </c>
      <c>
        <f>(M228*21)/100</f>
      </c>
      <c t="s">
        <v>28</v>
      </c>
    </row>
    <row r="229" spans="1:5" ht="12.75">
      <c r="A229" s="35" t="s">
        <v>57</v>
      </c>
      <c r="E229" s="39" t="s">
        <v>1391</v>
      </c>
    </row>
    <row r="230" spans="1:5" ht="63.75">
      <c r="A230" s="35" t="s">
        <v>58</v>
      </c>
      <c r="E230" s="42" t="s">
        <v>1392</v>
      </c>
    </row>
    <row r="231" spans="1:5" ht="12.75">
      <c r="A231" t="s">
        <v>60</v>
      </c>
      <c r="E231" s="39" t="s">
        <v>5</v>
      </c>
    </row>
    <row r="232" spans="1:16" ht="12.75">
      <c r="A232" t="s">
        <v>50</v>
      </c>
      <c s="34" t="s">
        <v>270</v>
      </c>
      <c s="34" t="s">
        <v>1373</v>
      </c>
      <c s="35" t="s">
        <v>5</v>
      </c>
      <c s="6" t="s">
        <v>1374</v>
      </c>
      <c s="36" t="s">
        <v>220</v>
      </c>
      <c s="37">
        <v>11.28</v>
      </c>
      <c s="36">
        <v>0</v>
      </c>
      <c s="36">
        <f>ROUND(G232*H232,6)</f>
      </c>
      <c r="L232" s="38">
        <v>0</v>
      </c>
      <c s="32">
        <f>ROUND(ROUND(L232,2)*ROUND(G232,3),2)</f>
      </c>
      <c s="36" t="s">
        <v>1273</v>
      </c>
      <c>
        <f>(M232*21)/100</f>
      </c>
      <c t="s">
        <v>28</v>
      </c>
    </row>
    <row r="233" spans="1:5" ht="12.75">
      <c r="A233" s="35" t="s">
        <v>57</v>
      </c>
      <c r="E233" s="39" t="s">
        <v>1374</v>
      </c>
    </row>
    <row r="234" spans="1:5" ht="63.75">
      <c r="A234" s="35" t="s">
        <v>58</v>
      </c>
      <c r="E234" s="42" t="s">
        <v>1375</v>
      </c>
    </row>
    <row r="235" spans="1:5" ht="12.75">
      <c r="A235" t="s">
        <v>60</v>
      </c>
      <c r="E235" s="39" t="s">
        <v>5</v>
      </c>
    </row>
    <row r="236" spans="1:16" ht="12.75">
      <c r="A236" t="s">
        <v>50</v>
      </c>
      <c s="34" t="s">
        <v>275</v>
      </c>
      <c s="34" t="s">
        <v>1376</v>
      </c>
      <c s="35" t="s">
        <v>5</v>
      </c>
      <c s="6" t="s">
        <v>1377</v>
      </c>
      <c s="36" t="s">
        <v>220</v>
      </c>
      <c s="37">
        <v>4.5</v>
      </c>
      <c s="36">
        <v>0</v>
      </c>
      <c s="36">
        <f>ROUND(G236*H236,6)</f>
      </c>
      <c r="L236" s="38">
        <v>0</v>
      </c>
      <c s="32">
        <f>ROUND(ROUND(L236,2)*ROUND(G236,3),2)</f>
      </c>
      <c s="36" t="s">
        <v>1273</v>
      </c>
      <c>
        <f>(M236*21)/100</f>
      </c>
      <c t="s">
        <v>28</v>
      </c>
    </row>
    <row r="237" spans="1:5" ht="12.75">
      <c r="A237" s="35" t="s">
        <v>57</v>
      </c>
      <c r="E237" s="39" t="s">
        <v>1377</v>
      </c>
    </row>
    <row r="238" spans="1:5" ht="63.75">
      <c r="A238" s="35" t="s">
        <v>58</v>
      </c>
      <c r="E238" s="42" t="s">
        <v>1393</v>
      </c>
    </row>
    <row r="239" spans="1:5" ht="12.75">
      <c r="A239" t="s">
        <v>60</v>
      </c>
      <c r="E239" s="39" t="s">
        <v>5</v>
      </c>
    </row>
    <row r="240" spans="1:16" ht="12.75">
      <c r="A240" t="s">
        <v>50</v>
      </c>
      <c s="34" t="s">
        <v>278</v>
      </c>
      <c s="34" t="s">
        <v>1382</v>
      </c>
      <c s="35" t="s">
        <v>5</v>
      </c>
      <c s="6" t="s">
        <v>1383</v>
      </c>
      <c s="36" t="s">
        <v>220</v>
      </c>
      <c s="37">
        <v>3.3</v>
      </c>
      <c s="36">
        <v>0</v>
      </c>
      <c s="36">
        <f>ROUND(G240*H240,6)</f>
      </c>
      <c r="L240" s="38">
        <v>0</v>
      </c>
      <c s="32">
        <f>ROUND(ROUND(L240,2)*ROUND(G240,3),2)</f>
      </c>
      <c s="36" t="s">
        <v>1273</v>
      </c>
      <c>
        <f>(M240*21)/100</f>
      </c>
      <c t="s">
        <v>28</v>
      </c>
    </row>
    <row r="241" spans="1:5" ht="12.75">
      <c r="A241" s="35" t="s">
        <v>57</v>
      </c>
      <c r="E241" s="39" t="s">
        <v>1383</v>
      </c>
    </row>
    <row r="242" spans="1:5" ht="63.75">
      <c r="A242" s="35" t="s">
        <v>58</v>
      </c>
      <c r="E242" s="42" t="s">
        <v>1394</v>
      </c>
    </row>
    <row r="243" spans="1:5" ht="12.75">
      <c r="A243" t="s">
        <v>60</v>
      </c>
      <c r="E243" s="39" t="s">
        <v>5</v>
      </c>
    </row>
    <row r="244" spans="1:16" ht="12.75">
      <c r="A244" t="s">
        <v>50</v>
      </c>
      <c s="34" t="s">
        <v>282</v>
      </c>
      <c s="34" t="s">
        <v>1395</v>
      </c>
      <c s="35" t="s">
        <v>5</v>
      </c>
      <c s="6" t="s">
        <v>1396</v>
      </c>
      <c s="36" t="s">
        <v>220</v>
      </c>
      <c s="37">
        <v>10.13</v>
      </c>
      <c s="36">
        <v>0</v>
      </c>
      <c s="36">
        <f>ROUND(G244*H244,6)</f>
      </c>
      <c r="L244" s="38">
        <v>0</v>
      </c>
      <c s="32">
        <f>ROUND(ROUND(L244,2)*ROUND(G244,3),2)</f>
      </c>
      <c s="36" t="s">
        <v>1273</v>
      </c>
      <c>
        <f>(M244*21)/100</f>
      </c>
      <c t="s">
        <v>28</v>
      </c>
    </row>
    <row r="245" spans="1:5" ht="12.75">
      <c r="A245" s="35" t="s">
        <v>57</v>
      </c>
      <c r="E245" s="39" t="s">
        <v>1396</v>
      </c>
    </row>
    <row r="246" spans="1:5" ht="63.75">
      <c r="A246" s="35" t="s">
        <v>58</v>
      </c>
      <c r="E246" s="42" t="s">
        <v>1397</v>
      </c>
    </row>
    <row r="247" spans="1:5" ht="12.75">
      <c r="A247" t="s">
        <v>60</v>
      </c>
      <c r="E247" s="39" t="s">
        <v>5</v>
      </c>
    </row>
    <row r="248" spans="1:16" ht="12.75">
      <c r="A248" t="s">
        <v>50</v>
      </c>
      <c s="34" t="s">
        <v>285</v>
      </c>
      <c s="34" t="s">
        <v>1385</v>
      </c>
      <c s="35" t="s">
        <v>5</v>
      </c>
      <c s="6" t="s">
        <v>1386</v>
      </c>
      <c s="36" t="s">
        <v>220</v>
      </c>
      <c s="37">
        <v>1.12</v>
      </c>
      <c s="36">
        <v>0</v>
      </c>
      <c s="36">
        <f>ROUND(G248*H248,6)</f>
      </c>
      <c r="L248" s="38">
        <v>0</v>
      </c>
      <c s="32">
        <f>ROUND(ROUND(L248,2)*ROUND(G248,3),2)</f>
      </c>
      <c s="36" t="s">
        <v>1273</v>
      </c>
      <c>
        <f>(M248*21)/100</f>
      </c>
      <c t="s">
        <v>28</v>
      </c>
    </row>
    <row r="249" spans="1:5" ht="12.75">
      <c r="A249" s="35" t="s">
        <v>57</v>
      </c>
      <c r="E249" s="39" t="s">
        <v>1386</v>
      </c>
    </row>
    <row r="250" spans="1:5" ht="63.75">
      <c r="A250" s="35" t="s">
        <v>58</v>
      </c>
      <c r="E250" s="42" t="s">
        <v>1387</v>
      </c>
    </row>
    <row r="251" spans="1:5" ht="12.75">
      <c r="A251" t="s">
        <v>60</v>
      </c>
      <c r="E251" s="39" t="s">
        <v>5</v>
      </c>
    </row>
    <row r="252" spans="1:13" ht="12.75">
      <c r="A252" t="s">
        <v>47</v>
      </c>
      <c r="C252" s="31" t="s">
        <v>1398</v>
      </c>
      <c r="E252" s="33" t="s">
        <v>1399</v>
      </c>
      <c r="J252" s="32">
        <f>0</f>
      </c>
      <c s="32">
        <f>0</f>
      </c>
      <c s="32">
        <f>0+L253+L257+L261+L265+L269+L273+L277</f>
      </c>
      <c s="32">
        <f>0+M253+M257+M261+M265+M269+M273+M277</f>
      </c>
    </row>
    <row r="253" spans="1:16" ht="12.75">
      <c r="A253" t="s">
        <v>50</v>
      </c>
      <c s="34" t="s">
        <v>288</v>
      </c>
      <c s="34" t="s">
        <v>1373</v>
      </c>
      <c s="35" t="s">
        <v>5</v>
      </c>
      <c s="6" t="s">
        <v>1374</v>
      </c>
      <c s="36" t="s">
        <v>220</v>
      </c>
      <c s="37">
        <v>24.16</v>
      </c>
      <c s="36">
        <v>0</v>
      </c>
      <c s="36">
        <f>ROUND(G253*H253,6)</f>
      </c>
      <c r="L253" s="38">
        <v>0</v>
      </c>
      <c s="32">
        <f>ROUND(ROUND(L253,2)*ROUND(G253,3),2)</f>
      </c>
      <c s="36" t="s">
        <v>1273</v>
      </c>
      <c>
        <f>(M253*21)/100</f>
      </c>
      <c t="s">
        <v>28</v>
      </c>
    </row>
    <row r="254" spans="1:5" ht="12.75">
      <c r="A254" s="35" t="s">
        <v>57</v>
      </c>
      <c r="E254" s="39" t="s">
        <v>1374</v>
      </c>
    </row>
    <row r="255" spans="1:5" ht="63.75">
      <c r="A255" s="35" t="s">
        <v>58</v>
      </c>
      <c r="E255" s="42" t="s">
        <v>1400</v>
      </c>
    </row>
    <row r="256" spans="1:5" ht="12.75">
      <c r="A256" t="s">
        <v>60</v>
      </c>
      <c r="E256" s="39" t="s">
        <v>5</v>
      </c>
    </row>
    <row r="257" spans="1:16" ht="12.75">
      <c r="A257" t="s">
        <v>50</v>
      </c>
      <c s="34" t="s">
        <v>291</v>
      </c>
      <c s="34" t="s">
        <v>1376</v>
      </c>
      <c s="35" t="s">
        <v>5</v>
      </c>
      <c s="6" t="s">
        <v>1377</v>
      </c>
      <c s="36" t="s">
        <v>220</v>
      </c>
      <c s="37">
        <v>12.24</v>
      </c>
      <c s="36">
        <v>0</v>
      </c>
      <c s="36">
        <f>ROUND(G257*H257,6)</f>
      </c>
      <c r="L257" s="38">
        <v>0</v>
      </c>
      <c s="32">
        <f>ROUND(ROUND(L257,2)*ROUND(G257,3),2)</f>
      </c>
      <c s="36" t="s">
        <v>1273</v>
      </c>
      <c>
        <f>(M257*21)/100</f>
      </c>
      <c t="s">
        <v>28</v>
      </c>
    </row>
    <row r="258" spans="1:5" ht="12.75">
      <c r="A258" s="35" t="s">
        <v>57</v>
      </c>
      <c r="E258" s="39" t="s">
        <v>1377</v>
      </c>
    </row>
    <row r="259" spans="1:5" ht="63.75">
      <c r="A259" s="35" t="s">
        <v>58</v>
      </c>
      <c r="E259" s="42" t="s">
        <v>1401</v>
      </c>
    </row>
    <row r="260" spans="1:5" ht="12.75">
      <c r="A260" t="s">
        <v>60</v>
      </c>
      <c r="E260" s="39" t="s">
        <v>5</v>
      </c>
    </row>
    <row r="261" spans="1:16" ht="12.75">
      <c r="A261" t="s">
        <v>50</v>
      </c>
      <c s="34" t="s">
        <v>297</v>
      </c>
      <c s="34" t="s">
        <v>1402</v>
      </c>
      <c s="35" t="s">
        <v>5</v>
      </c>
      <c s="6" t="s">
        <v>1403</v>
      </c>
      <c s="36" t="s">
        <v>220</v>
      </c>
      <c s="37">
        <v>12.96</v>
      </c>
      <c s="36">
        <v>0</v>
      </c>
      <c s="36">
        <f>ROUND(G261*H261,6)</f>
      </c>
      <c r="L261" s="38">
        <v>0</v>
      </c>
      <c s="32">
        <f>ROUND(ROUND(L261,2)*ROUND(G261,3),2)</f>
      </c>
      <c s="36" t="s">
        <v>1273</v>
      </c>
      <c>
        <f>(M261*21)/100</f>
      </c>
      <c t="s">
        <v>28</v>
      </c>
    </row>
    <row r="262" spans="1:5" ht="12.75">
      <c r="A262" s="35" t="s">
        <v>57</v>
      </c>
      <c r="E262" s="39" t="s">
        <v>1403</v>
      </c>
    </row>
    <row r="263" spans="1:5" ht="63.75">
      <c r="A263" s="35" t="s">
        <v>58</v>
      </c>
      <c r="E263" s="42" t="s">
        <v>1404</v>
      </c>
    </row>
    <row r="264" spans="1:5" ht="12.75">
      <c r="A264" t="s">
        <v>60</v>
      </c>
      <c r="E264" s="39" t="s">
        <v>5</v>
      </c>
    </row>
    <row r="265" spans="1:16" ht="12.75">
      <c r="A265" t="s">
        <v>50</v>
      </c>
      <c s="34" t="s">
        <v>302</v>
      </c>
      <c s="34" t="s">
        <v>1405</v>
      </c>
      <c s="35" t="s">
        <v>5</v>
      </c>
      <c s="6" t="s">
        <v>1396</v>
      </c>
      <c s="36" t="s">
        <v>220</v>
      </c>
      <c s="37">
        <v>13.82</v>
      </c>
      <c s="36">
        <v>0</v>
      </c>
      <c s="36">
        <f>ROUND(G265*H265,6)</f>
      </c>
      <c r="L265" s="38">
        <v>0</v>
      </c>
      <c s="32">
        <f>ROUND(ROUND(L265,2)*ROUND(G265,3),2)</f>
      </c>
      <c s="36" t="s">
        <v>1273</v>
      </c>
      <c>
        <f>(M265*21)/100</f>
      </c>
      <c t="s">
        <v>28</v>
      </c>
    </row>
    <row r="266" spans="1:5" ht="12.75">
      <c r="A266" s="35" t="s">
        <v>57</v>
      </c>
      <c r="E266" s="39" t="s">
        <v>1396</v>
      </c>
    </row>
    <row r="267" spans="1:5" ht="63.75">
      <c r="A267" s="35" t="s">
        <v>58</v>
      </c>
      <c r="E267" s="42" t="s">
        <v>1406</v>
      </c>
    </row>
    <row r="268" spans="1:5" ht="12.75">
      <c r="A268" t="s">
        <v>60</v>
      </c>
      <c r="E268" s="39" t="s">
        <v>5</v>
      </c>
    </row>
    <row r="269" spans="1:16" ht="12.75">
      <c r="A269" t="s">
        <v>50</v>
      </c>
      <c s="34" t="s">
        <v>306</v>
      </c>
      <c s="34" t="s">
        <v>1407</v>
      </c>
      <c s="35" t="s">
        <v>5</v>
      </c>
      <c s="6" t="s">
        <v>1408</v>
      </c>
      <c s="36" t="s">
        <v>220</v>
      </c>
      <c s="37">
        <v>7.39</v>
      </c>
      <c s="36">
        <v>0</v>
      </c>
      <c s="36">
        <f>ROUND(G269*H269,6)</f>
      </c>
      <c r="L269" s="38">
        <v>0</v>
      </c>
      <c s="32">
        <f>ROUND(ROUND(L269,2)*ROUND(G269,3),2)</f>
      </c>
      <c s="36" t="s">
        <v>1273</v>
      </c>
      <c>
        <f>(M269*21)/100</f>
      </c>
      <c t="s">
        <v>28</v>
      </c>
    </row>
    <row r="270" spans="1:5" ht="12.75">
      <c r="A270" s="35" t="s">
        <v>57</v>
      </c>
      <c r="E270" s="39" t="s">
        <v>1408</v>
      </c>
    </row>
    <row r="271" spans="1:5" ht="63.75">
      <c r="A271" s="35" t="s">
        <v>58</v>
      </c>
      <c r="E271" s="42" t="s">
        <v>1409</v>
      </c>
    </row>
    <row r="272" spans="1:5" ht="12.75">
      <c r="A272" t="s">
        <v>60</v>
      </c>
      <c r="E272" s="39" t="s">
        <v>5</v>
      </c>
    </row>
    <row r="273" spans="1:16" ht="12.75">
      <c r="A273" t="s">
        <v>50</v>
      </c>
      <c s="34" t="s">
        <v>309</v>
      </c>
      <c s="34" t="s">
        <v>1382</v>
      </c>
      <c s="35" t="s">
        <v>5</v>
      </c>
      <c s="6" t="s">
        <v>1383</v>
      </c>
      <c s="36" t="s">
        <v>220</v>
      </c>
      <c s="37">
        <v>5.73</v>
      </c>
      <c s="36">
        <v>0</v>
      </c>
      <c s="36">
        <f>ROUND(G273*H273,6)</f>
      </c>
      <c r="L273" s="38">
        <v>0</v>
      </c>
      <c s="32">
        <f>ROUND(ROUND(L273,2)*ROUND(G273,3),2)</f>
      </c>
      <c s="36" t="s">
        <v>1273</v>
      </c>
      <c>
        <f>(M273*21)/100</f>
      </c>
      <c t="s">
        <v>28</v>
      </c>
    </row>
    <row r="274" spans="1:5" ht="12.75">
      <c r="A274" s="35" t="s">
        <v>57</v>
      </c>
      <c r="E274" s="39" t="s">
        <v>1383</v>
      </c>
    </row>
    <row r="275" spans="1:5" ht="63.75">
      <c r="A275" s="35" t="s">
        <v>58</v>
      </c>
      <c r="E275" s="42" t="s">
        <v>1410</v>
      </c>
    </row>
    <row r="276" spans="1:5" ht="12.75">
      <c r="A276" t="s">
        <v>60</v>
      </c>
      <c r="E276" s="39" t="s">
        <v>5</v>
      </c>
    </row>
    <row r="277" spans="1:16" ht="12.75">
      <c r="A277" t="s">
        <v>50</v>
      </c>
      <c s="34" t="s">
        <v>315</v>
      </c>
      <c s="34" t="s">
        <v>1385</v>
      </c>
      <c s="35" t="s">
        <v>5</v>
      </c>
      <c s="6" t="s">
        <v>1386</v>
      </c>
      <c s="36" t="s">
        <v>220</v>
      </c>
      <c s="37">
        <v>2.4</v>
      </c>
      <c s="36">
        <v>0</v>
      </c>
      <c s="36">
        <f>ROUND(G277*H277,6)</f>
      </c>
      <c r="L277" s="38">
        <v>0</v>
      </c>
      <c s="32">
        <f>ROUND(ROUND(L277,2)*ROUND(G277,3),2)</f>
      </c>
      <c s="36" t="s">
        <v>1273</v>
      </c>
      <c>
        <f>(M277*21)/100</f>
      </c>
      <c t="s">
        <v>28</v>
      </c>
    </row>
    <row r="278" spans="1:5" ht="12.75">
      <c r="A278" s="35" t="s">
        <v>57</v>
      </c>
      <c r="E278" s="39" t="s">
        <v>1386</v>
      </c>
    </row>
    <row r="279" spans="1:5" ht="63.75">
      <c r="A279" s="35" t="s">
        <v>58</v>
      </c>
      <c r="E279" s="42" t="s">
        <v>1411</v>
      </c>
    </row>
    <row r="280" spans="1:5" ht="12.75">
      <c r="A280" t="s">
        <v>60</v>
      </c>
      <c r="E280" s="39" t="s">
        <v>5</v>
      </c>
    </row>
    <row r="281" spans="1:13" ht="12.75">
      <c r="A281" t="s">
        <v>47</v>
      </c>
      <c r="C281" s="31" t="s">
        <v>1412</v>
      </c>
      <c r="E281" s="33" t="s">
        <v>1413</v>
      </c>
      <c r="J281" s="32">
        <f>0</f>
      </c>
      <c s="32">
        <f>0</f>
      </c>
      <c s="32">
        <f>0+L282+L286+L290+L294+L298+L302+L306</f>
      </c>
      <c s="32">
        <f>0+M282+M286+M290+M294+M298+M302+M306</f>
      </c>
    </row>
    <row r="282" spans="1:16" ht="12.75">
      <c r="A282" t="s">
        <v>50</v>
      </c>
      <c s="34" t="s">
        <v>318</v>
      </c>
      <c s="34" t="s">
        <v>1414</v>
      </c>
      <c s="35" t="s">
        <v>5</v>
      </c>
      <c s="6" t="s">
        <v>1374</v>
      </c>
      <c s="36" t="s">
        <v>220</v>
      </c>
      <c s="37">
        <v>24.16</v>
      </c>
      <c s="36">
        <v>0</v>
      </c>
      <c s="36">
        <f>ROUND(G282*H282,6)</f>
      </c>
      <c r="L282" s="38">
        <v>0</v>
      </c>
      <c s="32">
        <f>ROUND(ROUND(L282,2)*ROUND(G282,3),2)</f>
      </c>
      <c s="36" t="s">
        <v>1273</v>
      </c>
      <c>
        <f>(M282*21)/100</f>
      </c>
      <c t="s">
        <v>28</v>
      </c>
    </row>
    <row r="283" spans="1:5" ht="12.75">
      <c r="A283" s="35" t="s">
        <v>57</v>
      </c>
      <c r="E283" s="39" t="s">
        <v>1374</v>
      </c>
    </row>
    <row r="284" spans="1:5" ht="63.75">
      <c r="A284" s="35" t="s">
        <v>58</v>
      </c>
      <c r="E284" s="42" t="s">
        <v>1400</v>
      </c>
    </row>
    <row r="285" spans="1:5" ht="12.75">
      <c r="A285" t="s">
        <v>60</v>
      </c>
      <c r="E285" s="39" t="s">
        <v>5</v>
      </c>
    </row>
    <row r="286" spans="1:16" ht="12.75">
      <c r="A286" t="s">
        <v>50</v>
      </c>
      <c s="34" t="s">
        <v>383</v>
      </c>
      <c s="34" t="s">
        <v>1376</v>
      </c>
      <c s="35" t="s">
        <v>5</v>
      </c>
      <c s="6" t="s">
        <v>1377</v>
      </c>
      <c s="36" t="s">
        <v>220</v>
      </c>
      <c s="37">
        <v>12.24</v>
      </c>
      <c s="36">
        <v>0</v>
      </c>
      <c s="36">
        <f>ROUND(G286*H286,6)</f>
      </c>
      <c r="L286" s="38">
        <v>0</v>
      </c>
      <c s="32">
        <f>ROUND(ROUND(L286,2)*ROUND(G286,3),2)</f>
      </c>
      <c s="36" t="s">
        <v>1273</v>
      </c>
      <c>
        <f>(M286*21)/100</f>
      </c>
      <c t="s">
        <v>28</v>
      </c>
    </row>
    <row r="287" spans="1:5" ht="12.75">
      <c r="A287" s="35" t="s">
        <v>57</v>
      </c>
      <c r="E287" s="39" t="s">
        <v>1377</v>
      </c>
    </row>
    <row r="288" spans="1:5" ht="63.75">
      <c r="A288" s="35" t="s">
        <v>58</v>
      </c>
      <c r="E288" s="42" t="s">
        <v>1401</v>
      </c>
    </row>
    <row r="289" spans="1:5" ht="12.75">
      <c r="A289" t="s">
        <v>60</v>
      </c>
      <c r="E289" s="39" t="s">
        <v>5</v>
      </c>
    </row>
    <row r="290" spans="1:16" ht="12.75">
      <c r="A290" t="s">
        <v>50</v>
      </c>
      <c s="34" t="s">
        <v>386</v>
      </c>
      <c s="34" t="s">
        <v>1402</v>
      </c>
      <c s="35" t="s">
        <v>5</v>
      </c>
      <c s="6" t="s">
        <v>1403</v>
      </c>
      <c s="36" t="s">
        <v>220</v>
      </c>
      <c s="37">
        <v>12.96</v>
      </c>
      <c s="36">
        <v>0</v>
      </c>
      <c s="36">
        <f>ROUND(G290*H290,6)</f>
      </c>
      <c r="L290" s="38">
        <v>0</v>
      </c>
      <c s="32">
        <f>ROUND(ROUND(L290,2)*ROUND(G290,3),2)</f>
      </c>
      <c s="36" t="s">
        <v>1273</v>
      </c>
      <c>
        <f>(M290*21)/100</f>
      </c>
      <c t="s">
        <v>28</v>
      </c>
    </row>
    <row r="291" spans="1:5" ht="12.75">
      <c r="A291" s="35" t="s">
        <v>57</v>
      </c>
      <c r="E291" s="39" t="s">
        <v>1403</v>
      </c>
    </row>
    <row r="292" spans="1:5" ht="63.75">
      <c r="A292" s="35" t="s">
        <v>58</v>
      </c>
      <c r="E292" s="42" t="s">
        <v>1404</v>
      </c>
    </row>
    <row r="293" spans="1:5" ht="12.75">
      <c r="A293" t="s">
        <v>60</v>
      </c>
      <c r="E293" s="39" t="s">
        <v>5</v>
      </c>
    </row>
    <row r="294" spans="1:16" ht="12.75">
      <c r="A294" t="s">
        <v>50</v>
      </c>
      <c s="34" t="s">
        <v>389</v>
      </c>
      <c s="34" t="s">
        <v>1405</v>
      </c>
      <c s="35" t="s">
        <v>5</v>
      </c>
      <c s="6" t="s">
        <v>1396</v>
      </c>
      <c s="36" t="s">
        <v>220</v>
      </c>
      <c s="37">
        <v>13.82</v>
      </c>
      <c s="36">
        <v>0</v>
      </c>
      <c s="36">
        <f>ROUND(G294*H294,6)</f>
      </c>
      <c r="L294" s="38">
        <v>0</v>
      </c>
      <c s="32">
        <f>ROUND(ROUND(L294,2)*ROUND(G294,3),2)</f>
      </c>
      <c s="36" t="s">
        <v>1273</v>
      </c>
      <c>
        <f>(M294*21)/100</f>
      </c>
      <c t="s">
        <v>28</v>
      </c>
    </row>
    <row r="295" spans="1:5" ht="12.75">
      <c r="A295" s="35" t="s">
        <v>57</v>
      </c>
      <c r="E295" s="39" t="s">
        <v>1396</v>
      </c>
    </row>
    <row r="296" spans="1:5" ht="63.75">
      <c r="A296" s="35" t="s">
        <v>58</v>
      </c>
      <c r="E296" s="42" t="s">
        <v>1406</v>
      </c>
    </row>
    <row r="297" spans="1:5" ht="12.75">
      <c r="A297" t="s">
        <v>60</v>
      </c>
      <c r="E297" s="39" t="s">
        <v>5</v>
      </c>
    </row>
    <row r="298" spans="1:16" ht="12.75">
      <c r="A298" t="s">
        <v>50</v>
      </c>
      <c s="34" t="s">
        <v>392</v>
      </c>
      <c s="34" t="s">
        <v>1407</v>
      </c>
      <c s="35" t="s">
        <v>5</v>
      </c>
      <c s="6" t="s">
        <v>1408</v>
      </c>
      <c s="36" t="s">
        <v>220</v>
      </c>
      <c s="37">
        <v>6.24</v>
      </c>
      <c s="36">
        <v>0</v>
      </c>
      <c s="36">
        <f>ROUND(G298*H298,6)</f>
      </c>
      <c r="L298" s="38">
        <v>0</v>
      </c>
      <c s="32">
        <f>ROUND(ROUND(L298,2)*ROUND(G298,3),2)</f>
      </c>
      <c s="36" t="s">
        <v>1273</v>
      </c>
      <c>
        <f>(M298*21)/100</f>
      </c>
      <c t="s">
        <v>28</v>
      </c>
    </row>
    <row r="299" spans="1:5" ht="12.75">
      <c r="A299" s="35" t="s">
        <v>57</v>
      </c>
      <c r="E299" s="39" t="s">
        <v>1408</v>
      </c>
    </row>
    <row r="300" spans="1:5" ht="63.75">
      <c r="A300" s="35" t="s">
        <v>58</v>
      </c>
      <c r="E300" s="42" t="s">
        <v>1415</v>
      </c>
    </row>
    <row r="301" spans="1:5" ht="12.75">
      <c r="A301" t="s">
        <v>60</v>
      </c>
      <c r="E301" s="39" t="s">
        <v>5</v>
      </c>
    </row>
    <row r="302" spans="1:16" ht="12.75">
      <c r="A302" t="s">
        <v>50</v>
      </c>
      <c s="34" t="s">
        <v>395</v>
      </c>
      <c s="34" t="s">
        <v>1382</v>
      </c>
      <c s="35" t="s">
        <v>5</v>
      </c>
      <c s="6" t="s">
        <v>1383</v>
      </c>
      <c s="36" t="s">
        <v>220</v>
      </c>
      <c s="37">
        <v>5.73</v>
      </c>
      <c s="36">
        <v>0</v>
      </c>
      <c s="36">
        <f>ROUND(G302*H302,6)</f>
      </c>
      <c r="L302" s="38">
        <v>0</v>
      </c>
      <c s="32">
        <f>ROUND(ROUND(L302,2)*ROUND(G302,3),2)</f>
      </c>
      <c s="36" t="s">
        <v>1273</v>
      </c>
      <c>
        <f>(M302*21)/100</f>
      </c>
      <c t="s">
        <v>28</v>
      </c>
    </row>
    <row r="303" spans="1:5" ht="12.75">
      <c r="A303" s="35" t="s">
        <v>57</v>
      </c>
      <c r="E303" s="39" t="s">
        <v>1383</v>
      </c>
    </row>
    <row r="304" spans="1:5" ht="63.75">
      <c r="A304" s="35" t="s">
        <v>58</v>
      </c>
      <c r="E304" s="42" t="s">
        <v>1410</v>
      </c>
    </row>
    <row r="305" spans="1:5" ht="12.75">
      <c r="A305" t="s">
        <v>60</v>
      </c>
      <c r="E305" s="39" t="s">
        <v>5</v>
      </c>
    </row>
    <row r="306" spans="1:16" ht="12.75">
      <c r="A306" t="s">
        <v>50</v>
      </c>
      <c s="34" t="s">
        <v>398</v>
      </c>
      <c s="34" t="s">
        <v>1385</v>
      </c>
      <c s="35" t="s">
        <v>5</v>
      </c>
      <c s="6" t="s">
        <v>1386</v>
      </c>
      <c s="36" t="s">
        <v>220</v>
      </c>
      <c s="37">
        <v>2.4</v>
      </c>
      <c s="36">
        <v>0</v>
      </c>
      <c s="36">
        <f>ROUND(G306*H306,6)</f>
      </c>
      <c r="L306" s="38">
        <v>0</v>
      </c>
      <c s="32">
        <f>ROUND(ROUND(L306,2)*ROUND(G306,3),2)</f>
      </c>
      <c s="36" t="s">
        <v>1273</v>
      </c>
      <c>
        <f>(M306*21)/100</f>
      </c>
      <c t="s">
        <v>28</v>
      </c>
    </row>
    <row r="307" spans="1:5" ht="12.75">
      <c r="A307" s="35" t="s">
        <v>57</v>
      </c>
      <c r="E307" s="39" t="s">
        <v>1386</v>
      </c>
    </row>
    <row r="308" spans="1:5" ht="63.75">
      <c r="A308" s="35" t="s">
        <v>58</v>
      </c>
      <c r="E308" s="42" t="s">
        <v>1411</v>
      </c>
    </row>
    <row r="309" spans="1:5" ht="12.75">
      <c r="A309" t="s">
        <v>60</v>
      </c>
      <c r="E309" s="39" t="s">
        <v>5</v>
      </c>
    </row>
    <row r="310" spans="1:13" ht="12.75">
      <c r="A310" t="s">
        <v>47</v>
      </c>
      <c r="C310" s="31" t="s">
        <v>398</v>
      </c>
      <c r="E310" s="33" t="s">
        <v>1416</v>
      </c>
      <c r="J310" s="32">
        <f>0</f>
      </c>
      <c s="32">
        <f>0</f>
      </c>
      <c s="32">
        <f>0+L311+L315+L319+L323+L327+L331+L335+L339+L343+L347</f>
      </c>
      <c s="32">
        <f>0+M311+M315+M319+M323+M327+M331+M335+M339+M343+M347</f>
      </c>
    </row>
    <row r="311" spans="1:16" ht="25.5">
      <c r="A311" t="s">
        <v>50</v>
      </c>
      <c s="34" t="s">
        <v>402</v>
      </c>
      <c s="34" t="s">
        <v>1417</v>
      </c>
      <c s="35" t="s">
        <v>5</v>
      </c>
      <c s="6" t="s">
        <v>1418</v>
      </c>
      <c s="36" t="s">
        <v>1191</v>
      </c>
      <c s="37">
        <v>33.396</v>
      </c>
      <c s="36">
        <v>2.45329</v>
      </c>
      <c s="36">
        <f>ROUND(G311*H311,6)</f>
      </c>
      <c r="L311" s="38">
        <v>0</v>
      </c>
      <c s="32">
        <f>ROUND(ROUND(L311,2)*ROUND(G311,3),2)</f>
      </c>
      <c s="36" t="s">
        <v>1192</v>
      </c>
      <c>
        <f>(M311*21)/100</f>
      </c>
      <c t="s">
        <v>28</v>
      </c>
    </row>
    <row r="312" spans="1:5" ht="25.5">
      <c r="A312" s="35" t="s">
        <v>57</v>
      </c>
      <c r="E312" s="39" t="s">
        <v>1418</v>
      </c>
    </row>
    <row r="313" spans="1:5" ht="102">
      <c r="A313" s="35" t="s">
        <v>58</v>
      </c>
      <c r="E313" s="40" t="s">
        <v>1419</v>
      </c>
    </row>
    <row r="314" spans="1:5" ht="229.5">
      <c r="A314" t="s">
        <v>60</v>
      </c>
      <c r="E314" s="39" t="s">
        <v>1420</v>
      </c>
    </row>
    <row r="315" spans="1:16" ht="25.5">
      <c r="A315" t="s">
        <v>50</v>
      </c>
      <c s="34" t="s">
        <v>406</v>
      </c>
      <c s="34" t="s">
        <v>1421</v>
      </c>
      <c s="35" t="s">
        <v>5</v>
      </c>
      <c s="6" t="s">
        <v>1422</v>
      </c>
      <c s="36" t="s">
        <v>1191</v>
      </c>
      <c s="37">
        <v>30.505</v>
      </c>
      <c s="36">
        <v>2.25634</v>
      </c>
      <c s="36">
        <f>ROUND(G315*H315,6)</f>
      </c>
      <c r="L315" s="38">
        <v>0</v>
      </c>
      <c s="32">
        <f>ROUND(ROUND(L315,2)*ROUND(G315,3),2)</f>
      </c>
      <c s="36" t="s">
        <v>1192</v>
      </c>
      <c>
        <f>(M315*21)/100</f>
      </c>
      <c t="s">
        <v>28</v>
      </c>
    </row>
    <row r="316" spans="1:5" ht="25.5">
      <c r="A316" s="35" t="s">
        <v>57</v>
      </c>
      <c r="E316" s="39" t="s">
        <v>1422</v>
      </c>
    </row>
    <row r="317" spans="1:5" ht="51">
      <c r="A317" s="35" t="s">
        <v>58</v>
      </c>
      <c r="E317" s="42" t="s">
        <v>1423</v>
      </c>
    </row>
    <row r="318" spans="1:5" ht="229.5">
      <c r="A318" t="s">
        <v>60</v>
      </c>
      <c r="E318" s="39" t="s">
        <v>1420</v>
      </c>
    </row>
    <row r="319" spans="1:16" ht="25.5">
      <c r="A319" t="s">
        <v>50</v>
      </c>
      <c s="34" t="s">
        <v>410</v>
      </c>
      <c s="34" t="s">
        <v>1424</v>
      </c>
      <c s="35" t="s">
        <v>5</v>
      </c>
      <c s="6" t="s">
        <v>1425</v>
      </c>
      <c s="36" t="s">
        <v>1191</v>
      </c>
      <c s="37">
        <v>33.396</v>
      </c>
      <c s="36">
        <v>0</v>
      </c>
      <c s="36">
        <f>ROUND(G319*H319,6)</f>
      </c>
      <c r="L319" s="38">
        <v>0</v>
      </c>
      <c s="32">
        <f>ROUND(ROUND(L319,2)*ROUND(G319,3),2)</f>
      </c>
      <c s="36" t="s">
        <v>1192</v>
      </c>
      <c>
        <f>(M319*21)/100</f>
      </c>
      <c t="s">
        <v>28</v>
      </c>
    </row>
    <row r="320" spans="1:5" ht="25.5">
      <c r="A320" s="35" t="s">
        <v>57</v>
      </c>
      <c r="E320" s="39" t="s">
        <v>1425</v>
      </c>
    </row>
    <row r="321" spans="1:5" ht="102">
      <c r="A321" s="35" t="s">
        <v>58</v>
      </c>
      <c r="E321" s="40" t="s">
        <v>1419</v>
      </c>
    </row>
    <row r="322" spans="1:5" ht="76.5">
      <c r="A322" t="s">
        <v>60</v>
      </c>
      <c r="E322" s="39" t="s">
        <v>1426</v>
      </c>
    </row>
    <row r="323" spans="1:16" ht="25.5">
      <c r="A323" t="s">
        <v>50</v>
      </c>
      <c s="34" t="s">
        <v>413</v>
      </c>
      <c s="34" t="s">
        <v>1427</v>
      </c>
      <c s="35" t="s">
        <v>5</v>
      </c>
      <c s="6" t="s">
        <v>1428</v>
      </c>
      <c s="36" t="s">
        <v>1191</v>
      </c>
      <c s="37">
        <v>30.505</v>
      </c>
      <c s="36">
        <v>0</v>
      </c>
      <c s="36">
        <f>ROUND(G323*H323,6)</f>
      </c>
      <c r="L323" s="38">
        <v>0</v>
      </c>
      <c s="32">
        <f>ROUND(ROUND(L323,2)*ROUND(G323,3),2)</f>
      </c>
      <c s="36" t="s">
        <v>1192</v>
      </c>
      <c>
        <f>(M323*21)/100</f>
      </c>
      <c t="s">
        <v>28</v>
      </c>
    </row>
    <row r="324" spans="1:5" ht="25.5">
      <c r="A324" s="35" t="s">
        <v>57</v>
      </c>
      <c r="E324" s="39" t="s">
        <v>1428</v>
      </c>
    </row>
    <row r="325" spans="1:5" ht="51">
      <c r="A325" s="35" t="s">
        <v>58</v>
      </c>
      <c r="E325" s="42" t="s">
        <v>1423</v>
      </c>
    </row>
    <row r="326" spans="1:5" ht="76.5">
      <c r="A326" t="s">
        <v>60</v>
      </c>
      <c r="E326" s="39" t="s">
        <v>1426</v>
      </c>
    </row>
    <row r="327" spans="1:16" ht="12.75">
      <c r="A327" t="s">
        <v>50</v>
      </c>
      <c s="34" t="s">
        <v>417</v>
      </c>
      <c s="34" t="s">
        <v>1429</v>
      </c>
      <c s="35" t="s">
        <v>5</v>
      </c>
      <c s="6" t="s">
        <v>1430</v>
      </c>
      <c s="36" t="s">
        <v>55</v>
      </c>
      <c s="37">
        <v>2.685</v>
      </c>
      <c s="36">
        <v>1.06277</v>
      </c>
      <c s="36">
        <f>ROUND(G327*H327,6)</f>
      </c>
      <c r="L327" s="38">
        <v>0</v>
      </c>
      <c s="32">
        <f>ROUND(ROUND(L327,2)*ROUND(G327,3),2)</f>
      </c>
      <c s="36" t="s">
        <v>1192</v>
      </c>
      <c>
        <f>(M327*21)/100</f>
      </c>
      <c t="s">
        <v>28</v>
      </c>
    </row>
    <row r="328" spans="1:5" ht="12.75">
      <c r="A328" s="35" t="s">
        <v>57</v>
      </c>
      <c r="E328" s="39" t="s">
        <v>1430</v>
      </c>
    </row>
    <row r="329" spans="1:5" ht="102">
      <c r="A329" s="35" t="s">
        <v>58</v>
      </c>
      <c r="E329" s="40" t="s">
        <v>1431</v>
      </c>
    </row>
    <row r="330" spans="1:5" ht="25.5">
      <c r="A330" t="s">
        <v>60</v>
      </c>
      <c r="E330" s="39" t="s">
        <v>1432</v>
      </c>
    </row>
    <row r="331" spans="1:16" ht="25.5">
      <c r="A331" t="s">
        <v>50</v>
      </c>
      <c s="34" t="s">
        <v>421</v>
      </c>
      <c s="34" t="s">
        <v>1433</v>
      </c>
      <c s="35" t="s">
        <v>5</v>
      </c>
      <c s="6" t="s">
        <v>1434</v>
      </c>
      <c s="36" t="s">
        <v>220</v>
      </c>
      <c s="37">
        <v>197.3</v>
      </c>
      <c s="36">
        <v>0.084</v>
      </c>
      <c s="36">
        <f>ROUND(G331*H331,6)</f>
      </c>
      <c r="L331" s="38">
        <v>0</v>
      </c>
      <c s="32">
        <f>ROUND(ROUND(L331,2)*ROUND(G331,3),2)</f>
      </c>
      <c s="36" t="s">
        <v>1192</v>
      </c>
      <c>
        <f>(M331*21)/100</f>
      </c>
      <c t="s">
        <v>28</v>
      </c>
    </row>
    <row r="332" spans="1:5" ht="25.5">
      <c r="A332" s="35" t="s">
        <v>57</v>
      </c>
      <c r="E332" s="39" t="s">
        <v>1434</v>
      </c>
    </row>
    <row r="333" spans="1:5" ht="38.25">
      <c r="A333" s="35" t="s">
        <v>58</v>
      </c>
      <c r="E333" s="40" t="s">
        <v>1435</v>
      </c>
    </row>
    <row r="334" spans="1:5" ht="165.75">
      <c r="A334" t="s">
        <v>60</v>
      </c>
      <c r="E334" s="39" t="s">
        <v>1436</v>
      </c>
    </row>
    <row r="335" spans="1:16" ht="12.75">
      <c r="A335" t="s">
        <v>50</v>
      </c>
      <c s="34" t="s">
        <v>425</v>
      </c>
      <c s="34" t="s">
        <v>1437</v>
      </c>
      <c s="35" t="s">
        <v>5</v>
      </c>
      <c s="6" t="s">
        <v>1438</v>
      </c>
      <c s="36" t="s">
        <v>220</v>
      </c>
      <c s="37">
        <v>454.073</v>
      </c>
      <c s="36">
        <v>0.0007</v>
      </c>
      <c s="36">
        <f>ROUND(G335*H335,6)</f>
      </c>
      <c r="L335" s="38">
        <v>0</v>
      </c>
      <c s="32">
        <f>ROUND(ROUND(L335,2)*ROUND(G335,3),2)</f>
      </c>
      <c s="36" t="s">
        <v>1192</v>
      </c>
      <c>
        <f>(M335*21)/100</f>
      </c>
      <c t="s">
        <v>28</v>
      </c>
    </row>
    <row r="336" spans="1:5" ht="12.75">
      <c r="A336" s="35" t="s">
        <v>57</v>
      </c>
      <c r="E336" s="39" t="s">
        <v>1438</v>
      </c>
    </row>
    <row r="337" spans="1:5" ht="89.25">
      <c r="A337" s="35" t="s">
        <v>58</v>
      </c>
      <c r="E337" s="40" t="s">
        <v>1439</v>
      </c>
    </row>
    <row r="338" spans="1:5" ht="12.75">
      <c r="A338" t="s">
        <v>60</v>
      </c>
      <c r="E338" s="39" t="s">
        <v>5</v>
      </c>
    </row>
    <row r="339" spans="1:16" ht="25.5">
      <c r="A339" t="s">
        <v>50</v>
      </c>
      <c s="34" t="s">
        <v>429</v>
      </c>
      <c s="34" t="s">
        <v>1440</v>
      </c>
      <c s="35" t="s">
        <v>5</v>
      </c>
      <c s="6" t="s">
        <v>1441</v>
      </c>
      <c s="36" t="s">
        <v>1191</v>
      </c>
      <c s="37">
        <v>31.205</v>
      </c>
      <c s="36">
        <v>2.16</v>
      </c>
      <c s="36">
        <f>ROUND(G339*H339,6)</f>
      </c>
      <c r="L339" s="38">
        <v>0</v>
      </c>
      <c s="32">
        <f>ROUND(ROUND(L339,2)*ROUND(G339,3),2)</f>
      </c>
      <c s="36" t="s">
        <v>1192</v>
      </c>
      <c>
        <f>(M339*21)/100</f>
      </c>
      <c t="s">
        <v>28</v>
      </c>
    </row>
    <row r="340" spans="1:5" ht="25.5">
      <c r="A340" s="35" t="s">
        <v>57</v>
      </c>
      <c r="E340" s="39" t="s">
        <v>1441</v>
      </c>
    </row>
    <row r="341" spans="1:5" ht="51">
      <c r="A341" s="35" t="s">
        <v>58</v>
      </c>
      <c r="E341" s="40" t="s">
        <v>1442</v>
      </c>
    </row>
    <row r="342" spans="1:5" ht="25.5">
      <c r="A342" t="s">
        <v>60</v>
      </c>
      <c r="E342" s="39" t="s">
        <v>1443</v>
      </c>
    </row>
    <row r="343" spans="1:16" ht="12.75">
      <c r="A343" t="s">
        <v>50</v>
      </c>
      <c s="34" t="s">
        <v>863</v>
      </c>
      <c s="34" t="s">
        <v>1444</v>
      </c>
      <c s="35" t="s">
        <v>5</v>
      </c>
      <c s="6" t="s">
        <v>1445</v>
      </c>
      <c s="36" t="s">
        <v>1191</v>
      </c>
      <c s="37">
        <v>3.832</v>
      </c>
      <c s="36">
        <v>0</v>
      </c>
      <c s="36">
        <f>ROUND(G343*H343,6)</f>
      </c>
      <c r="L343" s="38">
        <v>0</v>
      </c>
      <c s="32">
        <f>ROUND(ROUND(L343,2)*ROUND(G343,3),2)</f>
      </c>
      <c s="36" t="s">
        <v>1273</v>
      </c>
      <c>
        <f>(M343*21)/100</f>
      </c>
      <c t="s">
        <v>28</v>
      </c>
    </row>
    <row r="344" spans="1:5" ht="12.75">
      <c r="A344" s="35" t="s">
        <v>57</v>
      </c>
      <c r="E344" s="39" t="s">
        <v>1445</v>
      </c>
    </row>
    <row r="345" spans="1:5" ht="38.25">
      <c r="A345" s="35" t="s">
        <v>58</v>
      </c>
      <c r="E345" s="40" t="s">
        <v>1446</v>
      </c>
    </row>
    <row r="346" spans="1:5" ht="12.75">
      <c r="A346" t="s">
        <v>60</v>
      </c>
      <c r="E346" s="39" t="s">
        <v>5</v>
      </c>
    </row>
    <row r="347" spans="1:16" ht="12.75">
      <c r="A347" t="s">
        <v>50</v>
      </c>
      <c s="34" t="s">
        <v>867</v>
      </c>
      <c s="34" t="s">
        <v>1447</v>
      </c>
      <c s="35" t="s">
        <v>5</v>
      </c>
      <c s="6" t="s">
        <v>1448</v>
      </c>
      <c s="36" t="s">
        <v>1191</v>
      </c>
      <c s="37">
        <v>16.556</v>
      </c>
      <c s="36">
        <v>0.42</v>
      </c>
      <c s="36">
        <f>ROUND(G347*H347,6)</f>
      </c>
      <c r="L347" s="38">
        <v>0</v>
      </c>
      <c s="32">
        <f>ROUND(ROUND(L347,2)*ROUND(G347,3),2)</f>
      </c>
      <c s="36" t="s">
        <v>1192</v>
      </c>
      <c>
        <f>(M347*21)/100</f>
      </c>
      <c t="s">
        <v>28</v>
      </c>
    </row>
    <row r="348" spans="1:5" ht="12.75">
      <c r="A348" s="35" t="s">
        <v>57</v>
      </c>
      <c r="E348" s="39" t="s">
        <v>1448</v>
      </c>
    </row>
    <row r="349" spans="1:5" ht="63.75">
      <c r="A349" s="35" t="s">
        <v>58</v>
      </c>
      <c r="E349" s="40" t="s">
        <v>1449</v>
      </c>
    </row>
    <row r="350" spans="1:5" ht="25.5">
      <c r="A350" t="s">
        <v>60</v>
      </c>
      <c r="E350" s="39" t="s">
        <v>1443</v>
      </c>
    </row>
    <row r="351" spans="1:13" ht="12.75">
      <c r="A351" t="s">
        <v>47</v>
      </c>
      <c r="C351" s="31" t="s">
        <v>402</v>
      </c>
      <c r="E351" s="33" t="s">
        <v>1450</v>
      </c>
      <c r="J351" s="32">
        <f>0</f>
      </c>
      <c s="32">
        <f>0</f>
      </c>
      <c s="32">
        <f>0+L352+L356+L360+L364+L368+L372+L376+L380+L384+L388</f>
      </c>
      <c s="32">
        <f>0+M352+M356+M360+M364+M368+M372+M376+M380+M384+M388</f>
      </c>
    </row>
    <row r="352" spans="1:16" ht="25.5">
      <c r="A352" t="s">
        <v>50</v>
      </c>
      <c s="34" t="s">
        <v>871</v>
      </c>
      <c s="34" t="s">
        <v>1451</v>
      </c>
      <c s="35" t="s">
        <v>5</v>
      </c>
      <c s="6" t="s">
        <v>1452</v>
      </c>
      <c s="36" t="s">
        <v>620</v>
      </c>
      <c s="37">
        <v>27</v>
      </c>
      <c s="36">
        <v>0.00048</v>
      </c>
      <c s="36">
        <f>ROUND(G352*H352,6)</f>
      </c>
      <c r="L352" s="38">
        <v>0</v>
      </c>
      <c s="32">
        <f>ROUND(ROUND(L352,2)*ROUND(G352,3),2)</f>
      </c>
      <c s="36" t="s">
        <v>1192</v>
      </c>
      <c>
        <f>(M352*21)/100</f>
      </c>
      <c t="s">
        <v>28</v>
      </c>
    </row>
    <row r="353" spans="1:5" ht="25.5">
      <c r="A353" s="35" t="s">
        <v>57</v>
      </c>
      <c r="E353" s="39" t="s">
        <v>1452</v>
      </c>
    </row>
    <row r="354" spans="1:5" ht="38.25">
      <c r="A354" s="35" t="s">
        <v>58</v>
      </c>
      <c r="E354" s="42" t="s">
        <v>1453</v>
      </c>
    </row>
    <row r="355" spans="1:5" ht="204">
      <c r="A355" t="s">
        <v>60</v>
      </c>
      <c r="E355" s="39" t="s">
        <v>1454</v>
      </c>
    </row>
    <row r="356" spans="1:16" ht="25.5">
      <c r="A356" t="s">
        <v>50</v>
      </c>
      <c s="34" t="s">
        <v>877</v>
      </c>
      <c s="34" t="s">
        <v>1455</v>
      </c>
      <c s="35" t="s">
        <v>5</v>
      </c>
      <c s="6" t="s">
        <v>1456</v>
      </c>
      <c s="36" t="s">
        <v>620</v>
      </c>
      <c s="37">
        <v>2</v>
      </c>
      <c s="36">
        <v>0.01553</v>
      </c>
      <c s="36">
        <f>ROUND(G356*H356,6)</f>
      </c>
      <c r="L356" s="38">
        <v>0</v>
      </c>
      <c s="32">
        <f>ROUND(ROUND(L356,2)*ROUND(G356,3),2)</f>
      </c>
      <c s="36" t="s">
        <v>1192</v>
      </c>
      <c>
        <f>(M356*21)/100</f>
      </c>
      <c t="s">
        <v>28</v>
      </c>
    </row>
    <row r="357" spans="1:5" ht="25.5">
      <c r="A357" s="35" t="s">
        <v>57</v>
      </c>
      <c r="E357" s="39" t="s">
        <v>1456</v>
      </c>
    </row>
    <row r="358" spans="1:5" ht="12.75">
      <c r="A358" s="35" t="s">
        <v>58</v>
      </c>
      <c r="E358" s="40" t="s">
        <v>5</v>
      </c>
    </row>
    <row r="359" spans="1:5" ht="12.75">
      <c r="A359" t="s">
        <v>60</v>
      </c>
      <c r="E359" s="39" t="s">
        <v>5</v>
      </c>
    </row>
    <row r="360" spans="1:16" ht="25.5">
      <c r="A360" t="s">
        <v>50</v>
      </c>
      <c s="34" t="s">
        <v>881</v>
      </c>
      <c s="34" t="s">
        <v>1457</v>
      </c>
      <c s="35" t="s">
        <v>5</v>
      </c>
      <c s="6" t="s">
        <v>1458</v>
      </c>
      <c s="36" t="s">
        <v>620</v>
      </c>
      <c s="37">
        <v>13</v>
      </c>
      <c s="36">
        <v>0.01521</v>
      </c>
      <c s="36">
        <f>ROUND(G360*H360,6)</f>
      </c>
      <c r="L360" s="38">
        <v>0</v>
      </c>
      <c s="32">
        <f>ROUND(ROUND(L360,2)*ROUND(G360,3),2)</f>
      </c>
      <c s="36" t="s">
        <v>1192</v>
      </c>
      <c>
        <f>(M360*21)/100</f>
      </c>
      <c t="s">
        <v>28</v>
      </c>
    </row>
    <row r="361" spans="1:5" ht="25.5">
      <c r="A361" s="35" t="s">
        <v>57</v>
      </c>
      <c r="E361" s="39" t="s">
        <v>1458</v>
      </c>
    </row>
    <row r="362" spans="1:5" ht="12.75">
      <c r="A362" s="35" t="s">
        <v>58</v>
      </c>
      <c r="E362" s="40" t="s">
        <v>1459</v>
      </c>
    </row>
    <row r="363" spans="1:5" ht="12.75">
      <c r="A363" t="s">
        <v>60</v>
      </c>
      <c r="E363" s="39" t="s">
        <v>5</v>
      </c>
    </row>
    <row r="364" spans="1:16" ht="25.5">
      <c r="A364" t="s">
        <v>50</v>
      </c>
      <c s="34" t="s">
        <v>883</v>
      </c>
      <c s="34" t="s">
        <v>1460</v>
      </c>
      <c s="35" t="s">
        <v>5</v>
      </c>
      <c s="6" t="s">
        <v>1461</v>
      </c>
      <c s="36" t="s">
        <v>620</v>
      </c>
      <c s="37">
        <v>12</v>
      </c>
      <c s="36">
        <v>0.01489</v>
      </c>
      <c s="36">
        <f>ROUND(G364*H364,6)</f>
      </c>
      <c r="L364" s="38">
        <v>0</v>
      </c>
      <c s="32">
        <f>ROUND(ROUND(L364,2)*ROUND(G364,3),2)</f>
      </c>
      <c s="36" t="s">
        <v>1192</v>
      </c>
      <c>
        <f>(M364*21)/100</f>
      </c>
      <c t="s">
        <v>28</v>
      </c>
    </row>
    <row r="365" spans="1:5" ht="25.5">
      <c r="A365" s="35" t="s">
        <v>57</v>
      </c>
      <c r="E365" s="39" t="s">
        <v>1461</v>
      </c>
    </row>
    <row r="366" spans="1:5" ht="12.75">
      <c r="A366" s="35" t="s">
        <v>58</v>
      </c>
      <c r="E366" s="40" t="s">
        <v>5</v>
      </c>
    </row>
    <row r="367" spans="1:5" ht="12.75">
      <c r="A367" t="s">
        <v>60</v>
      </c>
      <c r="E367" s="39" t="s">
        <v>5</v>
      </c>
    </row>
    <row r="368" spans="1:16" ht="25.5">
      <c r="A368" t="s">
        <v>50</v>
      </c>
      <c s="34" t="s">
        <v>884</v>
      </c>
      <c s="34" t="s">
        <v>1462</v>
      </c>
      <c s="35" t="s">
        <v>5</v>
      </c>
      <c s="6" t="s">
        <v>1463</v>
      </c>
      <c s="36" t="s">
        <v>620</v>
      </c>
      <c s="37">
        <v>1</v>
      </c>
      <c s="36">
        <v>0.4417</v>
      </c>
      <c s="36">
        <f>ROUND(G368*H368,6)</f>
      </c>
      <c r="L368" s="38">
        <v>0</v>
      </c>
      <c s="32">
        <f>ROUND(ROUND(L368,2)*ROUND(G368,3),2)</f>
      </c>
      <c s="36" t="s">
        <v>1192</v>
      </c>
      <c>
        <f>(M368*21)/100</f>
      </c>
      <c t="s">
        <v>28</v>
      </c>
    </row>
    <row r="369" spans="1:5" ht="25.5">
      <c r="A369" s="35" t="s">
        <v>57</v>
      </c>
      <c r="E369" s="39" t="s">
        <v>1463</v>
      </c>
    </row>
    <row r="370" spans="1:5" ht="38.25">
      <c r="A370" s="35" t="s">
        <v>58</v>
      </c>
      <c r="E370" s="42" t="s">
        <v>1464</v>
      </c>
    </row>
    <row r="371" spans="1:5" ht="127.5">
      <c r="A371" t="s">
        <v>60</v>
      </c>
      <c r="E371" s="39" t="s">
        <v>1465</v>
      </c>
    </row>
    <row r="372" spans="1:16" ht="25.5">
      <c r="A372" t="s">
        <v>50</v>
      </c>
      <c s="34" t="s">
        <v>885</v>
      </c>
      <c s="34" t="s">
        <v>1466</v>
      </c>
      <c s="35" t="s">
        <v>5</v>
      </c>
      <c s="6" t="s">
        <v>1467</v>
      </c>
      <c s="36" t="s">
        <v>620</v>
      </c>
      <c s="37">
        <v>1</v>
      </c>
      <c s="36">
        <v>0.01458</v>
      </c>
      <c s="36">
        <f>ROUND(G372*H372,6)</f>
      </c>
      <c r="L372" s="38">
        <v>0</v>
      </c>
      <c s="32">
        <f>ROUND(ROUND(L372,2)*ROUND(G372,3),2)</f>
      </c>
      <c s="36" t="s">
        <v>1192</v>
      </c>
      <c>
        <f>(M372*21)/100</f>
      </c>
      <c t="s">
        <v>28</v>
      </c>
    </row>
    <row r="373" spans="1:5" ht="25.5">
      <c r="A373" s="35" t="s">
        <v>57</v>
      </c>
      <c r="E373" s="39" t="s">
        <v>1467</v>
      </c>
    </row>
    <row r="374" spans="1:5" ht="12.75">
      <c r="A374" s="35" t="s">
        <v>58</v>
      </c>
      <c r="E374" s="40" t="s">
        <v>5</v>
      </c>
    </row>
    <row r="375" spans="1:5" ht="12.75">
      <c r="A375" t="s">
        <v>60</v>
      </c>
      <c r="E375" s="39" t="s">
        <v>5</v>
      </c>
    </row>
    <row r="376" spans="1:16" ht="25.5">
      <c r="A376" t="s">
        <v>50</v>
      </c>
      <c s="34" t="s">
        <v>886</v>
      </c>
      <c s="34" t="s">
        <v>1468</v>
      </c>
      <c s="35" t="s">
        <v>5</v>
      </c>
      <c s="6" t="s">
        <v>1469</v>
      </c>
      <c s="36" t="s">
        <v>620</v>
      </c>
      <c s="37">
        <v>5</v>
      </c>
      <c s="36">
        <v>0</v>
      </c>
      <c s="36">
        <f>ROUND(G376*H376,6)</f>
      </c>
      <c r="L376" s="38">
        <v>0</v>
      </c>
      <c s="32">
        <f>ROUND(ROUND(L376,2)*ROUND(G376,3),2)</f>
      </c>
      <c s="36" t="s">
        <v>1192</v>
      </c>
      <c>
        <f>(M376*21)/100</f>
      </c>
      <c t="s">
        <v>28</v>
      </c>
    </row>
    <row r="377" spans="1:5" ht="25.5">
      <c r="A377" s="35" t="s">
        <v>57</v>
      </c>
      <c r="E377" s="39" t="s">
        <v>1469</v>
      </c>
    </row>
    <row r="378" spans="1:5" ht="38.25">
      <c r="A378" s="35" t="s">
        <v>58</v>
      </c>
      <c r="E378" s="42" t="s">
        <v>1470</v>
      </c>
    </row>
    <row r="379" spans="1:5" ht="25.5">
      <c r="A379" t="s">
        <v>60</v>
      </c>
      <c r="E379" s="39" t="s">
        <v>1471</v>
      </c>
    </row>
    <row r="380" spans="1:16" ht="25.5">
      <c r="A380" t="s">
        <v>50</v>
      </c>
      <c s="34" t="s">
        <v>887</v>
      </c>
      <c s="34" t="s">
        <v>1472</v>
      </c>
      <c s="35" t="s">
        <v>5</v>
      </c>
      <c s="6" t="s">
        <v>1473</v>
      </c>
      <c s="36" t="s">
        <v>620</v>
      </c>
      <c s="37">
        <v>2</v>
      </c>
      <c s="36">
        <v>0</v>
      </c>
      <c s="36">
        <f>ROUND(G380*H380,6)</f>
      </c>
      <c r="L380" s="38">
        <v>0</v>
      </c>
      <c s="32">
        <f>ROUND(ROUND(L380,2)*ROUND(G380,3),2)</f>
      </c>
      <c s="36" t="s">
        <v>1273</v>
      </c>
      <c>
        <f>(M380*21)/100</f>
      </c>
      <c t="s">
        <v>28</v>
      </c>
    </row>
    <row r="381" spans="1:5" ht="38.25">
      <c r="A381" s="35" t="s">
        <v>57</v>
      </c>
      <c r="E381" s="39" t="s">
        <v>1474</v>
      </c>
    </row>
    <row r="382" spans="1:5" ht="12.75">
      <c r="A382" s="35" t="s">
        <v>58</v>
      </c>
      <c r="E382" s="40" t="s">
        <v>5</v>
      </c>
    </row>
    <row r="383" spans="1:5" ht="12.75">
      <c r="A383" t="s">
        <v>60</v>
      </c>
      <c r="E383" s="39" t="s">
        <v>5</v>
      </c>
    </row>
    <row r="384" spans="1:16" ht="38.25">
      <c r="A384" t="s">
        <v>50</v>
      </c>
      <c s="34" t="s">
        <v>888</v>
      </c>
      <c s="34" t="s">
        <v>1475</v>
      </c>
      <c s="35" t="s">
        <v>5</v>
      </c>
      <c s="6" t="s">
        <v>1476</v>
      </c>
      <c s="36" t="s">
        <v>620</v>
      </c>
      <c s="37">
        <v>1</v>
      </c>
      <c s="36">
        <v>0</v>
      </c>
      <c s="36">
        <f>ROUND(G384*H384,6)</f>
      </c>
      <c r="L384" s="38">
        <v>0</v>
      </c>
      <c s="32">
        <f>ROUND(ROUND(L384,2)*ROUND(G384,3),2)</f>
      </c>
      <c s="36" t="s">
        <v>1273</v>
      </c>
      <c>
        <f>(M384*21)/100</f>
      </c>
      <c t="s">
        <v>28</v>
      </c>
    </row>
    <row r="385" spans="1:5" ht="38.25">
      <c r="A385" s="35" t="s">
        <v>57</v>
      </c>
      <c r="E385" s="39" t="s">
        <v>1477</v>
      </c>
    </row>
    <row r="386" spans="1:5" ht="12.75">
      <c r="A386" s="35" t="s">
        <v>58</v>
      </c>
      <c r="E386" s="40" t="s">
        <v>5</v>
      </c>
    </row>
    <row r="387" spans="1:5" ht="12.75">
      <c r="A387" t="s">
        <v>60</v>
      </c>
      <c r="E387" s="39" t="s">
        <v>5</v>
      </c>
    </row>
    <row r="388" spans="1:16" ht="25.5">
      <c r="A388" t="s">
        <v>50</v>
      </c>
      <c s="34" t="s">
        <v>889</v>
      </c>
      <c s="34" t="s">
        <v>1478</v>
      </c>
      <c s="35" t="s">
        <v>5</v>
      </c>
      <c s="6" t="s">
        <v>1479</v>
      </c>
      <c s="36" t="s">
        <v>620</v>
      </c>
      <c s="37">
        <v>2</v>
      </c>
      <c s="36">
        <v>0</v>
      </c>
      <c s="36">
        <f>ROUND(G388*H388,6)</f>
      </c>
      <c r="L388" s="38">
        <v>0</v>
      </c>
      <c s="32">
        <f>ROUND(ROUND(L388,2)*ROUND(G388,3),2)</f>
      </c>
      <c s="36" t="s">
        <v>1273</v>
      </c>
      <c>
        <f>(M388*21)/100</f>
      </c>
      <c t="s">
        <v>28</v>
      </c>
    </row>
    <row r="389" spans="1:5" ht="38.25">
      <c r="A389" s="35" t="s">
        <v>57</v>
      </c>
      <c r="E389" s="39" t="s">
        <v>1480</v>
      </c>
    </row>
    <row r="390" spans="1:5" ht="12.75">
      <c r="A390" s="35" t="s">
        <v>58</v>
      </c>
      <c r="E390" s="40" t="s">
        <v>5</v>
      </c>
    </row>
    <row r="391" spans="1:5" ht="12.75">
      <c r="A391" t="s">
        <v>60</v>
      </c>
      <c r="E391" s="39" t="s">
        <v>5</v>
      </c>
    </row>
    <row r="392" spans="1:13" ht="12.75">
      <c r="A392" t="s">
        <v>47</v>
      </c>
      <c r="C392" s="31" t="s">
        <v>1481</v>
      </c>
      <c r="E392" s="33" t="s">
        <v>1482</v>
      </c>
      <c r="J392" s="32">
        <f>0</f>
      </c>
      <c s="32">
        <f>0</f>
      </c>
      <c s="32">
        <f>0+L393+L397+L401+L405+L409+L413+L417+L421</f>
      </c>
      <c s="32">
        <f>0+M393+M397+M401+M405+M409+M413+M417+M421</f>
      </c>
    </row>
    <row r="393" spans="1:16" ht="25.5">
      <c r="A393" t="s">
        <v>50</v>
      </c>
      <c s="34" t="s">
        <v>1169</v>
      </c>
      <c s="34" t="s">
        <v>1483</v>
      </c>
      <c s="35" t="s">
        <v>5</v>
      </c>
      <c s="6" t="s">
        <v>1484</v>
      </c>
      <c s="36" t="s">
        <v>220</v>
      </c>
      <c s="37">
        <v>312.05</v>
      </c>
      <c s="36">
        <v>0</v>
      </c>
      <c s="36">
        <f>ROUND(G393*H393,6)</f>
      </c>
      <c r="L393" s="38">
        <v>0</v>
      </c>
      <c s="32">
        <f>ROUND(ROUND(L393,2)*ROUND(G393,3),2)</f>
      </c>
      <c s="36" t="s">
        <v>1192</v>
      </c>
      <c>
        <f>(M393*21)/100</f>
      </c>
      <c t="s">
        <v>28</v>
      </c>
    </row>
    <row r="394" spans="1:5" ht="25.5">
      <c r="A394" s="35" t="s">
        <v>57</v>
      </c>
      <c r="E394" s="39" t="s">
        <v>1484</v>
      </c>
    </row>
    <row r="395" spans="1:5" ht="51">
      <c r="A395" s="35" t="s">
        <v>58</v>
      </c>
      <c r="E395" s="40" t="s">
        <v>1485</v>
      </c>
    </row>
    <row r="396" spans="1:5" ht="25.5">
      <c r="A396" t="s">
        <v>60</v>
      </c>
      <c r="E396" s="39" t="s">
        <v>1486</v>
      </c>
    </row>
    <row r="397" spans="1:16" ht="12.75">
      <c r="A397" t="s">
        <v>50</v>
      </c>
      <c s="34" t="s">
        <v>1171</v>
      </c>
      <c s="34" t="s">
        <v>1487</v>
      </c>
      <c s="35" t="s">
        <v>5</v>
      </c>
      <c s="6" t="s">
        <v>1488</v>
      </c>
      <c s="36" t="s">
        <v>55</v>
      </c>
      <c s="37">
        <v>0.094</v>
      </c>
      <c s="36">
        <v>1</v>
      </c>
      <c s="36">
        <f>ROUND(G397*H397,6)</f>
      </c>
      <c r="L397" s="38">
        <v>0</v>
      </c>
      <c s="32">
        <f>ROUND(ROUND(L397,2)*ROUND(G397,3),2)</f>
      </c>
      <c s="36" t="s">
        <v>1192</v>
      </c>
      <c>
        <f>(M397*21)/100</f>
      </c>
      <c t="s">
        <v>28</v>
      </c>
    </row>
    <row r="398" spans="1:5" ht="12.75">
      <c r="A398" s="35" t="s">
        <v>57</v>
      </c>
      <c r="E398" s="39" t="s">
        <v>1488</v>
      </c>
    </row>
    <row r="399" spans="1:5" ht="51">
      <c r="A399" s="35" t="s">
        <v>58</v>
      </c>
      <c r="E399" s="40" t="s">
        <v>1489</v>
      </c>
    </row>
    <row r="400" spans="1:5" ht="12.75">
      <c r="A400" t="s">
        <v>60</v>
      </c>
      <c r="E400" s="39" t="s">
        <v>1490</v>
      </c>
    </row>
    <row r="401" spans="1:16" ht="25.5">
      <c r="A401" t="s">
        <v>50</v>
      </c>
      <c s="34" t="s">
        <v>1173</v>
      </c>
      <c s="34" t="s">
        <v>1491</v>
      </c>
      <c s="35" t="s">
        <v>5</v>
      </c>
      <c s="6" t="s">
        <v>1492</v>
      </c>
      <c s="36" t="s">
        <v>220</v>
      </c>
      <c s="37">
        <v>55.95</v>
      </c>
      <c s="36">
        <v>0.0012</v>
      </c>
      <c s="36">
        <f>ROUND(G401*H401,6)</f>
      </c>
      <c r="L401" s="38">
        <v>0</v>
      </c>
      <c s="32">
        <f>ROUND(ROUND(L401,2)*ROUND(G401,3),2)</f>
      </c>
      <c s="36" t="s">
        <v>1273</v>
      </c>
      <c>
        <f>(M401*21)/100</f>
      </c>
      <c t="s">
        <v>28</v>
      </c>
    </row>
    <row r="402" spans="1:5" ht="25.5">
      <c r="A402" s="35" t="s">
        <v>57</v>
      </c>
      <c r="E402" s="39" t="s">
        <v>1492</v>
      </c>
    </row>
    <row r="403" spans="1:5" ht="12.75">
      <c r="A403" s="35" t="s">
        <v>58</v>
      </c>
      <c r="E403" s="40" t="s">
        <v>1493</v>
      </c>
    </row>
    <row r="404" spans="1:5" ht="12.75">
      <c r="A404" t="s">
        <v>60</v>
      </c>
      <c r="E404" s="39" t="s">
        <v>5</v>
      </c>
    </row>
    <row r="405" spans="1:16" ht="12.75">
      <c r="A405" t="s">
        <v>50</v>
      </c>
      <c s="34" t="s">
        <v>1176</v>
      </c>
      <c s="34" t="s">
        <v>1494</v>
      </c>
      <c s="35" t="s">
        <v>5</v>
      </c>
      <c s="6" t="s">
        <v>1495</v>
      </c>
      <c s="36" t="s">
        <v>220</v>
      </c>
      <c s="37">
        <v>1079.7</v>
      </c>
      <c s="36">
        <v>0</v>
      </c>
      <c s="36">
        <f>ROUND(G405*H405,6)</f>
      </c>
      <c r="L405" s="38">
        <v>0</v>
      </c>
      <c s="32">
        <f>ROUND(ROUND(L405,2)*ROUND(G405,3),2)</f>
      </c>
      <c s="36" t="s">
        <v>1192</v>
      </c>
      <c>
        <f>(M405*21)/100</f>
      </c>
      <c t="s">
        <v>28</v>
      </c>
    </row>
    <row r="406" spans="1:5" ht="12.75">
      <c r="A406" s="35" t="s">
        <v>57</v>
      </c>
      <c r="E406" s="39" t="s">
        <v>1495</v>
      </c>
    </row>
    <row r="407" spans="1:5" ht="191.25">
      <c r="A407" s="35" t="s">
        <v>58</v>
      </c>
      <c r="E407" s="40" t="s">
        <v>1496</v>
      </c>
    </row>
    <row r="408" spans="1:5" ht="25.5">
      <c r="A408" t="s">
        <v>60</v>
      </c>
      <c r="E408" s="39" t="s">
        <v>1497</v>
      </c>
    </row>
    <row r="409" spans="1:16" ht="12.75">
      <c r="A409" t="s">
        <v>50</v>
      </c>
      <c s="34" t="s">
        <v>1179</v>
      </c>
      <c s="34" t="s">
        <v>1498</v>
      </c>
      <c s="35" t="s">
        <v>5</v>
      </c>
      <c s="6" t="s">
        <v>1499</v>
      </c>
      <c s="36" t="s">
        <v>220</v>
      </c>
      <c s="37">
        <v>624.1</v>
      </c>
      <c s="36">
        <v>0.0004</v>
      </c>
      <c s="36">
        <f>ROUND(G409*H409,6)</f>
      </c>
      <c r="L409" s="38">
        <v>0</v>
      </c>
      <c s="32">
        <f>ROUND(ROUND(L409,2)*ROUND(G409,3),2)</f>
      </c>
      <c s="36" t="s">
        <v>1192</v>
      </c>
      <c>
        <f>(M409*21)/100</f>
      </c>
      <c t="s">
        <v>28</v>
      </c>
    </row>
    <row r="410" spans="1:5" ht="12.75">
      <c r="A410" s="35" t="s">
        <v>57</v>
      </c>
      <c r="E410" s="39" t="s">
        <v>1499</v>
      </c>
    </row>
    <row r="411" spans="1:5" ht="51">
      <c r="A411" s="35" t="s">
        <v>58</v>
      </c>
      <c r="E411" s="40" t="s">
        <v>1500</v>
      </c>
    </row>
    <row r="412" spans="1:5" ht="25.5">
      <c r="A412" t="s">
        <v>60</v>
      </c>
      <c r="E412" s="39" t="s">
        <v>1501</v>
      </c>
    </row>
    <row r="413" spans="1:16" ht="38.25">
      <c r="A413" t="s">
        <v>50</v>
      </c>
      <c s="34" t="s">
        <v>1182</v>
      </c>
      <c s="34" t="s">
        <v>1502</v>
      </c>
      <c s="35" t="s">
        <v>5</v>
      </c>
      <c s="6" t="s">
        <v>1503</v>
      </c>
      <c s="36" t="s">
        <v>220</v>
      </c>
      <c s="37">
        <v>717.715</v>
      </c>
      <c s="36">
        <v>0.0053</v>
      </c>
      <c s="36">
        <f>ROUND(G413*H413,6)</f>
      </c>
      <c r="L413" s="38">
        <v>0</v>
      </c>
      <c s="32">
        <f>ROUND(ROUND(L413,2)*ROUND(G413,3),2)</f>
      </c>
      <c s="36" t="s">
        <v>1192</v>
      </c>
      <c>
        <f>(M413*21)/100</f>
      </c>
      <c t="s">
        <v>28</v>
      </c>
    </row>
    <row r="414" spans="1:5" ht="38.25">
      <c r="A414" s="35" t="s">
        <v>57</v>
      </c>
      <c r="E414" s="39" t="s">
        <v>1503</v>
      </c>
    </row>
    <row r="415" spans="1:5" ht="63.75">
      <c r="A415" s="35" t="s">
        <v>58</v>
      </c>
      <c r="E415" s="40" t="s">
        <v>1504</v>
      </c>
    </row>
    <row r="416" spans="1:5" ht="12.75">
      <c r="A416" t="s">
        <v>60</v>
      </c>
      <c r="E416" s="39" t="s">
        <v>5</v>
      </c>
    </row>
    <row r="417" spans="1:16" ht="38.25">
      <c r="A417" t="s">
        <v>50</v>
      </c>
      <c s="34" t="s">
        <v>1505</v>
      </c>
      <c s="34" t="s">
        <v>1506</v>
      </c>
      <c s="35" t="s">
        <v>5</v>
      </c>
      <c s="6" t="s">
        <v>1507</v>
      </c>
      <c s="36" t="s">
        <v>55</v>
      </c>
      <c s="37">
        <v>3.928</v>
      </c>
      <c s="36">
        <v>0</v>
      </c>
      <c s="36">
        <f>ROUND(G417*H417,6)</f>
      </c>
      <c r="L417" s="38">
        <v>0</v>
      </c>
      <c s="32">
        <f>ROUND(ROUND(L417,2)*ROUND(G417,3),2)</f>
      </c>
      <c s="36" t="s">
        <v>1192</v>
      </c>
      <c>
        <f>(M417*21)/100</f>
      </c>
      <c t="s">
        <v>28</v>
      </c>
    </row>
    <row r="418" spans="1:5" ht="38.25">
      <c r="A418" s="35" t="s">
        <v>57</v>
      </c>
      <c r="E418" s="39" t="s">
        <v>1508</v>
      </c>
    </row>
    <row r="419" spans="1:5" ht="12.75">
      <c r="A419" s="35" t="s">
        <v>58</v>
      </c>
      <c r="E419" s="40" t="s">
        <v>5</v>
      </c>
    </row>
    <row r="420" spans="1:5" ht="114.75">
      <c r="A420" t="s">
        <v>60</v>
      </c>
      <c r="E420" s="39" t="s">
        <v>1509</v>
      </c>
    </row>
    <row r="421" spans="1:16" ht="38.25">
      <c r="A421" t="s">
        <v>50</v>
      </c>
      <c s="34" t="s">
        <v>1510</v>
      </c>
      <c s="34" t="s">
        <v>1511</v>
      </c>
      <c s="35" t="s">
        <v>5</v>
      </c>
      <c s="6" t="s">
        <v>1512</v>
      </c>
      <c s="36" t="s">
        <v>55</v>
      </c>
      <c s="37">
        <v>3.928</v>
      </c>
      <c s="36">
        <v>0</v>
      </c>
      <c s="36">
        <f>ROUND(G421*H421,6)</f>
      </c>
      <c r="L421" s="38">
        <v>0</v>
      </c>
      <c s="32">
        <f>ROUND(ROUND(L421,2)*ROUND(G421,3),2)</f>
      </c>
      <c s="36" t="s">
        <v>1192</v>
      </c>
      <c>
        <f>(M421*21)/100</f>
      </c>
      <c t="s">
        <v>28</v>
      </c>
    </row>
    <row r="422" spans="1:5" ht="38.25">
      <c r="A422" s="35" t="s">
        <v>57</v>
      </c>
      <c r="E422" s="39" t="s">
        <v>1513</v>
      </c>
    </row>
    <row r="423" spans="1:5" ht="12.75">
      <c r="A423" s="35" t="s">
        <v>58</v>
      </c>
      <c r="E423" s="40" t="s">
        <v>5</v>
      </c>
    </row>
    <row r="424" spans="1:5" ht="114.75">
      <c r="A424" t="s">
        <v>60</v>
      </c>
      <c r="E424" s="39" t="s">
        <v>1509</v>
      </c>
    </row>
    <row r="425" spans="1:13" ht="12.75">
      <c r="A425" t="s">
        <v>47</v>
      </c>
      <c r="C425" s="31" t="s">
        <v>1514</v>
      </c>
      <c r="E425" s="33" t="s">
        <v>1515</v>
      </c>
      <c r="J425" s="32">
        <f>0</f>
      </c>
      <c s="32">
        <f>0</f>
      </c>
      <c s="32">
        <f>0+L426+L430+L434+L438+L442+L446+L450+L454+L458+L462+L466+L470</f>
      </c>
      <c s="32">
        <f>0+M426+M430+M434+M438+M442+M446+M450+M454+M458+M462+M466+M470</f>
      </c>
    </row>
    <row r="426" spans="1:16" ht="25.5">
      <c r="A426" t="s">
        <v>50</v>
      </c>
      <c s="34" t="s">
        <v>1516</v>
      </c>
      <c s="34" t="s">
        <v>1517</v>
      </c>
      <c s="35" t="s">
        <v>5</v>
      </c>
      <c s="6" t="s">
        <v>1518</v>
      </c>
      <c s="36" t="s">
        <v>220</v>
      </c>
      <c s="37">
        <v>55</v>
      </c>
      <c s="36">
        <v>0</v>
      </c>
      <c s="36">
        <f>ROUND(G426*H426,6)</f>
      </c>
      <c r="L426" s="38">
        <v>0</v>
      </c>
      <c s="32">
        <f>ROUND(ROUND(L426,2)*ROUND(G426,3),2)</f>
      </c>
      <c s="36" t="s">
        <v>1192</v>
      </c>
      <c>
        <f>(M426*21)/100</f>
      </c>
      <c t="s">
        <v>28</v>
      </c>
    </row>
    <row r="427" spans="1:5" ht="25.5">
      <c r="A427" s="35" t="s">
        <v>57</v>
      </c>
      <c r="E427" s="39" t="s">
        <v>1518</v>
      </c>
    </row>
    <row r="428" spans="1:5" ht="12.75">
      <c r="A428" s="35" t="s">
        <v>58</v>
      </c>
      <c r="E428" s="40" t="s">
        <v>1519</v>
      </c>
    </row>
    <row r="429" spans="1:5" ht="76.5">
      <c r="A429" t="s">
        <v>60</v>
      </c>
      <c r="E429" s="39" t="s">
        <v>1520</v>
      </c>
    </row>
    <row r="430" spans="1:16" ht="25.5">
      <c r="A430" t="s">
        <v>50</v>
      </c>
      <c s="34" t="s">
        <v>1521</v>
      </c>
      <c s="34" t="s">
        <v>1522</v>
      </c>
      <c s="35" t="s">
        <v>5</v>
      </c>
      <c s="6" t="s">
        <v>1523</v>
      </c>
      <c s="36" t="s">
        <v>220</v>
      </c>
      <c s="37">
        <v>20.8</v>
      </c>
      <c s="36">
        <v>0</v>
      </c>
      <c s="36">
        <f>ROUND(G430*H430,6)</f>
      </c>
      <c r="L430" s="38">
        <v>0</v>
      </c>
      <c s="32">
        <f>ROUND(ROUND(L430,2)*ROUND(G430,3),2)</f>
      </c>
      <c s="36" t="s">
        <v>1192</v>
      </c>
      <c>
        <f>(M430*21)/100</f>
      </c>
      <c t="s">
        <v>28</v>
      </c>
    </row>
    <row r="431" spans="1:5" ht="25.5">
      <c r="A431" s="35" t="s">
        <v>57</v>
      </c>
      <c r="E431" s="39" t="s">
        <v>1523</v>
      </c>
    </row>
    <row r="432" spans="1:5" ht="12.75">
      <c r="A432" s="35" t="s">
        <v>58</v>
      </c>
      <c r="E432" s="40" t="s">
        <v>1524</v>
      </c>
    </row>
    <row r="433" spans="1:5" ht="76.5">
      <c r="A433" t="s">
        <v>60</v>
      </c>
      <c r="E433" s="39" t="s">
        <v>1520</v>
      </c>
    </row>
    <row r="434" spans="1:16" ht="25.5">
      <c r="A434" t="s">
        <v>50</v>
      </c>
      <c s="34" t="s">
        <v>1525</v>
      </c>
      <c s="34" t="s">
        <v>1526</v>
      </c>
      <c s="35" t="s">
        <v>5</v>
      </c>
      <c s="6" t="s">
        <v>1527</v>
      </c>
      <c s="36" t="s">
        <v>220</v>
      </c>
      <c s="37">
        <v>226.5</v>
      </c>
      <c s="36">
        <v>0</v>
      </c>
      <c s="36">
        <f>ROUND(G434*H434,6)</f>
      </c>
      <c r="L434" s="38">
        <v>0</v>
      </c>
      <c s="32">
        <f>ROUND(ROUND(L434,2)*ROUND(G434,3),2)</f>
      </c>
      <c s="36" t="s">
        <v>1192</v>
      </c>
      <c>
        <f>(M434*21)/100</f>
      </c>
      <c t="s">
        <v>28</v>
      </c>
    </row>
    <row r="435" spans="1:5" ht="25.5">
      <c r="A435" s="35" t="s">
        <v>57</v>
      </c>
      <c r="E435" s="39" t="s">
        <v>1527</v>
      </c>
    </row>
    <row r="436" spans="1:5" ht="63.75">
      <c r="A436" s="35" t="s">
        <v>58</v>
      </c>
      <c r="E436" s="40" t="s">
        <v>1528</v>
      </c>
    </row>
    <row r="437" spans="1:5" ht="12.75">
      <c r="A437" t="s">
        <v>60</v>
      </c>
      <c r="E437" s="39" t="s">
        <v>5</v>
      </c>
    </row>
    <row r="438" spans="1:16" ht="25.5">
      <c r="A438" t="s">
        <v>50</v>
      </c>
      <c s="34" t="s">
        <v>1529</v>
      </c>
      <c s="34" t="s">
        <v>1530</v>
      </c>
      <c s="35" t="s">
        <v>5</v>
      </c>
      <c s="6" t="s">
        <v>1531</v>
      </c>
      <c s="36" t="s">
        <v>220</v>
      </c>
      <c s="37">
        <v>168.315</v>
      </c>
      <c s="36">
        <v>0.00221</v>
      </c>
      <c s="36">
        <f>ROUND(G438*H438,6)</f>
      </c>
      <c r="L438" s="38">
        <v>0</v>
      </c>
      <c s="32">
        <f>ROUND(ROUND(L438,2)*ROUND(G438,3),2)</f>
      </c>
      <c s="36" t="s">
        <v>1192</v>
      </c>
      <c>
        <f>(M438*21)/100</f>
      </c>
      <c t="s">
        <v>28</v>
      </c>
    </row>
    <row r="439" spans="1:5" ht="25.5">
      <c r="A439" s="35" t="s">
        <v>57</v>
      </c>
      <c r="E439" s="39" t="s">
        <v>1531</v>
      </c>
    </row>
    <row r="440" spans="1:5" ht="25.5">
      <c r="A440" s="35" t="s">
        <v>58</v>
      </c>
      <c r="E440" s="40" t="s">
        <v>1532</v>
      </c>
    </row>
    <row r="441" spans="1:5" ht="12.75">
      <c r="A441" t="s">
        <v>60</v>
      </c>
      <c r="E441" s="39" t="s">
        <v>5</v>
      </c>
    </row>
    <row r="442" spans="1:16" ht="25.5">
      <c r="A442" t="s">
        <v>50</v>
      </c>
      <c s="34" t="s">
        <v>1533</v>
      </c>
      <c s="34" t="s">
        <v>1534</v>
      </c>
      <c s="35" t="s">
        <v>5</v>
      </c>
      <c s="6" t="s">
        <v>1535</v>
      </c>
      <c s="36" t="s">
        <v>220</v>
      </c>
      <c s="37">
        <v>34.755</v>
      </c>
      <c s="36">
        <v>0.00148</v>
      </c>
      <c s="36">
        <f>ROUND(G442*H442,6)</f>
      </c>
      <c r="L442" s="38">
        <v>0</v>
      </c>
      <c s="32">
        <f>ROUND(ROUND(L442,2)*ROUND(G442,3),2)</f>
      </c>
      <c s="36" t="s">
        <v>1192</v>
      </c>
      <c>
        <f>(M442*21)/100</f>
      </c>
      <c t="s">
        <v>28</v>
      </c>
    </row>
    <row r="443" spans="1:5" ht="25.5">
      <c r="A443" s="35" t="s">
        <v>57</v>
      </c>
      <c r="E443" s="39" t="s">
        <v>1535</v>
      </c>
    </row>
    <row r="444" spans="1:5" ht="25.5">
      <c r="A444" s="35" t="s">
        <v>58</v>
      </c>
      <c r="E444" s="40" t="s">
        <v>1536</v>
      </c>
    </row>
    <row r="445" spans="1:5" ht="12.75">
      <c r="A445" t="s">
        <v>60</v>
      </c>
      <c r="E445" s="39" t="s">
        <v>5</v>
      </c>
    </row>
    <row r="446" spans="1:16" ht="25.5">
      <c r="A446" t="s">
        <v>50</v>
      </c>
      <c s="34" t="s">
        <v>1537</v>
      </c>
      <c s="34" t="s">
        <v>1538</v>
      </c>
      <c s="35" t="s">
        <v>5</v>
      </c>
      <c s="6" t="s">
        <v>1539</v>
      </c>
      <c s="36" t="s">
        <v>220</v>
      </c>
      <c s="37">
        <v>34.755</v>
      </c>
      <c s="36">
        <v>0.00491</v>
      </c>
      <c s="36">
        <f>ROUND(G446*H446,6)</f>
      </c>
      <c r="L446" s="38">
        <v>0</v>
      </c>
      <c s="32">
        <f>ROUND(ROUND(L446,2)*ROUND(G446,3),2)</f>
      </c>
      <c s="36" t="s">
        <v>1192</v>
      </c>
      <c>
        <f>(M446*21)/100</f>
      </c>
      <c t="s">
        <v>28</v>
      </c>
    </row>
    <row r="447" spans="1:5" ht="25.5">
      <c r="A447" s="35" t="s">
        <v>57</v>
      </c>
      <c r="E447" s="39" t="s">
        <v>1539</v>
      </c>
    </row>
    <row r="448" spans="1:5" ht="25.5">
      <c r="A448" s="35" t="s">
        <v>58</v>
      </c>
      <c r="E448" s="40" t="s">
        <v>1536</v>
      </c>
    </row>
    <row r="449" spans="1:5" ht="12.75">
      <c r="A449" t="s">
        <v>60</v>
      </c>
      <c r="E449" s="39" t="s">
        <v>5</v>
      </c>
    </row>
    <row r="450" spans="1:16" ht="25.5">
      <c r="A450" t="s">
        <v>50</v>
      </c>
      <c s="34" t="s">
        <v>1540</v>
      </c>
      <c s="34" t="s">
        <v>1541</v>
      </c>
      <c s="35" t="s">
        <v>5</v>
      </c>
      <c s="6" t="s">
        <v>1542</v>
      </c>
      <c s="36" t="s">
        <v>220</v>
      </c>
      <c s="37">
        <v>55.5</v>
      </c>
      <c s="36">
        <v>0</v>
      </c>
      <c s="36">
        <f>ROUND(G450*H450,6)</f>
      </c>
      <c r="L450" s="38">
        <v>0</v>
      </c>
      <c s="32">
        <f>ROUND(ROUND(L450,2)*ROUND(G450,3),2)</f>
      </c>
      <c s="36" t="s">
        <v>1192</v>
      </c>
      <c>
        <f>(M450*21)/100</f>
      </c>
      <c t="s">
        <v>28</v>
      </c>
    </row>
    <row r="451" spans="1:5" ht="38.25">
      <c r="A451" s="35" t="s">
        <v>57</v>
      </c>
      <c r="E451" s="39" t="s">
        <v>1543</v>
      </c>
    </row>
    <row r="452" spans="1:5" ht="12.75">
      <c r="A452" s="35" t="s">
        <v>58</v>
      </c>
      <c r="E452" s="40" t="s">
        <v>1544</v>
      </c>
    </row>
    <row r="453" spans="1:5" ht="76.5">
      <c r="A453" t="s">
        <v>60</v>
      </c>
      <c r="E453" s="39" t="s">
        <v>1520</v>
      </c>
    </row>
    <row r="454" spans="1:16" ht="25.5">
      <c r="A454" t="s">
        <v>50</v>
      </c>
      <c s="34" t="s">
        <v>1545</v>
      </c>
      <c s="34" t="s">
        <v>1546</v>
      </c>
      <c s="35" t="s">
        <v>5</v>
      </c>
      <c s="6" t="s">
        <v>1547</v>
      </c>
      <c s="36" t="s">
        <v>220</v>
      </c>
      <c s="37">
        <v>346.65</v>
      </c>
      <c s="36">
        <v>0</v>
      </c>
      <c s="36">
        <f>ROUND(G454*H454,6)</f>
      </c>
      <c r="L454" s="38">
        <v>0</v>
      </c>
      <c s="32">
        <f>ROUND(ROUND(L454,2)*ROUND(G454,3),2)</f>
      </c>
      <c s="36" t="s">
        <v>1192</v>
      </c>
      <c>
        <f>(M454*21)/100</f>
      </c>
      <c t="s">
        <v>28</v>
      </c>
    </row>
    <row r="455" spans="1:5" ht="25.5">
      <c r="A455" s="35" t="s">
        <v>57</v>
      </c>
      <c r="E455" s="39" t="s">
        <v>1547</v>
      </c>
    </row>
    <row r="456" spans="1:5" ht="12.75">
      <c r="A456" s="35" t="s">
        <v>58</v>
      </c>
      <c r="E456" s="40" t="s">
        <v>1548</v>
      </c>
    </row>
    <row r="457" spans="1:5" ht="25.5">
      <c r="A457" t="s">
        <v>60</v>
      </c>
      <c r="E457" s="39" t="s">
        <v>1549</v>
      </c>
    </row>
    <row r="458" spans="1:16" ht="12.75">
      <c r="A458" t="s">
        <v>50</v>
      </c>
      <c s="34" t="s">
        <v>1550</v>
      </c>
      <c s="34" t="s">
        <v>1551</v>
      </c>
      <c s="35" t="s">
        <v>5</v>
      </c>
      <c s="6" t="s">
        <v>1552</v>
      </c>
      <c s="36" t="s">
        <v>220</v>
      </c>
      <c s="37">
        <v>43.68</v>
      </c>
      <c s="36">
        <v>0.0015</v>
      </c>
      <c s="36">
        <f>ROUND(G458*H458,6)</f>
      </c>
      <c r="L458" s="38">
        <v>0</v>
      </c>
      <c s="32">
        <f>ROUND(ROUND(L458,2)*ROUND(G458,3),2)</f>
      </c>
      <c s="36" t="s">
        <v>56</v>
      </c>
      <c>
        <f>(M458*21)/100</f>
      </c>
      <c t="s">
        <v>28</v>
      </c>
    </row>
    <row r="459" spans="1:5" ht="12.75">
      <c r="A459" s="35" t="s">
        <v>57</v>
      </c>
      <c r="E459" s="39" t="s">
        <v>1552</v>
      </c>
    </row>
    <row r="460" spans="1:5" ht="25.5">
      <c r="A460" s="35" t="s">
        <v>58</v>
      </c>
      <c r="E460" s="40" t="s">
        <v>1553</v>
      </c>
    </row>
    <row r="461" spans="1:5" ht="12.75">
      <c r="A461" t="s">
        <v>60</v>
      </c>
      <c r="E461" s="39" t="s">
        <v>5</v>
      </c>
    </row>
    <row r="462" spans="1:16" ht="25.5">
      <c r="A462" t="s">
        <v>50</v>
      </c>
      <c s="34" t="s">
        <v>1554</v>
      </c>
      <c s="34" t="s">
        <v>1555</v>
      </c>
      <c s="35" t="s">
        <v>5</v>
      </c>
      <c s="6" t="s">
        <v>1556</v>
      </c>
      <c s="36" t="s">
        <v>220</v>
      </c>
      <c s="37">
        <v>320.303</v>
      </c>
      <c s="36">
        <v>0.004</v>
      </c>
      <c s="36">
        <f>ROUND(G462*H462,6)</f>
      </c>
      <c r="L462" s="38">
        <v>0</v>
      </c>
      <c s="32">
        <f>ROUND(ROUND(L462,2)*ROUND(G462,3),2)</f>
      </c>
      <c s="36" t="s">
        <v>1192</v>
      </c>
      <c>
        <f>(M462*21)/100</f>
      </c>
      <c t="s">
        <v>28</v>
      </c>
    </row>
    <row r="463" spans="1:5" ht="25.5">
      <c r="A463" s="35" t="s">
        <v>57</v>
      </c>
      <c r="E463" s="39" t="s">
        <v>1556</v>
      </c>
    </row>
    <row r="464" spans="1:5" ht="25.5">
      <c r="A464" s="35" t="s">
        <v>58</v>
      </c>
      <c r="E464" s="40" t="s">
        <v>1557</v>
      </c>
    </row>
    <row r="465" spans="1:5" ht="12.75">
      <c r="A465" t="s">
        <v>60</v>
      </c>
      <c r="E465" s="39" t="s">
        <v>5</v>
      </c>
    </row>
    <row r="466" spans="1:16" ht="25.5">
      <c r="A466" t="s">
        <v>50</v>
      </c>
      <c s="34" t="s">
        <v>1558</v>
      </c>
      <c s="34" t="s">
        <v>1559</v>
      </c>
      <c s="35" t="s">
        <v>5</v>
      </c>
      <c s="6" t="s">
        <v>1560</v>
      </c>
      <c s="36" t="s">
        <v>55</v>
      </c>
      <c s="37">
        <v>2.369</v>
      </c>
      <c s="36">
        <v>0</v>
      </c>
      <c s="36">
        <f>ROUND(G466*H466,6)</f>
      </c>
      <c r="L466" s="38">
        <v>0</v>
      </c>
      <c s="32">
        <f>ROUND(ROUND(L466,2)*ROUND(G466,3),2)</f>
      </c>
      <c s="36" t="s">
        <v>1192</v>
      </c>
      <c>
        <f>(M466*21)/100</f>
      </c>
      <c t="s">
        <v>28</v>
      </c>
    </row>
    <row r="467" spans="1:5" ht="25.5">
      <c r="A467" s="35" t="s">
        <v>57</v>
      </c>
      <c r="E467" s="39" t="s">
        <v>1560</v>
      </c>
    </row>
    <row r="468" spans="1:5" ht="12.75">
      <c r="A468" s="35" t="s">
        <v>58</v>
      </c>
      <c r="E468" s="40" t="s">
        <v>5</v>
      </c>
    </row>
    <row r="469" spans="1:5" ht="114.75">
      <c r="A469" t="s">
        <v>60</v>
      </c>
      <c r="E469" s="39" t="s">
        <v>1561</v>
      </c>
    </row>
    <row r="470" spans="1:16" ht="38.25">
      <c r="A470" t="s">
        <v>50</v>
      </c>
      <c s="34" t="s">
        <v>1562</v>
      </c>
      <c s="34" t="s">
        <v>1563</v>
      </c>
      <c s="35" t="s">
        <v>5</v>
      </c>
      <c s="6" t="s">
        <v>1564</v>
      </c>
      <c s="36" t="s">
        <v>55</v>
      </c>
      <c s="37">
        <v>2.369</v>
      </c>
      <c s="36">
        <v>0</v>
      </c>
      <c s="36">
        <f>ROUND(G470*H470,6)</f>
      </c>
      <c r="L470" s="38">
        <v>0</v>
      </c>
      <c s="32">
        <f>ROUND(ROUND(L470,2)*ROUND(G470,3),2)</f>
      </c>
      <c s="36" t="s">
        <v>1192</v>
      </c>
      <c>
        <f>(M470*21)/100</f>
      </c>
      <c t="s">
        <v>28</v>
      </c>
    </row>
    <row r="471" spans="1:5" ht="38.25">
      <c r="A471" s="35" t="s">
        <v>57</v>
      </c>
      <c r="E471" s="39" t="s">
        <v>1565</v>
      </c>
    </row>
    <row r="472" spans="1:5" ht="12.75">
      <c r="A472" s="35" t="s">
        <v>58</v>
      </c>
      <c r="E472" s="40" t="s">
        <v>5</v>
      </c>
    </row>
    <row r="473" spans="1:5" ht="114.75">
      <c r="A473" t="s">
        <v>60</v>
      </c>
      <c r="E473" s="39" t="s">
        <v>1561</v>
      </c>
    </row>
    <row r="474" spans="1:13" ht="12.75">
      <c r="A474" t="s">
        <v>47</v>
      </c>
      <c r="C474" s="31" t="s">
        <v>1566</v>
      </c>
      <c r="E474" s="33" t="s">
        <v>1567</v>
      </c>
      <c r="J474" s="32">
        <f>0</f>
      </c>
      <c s="32">
        <f>0</f>
      </c>
      <c s="32">
        <f>0+L475</f>
      </c>
      <c s="32">
        <f>0+M475</f>
      </c>
    </row>
    <row r="475" spans="1:16" ht="12.75">
      <c r="A475" t="s">
        <v>50</v>
      </c>
      <c s="34" t="s">
        <v>1568</v>
      </c>
      <c s="34" t="s">
        <v>1569</v>
      </c>
      <c s="35" t="s">
        <v>5</v>
      </c>
      <c s="6" t="s">
        <v>1570</v>
      </c>
      <c s="36" t="s">
        <v>620</v>
      </c>
      <c s="37">
        <v>2</v>
      </c>
      <c s="36">
        <v>0.02652</v>
      </c>
      <c s="36">
        <f>ROUND(G475*H475,6)</f>
      </c>
      <c r="L475" s="38">
        <v>0</v>
      </c>
      <c s="32">
        <f>ROUND(ROUND(L475,2)*ROUND(G475,3),2)</f>
      </c>
      <c s="36" t="s">
        <v>1192</v>
      </c>
      <c>
        <f>(M475*21)/100</f>
      </c>
      <c t="s">
        <v>28</v>
      </c>
    </row>
    <row r="476" spans="1:5" ht="12.75">
      <c r="A476" s="35" t="s">
        <v>57</v>
      </c>
      <c r="E476" s="39" t="s">
        <v>1570</v>
      </c>
    </row>
    <row r="477" spans="1:5" ht="38.25">
      <c r="A477" s="35" t="s">
        <v>58</v>
      </c>
      <c r="E477" s="40" t="s">
        <v>1571</v>
      </c>
    </row>
    <row r="478" spans="1:5" ht="12.75">
      <c r="A478" t="s">
        <v>60</v>
      </c>
      <c r="E478" s="39" t="s">
        <v>5</v>
      </c>
    </row>
    <row r="479" spans="1:13" ht="12.75">
      <c r="A479" t="s">
        <v>47</v>
      </c>
      <c r="C479" s="31" t="s">
        <v>1572</v>
      </c>
      <c r="E479" s="33" t="s">
        <v>1573</v>
      </c>
      <c r="J479" s="32">
        <f>0</f>
      </c>
      <c s="32">
        <f>0</f>
      </c>
      <c s="32">
        <f>0+L480+L484+L488+L492+L496+L500+L504+L508+L512+L516</f>
      </c>
      <c s="32">
        <f>0+M480+M484+M488+M492+M496+M500+M504+M508+M512+M516</f>
      </c>
    </row>
    <row r="480" spans="1:16" ht="12.75">
      <c r="A480" t="s">
        <v>50</v>
      </c>
      <c s="34" t="s">
        <v>1574</v>
      </c>
      <c s="34" t="s">
        <v>1575</v>
      </c>
      <c s="35" t="s">
        <v>5</v>
      </c>
      <c s="6" t="s">
        <v>1576</v>
      </c>
      <c s="36" t="s">
        <v>1577</v>
      </c>
      <c s="37">
        <v>8</v>
      </c>
      <c s="36">
        <v>0</v>
      </c>
      <c s="36">
        <f>ROUND(G480*H480,6)</f>
      </c>
      <c r="L480" s="38">
        <v>0</v>
      </c>
      <c s="32">
        <f>ROUND(ROUND(L480,2)*ROUND(G480,3),2)</f>
      </c>
      <c s="36" t="s">
        <v>1192</v>
      </c>
      <c>
        <f>(M480*21)/100</f>
      </c>
      <c t="s">
        <v>28</v>
      </c>
    </row>
    <row r="481" spans="1:5" ht="12.75">
      <c r="A481" s="35" t="s">
        <v>57</v>
      </c>
      <c r="E481" s="39" t="s">
        <v>1576</v>
      </c>
    </row>
    <row r="482" spans="1:5" ht="38.25">
      <c r="A482" s="35" t="s">
        <v>58</v>
      </c>
      <c r="E482" s="40" t="s">
        <v>1578</v>
      </c>
    </row>
    <row r="483" spans="1:5" ht="12.75">
      <c r="A483" t="s">
        <v>60</v>
      </c>
      <c r="E483" s="39" t="s">
        <v>5</v>
      </c>
    </row>
    <row r="484" spans="1:16" ht="12.75">
      <c r="A484" t="s">
        <v>50</v>
      </c>
      <c s="34" t="s">
        <v>1579</v>
      </c>
      <c s="34" t="s">
        <v>1580</v>
      </c>
      <c s="35" t="s">
        <v>5</v>
      </c>
      <c s="6" t="s">
        <v>1581</v>
      </c>
      <c s="36" t="s">
        <v>1577</v>
      </c>
      <c s="37">
        <v>9</v>
      </c>
      <c s="36">
        <v>0</v>
      </c>
      <c s="36">
        <f>ROUND(G484*H484,6)</f>
      </c>
      <c r="L484" s="38">
        <v>0</v>
      </c>
      <c s="32">
        <f>ROUND(ROUND(L484,2)*ROUND(G484,3),2)</f>
      </c>
      <c s="36" t="s">
        <v>1192</v>
      </c>
      <c>
        <f>(M484*21)/100</f>
      </c>
      <c t="s">
        <v>28</v>
      </c>
    </row>
    <row r="485" spans="1:5" ht="12.75">
      <c r="A485" s="35" t="s">
        <v>57</v>
      </c>
      <c r="E485" s="39" t="s">
        <v>1581</v>
      </c>
    </row>
    <row r="486" spans="1:5" ht="38.25">
      <c r="A486" s="35" t="s">
        <v>58</v>
      </c>
      <c r="E486" s="40" t="s">
        <v>1582</v>
      </c>
    </row>
    <row r="487" spans="1:5" ht="12.75">
      <c r="A487" t="s">
        <v>60</v>
      </c>
      <c r="E487" s="39" t="s">
        <v>5</v>
      </c>
    </row>
    <row r="488" spans="1:16" ht="25.5">
      <c r="A488" t="s">
        <v>50</v>
      </c>
      <c s="34" t="s">
        <v>1583</v>
      </c>
      <c s="34" t="s">
        <v>1584</v>
      </c>
      <c s="35" t="s">
        <v>5</v>
      </c>
      <c s="6" t="s">
        <v>1585</v>
      </c>
      <c s="36" t="s">
        <v>1577</v>
      </c>
      <c s="37">
        <v>2</v>
      </c>
      <c s="36">
        <v>0.00052</v>
      </c>
      <c s="36">
        <f>ROUND(G488*H488,6)</f>
      </c>
      <c r="L488" s="38">
        <v>0</v>
      </c>
      <c s="32">
        <f>ROUND(ROUND(L488,2)*ROUND(G488,3),2)</f>
      </c>
      <c s="36" t="s">
        <v>1273</v>
      </c>
      <c>
        <f>(M488*21)/100</f>
      </c>
      <c t="s">
        <v>28</v>
      </c>
    </row>
    <row r="489" spans="1:5" ht="25.5">
      <c r="A489" s="35" t="s">
        <v>57</v>
      </c>
      <c r="E489" s="39" t="s">
        <v>1585</v>
      </c>
    </row>
    <row r="490" spans="1:5" ht="12.75">
      <c r="A490" s="35" t="s">
        <v>58</v>
      </c>
      <c r="E490" s="40" t="s">
        <v>5</v>
      </c>
    </row>
    <row r="491" spans="1:5" ht="12.75">
      <c r="A491" t="s">
        <v>60</v>
      </c>
      <c r="E491" s="39" t="s">
        <v>5</v>
      </c>
    </row>
    <row r="492" spans="1:16" ht="25.5">
      <c r="A492" t="s">
        <v>50</v>
      </c>
      <c s="34" t="s">
        <v>1586</v>
      </c>
      <c s="34" t="s">
        <v>1587</v>
      </c>
      <c s="35" t="s">
        <v>5</v>
      </c>
      <c s="6" t="s">
        <v>1588</v>
      </c>
      <c s="36" t="s">
        <v>1577</v>
      </c>
      <c s="37">
        <v>2</v>
      </c>
      <c s="36">
        <v>0.00052</v>
      </c>
      <c s="36">
        <f>ROUND(G492*H492,6)</f>
      </c>
      <c r="L492" s="38">
        <v>0</v>
      </c>
      <c s="32">
        <f>ROUND(ROUND(L492,2)*ROUND(G492,3),2)</f>
      </c>
      <c s="36" t="s">
        <v>1273</v>
      </c>
      <c>
        <f>(M492*21)/100</f>
      </c>
      <c t="s">
        <v>28</v>
      </c>
    </row>
    <row r="493" spans="1:5" ht="25.5">
      <c r="A493" s="35" t="s">
        <v>57</v>
      </c>
      <c r="E493" s="39" t="s">
        <v>1588</v>
      </c>
    </row>
    <row r="494" spans="1:5" ht="12.75">
      <c r="A494" s="35" t="s">
        <v>58</v>
      </c>
      <c r="E494" s="40" t="s">
        <v>5</v>
      </c>
    </row>
    <row r="495" spans="1:5" ht="12.75">
      <c r="A495" t="s">
        <v>60</v>
      </c>
      <c r="E495" s="39" t="s">
        <v>5</v>
      </c>
    </row>
    <row r="496" spans="1:16" ht="25.5">
      <c r="A496" t="s">
        <v>50</v>
      </c>
      <c s="34" t="s">
        <v>1589</v>
      </c>
      <c s="34" t="s">
        <v>1590</v>
      </c>
      <c s="35" t="s">
        <v>5</v>
      </c>
      <c s="6" t="s">
        <v>1591</v>
      </c>
      <c s="36" t="s">
        <v>1577</v>
      </c>
      <c s="37">
        <v>1</v>
      </c>
      <c s="36">
        <v>0.00052</v>
      </c>
      <c s="36">
        <f>ROUND(G496*H496,6)</f>
      </c>
      <c r="L496" s="38">
        <v>0</v>
      </c>
      <c s="32">
        <f>ROUND(ROUND(L496,2)*ROUND(G496,3),2)</f>
      </c>
      <c s="36" t="s">
        <v>1273</v>
      </c>
      <c>
        <f>(M496*21)/100</f>
      </c>
      <c t="s">
        <v>28</v>
      </c>
    </row>
    <row r="497" spans="1:5" ht="25.5">
      <c r="A497" s="35" t="s">
        <v>57</v>
      </c>
      <c r="E497" s="39" t="s">
        <v>1591</v>
      </c>
    </row>
    <row r="498" spans="1:5" ht="12.75">
      <c r="A498" s="35" t="s">
        <v>58</v>
      </c>
      <c r="E498" s="40" t="s">
        <v>5</v>
      </c>
    </row>
    <row r="499" spans="1:5" ht="12.75">
      <c r="A499" t="s">
        <v>60</v>
      </c>
      <c r="E499" s="39" t="s">
        <v>5</v>
      </c>
    </row>
    <row r="500" spans="1:16" ht="25.5">
      <c r="A500" t="s">
        <v>50</v>
      </c>
      <c s="34" t="s">
        <v>1592</v>
      </c>
      <c s="34" t="s">
        <v>1593</v>
      </c>
      <c s="35" t="s">
        <v>5</v>
      </c>
      <c s="6" t="s">
        <v>1594</v>
      </c>
      <c s="36" t="s">
        <v>1577</v>
      </c>
      <c s="37">
        <v>1</v>
      </c>
      <c s="36">
        <v>0.00052</v>
      </c>
      <c s="36">
        <f>ROUND(G500*H500,6)</f>
      </c>
      <c r="L500" s="38">
        <v>0</v>
      </c>
      <c s="32">
        <f>ROUND(ROUND(L500,2)*ROUND(G500,3),2)</f>
      </c>
      <c s="36" t="s">
        <v>1273</v>
      </c>
      <c>
        <f>(M500*21)/100</f>
      </c>
      <c t="s">
        <v>28</v>
      </c>
    </row>
    <row r="501" spans="1:5" ht="25.5">
      <c r="A501" s="35" t="s">
        <v>57</v>
      </c>
      <c r="E501" s="39" t="s">
        <v>1594</v>
      </c>
    </row>
    <row r="502" spans="1:5" ht="12.75">
      <c r="A502" s="35" t="s">
        <v>58</v>
      </c>
      <c r="E502" s="40" t="s">
        <v>5</v>
      </c>
    </row>
    <row r="503" spans="1:5" ht="12.75">
      <c r="A503" t="s">
        <v>60</v>
      </c>
      <c r="E503" s="39" t="s">
        <v>5</v>
      </c>
    </row>
    <row r="504" spans="1:16" ht="25.5">
      <c r="A504" t="s">
        <v>50</v>
      </c>
      <c s="34" t="s">
        <v>1595</v>
      </c>
      <c s="34" t="s">
        <v>1596</v>
      </c>
      <c s="35" t="s">
        <v>5</v>
      </c>
      <c s="6" t="s">
        <v>1597</v>
      </c>
      <c s="36" t="s">
        <v>1577</v>
      </c>
      <c s="37">
        <v>1</v>
      </c>
      <c s="36">
        <v>0.00052</v>
      </c>
      <c s="36">
        <f>ROUND(G504*H504,6)</f>
      </c>
      <c r="L504" s="38">
        <v>0</v>
      </c>
      <c s="32">
        <f>ROUND(ROUND(L504,2)*ROUND(G504,3),2)</f>
      </c>
      <c s="36" t="s">
        <v>1273</v>
      </c>
      <c>
        <f>(M504*21)/100</f>
      </c>
      <c t="s">
        <v>28</v>
      </c>
    </row>
    <row r="505" spans="1:5" ht="25.5">
      <c r="A505" s="35" t="s">
        <v>57</v>
      </c>
      <c r="E505" s="39" t="s">
        <v>1597</v>
      </c>
    </row>
    <row r="506" spans="1:5" ht="12.75">
      <c r="A506" s="35" t="s">
        <v>58</v>
      </c>
      <c r="E506" s="40" t="s">
        <v>5</v>
      </c>
    </row>
    <row r="507" spans="1:5" ht="12.75">
      <c r="A507" t="s">
        <v>60</v>
      </c>
      <c r="E507" s="39" t="s">
        <v>5</v>
      </c>
    </row>
    <row r="508" spans="1:16" ht="12.75">
      <c r="A508" t="s">
        <v>50</v>
      </c>
      <c s="34" t="s">
        <v>1598</v>
      </c>
      <c s="34" t="s">
        <v>1599</v>
      </c>
      <c s="35" t="s">
        <v>5</v>
      </c>
      <c s="6" t="s">
        <v>1600</v>
      </c>
      <c s="36" t="s">
        <v>1577</v>
      </c>
      <c s="37">
        <v>9</v>
      </c>
      <c s="36">
        <v>0</v>
      </c>
      <c s="36">
        <f>ROUND(G508*H508,6)</f>
      </c>
      <c r="L508" s="38">
        <v>0</v>
      </c>
      <c s="32">
        <f>ROUND(ROUND(L508,2)*ROUND(G508,3),2)</f>
      </c>
      <c s="36" t="s">
        <v>1192</v>
      </c>
      <c>
        <f>(M508*21)/100</f>
      </c>
      <c t="s">
        <v>28</v>
      </c>
    </row>
    <row r="509" spans="1:5" ht="12.75">
      <c r="A509" s="35" t="s">
        <v>57</v>
      </c>
      <c r="E509" s="39" t="s">
        <v>1600</v>
      </c>
    </row>
    <row r="510" spans="1:5" ht="12.75">
      <c r="A510" s="35" t="s">
        <v>58</v>
      </c>
      <c r="E510" s="40" t="s">
        <v>5</v>
      </c>
    </row>
    <row r="511" spans="1:5" ht="12.75">
      <c r="A511" t="s">
        <v>60</v>
      </c>
      <c r="E511" s="39" t="s">
        <v>5</v>
      </c>
    </row>
    <row r="512" spans="1:16" ht="12.75">
      <c r="A512" t="s">
        <v>50</v>
      </c>
      <c s="34" t="s">
        <v>1601</v>
      </c>
      <c s="34" t="s">
        <v>1602</v>
      </c>
      <c s="35" t="s">
        <v>5</v>
      </c>
      <c s="6" t="s">
        <v>1603</v>
      </c>
      <c s="36" t="s">
        <v>620</v>
      </c>
      <c s="37">
        <v>4</v>
      </c>
      <c s="36">
        <v>0</v>
      </c>
      <c s="36">
        <f>ROUND(G512*H512,6)</f>
      </c>
      <c r="L512" s="38">
        <v>0</v>
      </c>
      <c s="32">
        <f>ROUND(ROUND(L512,2)*ROUND(G512,3),2)</f>
      </c>
      <c s="36" t="s">
        <v>1192</v>
      </c>
      <c>
        <f>(M512*21)/100</f>
      </c>
      <c t="s">
        <v>28</v>
      </c>
    </row>
    <row r="513" spans="1:5" ht="12.75">
      <c r="A513" s="35" t="s">
        <v>57</v>
      </c>
      <c r="E513" s="39" t="s">
        <v>1603</v>
      </c>
    </row>
    <row r="514" spans="1:5" ht="12.75">
      <c r="A514" s="35" t="s">
        <v>58</v>
      </c>
      <c r="E514" s="40" t="s">
        <v>5</v>
      </c>
    </row>
    <row r="515" spans="1:5" ht="12.75">
      <c r="A515" t="s">
        <v>60</v>
      </c>
      <c r="E515" s="39" t="s">
        <v>5</v>
      </c>
    </row>
    <row r="516" spans="1:16" ht="25.5">
      <c r="A516" t="s">
        <v>50</v>
      </c>
      <c s="34" t="s">
        <v>1604</v>
      </c>
      <c s="34" t="s">
        <v>1605</v>
      </c>
      <c s="35" t="s">
        <v>5</v>
      </c>
      <c s="6" t="s">
        <v>1606</v>
      </c>
      <c s="36" t="s">
        <v>55</v>
      </c>
      <c s="37">
        <v>0.465</v>
      </c>
      <c s="36">
        <v>0</v>
      </c>
      <c s="36">
        <f>ROUND(G516*H516,6)</f>
      </c>
      <c r="L516" s="38">
        <v>0</v>
      </c>
      <c s="32">
        <f>ROUND(ROUND(L516,2)*ROUND(G516,3),2)</f>
      </c>
      <c s="36" t="s">
        <v>1192</v>
      </c>
      <c>
        <f>(M516*21)/100</f>
      </c>
      <c t="s">
        <v>28</v>
      </c>
    </row>
    <row r="517" spans="1:5" ht="25.5">
      <c r="A517" s="35" t="s">
        <v>57</v>
      </c>
      <c r="E517" s="39" t="s">
        <v>1606</v>
      </c>
    </row>
    <row r="518" spans="1:5" ht="12.75">
      <c r="A518" s="35" t="s">
        <v>58</v>
      </c>
      <c r="E518" s="40" t="s">
        <v>5</v>
      </c>
    </row>
    <row r="519" spans="1:5" ht="12.75">
      <c r="A519" t="s">
        <v>60</v>
      </c>
      <c r="E519" s="39" t="s">
        <v>5</v>
      </c>
    </row>
    <row r="520" spans="1:13" ht="12.75">
      <c r="A520" t="s">
        <v>47</v>
      </c>
      <c r="C520" s="31" t="s">
        <v>1607</v>
      </c>
      <c r="E520" s="33" t="s">
        <v>1608</v>
      </c>
      <c r="J520" s="32">
        <f>0</f>
      </c>
      <c s="32">
        <f>0</f>
      </c>
      <c s="32">
        <f>0+L521+L525</f>
      </c>
      <c s="32">
        <f>0+M521+M525</f>
      </c>
    </row>
    <row r="521" spans="1:16" ht="25.5">
      <c r="A521" t="s">
        <v>50</v>
      </c>
      <c s="34" t="s">
        <v>1609</v>
      </c>
      <c s="34" t="s">
        <v>1610</v>
      </c>
      <c s="35" t="s">
        <v>5</v>
      </c>
      <c s="6" t="s">
        <v>1611</v>
      </c>
      <c s="36" t="s">
        <v>220</v>
      </c>
      <c s="37">
        <v>155.7</v>
      </c>
      <c s="36">
        <v>0.00174</v>
      </c>
      <c s="36">
        <f>ROUND(G521*H521,6)</f>
      </c>
      <c r="L521" s="38">
        <v>0</v>
      </c>
      <c s="32">
        <f>ROUND(ROUND(L521,2)*ROUND(G521,3),2)</f>
      </c>
      <c s="36" t="s">
        <v>1192</v>
      </c>
      <c>
        <f>(M521*21)/100</f>
      </c>
      <c t="s">
        <v>28</v>
      </c>
    </row>
    <row r="522" spans="1:5" ht="25.5">
      <c r="A522" s="35" t="s">
        <v>57</v>
      </c>
      <c r="E522" s="39" t="s">
        <v>1611</v>
      </c>
    </row>
    <row r="523" spans="1:5" ht="12.75">
      <c r="A523" s="35" t="s">
        <v>58</v>
      </c>
      <c r="E523" s="40" t="s">
        <v>1612</v>
      </c>
    </row>
    <row r="524" spans="1:5" ht="12.75">
      <c r="A524" t="s">
        <v>60</v>
      </c>
      <c r="E524" s="39" t="s">
        <v>1613</v>
      </c>
    </row>
    <row r="525" spans="1:16" ht="12.75">
      <c r="A525" t="s">
        <v>50</v>
      </c>
      <c s="34" t="s">
        <v>1614</v>
      </c>
      <c s="34" t="s">
        <v>1615</v>
      </c>
      <c s="35" t="s">
        <v>5</v>
      </c>
      <c s="6" t="s">
        <v>1616</v>
      </c>
      <c s="36" t="s">
        <v>220</v>
      </c>
      <c s="37">
        <v>155.7</v>
      </c>
      <c s="36">
        <v>0.00025</v>
      </c>
      <c s="36">
        <f>ROUND(G525*H525,6)</f>
      </c>
      <c r="L525" s="38">
        <v>0</v>
      </c>
      <c s="32">
        <f>ROUND(ROUND(L525,2)*ROUND(G525,3),2)</f>
      </c>
      <c s="36" t="s">
        <v>1192</v>
      </c>
      <c>
        <f>(M525*21)/100</f>
      </c>
      <c t="s">
        <v>28</v>
      </c>
    </row>
    <row r="526" spans="1:5" ht="12.75">
      <c r="A526" s="35" t="s">
        <v>57</v>
      </c>
      <c r="E526" s="39" t="s">
        <v>1616</v>
      </c>
    </row>
    <row r="527" spans="1:5" ht="12.75">
      <c r="A527" s="35" t="s">
        <v>58</v>
      </c>
      <c r="E527" s="40" t="s">
        <v>1612</v>
      </c>
    </row>
    <row r="528" spans="1:5" ht="12.75">
      <c r="A528" t="s">
        <v>60</v>
      </c>
      <c r="E528" s="39" t="s">
        <v>1613</v>
      </c>
    </row>
    <row r="529" spans="1:13" ht="12.75">
      <c r="A529" t="s">
        <v>47</v>
      </c>
      <c r="C529" s="31" t="s">
        <v>1617</v>
      </c>
      <c r="E529" s="33" t="s">
        <v>1618</v>
      </c>
      <c r="J529" s="32">
        <f>0</f>
      </c>
      <c s="32">
        <f>0</f>
      </c>
      <c s="32">
        <f>0+L530+L534+L538+L542+L546+L550+L554+L558+L562+L566+L570+L574</f>
      </c>
      <c s="32">
        <f>0+M530+M534+M538+M542+M546+M550+M554+M558+M562+M566+M570+M574</f>
      </c>
    </row>
    <row r="530" spans="1:16" ht="12.75">
      <c r="A530" t="s">
        <v>50</v>
      </c>
      <c s="34" t="s">
        <v>1619</v>
      </c>
      <c s="34" t="s">
        <v>1620</v>
      </c>
      <c s="35" t="s">
        <v>5</v>
      </c>
      <c s="6" t="s">
        <v>1621</v>
      </c>
      <c s="36" t="s">
        <v>220</v>
      </c>
      <c s="37">
        <v>111.46</v>
      </c>
      <c s="36">
        <v>0.0516</v>
      </c>
      <c s="36">
        <f>ROUND(G530*H530,6)</f>
      </c>
      <c r="L530" s="38">
        <v>0</v>
      </c>
      <c s="32">
        <f>ROUND(ROUND(L530,2)*ROUND(G530,3),2)</f>
      </c>
      <c s="36" t="s">
        <v>1273</v>
      </c>
      <c>
        <f>(M530*21)/100</f>
      </c>
      <c t="s">
        <v>28</v>
      </c>
    </row>
    <row r="531" spans="1:5" ht="12.75">
      <c r="A531" s="35" t="s">
        <v>57</v>
      </c>
      <c r="E531" s="39" t="s">
        <v>1621</v>
      </c>
    </row>
    <row r="532" spans="1:5" ht="63.75">
      <c r="A532" s="35" t="s">
        <v>58</v>
      </c>
      <c r="E532" s="42" t="s">
        <v>1622</v>
      </c>
    </row>
    <row r="533" spans="1:5" ht="12.75">
      <c r="A533" t="s">
        <v>60</v>
      </c>
      <c r="E533" s="39" t="s">
        <v>5</v>
      </c>
    </row>
    <row r="534" spans="1:16" ht="25.5">
      <c r="A534" t="s">
        <v>50</v>
      </c>
      <c s="34" t="s">
        <v>1623</v>
      </c>
      <c s="34" t="s">
        <v>1624</v>
      </c>
      <c s="35" t="s">
        <v>5</v>
      </c>
      <c s="6" t="s">
        <v>1625</v>
      </c>
      <c s="36" t="s">
        <v>220</v>
      </c>
      <c s="37">
        <v>111.46</v>
      </c>
      <c s="36">
        <v>0</v>
      </c>
      <c s="36">
        <f>ROUND(G534*H534,6)</f>
      </c>
      <c r="L534" s="38">
        <v>0</v>
      </c>
      <c s="32">
        <f>ROUND(ROUND(L534,2)*ROUND(G534,3),2)</f>
      </c>
      <c s="36" t="s">
        <v>1192</v>
      </c>
      <c>
        <f>(M534*21)/100</f>
      </c>
      <c t="s">
        <v>28</v>
      </c>
    </row>
    <row r="535" spans="1:5" ht="25.5">
      <c r="A535" s="35" t="s">
        <v>57</v>
      </c>
      <c r="E535" s="39" t="s">
        <v>1625</v>
      </c>
    </row>
    <row r="536" spans="1:5" ht="12.75">
      <c r="A536" s="35" t="s">
        <v>58</v>
      </c>
      <c r="E536" s="40" t="s">
        <v>1626</v>
      </c>
    </row>
    <row r="537" spans="1:5" ht="12.75">
      <c r="A537" t="s">
        <v>60</v>
      </c>
      <c r="E537" s="39" t="s">
        <v>5</v>
      </c>
    </row>
    <row r="538" spans="1:16" ht="25.5">
      <c r="A538" t="s">
        <v>50</v>
      </c>
      <c s="34" t="s">
        <v>1627</v>
      </c>
      <c s="34" t="s">
        <v>1628</v>
      </c>
      <c s="35" t="s">
        <v>5</v>
      </c>
      <c s="6" t="s">
        <v>1629</v>
      </c>
      <c s="36" t="s">
        <v>220</v>
      </c>
      <c s="37">
        <v>111.46</v>
      </c>
      <c s="36">
        <v>0</v>
      </c>
      <c s="36">
        <f>ROUND(G538*H538,6)</f>
      </c>
      <c r="L538" s="38">
        <v>0</v>
      </c>
      <c s="32">
        <f>ROUND(ROUND(L538,2)*ROUND(G538,3),2)</f>
      </c>
      <c s="36" t="s">
        <v>1192</v>
      </c>
      <c>
        <f>(M538*21)/100</f>
      </c>
      <c t="s">
        <v>28</v>
      </c>
    </row>
    <row r="539" spans="1:5" ht="25.5">
      <c r="A539" s="35" t="s">
        <v>57</v>
      </c>
      <c r="E539" s="39" t="s">
        <v>1629</v>
      </c>
    </row>
    <row r="540" spans="1:5" ht="12.75">
      <c r="A540" s="35" t="s">
        <v>58</v>
      </c>
      <c r="E540" s="40" t="s">
        <v>1626</v>
      </c>
    </row>
    <row r="541" spans="1:5" ht="12.75">
      <c r="A541" t="s">
        <v>60</v>
      </c>
      <c r="E541" s="39" t="s">
        <v>5</v>
      </c>
    </row>
    <row r="542" spans="1:16" ht="25.5">
      <c r="A542" t="s">
        <v>50</v>
      </c>
      <c s="34" t="s">
        <v>1630</v>
      </c>
      <c s="34" t="s">
        <v>1631</v>
      </c>
      <c s="35" t="s">
        <v>5</v>
      </c>
      <c s="6" t="s">
        <v>1632</v>
      </c>
      <c s="36" t="s">
        <v>220</v>
      </c>
      <c s="37">
        <v>34.386</v>
      </c>
      <c s="36">
        <v>0.072</v>
      </c>
      <c s="36">
        <f>ROUND(G542*H542,6)</f>
      </c>
      <c r="L542" s="38">
        <v>0</v>
      </c>
      <c s="32">
        <f>ROUND(ROUND(L542,2)*ROUND(G542,3),2)</f>
      </c>
      <c s="36" t="s">
        <v>56</v>
      </c>
      <c>
        <f>(M542*21)/100</f>
      </c>
      <c t="s">
        <v>28</v>
      </c>
    </row>
    <row r="543" spans="1:5" ht="25.5">
      <c r="A543" s="35" t="s">
        <v>57</v>
      </c>
      <c r="E543" s="39" t="s">
        <v>1632</v>
      </c>
    </row>
    <row r="544" spans="1:5" ht="12.75">
      <c r="A544" s="35" t="s">
        <v>58</v>
      </c>
      <c r="E544" s="40" t="s">
        <v>5</v>
      </c>
    </row>
    <row r="545" spans="1:5" ht="12.75">
      <c r="A545" t="s">
        <v>60</v>
      </c>
      <c r="E545" s="39" t="s">
        <v>5</v>
      </c>
    </row>
    <row r="546" spans="1:16" ht="38.25">
      <c r="A546" t="s">
        <v>50</v>
      </c>
      <c s="34" t="s">
        <v>1633</v>
      </c>
      <c s="34" t="s">
        <v>1634</v>
      </c>
      <c s="35" t="s">
        <v>5</v>
      </c>
      <c s="6" t="s">
        <v>1635</v>
      </c>
      <c s="36" t="s">
        <v>220</v>
      </c>
      <c s="37">
        <v>5.3</v>
      </c>
      <c s="36">
        <v>0.072</v>
      </c>
      <c s="36">
        <f>ROUND(G546*H546,6)</f>
      </c>
      <c r="L546" s="38">
        <v>0</v>
      </c>
      <c s="32">
        <f>ROUND(ROUND(L546,2)*ROUND(G546,3),2)</f>
      </c>
      <c s="36" t="s">
        <v>1273</v>
      </c>
      <c>
        <f>(M546*21)/100</f>
      </c>
      <c t="s">
        <v>28</v>
      </c>
    </row>
    <row r="547" spans="1:5" ht="38.25">
      <c r="A547" s="35" t="s">
        <v>57</v>
      </c>
      <c r="E547" s="39" t="s">
        <v>1636</v>
      </c>
    </row>
    <row r="548" spans="1:5" ht="12.75">
      <c r="A548" s="35" t="s">
        <v>58</v>
      </c>
      <c r="E548" s="40" t="s">
        <v>5</v>
      </c>
    </row>
    <row r="549" spans="1:5" ht="12.75">
      <c r="A549" t="s">
        <v>60</v>
      </c>
      <c r="E549" s="39" t="s">
        <v>5</v>
      </c>
    </row>
    <row r="550" spans="1:16" ht="38.25">
      <c r="A550" t="s">
        <v>50</v>
      </c>
      <c s="34" t="s">
        <v>1637</v>
      </c>
      <c s="34" t="s">
        <v>1638</v>
      </c>
      <c s="35" t="s">
        <v>5</v>
      </c>
      <c s="6" t="s">
        <v>1635</v>
      </c>
      <c s="36" t="s">
        <v>220</v>
      </c>
      <c s="37">
        <v>2.7</v>
      </c>
      <c s="36">
        <v>0.072</v>
      </c>
      <c s="36">
        <f>ROUND(G550*H550,6)</f>
      </c>
      <c r="L550" s="38">
        <v>0</v>
      </c>
      <c s="32">
        <f>ROUND(ROUND(L550,2)*ROUND(G550,3),2)</f>
      </c>
      <c s="36" t="s">
        <v>1273</v>
      </c>
      <c>
        <f>(M550*21)/100</f>
      </c>
      <c t="s">
        <v>28</v>
      </c>
    </row>
    <row r="551" spans="1:5" ht="38.25">
      <c r="A551" s="35" t="s">
        <v>57</v>
      </c>
      <c r="E551" s="39" t="s">
        <v>1639</v>
      </c>
    </row>
    <row r="552" spans="1:5" ht="12.75">
      <c r="A552" s="35" t="s">
        <v>58</v>
      </c>
      <c r="E552" s="40" t="s">
        <v>5</v>
      </c>
    </row>
    <row r="553" spans="1:5" ht="12.75">
      <c r="A553" t="s">
        <v>60</v>
      </c>
      <c r="E553" s="39" t="s">
        <v>5</v>
      </c>
    </row>
    <row r="554" spans="1:16" ht="38.25">
      <c r="A554" t="s">
        <v>50</v>
      </c>
      <c s="34" t="s">
        <v>1640</v>
      </c>
      <c s="34" t="s">
        <v>1641</v>
      </c>
      <c s="35" t="s">
        <v>5</v>
      </c>
      <c s="6" t="s">
        <v>1635</v>
      </c>
      <c s="36" t="s">
        <v>220</v>
      </c>
      <c s="37">
        <v>2.7</v>
      </c>
      <c s="36">
        <v>0.072</v>
      </c>
      <c s="36">
        <f>ROUND(G554*H554,6)</f>
      </c>
      <c r="L554" s="38">
        <v>0</v>
      </c>
      <c s="32">
        <f>ROUND(ROUND(L554,2)*ROUND(G554,3),2)</f>
      </c>
      <c s="36" t="s">
        <v>1273</v>
      </c>
      <c>
        <f>(M554*21)/100</f>
      </c>
      <c t="s">
        <v>28</v>
      </c>
    </row>
    <row r="555" spans="1:5" ht="38.25">
      <c r="A555" s="35" t="s">
        <v>57</v>
      </c>
      <c r="E555" s="39" t="s">
        <v>1639</v>
      </c>
    </row>
    <row r="556" spans="1:5" ht="12.75">
      <c r="A556" s="35" t="s">
        <v>58</v>
      </c>
      <c r="E556" s="40" t="s">
        <v>5</v>
      </c>
    </row>
    <row r="557" spans="1:5" ht="12.75">
      <c r="A557" t="s">
        <v>60</v>
      </c>
      <c r="E557" s="39" t="s">
        <v>5</v>
      </c>
    </row>
    <row r="558" spans="1:16" ht="38.25">
      <c r="A558" t="s">
        <v>50</v>
      </c>
      <c s="34" t="s">
        <v>1642</v>
      </c>
      <c s="34" t="s">
        <v>1643</v>
      </c>
      <c s="35" t="s">
        <v>5</v>
      </c>
      <c s="6" t="s">
        <v>1635</v>
      </c>
      <c s="36" t="s">
        <v>220</v>
      </c>
      <c s="37">
        <v>5.3</v>
      </c>
      <c s="36">
        <v>0.072</v>
      </c>
      <c s="36">
        <f>ROUND(G558*H558,6)</f>
      </c>
      <c r="L558" s="38">
        <v>0</v>
      </c>
      <c s="32">
        <f>ROUND(ROUND(L558,2)*ROUND(G558,3),2)</f>
      </c>
      <c s="36" t="s">
        <v>1273</v>
      </c>
      <c>
        <f>(M558*21)/100</f>
      </c>
      <c t="s">
        <v>28</v>
      </c>
    </row>
    <row r="559" spans="1:5" ht="38.25">
      <c r="A559" s="35" t="s">
        <v>57</v>
      </c>
      <c r="E559" s="39" t="s">
        <v>1636</v>
      </c>
    </row>
    <row r="560" spans="1:5" ht="12.75">
      <c r="A560" s="35" t="s">
        <v>58</v>
      </c>
      <c r="E560" s="40" t="s">
        <v>5</v>
      </c>
    </row>
    <row r="561" spans="1:5" ht="12.75">
      <c r="A561" t="s">
        <v>60</v>
      </c>
      <c r="E561" s="39" t="s">
        <v>5</v>
      </c>
    </row>
    <row r="562" spans="1:16" ht="25.5">
      <c r="A562" t="s">
        <v>50</v>
      </c>
      <c s="34" t="s">
        <v>1644</v>
      </c>
      <c s="34" t="s">
        <v>1645</v>
      </c>
      <c s="35" t="s">
        <v>5</v>
      </c>
      <c s="6" t="s">
        <v>1646</v>
      </c>
      <c s="36" t="s">
        <v>220</v>
      </c>
      <c s="37">
        <v>1.26</v>
      </c>
      <c s="36">
        <v>0</v>
      </c>
      <c s="36">
        <f>ROUND(G562*H562,6)</f>
      </c>
      <c r="L562" s="38">
        <v>0</v>
      </c>
      <c s="32">
        <f>ROUND(ROUND(L562,2)*ROUND(G562,3),2)</f>
      </c>
      <c s="36" t="s">
        <v>1273</v>
      </c>
      <c>
        <f>(M562*21)/100</f>
      </c>
      <c t="s">
        <v>28</v>
      </c>
    </row>
    <row r="563" spans="1:5" ht="38.25">
      <c r="A563" s="35" t="s">
        <v>57</v>
      </c>
      <c r="E563" s="39" t="s">
        <v>1647</v>
      </c>
    </row>
    <row r="564" spans="1:5" ht="12.75">
      <c r="A564" s="35" t="s">
        <v>58</v>
      </c>
      <c r="E564" s="40" t="s">
        <v>5</v>
      </c>
    </row>
    <row r="565" spans="1:5" ht="12.75">
      <c r="A565" t="s">
        <v>60</v>
      </c>
      <c r="E565" s="39" t="s">
        <v>5</v>
      </c>
    </row>
    <row r="566" spans="1:16" ht="25.5">
      <c r="A566" t="s">
        <v>50</v>
      </c>
      <c s="34" t="s">
        <v>1648</v>
      </c>
      <c s="34" t="s">
        <v>1649</v>
      </c>
      <c s="35" t="s">
        <v>5</v>
      </c>
      <c s="6" t="s">
        <v>1650</v>
      </c>
      <c s="36" t="s">
        <v>55</v>
      </c>
      <c s="37">
        <v>13.624</v>
      </c>
      <c s="36">
        <v>0</v>
      </c>
      <c s="36">
        <f>ROUND(G566*H566,6)</f>
      </c>
      <c r="L566" s="38">
        <v>0</v>
      </c>
      <c s="32">
        <f>ROUND(ROUND(L566,2)*ROUND(G566,3),2)</f>
      </c>
      <c s="36" t="s">
        <v>1192</v>
      </c>
      <c>
        <f>(M566*21)/100</f>
      </c>
      <c t="s">
        <v>28</v>
      </c>
    </row>
    <row r="567" spans="1:5" ht="25.5">
      <c r="A567" s="35" t="s">
        <v>57</v>
      </c>
      <c r="E567" s="39" t="s">
        <v>1650</v>
      </c>
    </row>
    <row r="568" spans="1:5" ht="12.75">
      <c r="A568" s="35" t="s">
        <v>58</v>
      </c>
      <c r="E568" s="40" t="s">
        <v>5</v>
      </c>
    </row>
    <row r="569" spans="1:5" ht="114.75">
      <c r="A569" t="s">
        <v>60</v>
      </c>
      <c r="E569" s="39" t="s">
        <v>1509</v>
      </c>
    </row>
    <row r="570" spans="1:16" ht="38.25">
      <c r="A570" t="s">
        <v>50</v>
      </c>
      <c s="34" t="s">
        <v>1651</v>
      </c>
      <c s="34" t="s">
        <v>1652</v>
      </c>
      <c s="35" t="s">
        <v>5</v>
      </c>
      <c s="6" t="s">
        <v>1653</v>
      </c>
      <c s="36" t="s">
        <v>55</v>
      </c>
      <c s="37">
        <v>13.624</v>
      </c>
      <c s="36">
        <v>0</v>
      </c>
      <c s="36">
        <f>ROUND(G570*H570,6)</f>
      </c>
      <c r="L570" s="38">
        <v>0</v>
      </c>
      <c s="32">
        <f>ROUND(ROUND(L570,2)*ROUND(G570,3),2)</f>
      </c>
      <c s="36" t="s">
        <v>1192</v>
      </c>
      <c>
        <f>(M570*21)/100</f>
      </c>
      <c t="s">
        <v>28</v>
      </c>
    </row>
    <row r="571" spans="1:5" ht="38.25">
      <c r="A571" s="35" t="s">
        <v>57</v>
      </c>
      <c r="E571" s="39" t="s">
        <v>1654</v>
      </c>
    </row>
    <row r="572" spans="1:5" ht="12.75">
      <c r="A572" s="35" t="s">
        <v>58</v>
      </c>
      <c r="E572" s="40" t="s">
        <v>5</v>
      </c>
    </row>
    <row r="573" spans="1:5" ht="114.75">
      <c r="A573" t="s">
        <v>60</v>
      </c>
      <c r="E573" s="39" t="s">
        <v>1509</v>
      </c>
    </row>
    <row r="574" spans="1:16" ht="25.5">
      <c r="A574" t="s">
        <v>50</v>
      </c>
      <c s="34" t="s">
        <v>1655</v>
      </c>
      <c s="34" t="s">
        <v>1656</v>
      </c>
      <c s="35" t="s">
        <v>5</v>
      </c>
      <c s="6" t="s">
        <v>1657</v>
      </c>
      <c s="36" t="s">
        <v>220</v>
      </c>
      <c s="37">
        <v>60.1</v>
      </c>
      <c s="36">
        <v>0.072</v>
      </c>
      <c s="36">
        <f>ROUND(G574*H574,6)</f>
      </c>
      <c r="L574" s="38">
        <v>0</v>
      </c>
      <c s="32">
        <f>ROUND(ROUND(L574,2)*ROUND(G574,3),2)</f>
      </c>
      <c s="36" t="s">
        <v>56</v>
      </c>
      <c>
        <f>(M574*21)/100</f>
      </c>
      <c t="s">
        <v>28</v>
      </c>
    </row>
    <row r="575" spans="1:5" ht="25.5">
      <c r="A575" s="35" t="s">
        <v>57</v>
      </c>
      <c r="E575" s="39" t="s">
        <v>1657</v>
      </c>
    </row>
    <row r="576" spans="1:5" ht="89.25">
      <c r="A576" s="35" t="s">
        <v>58</v>
      </c>
      <c r="E576" s="40" t="s">
        <v>1658</v>
      </c>
    </row>
    <row r="577" spans="1:5" ht="12.75">
      <c r="A577" t="s">
        <v>60</v>
      </c>
      <c r="E577" s="39" t="s">
        <v>5</v>
      </c>
    </row>
    <row r="578" spans="1:13" ht="12.75">
      <c r="A578" t="s">
        <v>47</v>
      </c>
      <c r="C578" s="31" t="s">
        <v>1659</v>
      </c>
      <c r="E578" s="33" t="s">
        <v>1660</v>
      </c>
      <c r="J578" s="32">
        <f>0</f>
      </c>
      <c s="32">
        <f>0</f>
      </c>
      <c s="32">
        <f>0+L579+L583+L587+L591+L595+L599+L603+L607+L611+L615+L619+L623+L627+L631+L635+L639+L643+L647+L651+L655</f>
      </c>
      <c s="32">
        <f>0+M579+M583+M587+M591+M595+M599+M603+M607+M611+M615+M619+M623+M627+M631+M635+M639+M643+M647+M651+M655</f>
      </c>
    </row>
    <row r="579" spans="1:16" ht="25.5">
      <c r="A579" t="s">
        <v>50</v>
      </c>
      <c s="34" t="s">
        <v>1661</v>
      </c>
      <c s="34" t="s">
        <v>1662</v>
      </c>
      <c s="35" t="s">
        <v>5</v>
      </c>
      <c s="6" t="s">
        <v>1663</v>
      </c>
      <c s="36" t="s">
        <v>188</v>
      </c>
      <c s="37">
        <v>15.808</v>
      </c>
      <c s="36">
        <v>0</v>
      </c>
      <c s="36">
        <f>ROUND(G579*H579,6)</f>
      </c>
      <c r="L579" s="38">
        <v>0</v>
      </c>
      <c s="32">
        <f>ROUND(ROUND(L579,2)*ROUND(G579,3),2)</f>
      </c>
      <c s="36" t="s">
        <v>1192</v>
      </c>
      <c>
        <f>(M579*21)/100</f>
      </c>
      <c t="s">
        <v>28</v>
      </c>
    </row>
    <row r="580" spans="1:5" ht="25.5">
      <c r="A580" s="35" t="s">
        <v>57</v>
      </c>
      <c r="E580" s="39" t="s">
        <v>1663</v>
      </c>
    </row>
    <row r="581" spans="1:5" ht="63.75">
      <c r="A581" s="35" t="s">
        <v>58</v>
      </c>
      <c r="E581" s="42" t="s">
        <v>1664</v>
      </c>
    </row>
    <row r="582" spans="1:5" ht="25.5">
      <c r="A582" t="s">
        <v>60</v>
      </c>
      <c r="E582" s="39" t="s">
        <v>1665</v>
      </c>
    </row>
    <row r="583" spans="1:16" ht="25.5">
      <c r="A583" t="s">
        <v>50</v>
      </c>
      <c s="34" t="s">
        <v>1666</v>
      </c>
      <c s="34" t="s">
        <v>1667</v>
      </c>
      <c s="35" t="s">
        <v>5</v>
      </c>
      <c s="6" t="s">
        <v>1668</v>
      </c>
      <c s="36" t="s">
        <v>188</v>
      </c>
      <c s="37">
        <v>629.512</v>
      </c>
      <c s="36">
        <v>0</v>
      </c>
      <c s="36">
        <f>ROUND(G583*H583,6)</f>
      </c>
      <c r="L583" s="38">
        <v>0</v>
      </c>
      <c s="32">
        <f>ROUND(ROUND(L583,2)*ROUND(G583,3),2)</f>
      </c>
      <c s="36" t="s">
        <v>1192</v>
      </c>
      <c>
        <f>(M583*21)/100</f>
      </c>
      <c t="s">
        <v>28</v>
      </c>
    </row>
    <row r="584" spans="1:5" ht="25.5">
      <c r="A584" s="35" t="s">
        <v>57</v>
      </c>
      <c r="E584" s="39" t="s">
        <v>1668</v>
      </c>
    </row>
    <row r="585" spans="1:5" ht="114.75">
      <c r="A585" s="35" t="s">
        <v>58</v>
      </c>
      <c r="E585" s="42" t="s">
        <v>1669</v>
      </c>
    </row>
    <row r="586" spans="1:5" ht="25.5">
      <c r="A586" t="s">
        <v>60</v>
      </c>
      <c r="E586" s="39" t="s">
        <v>1665</v>
      </c>
    </row>
    <row r="587" spans="1:16" ht="25.5">
      <c r="A587" t="s">
        <v>50</v>
      </c>
      <c s="34" t="s">
        <v>1670</v>
      </c>
      <c s="34" t="s">
        <v>1671</v>
      </c>
      <c s="35" t="s">
        <v>5</v>
      </c>
      <c s="6" t="s">
        <v>1672</v>
      </c>
      <c s="36" t="s">
        <v>188</v>
      </c>
      <c s="37">
        <v>87.49</v>
      </c>
      <c s="36">
        <v>0</v>
      </c>
      <c s="36">
        <f>ROUND(G587*H587,6)</f>
      </c>
      <c r="L587" s="38">
        <v>0</v>
      </c>
      <c s="32">
        <f>ROUND(ROUND(L587,2)*ROUND(G587,3),2)</f>
      </c>
      <c s="36" t="s">
        <v>1192</v>
      </c>
      <c>
        <f>(M587*21)/100</f>
      </c>
      <c t="s">
        <v>28</v>
      </c>
    </row>
    <row r="588" spans="1:5" ht="25.5">
      <c r="A588" s="35" t="s">
        <v>57</v>
      </c>
      <c r="E588" s="39" t="s">
        <v>1672</v>
      </c>
    </row>
    <row r="589" spans="1:5" ht="114.75">
      <c r="A589" s="35" t="s">
        <v>58</v>
      </c>
      <c r="E589" s="42" t="s">
        <v>1673</v>
      </c>
    </row>
    <row r="590" spans="1:5" ht="25.5">
      <c r="A590" t="s">
        <v>60</v>
      </c>
      <c r="E590" s="39" t="s">
        <v>1665</v>
      </c>
    </row>
    <row r="591" spans="1:16" ht="25.5">
      <c r="A591" t="s">
        <v>50</v>
      </c>
      <c s="34" t="s">
        <v>1674</v>
      </c>
      <c s="34" t="s">
        <v>1675</v>
      </c>
      <c s="35" t="s">
        <v>5</v>
      </c>
      <c s="6" t="s">
        <v>1676</v>
      </c>
      <c s="36" t="s">
        <v>188</v>
      </c>
      <c s="37">
        <v>176.8</v>
      </c>
      <c s="36">
        <v>0</v>
      </c>
      <c s="36">
        <f>ROUND(G591*H591,6)</f>
      </c>
      <c r="L591" s="38">
        <v>0</v>
      </c>
      <c s="32">
        <f>ROUND(ROUND(L591,2)*ROUND(G591,3),2)</f>
      </c>
      <c s="36" t="s">
        <v>1192</v>
      </c>
      <c>
        <f>(M591*21)/100</f>
      </c>
      <c t="s">
        <v>28</v>
      </c>
    </row>
    <row r="592" spans="1:5" ht="25.5">
      <c r="A592" s="35" t="s">
        <v>57</v>
      </c>
      <c r="E592" s="39" t="s">
        <v>1676</v>
      </c>
    </row>
    <row r="593" spans="1:5" ht="114.75">
      <c r="A593" s="35" t="s">
        <v>58</v>
      </c>
      <c r="E593" s="42" t="s">
        <v>1677</v>
      </c>
    </row>
    <row r="594" spans="1:5" ht="25.5">
      <c r="A594" t="s">
        <v>60</v>
      </c>
      <c r="E594" s="39" t="s">
        <v>1665</v>
      </c>
    </row>
    <row r="595" spans="1:16" ht="25.5">
      <c r="A595" t="s">
        <v>50</v>
      </c>
      <c s="34" t="s">
        <v>1678</v>
      </c>
      <c s="34" t="s">
        <v>1679</v>
      </c>
      <c s="35" t="s">
        <v>5</v>
      </c>
      <c s="6" t="s">
        <v>1680</v>
      </c>
      <c s="36" t="s">
        <v>188</v>
      </c>
      <c s="37">
        <v>76.778</v>
      </c>
      <c s="36">
        <v>0</v>
      </c>
      <c s="36">
        <f>ROUND(G595*H595,6)</f>
      </c>
      <c r="L595" s="38">
        <v>0</v>
      </c>
      <c s="32">
        <f>ROUND(ROUND(L595,2)*ROUND(G595,3),2)</f>
      </c>
      <c s="36" t="s">
        <v>1192</v>
      </c>
      <c>
        <f>(M595*21)/100</f>
      </c>
      <c t="s">
        <v>28</v>
      </c>
    </row>
    <row r="596" spans="1:5" ht="25.5">
      <c r="A596" s="35" t="s">
        <v>57</v>
      </c>
      <c r="E596" s="39" t="s">
        <v>1680</v>
      </c>
    </row>
    <row r="597" spans="1:5" ht="63.75">
      <c r="A597" s="35" t="s">
        <v>58</v>
      </c>
      <c r="E597" s="42" t="s">
        <v>1681</v>
      </c>
    </row>
    <row r="598" spans="1:5" ht="25.5">
      <c r="A598" t="s">
        <v>60</v>
      </c>
      <c r="E598" s="39" t="s">
        <v>1665</v>
      </c>
    </row>
    <row r="599" spans="1:16" ht="12.75">
      <c r="A599" t="s">
        <v>50</v>
      </c>
      <c s="34" t="s">
        <v>1682</v>
      </c>
      <c s="34" t="s">
        <v>1683</v>
      </c>
      <c s="35" t="s">
        <v>5</v>
      </c>
      <c s="6" t="s">
        <v>1684</v>
      </c>
      <c s="36" t="s">
        <v>188</v>
      </c>
      <c s="37">
        <v>15.808</v>
      </c>
      <c s="36">
        <v>0.00732</v>
      </c>
      <c s="36">
        <f>ROUND(G599*H599,6)</f>
      </c>
      <c r="L599" s="38">
        <v>0</v>
      </c>
      <c s="32">
        <f>ROUND(ROUND(L599,2)*ROUND(G599,3),2)</f>
      </c>
      <c s="36" t="s">
        <v>1192</v>
      </c>
      <c>
        <f>(M599*21)/100</f>
      </c>
      <c t="s">
        <v>28</v>
      </c>
    </row>
    <row r="600" spans="1:5" ht="12.75">
      <c r="A600" s="35" t="s">
        <v>57</v>
      </c>
      <c r="E600" s="39" t="s">
        <v>1684</v>
      </c>
    </row>
    <row r="601" spans="1:5" ht="63.75">
      <c r="A601" s="35" t="s">
        <v>58</v>
      </c>
      <c r="E601" s="42" t="s">
        <v>1664</v>
      </c>
    </row>
    <row r="602" spans="1:5" ht="25.5">
      <c r="A602" t="s">
        <v>60</v>
      </c>
      <c r="E602" s="39" t="s">
        <v>1685</v>
      </c>
    </row>
    <row r="603" spans="1:16" ht="25.5">
      <c r="A603" t="s">
        <v>50</v>
      </c>
      <c s="34" t="s">
        <v>1686</v>
      </c>
      <c s="34" t="s">
        <v>1687</v>
      </c>
      <c s="35" t="s">
        <v>5</v>
      </c>
      <c s="6" t="s">
        <v>1688</v>
      </c>
      <c s="36" t="s">
        <v>188</v>
      </c>
      <c s="37">
        <v>629.512</v>
      </c>
      <c s="36">
        <v>0.01363</v>
      </c>
      <c s="36">
        <f>ROUND(G603*H603,6)</f>
      </c>
      <c r="L603" s="38">
        <v>0</v>
      </c>
      <c s="32">
        <f>ROUND(ROUND(L603,2)*ROUND(G603,3),2)</f>
      </c>
      <c s="36" t="s">
        <v>1192</v>
      </c>
      <c>
        <f>(M603*21)/100</f>
      </c>
      <c t="s">
        <v>28</v>
      </c>
    </row>
    <row r="604" spans="1:5" ht="25.5">
      <c r="A604" s="35" t="s">
        <v>57</v>
      </c>
      <c r="E604" s="39" t="s">
        <v>1688</v>
      </c>
    </row>
    <row r="605" spans="1:5" ht="114.75">
      <c r="A605" s="35" t="s">
        <v>58</v>
      </c>
      <c r="E605" s="42" t="s">
        <v>1669</v>
      </c>
    </row>
    <row r="606" spans="1:5" ht="25.5">
      <c r="A606" t="s">
        <v>60</v>
      </c>
      <c r="E606" s="39" t="s">
        <v>1685</v>
      </c>
    </row>
    <row r="607" spans="1:16" ht="25.5">
      <c r="A607" t="s">
        <v>50</v>
      </c>
      <c s="34" t="s">
        <v>1689</v>
      </c>
      <c s="34" t="s">
        <v>1690</v>
      </c>
      <c s="35" t="s">
        <v>5</v>
      </c>
      <c s="6" t="s">
        <v>1691</v>
      </c>
      <c s="36" t="s">
        <v>188</v>
      </c>
      <c s="37">
        <v>87.49</v>
      </c>
      <c s="36">
        <v>0.01752</v>
      </c>
      <c s="36">
        <f>ROUND(G607*H607,6)</f>
      </c>
      <c r="L607" s="38">
        <v>0</v>
      </c>
      <c s="32">
        <f>ROUND(ROUND(L607,2)*ROUND(G607,3),2)</f>
      </c>
      <c s="36" t="s">
        <v>1192</v>
      </c>
      <c>
        <f>(M607*21)/100</f>
      </c>
      <c t="s">
        <v>28</v>
      </c>
    </row>
    <row r="608" spans="1:5" ht="25.5">
      <c r="A608" s="35" t="s">
        <v>57</v>
      </c>
      <c r="E608" s="39" t="s">
        <v>1691</v>
      </c>
    </row>
    <row r="609" spans="1:5" ht="114.75">
      <c r="A609" s="35" t="s">
        <v>58</v>
      </c>
      <c r="E609" s="42" t="s">
        <v>1673</v>
      </c>
    </row>
    <row r="610" spans="1:5" ht="25.5">
      <c r="A610" t="s">
        <v>60</v>
      </c>
      <c r="E610" s="39" t="s">
        <v>1685</v>
      </c>
    </row>
    <row r="611" spans="1:16" ht="25.5">
      <c r="A611" t="s">
        <v>50</v>
      </c>
      <c s="34" t="s">
        <v>1692</v>
      </c>
      <c s="34" t="s">
        <v>1693</v>
      </c>
      <c s="35" t="s">
        <v>5</v>
      </c>
      <c s="6" t="s">
        <v>1694</v>
      </c>
      <c s="36" t="s">
        <v>188</v>
      </c>
      <c s="37">
        <v>176.8</v>
      </c>
      <c s="36">
        <v>0.02733</v>
      </c>
      <c s="36">
        <f>ROUND(G611*H611,6)</f>
      </c>
      <c r="L611" s="38">
        <v>0</v>
      </c>
      <c s="32">
        <f>ROUND(ROUND(L611,2)*ROUND(G611,3),2)</f>
      </c>
      <c s="36" t="s">
        <v>1192</v>
      </c>
      <c>
        <f>(M611*21)/100</f>
      </c>
      <c t="s">
        <v>28</v>
      </c>
    </row>
    <row r="612" spans="1:5" ht="25.5">
      <c r="A612" s="35" t="s">
        <v>57</v>
      </c>
      <c r="E612" s="39" t="s">
        <v>1694</v>
      </c>
    </row>
    <row r="613" spans="1:5" ht="114.75">
      <c r="A613" s="35" t="s">
        <v>58</v>
      </c>
      <c r="E613" s="42" t="s">
        <v>1677</v>
      </c>
    </row>
    <row r="614" spans="1:5" ht="25.5">
      <c r="A614" t="s">
        <v>60</v>
      </c>
      <c r="E614" s="39" t="s">
        <v>1685</v>
      </c>
    </row>
    <row r="615" spans="1:16" ht="25.5">
      <c r="A615" t="s">
        <v>50</v>
      </c>
      <c s="34" t="s">
        <v>1695</v>
      </c>
      <c s="34" t="s">
        <v>1696</v>
      </c>
      <c s="35" t="s">
        <v>5</v>
      </c>
      <c s="6" t="s">
        <v>1697</v>
      </c>
      <c s="36" t="s">
        <v>188</v>
      </c>
      <c s="37">
        <v>76.778</v>
      </c>
      <c s="36">
        <v>0.0364</v>
      </c>
      <c s="36">
        <f>ROUND(G615*H615,6)</f>
      </c>
      <c r="L615" s="38">
        <v>0</v>
      </c>
      <c s="32">
        <f>ROUND(ROUND(L615,2)*ROUND(G615,3),2)</f>
      </c>
      <c s="36" t="s">
        <v>1192</v>
      </c>
      <c>
        <f>(M615*21)/100</f>
      </c>
      <c t="s">
        <v>28</v>
      </c>
    </row>
    <row r="616" spans="1:5" ht="25.5">
      <c r="A616" s="35" t="s">
        <v>57</v>
      </c>
      <c r="E616" s="39" t="s">
        <v>1697</v>
      </c>
    </row>
    <row r="617" spans="1:5" ht="63.75">
      <c r="A617" s="35" t="s">
        <v>58</v>
      </c>
      <c r="E617" s="42" t="s">
        <v>1681</v>
      </c>
    </row>
    <row r="618" spans="1:5" ht="25.5">
      <c r="A618" t="s">
        <v>60</v>
      </c>
      <c r="E618" s="39" t="s">
        <v>1685</v>
      </c>
    </row>
    <row r="619" spans="1:16" ht="25.5">
      <c r="A619" t="s">
        <v>50</v>
      </c>
      <c s="34" t="s">
        <v>1698</v>
      </c>
      <c s="34" t="s">
        <v>1699</v>
      </c>
      <c s="35" t="s">
        <v>5</v>
      </c>
      <c s="6" t="s">
        <v>1700</v>
      </c>
      <c s="36" t="s">
        <v>220</v>
      </c>
      <c s="37">
        <v>146.4</v>
      </c>
      <c s="36">
        <v>0</v>
      </c>
      <c s="36">
        <f>ROUND(G619*H619,6)</f>
      </c>
      <c r="L619" s="38">
        <v>0</v>
      </c>
      <c s="32">
        <f>ROUND(ROUND(L619,2)*ROUND(G619,3),2)</f>
      </c>
      <c s="36" t="s">
        <v>1192</v>
      </c>
      <c>
        <f>(M619*21)/100</f>
      </c>
      <c t="s">
        <v>28</v>
      </c>
    </row>
    <row r="620" spans="1:5" ht="25.5">
      <c r="A620" s="35" t="s">
        <v>57</v>
      </c>
      <c r="E620" s="39" t="s">
        <v>1700</v>
      </c>
    </row>
    <row r="621" spans="1:5" ht="38.25">
      <c r="A621" s="35" t="s">
        <v>58</v>
      </c>
      <c r="E621" s="42" t="s">
        <v>1701</v>
      </c>
    </row>
    <row r="622" spans="1:5" ht="89.25">
      <c r="A622" t="s">
        <v>60</v>
      </c>
      <c r="E622" s="39" t="s">
        <v>1702</v>
      </c>
    </row>
    <row r="623" spans="1:16" ht="12.75">
      <c r="A623" t="s">
        <v>50</v>
      </c>
      <c s="34" t="s">
        <v>1703</v>
      </c>
      <c s="34" t="s">
        <v>1704</v>
      </c>
      <c s="35" t="s">
        <v>5</v>
      </c>
      <c s="6" t="s">
        <v>1705</v>
      </c>
      <c s="36" t="s">
        <v>1191</v>
      </c>
      <c s="37">
        <v>5.472</v>
      </c>
      <c s="36">
        <v>0.55</v>
      </c>
      <c s="36">
        <f>ROUND(G623*H623,6)</f>
      </c>
      <c r="L623" s="38">
        <v>0</v>
      </c>
      <c s="32">
        <f>ROUND(ROUND(L623,2)*ROUND(G623,3),2)</f>
      </c>
      <c s="36" t="s">
        <v>1192</v>
      </c>
      <c>
        <f>(M623*21)/100</f>
      </c>
      <c t="s">
        <v>28</v>
      </c>
    </row>
    <row r="624" spans="1:5" ht="12.75">
      <c r="A624" s="35" t="s">
        <v>57</v>
      </c>
      <c r="E624" s="39" t="s">
        <v>1705</v>
      </c>
    </row>
    <row r="625" spans="1:5" ht="25.5">
      <c r="A625" s="35" t="s">
        <v>58</v>
      </c>
      <c r="E625" s="40" t="s">
        <v>1706</v>
      </c>
    </row>
    <row r="626" spans="1:5" ht="12.75">
      <c r="A626" t="s">
        <v>60</v>
      </c>
      <c r="E626" s="39" t="s">
        <v>5</v>
      </c>
    </row>
    <row r="627" spans="1:16" ht="25.5">
      <c r="A627" t="s">
        <v>50</v>
      </c>
      <c s="34" t="s">
        <v>1707</v>
      </c>
      <c s="34" t="s">
        <v>1708</v>
      </c>
      <c s="35" t="s">
        <v>5</v>
      </c>
      <c s="6" t="s">
        <v>1709</v>
      </c>
      <c s="36" t="s">
        <v>220</v>
      </c>
      <c s="37">
        <v>733.698</v>
      </c>
      <c s="36">
        <v>0</v>
      </c>
      <c s="36">
        <f>ROUND(G627*H627,6)</f>
      </c>
      <c r="L627" s="38">
        <v>0</v>
      </c>
      <c s="32">
        <f>ROUND(ROUND(L627,2)*ROUND(G627,3),2)</f>
      </c>
      <c s="36" t="s">
        <v>1192</v>
      </c>
      <c>
        <f>(M627*21)/100</f>
      </c>
      <c t="s">
        <v>28</v>
      </c>
    </row>
    <row r="628" spans="1:5" ht="25.5">
      <c r="A628" s="35" t="s">
        <v>57</v>
      </c>
      <c r="E628" s="39" t="s">
        <v>1709</v>
      </c>
    </row>
    <row r="629" spans="1:5" ht="51">
      <c r="A629" s="35" t="s">
        <v>58</v>
      </c>
      <c r="E629" s="40" t="s">
        <v>1710</v>
      </c>
    </row>
    <row r="630" spans="1:5" ht="12.75">
      <c r="A630" t="s">
        <v>60</v>
      </c>
      <c r="E630" s="39" t="s">
        <v>5</v>
      </c>
    </row>
    <row r="631" spans="1:16" ht="25.5">
      <c r="A631" t="s">
        <v>50</v>
      </c>
      <c s="34" t="s">
        <v>1711</v>
      </c>
      <c s="34" t="s">
        <v>1712</v>
      </c>
      <c s="35" t="s">
        <v>5</v>
      </c>
      <c s="6" t="s">
        <v>1713</v>
      </c>
      <c s="36" t="s">
        <v>220</v>
      </c>
      <c s="37">
        <v>773.438</v>
      </c>
      <c s="36">
        <v>0</v>
      </c>
      <c s="36">
        <f>ROUND(G631*H631,6)</f>
      </c>
      <c r="L631" s="38">
        <v>0</v>
      </c>
      <c s="32">
        <f>ROUND(ROUND(L631,2)*ROUND(G631,3),2)</f>
      </c>
      <c s="36" t="s">
        <v>1192</v>
      </c>
      <c>
        <f>(M631*21)/100</f>
      </c>
      <c t="s">
        <v>28</v>
      </c>
    </row>
    <row r="632" spans="1:5" ht="25.5">
      <c r="A632" s="35" t="s">
        <v>57</v>
      </c>
      <c r="E632" s="39" t="s">
        <v>1713</v>
      </c>
    </row>
    <row r="633" spans="1:5" ht="51">
      <c r="A633" s="35" t="s">
        <v>58</v>
      </c>
      <c r="E633" s="40" t="s">
        <v>1714</v>
      </c>
    </row>
    <row r="634" spans="1:5" ht="51">
      <c r="A634" t="s">
        <v>60</v>
      </c>
      <c r="E634" s="39" t="s">
        <v>1715</v>
      </c>
    </row>
    <row r="635" spans="1:16" ht="12.75">
      <c r="A635" t="s">
        <v>50</v>
      </c>
      <c s="34" t="s">
        <v>1716</v>
      </c>
      <c s="34" t="s">
        <v>1717</v>
      </c>
      <c s="35" t="s">
        <v>5</v>
      </c>
      <c s="6" t="s">
        <v>1718</v>
      </c>
      <c s="36" t="s">
        <v>1191</v>
      </c>
      <c s="37">
        <v>14.231</v>
      </c>
      <c s="36">
        <v>0.55</v>
      </c>
      <c s="36">
        <f>ROUND(G635*H635,6)</f>
      </c>
      <c r="L635" s="38">
        <v>0</v>
      </c>
      <c s="32">
        <f>ROUND(ROUND(L635,2)*ROUND(G635,3),2)</f>
      </c>
      <c s="36" t="s">
        <v>1192</v>
      </c>
      <c>
        <f>(M635*21)/100</f>
      </c>
      <c t="s">
        <v>28</v>
      </c>
    </row>
    <row r="636" spans="1:5" ht="12.75">
      <c r="A636" s="35" t="s">
        <v>57</v>
      </c>
      <c r="E636" s="39" t="s">
        <v>1718</v>
      </c>
    </row>
    <row r="637" spans="1:5" ht="25.5">
      <c r="A637" s="35" t="s">
        <v>58</v>
      </c>
      <c r="E637" s="40" t="s">
        <v>1719</v>
      </c>
    </row>
    <row r="638" spans="1:5" ht="12.75">
      <c r="A638" t="s">
        <v>60</v>
      </c>
      <c r="E638" s="39" t="s">
        <v>5</v>
      </c>
    </row>
    <row r="639" spans="1:16" ht="25.5">
      <c r="A639" t="s">
        <v>50</v>
      </c>
      <c s="34" t="s">
        <v>1720</v>
      </c>
      <c s="34" t="s">
        <v>1721</v>
      </c>
      <c s="35" t="s">
        <v>5</v>
      </c>
      <c s="6" t="s">
        <v>1722</v>
      </c>
      <c s="36" t="s">
        <v>620</v>
      </c>
      <c s="37">
        <v>10</v>
      </c>
      <c s="36">
        <v>0.1221</v>
      </c>
      <c s="36">
        <f>ROUND(G639*H639,6)</f>
      </c>
      <c r="L639" s="38">
        <v>0</v>
      </c>
      <c s="32">
        <f>ROUND(ROUND(L639,2)*ROUND(G639,3),2)</f>
      </c>
      <c s="36" t="s">
        <v>1192</v>
      </c>
      <c>
        <f>(M639*21)/100</f>
      </c>
      <c t="s">
        <v>28</v>
      </c>
    </row>
    <row r="640" spans="1:5" ht="25.5">
      <c r="A640" s="35" t="s">
        <v>57</v>
      </c>
      <c r="E640" s="39" t="s">
        <v>1722</v>
      </c>
    </row>
    <row r="641" spans="1:5" ht="12.75">
      <c r="A641" s="35" t="s">
        <v>58</v>
      </c>
      <c r="E641" s="40" t="s">
        <v>5</v>
      </c>
    </row>
    <row r="642" spans="1:5" ht="38.25">
      <c r="A642" t="s">
        <v>60</v>
      </c>
      <c r="E642" s="39" t="s">
        <v>1723</v>
      </c>
    </row>
    <row r="643" spans="1:16" ht="25.5">
      <c r="A643" t="s">
        <v>50</v>
      </c>
      <c s="34" t="s">
        <v>1724</v>
      </c>
      <c s="34" t="s">
        <v>1725</v>
      </c>
      <c s="35" t="s">
        <v>5</v>
      </c>
      <c s="6" t="s">
        <v>1726</v>
      </c>
      <c s="36" t="s">
        <v>1191</v>
      </c>
      <c s="37">
        <v>17.133</v>
      </c>
      <c s="36">
        <v>0.02337</v>
      </c>
      <c s="36">
        <f>ROUND(G643*H643,6)</f>
      </c>
      <c r="L643" s="38">
        <v>0</v>
      </c>
      <c s="32">
        <f>ROUND(ROUND(L643,2)*ROUND(G643,3),2)</f>
      </c>
      <c s="36" t="s">
        <v>1192</v>
      </c>
      <c>
        <f>(M643*21)/100</f>
      </c>
      <c t="s">
        <v>28</v>
      </c>
    </row>
    <row r="644" spans="1:5" ht="25.5">
      <c r="A644" s="35" t="s">
        <v>57</v>
      </c>
      <c r="E644" s="39" t="s">
        <v>1726</v>
      </c>
    </row>
    <row r="645" spans="1:5" ht="12.75">
      <c r="A645" s="35" t="s">
        <v>58</v>
      </c>
      <c r="E645" s="40" t="s">
        <v>1727</v>
      </c>
    </row>
    <row r="646" spans="1:5" ht="102">
      <c r="A646" t="s">
        <v>60</v>
      </c>
      <c r="E646" s="39" t="s">
        <v>1728</v>
      </c>
    </row>
    <row r="647" spans="1:16" ht="12.75">
      <c r="A647" t="s">
        <v>50</v>
      </c>
      <c s="34" t="s">
        <v>1729</v>
      </c>
      <c s="34" t="s">
        <v>1730</v>
      </c>
      <c s="35" t="s">
        <v>5</v>
      </c>
      <c s="6" t="s">
        <v>1731</v>
      </c>
      <c s="36" t="s">
        <v>220</v>
      </c>
      <c s="37">
        <v>87.9</v>
      </c>
      <c s="36">
        <v>0</v>
      </c>
      <c s="36">
        <f>ROUND(G647*H647,6)</f>
      </c>
      <c r="L647" s="38">
        <v>0</v>
      </c>
      <c s="32">
        <f>ROUND(ROUND(L647,2)*ROUND(G647,3),2)</f>
      </c>
      <c s="36" t="s">
        <v>1192</v>
      </c>
      <c>
        <f>(M647*21)/100</f>
      </c>
      <c t="s">
        <v>28</v>
      </c>
    </row>
    <row r="648" spans="1:5" ht="12.75">
      <c r="A648" s="35" t="s">
        <v>57</v>
      </c>
      <c r="E648" s="39" t="s">
        <v>1731</v>
      </c>
    </row>
    <row r="649" spans="1:5" ht="12.75">
      <c r="A649" s="35" t="s">
        <v>58</v>
      </c>
      <c r="E649" s="40" t="s">
        <v>1732</v>
      </c>
    </row>
    <row r="650" spans="1:5" ht="12.75">
      <c r="A650" t="s">
        <v>60</v>
      </c>
      <c r="E650" s="39" t="s">
        <v>5</v>
      </c>
    </row>
    <row r="651" spans="1:16" ht="25.5">
      <c r="A651" t="s">
        <v>50</v>
      </c>
      <c s="34" t="s">
        <v>1733</v>
      </c>
      <c s="34" t="s">
        <v>1734</v>
      </c>
      <c s="35" t="s">
        <v>5</v>
      </c>
      <c s="6" t="s">
        <v>1735</v>
      </c>
      <c s="36" t="s">
        <v>55</v>
      </c>
      <c s="37">
        <v>30.313</v>
      </c>
      <c s="36">
        <v>0</v>
      </c>
      <c s="36">
        <f>ROUND(G651*H651,6)</f>
      </c>
      <c r="L651" s="38">
        <v>0</v>
      </c>
      <c s="32">
        <f>ROUND(ROUND(L651,2)*ROUND(G651,3),2)</f>
      </c>
      <c s="36" t="s">
        <v>1192</v>
      </c>
      <c>
        <f>(M651*21)/100</f>
      </c>
      <c t="s">
        <v>28</v>
      </c>
    </row>
    <row r="652" spans="1:5" ht="25.5">
      <c r="A652" s="35" t="s">
        <v>57</v>
      </c>
      <c r="E652" s="39" t="s">
        <v>1735</v>
      </c>
    </row>
    <row r="653" spans="1:5" ht="12.75">
      <c r="A653" s="35" t="s">
        <v>58</v>
      </c>
      <c r="E653" s="40" t="s">
        <v>1736</v>
      </c>
    </row>
    <row r="654" spans="1:5" ht="114.75">
      <c r="A654" t="s">
        <v>60</v>
      </c>
      <c r="E654" s="39" t="s">
        <v>1737</v>
      </c>
    </row>
    <row r="655" spans="1:16" ht="38.25">
      <c r="A655" t="s">
        <v>50</v>
      </c>
      <c s="34" t="s">
        <v>1738</v>
      </c>
      <c s="34" t="s">
        <v>1739</v>
      </c>
      <c s="35" t="s">
        <v>5</v>
      </c>
      <c s="6" t="s">
        <v>1740</v>
      </c>
      <c s="36" t="s">
        <v>55</v>
      </c>
      <c s="37">
        <v>30.313</v>
      </c>
      <c s="36">
        <v>0</v>
      </c>
      <c s="36">
        <f>ROUND(G655*H655,6)</f>
      </c>
      <c r="L655" s="38">
        <v>0</v>
      </c>
      <c s="32">
        <f>ROUND(ROUND(L655,2)*ROUND(G655,3),2)</f>
      </c>
      <c s="36" t="s">
        <v>1192</v>
      </c>
      <c>
        <f>(M655*21)/100</f>
      </c>
      <c t="s">
        <v>28</v>
      </c>
    </row>
    <row r="656" spans="1:5" ht="38.25">
      <c r="A656" s="35" t="s">
        <v>57</v>
      </c>
      <c r="E656" s="39" t="s">
        <v>1741</v>
      </c>
    </row>
    <row r="657" spans="1:5" ht="12.75">
      <c r="A657" s="35" t="s">
        <v>58</v>
      </c>
      <c r="E657" s="40" t="s">
        <v>1736</v>
      </c>
    </row>
    <row r="658" spans="1:5" ht="114.75">
      <c r="A658" t="s">
        <v>60</v>
      </c>
      <c r="E658" s="39" t="s">
        <v>1737</v>
      </c>
    </row>
    <row r="659" spans="1:13" ht="12.75">
      <c r="A659" t="s">
        <v>47</v>
      </c>
      <c r="C659" s="31" t="s">
        <v>1742</v>
      </c>
      <c r="E659" s="33" t="s">
        <v>1743</v>
      </c>
      <c r="J659" s="32">
        <f>0</f>
      </c>
      <c s="32">
        <f>0</f>
      </c>
      <c s="32">
        <f>0+L660+L664+L668+L672+L676+L680+L684+L688+L692+L696+L700</f>
      </c>
      <c s="32">
        <f>0+M660+M664+M668+M672+M676+M680+M684+M688+M692+M696+M700</f>
      </c>
    </row>
    <row r="660" spans="1:16" ht="38.25">
      <c r="A660" t="s">
        <v>50</v>
      </c>
      <c s="34" t="s">
        <v>1744</v>
      </c>
      <c s="34" t="s">
        <v>1745</v>
      </c>
      <c s="35" t="s">
        <v>5</v>
      </c>
      <c s="6" t="s">
        <v>1746</v>
      </c>
      <c s="36" t="s">
        <v>220</v>
      </c>
      <c s="37">
        <v>78.9</v>
      </c>
      <c s="36">
        <v>0.01259</v>
      </c>
      <c s="36">
        <f>ROUND(G660*H660,6)</f>
      </c>
      <c r="L660" s="38">
        <v>0</v>
      </c>
      <c s="32">
        <f>ROUND(ROUND(L660,2)*ROUND(G660,3),2)</f>
      </c>
      <c s="36" t="s">
        <v>1192</v>
      </c>
      <c>
        <f>(M660*21)/100</f>
      </c>
      <c t="s">
        <v>28</v>
      </c>
    </row>
    <row r="661" spans="1:5" ht="38.25">
      <c r="A661" s="35" t="s">
        <v>57</v>
      </c>
      <c r="E661" s="39" t="s">
        <v>1747</v>
      </c>
    </row>
    <row r="662" spans="1:5" ht="63.75">
      <c r="A662" s="35" t="s">
        <v>58</v>
      </c>
      <c r="E662" s="42" t="s">
        <v>1748</v>
      </c>
    </row>
    <row r="663" spans="1:5" ht="178.5">
      <c r="A663" t="s">
        <v>60</v>
      </c>
      <c r="E663" s="39" t="s">
        <v>1749</v>
      </c>
    </row>
    <row r="664" spans="1:16" ht="25.5">
      <c r="A664" t="s">
        <v>50</v>
      </c>
      <c s="34" t="s">
        <v>1750</v>
      </c>
      <c s="34" t="s">
        <v>1751</v>
      </c>
      <c s="35" t="s">
        <v>5</v>
      </c>
      <c s="6" t="s">
        <v>1752</v>
      </c>
      <c s="36" t="s">
        <v>220</v>
      </c>
      <c s="37">
        <v>78.9</v>
      </c>
      <c s="36">
        <v>0.0001</v>
      </c>
      <c s="36">
        <f>ROUND(G664*H664,6)</f>
      </c>
      <c r="L664" s="38">
        <v>0</v>
      </c>
      <c s="32">
        <f>ROUND(ROUND(L664,2)*ROUND(G664,3),2)</f>
      </c>
      <c s="36" t="s">
        <v>1192</v>
      </c>
      <c>
        <f>(M664*21)/100</f>
      </c>
      <c t="s">
        <v>28</v>
      </c>
    </row>
    <row r="665" spans="1:5" ht="25.5">
      <c r="A665" s="35" t="s">
        <v>57</v>
      </c>
      <c r="E665" s="39" t="s">
        <v>1752</v>
      </c>
    </row>
    <row r="666" spans="1:5" ht="12.75">
      <c r="A666" s="35" t="s">
        <v>58</v>
      </c>
      <c r="E666" s="40" t="s">
        <v>5</v>
      </c>
    </row>
    <row r="667" spans="1:5" ht="178.5">
      <c r="A667" t="s">
        <v>60</v>
      </c>
      <c r="E667" s="39" t="s">
        <v>1749</v>
      </c>
    </row>
    <row r="668" spans="1:16" ht="25.5">
      <c r="A668" t="s">
        <v>50</v>
      </c>
      <c s="34" t="s">
        <v>1753</v>
      </c>
      <c s="34" t="s">
        <v>1754</v>
      </c>
      <c s="35" t="s">
        <v>5</v>
      </c>
      <c s="6" t="s">
        <v>1755</v>
      </c>
      <c s="36" t="s">
        <v>220</v>
      </c>
      <c s="37">
        <v>20.8</v>
      </c>
      <c s="36">
        <v>0</v>
      </c>
      <c s="36">
        <f>ROUND(G668*H668,6)</f>
      </c>
      <c r="L668" s="38">
        <v>0</v>
      </c>
      <c s="32">
        <f>ROUND(ROUND(L668,2)*ROUND(G668,3),2)</f>
      </c>
      <c s="36" t="s">
        <v>1192</v>
      </c>
      <c>
        <f>(M668*21)/100</f>
      </c>
      <c t="s">
        <v>28</v>
      </c>
    </row>
    <row r="669" spans="1:5" ht="25.5">
      <c r="A669" s="35" t="s">
        <v>57</v>
      </c>
      <c r="E669" s="39" t="s">
        <v>1755</v>
      </c>
    </row>
    <row r="670" spans="1:5" ht="12.75">
      <c r="A670" s="35" t="s">
        <v>58</v>
      </c>
      <c r="E670" s="40" t="s">
        <v>1756</v>
      </c>
    </row>
    <row r="671" spans="1:5" ht="51">
      <c r="A671" t="s">
        <v>60</v>
      </c>
      <c r="E671" s="39" t="s">
        <v>1757</v>
      </c>
    </row>
    <row r="672" spans="1:16" ht="25.5">
      <c r="A672" t="s">
        <v>50</v>
      </c>
      <c s="34" t="s">
        <v>1758</v>
      </c>
      <c s="34" t="s">
        <v>1759</v>
      </c>
      <c s="35" t="s">
        <v>5</v>
      </c>
      <c s="6" t="s">
        <v>1760</v>
      </c>
      <c s="36" t="s">
        <v>220</v>
      </c>
      <c s="37">
        <v>105.423</v>
      </c>
      <c s="36">
        <v>0.03771</v>
      </c>
      <c s="36">
        <f>ROUND(G672*H672,6)</f>
      </c>
      <c r="L672" s="38">
        <v>0</v>
      </c>
      <c s="32">
        <f>ROUND(ROUND(L672,2)*ROUND(G672,3),2)</f>
      </c>
      <c s="36" t="s">
        <v>1192</v>
      </c>
      <c>
        <f>(M672*21)/100</f>
      </c>
      <c t="s">
        <v>28</v>
      </c>
    </row>
    <row r="673" spans="1:5" ht="25.5">
      <c r="A673" s="35" t="s">
        <v>57</v>
      </c>
      <c r="E673" s="39" t="s">
        <v>1760</v>
      </c>
    </row>
    <row r="674" spans="1:5" ht="12.75">
      <c r="A674" s="35" t="s">
        <v>58</v>
      </c>
      <c r="E674" s="40" t="s">
        <v>1761</v>
      </c>
    </row>
    <row r="675" spans="1:5" ht="76.5">
      <c r="A675" t="s">
        <v>60</v>
      </c>
      <c r="E675" s="39" t="s">
        <v>1762</v>
      </c>
    </row>
    <row r="676" spans="1:16" ht="25.5">
      <c r="A676" t="s">
        <v>50</v>
      </c>
      <c s="34" t="s">
        <v>1763</v>
      </c>
      <c s="34" t="s">
        <v>1764</v>
      </c>
      <c s="35" t="s">
        <v>5</v>
      </c>
      <c s="6" t="s">
        <v>1765</v>
      </c>
      <c s="36" t="s">
        <v>220</v>
      </c>
      <c s="37">
        <v>2115.416</v>
      </c>
      <c s="36">
        <v>0.005</v>
      </c>
      <c s="36">
        <f>ROUND(G676*H676,6)</f>
      </c>
      <c r="L676" s="38">
        <v>0</v>
      </c>
      <c s="32">
        <f>ROUND(ROUND(L676,2)*ROUND(G676,3),2)</f>
      </c>
      <c s="36" t="s">
        <v>1192</v>
      </c>
      <c>
        <f>(M676*21)/100</f>
      </c>
      <c t="s">
        <v>28</v>
      </c>
    </row>
    <row r="677" spans="1:5" ht="25.5">
      <c r="A677" s="35" t="s">
        <v>57</v>
      </c>
      <c r="E677" s="39" t="s">
        <v>1765</v>
      </c>
    </row>
    <row r="678" spans="1:5" ht="51">
      <c r="A678" s="35" t="s">
        <v>58</v>
      </c>
      <c r="E678" s="40" t="s">
        <v>1766</v>
      </c>
    </row>
    <row r="679" spans="1:5" ht="76.5">
      <c r="A679" t="s">
        <v>60</v>
      </c>
      <c r="E679" s="39" t="s">
        <v>1762</v>
      </c>
    </row>
    <row r="680" spans="1:16" ht="12.75">
      <c r="A680" t="s">
        <v>50</v>
      </c>
      <c s="34" t="s">
        <v>1767</v>
      </c>
      <c s="34" t="s">
        <v>1768</v>
      </c>
      <c s="35" t="s">
        <v>5</v>
      </c>
      <c s="6" t="s">
        <v>1769</v>
      </c>
      <c s="36" t="s">
        <v>220</v>
      </c>
      <c s="37">
        <v>57.8</v>
      </c>
      <c s="36">
        <v>0</v>
      </c>
      <c s="36">
        <f>ROUND(G680*H680,6)</f>
      </c>
      <c r="L680" s="38">
        <v>0</v>
      </c>
      <c s="32">
        <f>ROUND(ROUND(L680,2)*ROUND(G680,3),2)</f>
      </c>
      <c s="36" t="s">
        <v>1273</v>
      </c>
      <c>
        <f>(M680*21)/100</f>
      </c>
      <c t="s">
        <v>28</v>
      </c>
    </row>
    <row r="681" spans="1:5" ht="12.75">
      <c r="A681" s="35" t="s">
        <v>57</v>
      </c>
      <c r="E681" s="39" t="s">
        <v>1769</v>
      </c>
    </row>
    <row r="682" spans="1:5" ht="38.25">
      <c r="A682" s="35" t="s">
        <v>58</v>
      </c>
      <c r="E682" s="42" t="s">
        <v>1770</v>
      </c>
    </row>
    <row r="683" spans="1:5" ht="12.75">
      <c r="A683" t="s">
        <v>60</v>
      </c>
      <c r="E683" s="39" t="s">
        <v>5</v>
      </c>
    </row>
    <row r="684" spans="1:16" ht="38.25">
      <c r="A684" t="s">
        <v>50</v>
      </c>
      <c s="34" t="s">
        <v>1771</v>
      </c>
      <c s="34" t="s">
        <v>1772</v>
      </c>
      <c s="35" t="s">
        <v>5</v>
      </c>
      <c s="6" t="s">
        <v>1773</v>
      </c>
      <c s="36" t="s">
        <v>620</v>
      </c>
      <c s="37">
        <v>6</v>
      </c>
      <c s="36">
        <v>0</v>
      </c>
      <c s="36">
        <f>ROUND(G684*H684,6)</f>
      </c>
      <c r="L684" s="38">
        <v>0</v>
      </c>
      <c s="32">
        <f>ROUND(ROUND(L684,2)*ROUND(G684,3),2)</f>
      </c>
      <c s="36" t="s">
        <v>1273</v>
      </c>
      <c>
        <f>(M684*21)/100</f>
      </c>
      <c t="s">
        <v>28</v>
      </c>
    </row>
    <row r="685" spans="1:5" ht="38.25">
      <c r="A685" s="35" t="s">
        <v>57</v>
      </c>
      <c r="E685" s="39" t="s">
        <v>1774</v>
      </c>
    </row>
    <row r="686" spans="1:5" ht="12.75">
      <c r="A686" s="35" t="s">
        <v>58</v>
      </c>
      <c r="E686" s="40" t="s">
        <v>5</v>
      </c>
    </row>
    <row r="687" spans="1:5" ht="12.75">
      <c r="A687" t="s">
        <v>60</v>
      </c>
      <c r="E687" s="39" t="s">
        <v>5</v>
      </c>
    </row>
    <row r="688" spans="1:16" ht="38.25">
      <c r="A688" t="s">
        <v>50</v>
      </c>
      <c s="34" t="s">
        <v>1775</v>
      </c>
      <c s="34" t="s">
        <v>1776</v>
      </c>
      <c s="35" t="s">
        <v>5</v>
      </c>
      <c s="6" t="s">
        <v>1777</v>
      </c>
      <c s="36" t="s">
        <v>620</v>
      </c>
      <c s="37">
        <v>1</v>
      </c>
      <c s="36">
        <v>0</v>
      </c>
      <c s="36">
        <f>ROUND(G688*H688,6)</f>
      </c>
      <c r="L688" s="38">
        <v>0</v>
      </c>
      <c s="32">
        <f>ROUND(ROUND(L688,2)*ROUND(G688,3),2)</f>
      </c>
      <c s="36" t="s">
        <v>1273</v>
      </c>
      <c>
        <f>(M688*21)/100</f>
      </c>
      <c t="s">
        <v>28</v>
      </c>
    </row>
    <row r="689" spans="1:5" ht="51">
      <c r="A689" s="35" t="s">
        <v>57</v>
      </c>
      <c r="E689" s="39" t="s">
        <v>1778</v>
      </c>
    </row>
    <row r="690" spans="1:5" ht="12.75">
      <c r="A690" s="35" t="s">
        <v>58</v>
      </c>
      <c r="E690" s="40" t="s">
        <v>5</v>
      </c>
    </row>
    <row r="691" spans="1:5" ht="12.75">
      <c r="A691" t="s">
        <v>60</v>
      </c>
      <c r="E691" s="39" t="s">
        <v>5</v>
      </c>
    </row>
    <row r="692" spans="1:16" ht="38.25">
      <c r="A692" t="s">
        <v>50</v>
      </c>
      <c s="34" t="s">
        <v>1779</v>
      </c>
      <c s="34" t="s">
        <v>1780</v>
      </c>
      <c s="35" t="s">
        <v>5</v>
      </c>
      <c s="6" t="s">
        <v>1781</v>
      </c>
      <c s="36" t="s">
        <v>620</v>
      </c>
      <c s="37">
        <v>1</v>
      </c>
      <c s="36">
        <v>0</v>
      </c>
      <c s="36">
        <f>ROUND(G692*H692,6)</f>
      </c>
      <c r="L692" s="38">
        <v>0</v>
      </c>
      <c s="32">
        <f>ROUND(ROUND(L692,2)*ROUND(G692,3),2)</f>
      </c>
      <c s="36" t="s">
        <v>1273</v>
      </c>
      <c>
        <f>(M692*21)/100</f>
      </c>
      <c t="s">
        <v>28</v>
      </c>
    </row>
    <row r="693" spans="1:5" ht="51">
      <c r="A693" s="35" t="s">
        <v>57</v>
      </c>
      <c r="E693" s="39" t="s">
        <v>1782</v>
      </c>
    </row>
    <row r="694" spans="1:5" ht="12.75">
      <c r="A694" s="35" t="s">
        <v>58</v>
      </c>
      <c r="E694" s="40" t="s">
        <v>5</v>
      </c>
    </row>
    <row r="695" spans="1:5" ht="12.75">
      <c r="A695" t="s">
        <v>60</v>
      </c>
      <c r="E695" s="39" t="s">
        <v>5</v>
      </c>
    </row>
    <row r="696" spans="1:16" ht="38.25">
      <c r="A696" t="s">
        <v>50</v>
      </c>
      <c s="34" t="s">
        <v>1783</v>
      </c>
      <c s="34" t="s">
        <v>1784</v>
      </c>
      <c s="35" t="s">
        <v>5</v>
      </c>
      <c s="6" t="s">
        <v>1785</v>
      </c>
      <c s="36" t="s">
        <v>55</v>
      </c>
      <c s="37">
        <v>12.729</v>
      </c>
      <c s="36">
        <v>0</v>
      </c>
      <c s="36">
        <f>ROUND(G696*H696,6)</f>
      </c>
      <c r="L696" s="38">
        <v>0</v>
      </c>
      <c s="32">
        <f>ROUND(ROUND(L696,2)*ROUND(G696,3),2)</f>
      </c>
      <c s="36" t="s">
        <v>1192</v>
      </c>
      <c>
        <f>(M696*21)/100</f>
      </c>
      <c t="s">
        <v>28</v>
      </c>
    </row>
    <row r="697" spans="1:5" ht="38.25">
      <c r="A697" s="35" t="s">
        <v>57</v>
      </c>
      <c r="E697" s="39" t="s">
        <v>1786</v>
      </c>
    </row>
    <row r="698" spans="1:5" ht="12.75">
      <c r="A698" s="35" t="s">
        <v>58</v>
      </c>
      <c r="E698" s="40" t="s">
        <v>5</v>
      </c>
    </row>
    <row r="699" spans="1:5" ht="127.5">
      <c r="A699" t="s">
        <v>60</v>
      </c>
      <c r="E699" s="39" t="s">
        <v>1787</v>
      </c>
    </row>
    <row r="700" spans="1:16" ht="38.25">
      <c r="A700" t="s">
        <v>50</v>
      </c>
      <c s="34" t="s">
        <v>1788</v>
      </c>
      <c s="34" t="s">
        <v>1789</v>
      </c>
      <c s="35" t="s">
        <v>5</v>
      </c>
      <c s="6" t="s">
        <v>1790</v>
      </c>
      <c s="36" t="s">
        <v>55</v>
      </c>
      <c s="37">
        <v>12.729</v>
      </c>
      <c s="36">
        <v>0</v>
      </c>
      <c s="36">
        <f>ROUND(G700*H700,6)</f>
      </c>
      <c r="L700" s="38">
        <v>0</v>
      </c>
      <c s="32">
        <f>ROUND(ROUND(L700,2)*ROUND(G700,3),2)</f>
      </c>
      <c s="36" t="s">
        <v>1192</v>
      </c>
      <c>
        <f>(M700*21)/100</f>
      </c>
      <c t="s">
        <v>28</v>
      </c>
    </row>
    <row r="701" spans="1:5" ht="38.25">
      <c r="A701" s="35" t="s">
        <v>57</v>
      </c>
      <c r="E701" s="39" t="s">
        <v>1791</v>
      </c>
    </row>
    <row r="702" spans="1:5" ht="12.75">
      <c r="A702" s="35" t="s">
        <v>58</v>
      </c>
      <c r="E702" s="40" t="s">
        <v>5</v>
      </c>
    </row>
    <row r="703" spans="1:5" ht="127.5">
      <c r="A703" t="s">
        <v>60</v>
      </c>
      <c r="E703" s="39" t="s">
        <v>1787</v>
      </c>
    </row>
    <row r="704" spans="1:13" ht="12.75">
      <c r="A704" t="s">
        <v>47</v>
      </c>
      <c r="C704" s="31" t="s">
        <v>1792</v>
      </c>
      <c r="E704" s="33" t="s">
        <v>1793</v>
      </c>
      <c r="J704" s="32">
        <f>0</f>
      </c>
      <c s="32">
        <f>0</f>
      </c>
      <c s="32">
        <f>0+L705+L709+L713+L717+L721+L725+L729+L733+L737+L741+L745+L749+L753+L757+L761+L765+L769+L773+L777+L781+L785+L789+L793+L797+L801+L805+L809+L813+L817+L821+L825+L829+L833+L837+L841</f>
      </c>
      <c s="32">
        <f>0+M705+M709+M713+M717+M721+M725+M729+M733+M737+M741+M745+M749+M753+M757+M761+M765+M769+M773+M777+M781+M785+M789+M793+M797+M801+M805+M809+M813+M817+M821+M825+M829+M833+M837+M841</f>
      </c>
    </row>
    <row r="705" spans="1:16" ht="12.75">
      <c r="A705" t="s">
        <v>50</v>
      </c>
      <c s="34" t="s">
        <v>1794</v>
      </c>
      <c s="34" t="s">
        <v>1795</v>
      </c>
      <c s="35" t="s">
        <v>5</v>
      </c>
      <c s="6" t="s">
        <v>1796</v>
      </c>
      <c s="36" t="s">
        <v>220</v>
      </c>
      <c s="37">
        <v>773.438</v>
      </c>
      <c s="36">
        <v>0</v>
      </c>
      <c s="36">
        <f>ROUND(G705*H705,6)</f>
      </c>
      <c r="L705" s="38">
        <v>0</v>
      </c>
      <c s="32">
        <f>ROUND(ROUND(L705,2)*ROUND(G705,3),2)</f>
      </c>
      <c s="36" t="s">
        <v>1192</v>
      </c>
      <c>
        <f>(M705*21)/100</f>
      </c>
      <c t="s">
        <v>28</v>
      </c>
    </row>
    <row r="706" spans="1:5" ht="12.75">
      <c r="A706" s="35" t="s">
        <v>57</v>
      </c>
      <c r="E706" s="39" t="s">
        <v>1796</v>
      </c>
    </row>
    <row r="707" spans="1:5" ht="140.25">
      <c r="A707" s="35" t="s">
        <v>58</v>
      </c>
      <c r="E707" s="40" t="s">
        <v>1797</v>
      </c>
    </row>
    <row r="708" spans="1:5" ht="12.75">
      <c r="A708" t="s">
        <v>60</v>
      </c>
      <c r="E708" s="39" t="s">
        <v>5</v>
      </c>
    </row>
    <row r="709" spans="1:16" ht="12.75">
      <c r="A709" t="s">
        <v>50</v>
      </c>
      <c s="34" t="s">
        <v>1798</v>
      </c>
      <c s="34" t="s">
        <v>1799</v>
      </c>
      <c s="35" t="s">
        <v>5</v>
      </c>
      <c s="6" t="s">
        <v>1800</v>
      </c>
      <c s="36" t="s">
        <v>188</v>
      </c>
      <c s="37">
        <v>84</v>
      </c>
      <c s="36">
        <v>0</v>
      </c>
      <c s="36">
        <f>ROUND(G709*H709,6)</f>
      </c>
      <c r="L709" s="38">
        <v>0</v>
      </c>
      <c s="32">
        <f>ROUND(ROUND(L709,2)*ROUND(G709,3),2)</f>
      </c>
      <c s="36" t="s">
        <v>1192</v>
      </c>
      <c>
        <f>(M709*21)/100</f>
      </c>
      <c t="s">
        <v>28</v>
      </c>
    </row>
    <row r="710" spans="1:5" ht="12.75">
      <c r="A710" s="35" t="s">
        <v>57</v>
      </c>
      <c r="E710" s="39" t="s">
        <v>1800</v>
      </c>
    </row>
    <row r="711" spans="1:5" ht="12.75">
      <c r="A711" s="35" t="s">
        <v>58</v>
      </c>
      <c r="E711" s="40" t="s">
        <v>5</v>
      </c>
    </row>
    <row r="712" spans="1:5" ht="12.75">
      <c r="A712" t="s">
        <v>60</v>
      </c>
      <c r="E712" s="39" t="s">
        <v>5</v>
      </c>
    </row>
    <row r="713" spans="1:16" ht="25.5">
      <c r="A713" t="s">
        <v>50</v>
      </c>
      <c s="34" t="s">
        <v>1801</v>
      </c>
      <c s="34" t="s">
        <v>1802</v>
      </c>
      <c s="35" t="s">
        <v>5</v>
      </c>
      <c s="6" t="s">
        <v>1803</v>
      </c>
      <c s="36" t="s">
        <v>188</v>
      </c>
      <c s="37">
        <v>317.625</v>
      </c>
      <c s="36">
        <v>0</v>
      </c>
      <c s="36">
        <f>ROUND(G713*H713,6)</f>
      </c>
      <c r="L713" s="38">
        <v>0</v>
      </c>
      <c s="32">
        <f>ROUND(ROUND(L713,2)*ROUND(G713,3),2)</f>
      </c>
      <c s="36" t="s">
        <v>1192</v>
      </c>
      <c>
        <f>(M713*21)/100</f>
      </c>
      <c t="s">
        <v>28</v>
      </c>
    </row>
    <row r="714" spans="1:5" ht="25.5">
      <c r="A714" s="35" t="s">
        <v>57</v>
      </c>
      <c r="E714" s="39" t="s">
        <v>1803</v>
      </c>
    </row>
    <row r="715" spans="1:5" ht="12.75">
      <c r="A715" s="35" t="s">
        <v>58</v>
      </c>
      <c r="E715" s="40" t="s">
        <v>1804</v>
      </c>
    </row>
    <row r="716" spans="1:5" ht="12.75">
      <c r="A716" t="s">
        <v>60</v>
      </c>
      <c r="E716" s="39" t="s">
        <v>5</v>
      </c>
    </row>
    <row r="717" spans="1:16" ht="12.75">
      <c r="A717" t="s">
        <v>50</v>
      </c>
      <c s="34" t="s">
        <v>1805</v>
      </c>
      <c s="34" t="s">
        <v>1806</v>
      </c>
      <c s="35" t="s">
        <v>5</v>
      </c>
      <c s="6" t="s">
        <v>1807</v>
      </c>
      <c s="36" t="s">
        <v>188</v>
      </c>
      <c s="37">
        <v>20.7</v>
      </c>
      <c s="36">
        <v>0</v>
      </c>
      <c s="36">
        <f>ROUND(G717*H717,6)</f>
      </c>
      <c r="L717" s="38">
        <v>0</v>
      </c>
      <c s="32">
        <f>ROUND(ROUND(L717,2)*ROUND(G717,3),2)</f>
      </c>
      <c s="36" t="s">
        <v>1192</v>
      </c>
      <c>
        <f>(M717*21)/100</f>
      </c>
      <c t="s">
        <v>28</v>
      </c>
    </row>
    <row r="718" spans="1:5" ht="12.75">
      <c r="A718" s="35" t="s">
        <v>57</v>
      </c>
      <c r="E718" s="39" t="s">
        <v>1807</v>
      </c>
    </row>
    <row r="719" spans="1:5" ht="12.75">
      <c r="A719" s="35" t="s">
        <v>58</v>
      </c>
      <c r="E719" s="40" t="s">
        <v>5</v>
      </c>
    </row>
    <row r="720" spans="1:5" ht="12.75">
      <c r="A720" t="s">
        <v>60</v>
      </c>
      <c r="E720" s="39" t="s">
        <v>5</v>
      </c>
    </row>
    <row r="721" spans="1:16" ht="12.75">
      <c r="A721" t="s">
        <v>50</v>
      </c>
      <c s="34" t="s">
        <v>1808</v>
      </c>
      <c s="34" t="s">
        <v>1809</v>
      </c>
      <c s="35" t="s">
        <v>5</v>
      </c>
      <c s="6" t="s">
        <v>1810</v>
      </c>
      <c s="36" t="s">
        <v>188</v>
      </c>
      <c s="37">
        <v>632.15</v>
      </c>
      <c s="36">
        <v>0</v>
      </c>
      <c s="36">
        <f>ROUND(G721*H721,6)</f>
      </c>
      <c r="L721" s="38">
        <v>0</v>
      </c>
      <c s="32">
        <f>ROUND(ROUND(L721,2)*ROUND(G721,3),2)</f>
      </c>
      <c s="36" t="s">
        <v>1192</v>
      </c>
      <c>
        <f>(M721*21)/100</f>
      </c>
      <c t="s">
        <v>28</v>
      </c>
    </row>
    <row r="722" spans="1:5" ht="12.75">
      <c r="A722" s="35" t="s">
        <v>57</v>
      </c>
      <c r="E722" s="39" t="s">
        <v>1810</v>
      </c>
    </row>
    <row r="723" spans="1:5" ht="12.75">
      <c r="A723" s="35" t="s">
        <v>58</v>
      </c>
      <c r="E723" s="40" t="s">
        <v>1811</v>
      </c>
    </row>
    <row r="724" spans="1:5" ht="12.75">
      <c r="A724" t="s">
        <v>60</v>
      </c>
      <c r="E724" s="39" t="s">
        <v>5</v>
      </c>
    </row>
    <row r="725" spans="1:16" ht="12.75">
      <c r="A725" t="s">
        <v>50</v>
      </c>
      <c s="34" t="s">
        <v>1812</v>
      </c>
      <c s="34" t="s">
        <v>1813</v>
      </c>
      <c s="35" t="s">
        <v>5</v>
      </c>
      <c s="6" t="s">
        <v>1814</v>
      </c>
      <c s="36" t="s">
        <v>188</v>
      </c>
      <c s="37">
        <v>7</v>
      </c>
      <c s="36">
        <v>0</v>
      </c>
      <c s="36">
        <f>ROUND(G725*H725,6)</f>
      </c>
      <c r="L725" s="38">
        <v>0</v>
      </c>
      <c s="32">
        <f>ROUND(ROUND(L725,2)*ROUND(G725,3),2)</f>
      </c>
      <c s="36" t="s">
        <v>1192</v>
      </c>
      <c>
        <f>(M725*21)/100</f>
      </c>
      <c t="s">
        <v>28</v>
      </c>
    </row>
    <row r="726" spans="1:5" ht="12.75">
      <c r="A726" s="35" t="s">
        <v>57</v>
      </c>
      <c r="E726" s="39" t="s">
        <v>1814</v>
      </c>
    </row>
    <row r="727" spans="1:5" ht="12.75">
      <c r="A727" s="35" t="s">
        <v>58</v>
      </c>
      <c r="E727" s="40" t="s">
        <v>5</v>
      </c>
    </row>
    <row r="728" spans="1:5" ht="12.75">
      <c r="A728" t="s">
        <v>60</v>
      </c>
      <c r="E728" s="39" t="s">
        <v>5</v>
      </c>
    </row>
    <row r="729" spans="1:16" ht="12.75">
      <c r="A729" t="s">
        <v>50</v>
      </c>
      <c s="34" t="s">
        <v>1815</v>
      </c>
      <c s="34" t="s">
        <v>1816</v>
      </c>
      <c s="35" t="s">
        <v>5</v>
      </c>
      <c s="6" t="s">
        <v>1817</v>
      </c>
      <c s="36" t="s">
        <v>188</v>
      </c>
      <c s="37">
        <v>105</v>
      </c>
      <c s="36">
        <v>0</v>
      </c>
      <c s="36">
        <f>ROUND(G729*H729,6)</f>
      </c>
      <c r="L729" s="38">
        <v>0</v>
      </c>
      <c s="32">
        <f>ROUND(ROUND(L729,2)*ROUND(G729,3),2)</f>
      </c>
      <c s="36" t="s">
        <v>1192</v>
      </c>
      <c>
        <f>(M729*21)/100</f>
      </c>
      <c t="s">
        <v>28</v>
      </c>
    </row>
    <row r="730" spans="1:5" ht="12.75">
      <c r="A730" s="35" t="s">
        <v>57</v>
      </c>
      <c r="E730" s="39" t="s">
        <v>1817</v>
      </c>
    </row>
    <row r="731" spans="1:5" ht="12.75">
      <c r="A731" s="35" t="s">
        <v>58</v>
      </c>
      <c r="E731" s="40" t="s">
        <v>5</v>
      </c>
    </row>
    <row r="732" spans="1:5" ht="12.75">
      <c r="A732" t="s">
        <v>60</v>
      </c>
      <c r="E732" s="39" t="s">
        <v>5</v>
      </c>
    </row>
    <row r="733" spans="1:16" ht="12.75">
      <c r="A733" t="s">
        <v>50</v>
      </c>
      <c s="34" t="s">
        <v>1818</v>
      </c>
      <c s="34" t="s">
        <v>1819</v>
      </c>
      <c s="35" t="s">
        <v>5</v>
      </c>
      <c s="6" t="s">
        <v>1820</v>
      </c>
      <c s="36" t="s">
        <v>188</v>
      </c>
      <c s="37">
        <v>105</v>
      </c>
      <c s="36">
        <v>0</v>
      </c>
      <c s="36">
        <f>ROUND(G733*H733,6)</f>
      </c>
      <c r="L733" s="38">
        <v>0</v>
      </c>
      <c s="32">
        <f>ROUND(ROUND(L733,2)*ROUND(G733,3),2)</f>
      </c>
      <c s="36" t="s">
        <v>1192</v>
      </c>
      <c>
        <f>(M733*21)/100</f>
      </c>
      <c t="s">
        <v>28</v>
      </c>
    </row>
    <row r="734" spans="1:5" ht="12.75">
      <c r="A734" s="35" t="s">
        <v>57</v>
      </c>
      <c r="E734" s="39" t="s">
        <v>1820</v>
      </c>
    </row>
    <row r="735" spans="1:5" ht="12.75">
      <c r="A735" s="35" t="s">
        <v>58</v>
      </c>
      <c r="E735" s="40" t="s">
        <v>1821</v>
      </c>
    </row>
    <row r="736" spans="1:5" ht="12.75">
      <c r="A736" t="s">
        <v>60</v>
      </c>
      <c r="E736" s="39" t="s">
        <v>5</v>
      </c>
    </row>
    <row r="737" spans="1:16" ht="12.75">
      <c r="A737" t="s">
        <v>50</v>
      </c>
      <c s="34" t="s">
        <v>1822</v>
      </c>
      <c s="34" t="s">
        <v>1823</v>
      </c>
      <c s="35" t="s">
        <v>5</v>
      </c>
      <c s="6" t="s">
        <v>1824</v>
      </c>
      <c s="36" t="s">
        <v>188</v>
      </c>
      <c s="37">
        <v>9</v>
      </c>
      <c s="36">
        <v>0</v>
      </c>
      <c s="36">
        <f>ROUND(G737*H737,6)</f>
      </c>
      <c r="L737" s="38">
        <v>0</v>
      </c>
      <c s="32">
        <f>ROUND(ROUND(L737,2)*ROUND(G737,3),2)</f>
      </c>
      <c s="36" t="s">
        <v>1192</v>
      </c>
      <c>
        <f>(M737*21)/100</f>
      </c>
      <c t="s">
        <v>28</v>
      </c>
    </row>
    <row r="738" spans="1:5" ht="12.75">
      <c r="A738" s="35" t="s">
        <v>57</v>
      </c>
      <c r="E738" s="39" t="s">
        <v>1824</v>
      </c>
    </row>
    <row r="739" spans="1:5" ht="12.75">
      <c r="A739" s="35" t="s">
        <v>58</v>
      </c>
      <c r="E739" s="40" t="s">
        <v>5</v>
      </c>
    </row>
    <row r="740" spans="1:5" ht="12.75">
      <c r="A740" t="s">
        <v>60</v>
      </c>
      <c r="E740" s="39" t="s">
        <v>5</v>
      </c>
    </row>
    <row r="741" spans="1:16" ht="25.5">
      <c r="A741" t="s">
        <v>50</v>
      </c>
      <c s="34" t="s">
        <v>1825</v>
      </c>
      <c s="34" t="s">
        <v>1826</v>
      </c>
      <c s="35" t="s">
        <v>5</v>
      </c>
      <c s="6" t="s">
        <v>1827</v>
      </c>
      <c s="36" t="s">
        <v>188</v>
      </c>
      <c s="37">
        <v>20.7</v>
      </c>
      <c s="36">
        <v>0.00192</v>
      </c>
      <c s="36">
        <f>ROUND(G741*H741,6)</f>
      </c>
      <c r="L741" s="38">
        <v>0</v>
      </c>
      <c s="32">
        <f>ROUND(ROUND(L741,2)*ROUND(G741,3),2)</f>
      </c>
      <c s="36" t="s">
        <v>1192</v>
      </c>
      <c>
        <f>(M741*21)/100</f>
      </c>
      <c t="s">
        <v>28</v>
      </c>
    </row>
    <row r="742" spans="1:5" ht="25.5">
      <c r="A742" s="35" t="s">
        <v>57</v>
      </c>
      <c r="E742" s="39" t="s">
        <v>1827</v>
      </c>
    </row>
    <row r="743" spans="1:5" ht="51">
      <c r="A743" s="35" t="s">
        <v>58</v>
      </c>
      <c r="E743" s="42" t="s">
        <v>1828</v>
      </c>
    </row>
    <row r="744" spans="1:5" ht="12.75">
      <c r="A744" t="s">
        <v>60</v>
      </c>
      <c r="E744" s="39" t="s">
        <v>5</v>
      </c>
    </row>
    <row r="745" spans="1:16" ht="25.5">
      <c r="A745" t="s">
        <v>50</v>
      </c>
      <c s="34" t="s">
        <v>1829</v>
      </c>
      <c s="34" t="s">
        <v>1830</v>
      </c>
      <c s="35" t="s">
        <v>5</v>
      </c>
      <c s="6" t="s">
        <v>1831</v>
      </c>
      <c s="36" t="s">
        <v>188</v>
      </c>
      <c s="37">
        <v>632.15</v>
      </c>
      <c s="36">
        <v>0.00196</v>
      </c>
      <c s="36">
        <f>ROUND(G745*H745,6)</f>
      </c>
      <c r="L745" s="38">
        <v>0</v>
      </c>
      <c s="32">
        <f>ROUND(ROUND(L745,2)*ROUND(G745,3),2)</f>
      </c>
      <c s="36" t="s">
        <v>1192</v>
      </c>
      <c>
        <f>(M745*21)/100</f>
      </c>
      <c t="s">
        <v>28</v>
      </c>
    </row>
    <row r="746" spans="1:5" ht="25.5">
      <c r="A746" s="35" t="s">
        <v>57</v>
      </c>
      <c r="E746" s="39" t="s">
        <v>1831</v>
      </c>
    </row>
    <row r="747" spans="1:5" ht="140.25">
      <c r="A747" s="35" t="s">
        <v>58</v>
      </c>
      <c r="E747" s="42" t="s">
        <v>1832</v>
      </c>
    </row>
    <row r="748" spans="1:5" ht="25.5">
      <c r="A748" t="s">
        <v>60</v>
      </c>
      <c r="E748" s="39" t="s">
        <v>1833</v>
      </c>
    </row>
    <row r="749" spans="1:16" ht="25.5">
      <c r="A749" t="s">
        <v>50</v>
      </c>
      <c s="34" t="s">
        <v>1834</v>
      </c>
      <c s="34" t="s">
        <v>1835</v>
      </c>
      <c s="35" t="s">
        <v>5</v>
      </c>
      <c s="6" t="s">
        <v>1836</v>
      </c>
      <c s="36" t="s">
        <v>188</v>
      </c>
      <c s="37">
        <v>9</v>
      </c>
      <c s="36">
        <v>0.00307</v>
      </c>
      <c s="36">
        <f>ROUND(G749*H749,6)</f>
      </c>
      <c r="L749" s="38">
        <v>0</v>
      </c>
      <c s="32">
        <f>ROUND(ROUND(L749,2)*ROUND(G749,3),2)</f>
      </c>
      <c s="36" t="s">
        <v>1192</v>
      </c>
      <c>
        <f>(M749*21)/100</f>
      </c>
      <c t="s">
        <v>28</v>
      </c>
    </row>
    <row r="750" spans="1:5" ht="25.5">
      <c r="A750" s="35" t="s">
        <v>57</v>
      </c>
      <c r="E750" s="39" t="s">
        <v>1836</v>
      </c>
    </row>
    <row r="751" spans="1:5" ht="38.25">
      <c r="A751" s="35" t="s">
        <v>58</v>
      </c>
      <c r="E751" s="40" t="s">
        <v>1837</v>
      </c>
    </row>
    <row r="752" spans="1:5" ht="12.75">
      <c r="A752" t="s">
        <v>60</v>
      </c>
      <c r="E752" s="39" t="s">
        <v>5</v>
      </c>
    </row>
    <row r="753" spans="1:16" ht="12.75">
      <c r="A753" t="s">
        <v>50</v>
      </c>
      <c s="34" t="s">
        <v>1838</v>
      </c>
      <c s="34" t="s">
        <v>1839</v>
      </c>
      <c s="35" t="s">
        <v>5</v>
      </c>
      <c s="6" t="s">
        <v>1840</v>
      </c>
      <c s="36" t="s">
        <v>188</v>
      </c>
      <c s="37">
        <v>7</v>
      </c>
      <c s="36">
        <v>0.00305</v>
      </c>
      <c s="36">
        <f>ROUND(G753*H753,6)</f>
      </c>
      <c r="L753" s="38">
        <v>0</v>
      </c>
      <c s="32">
        <f>ROUND(ROUND(L753,2)*ROUND(G753,3),2)</f>
      </c>
      <c s="36" t="s">
        <v>1192</v>
      </c>
      <c>
        <f>(M753*21)/100</f>
      </c>
      <c t="s">
        <v>28</v>
      </c>
    </row>
    <row r="754" spans="1:5" ht="12.75">
      <c r="A754" s="35" t="s">
        <v>57</v>
      </c>
      <c r="E754" s="39" t="s">
        <v>1840</v>
      </c>
    </row>
    <row r="755" spans="1:5" ht="38.25">
      <c r="A755" s="35" t="s">
        <v>58</v>
      </c>
      <c r="E755" s="42" t="s">
        <v>1841</v>
      </c>
    </row>
    <row r="756" spans="1:5" ht="12.75">
      <c r="A756" t="s">
        <v>60</v>
      </c>
      <c r="E756" s="39" t="s">
        <v>5</v>
      </c>
    </row>
    <row r="757" spans="1:16" ht="25.5">
      <c r="A757" t="s">
        <v>50</v>
      </c>
      <c s="34" t="s">
        <v>1842</v>
      </c>
      <c s="34" t="s">
        <v>1843</v>
      </c>
      <c s="35" t="s">
        <v>5</v>
      </c>
      <c s="6" t="s">
        <v>1844</v>
      </c>
      <c s="36" t="s">
        <v>188</v>
      </c>
      <c s="37">
        <v>105</v>
      </c>
      <c s="36">
        <v>0.00605</v>
      </c>
      <c s="36">
        <f>ROUND(G757*H757,6)</f>
      </c>
      <c r="L757" s="38">
        <v>0</v>
      </c>
      <c s="32">
        <f>ROUND(ROUND(L757,2)*ROUND(G757,3),2)</f>
      </c>
      <c s="36" t="s">
        <v>1192</v>
      </c>
      <c>
        <f>(M757*21)/100</f>
      </c>
      <c t="s">
        <v>28</v>
      </c>
    </row>
    <row r="758" spans="1:5" ht="25.5">
      <c r="A758" s="35" t="s">
        <v>57</v>
      </c>
      <c r="E758" s="39" t="s">
        <v>1844</v>
      </c>
    </row>
    <row r="759" spans="1:5" ht="63.75">
      <c r="A759" s="35" t="s">
        <v>58</v>
      </c>
      <c r="E759" s="42" t="s">
        <v>1845</v>
      </c>
    </row>
    <row r="760" spans="1:5" ht="38.25">
      <c r="A760" t="s">
        <v>60</v>
      </c>
      <c r="E760" s="39" t="s">
        <v>1846</v>
      </c>
    </row>
    <row r="761" spans="1:16" ht="12.75">
      <c r="A761" t="s">
        <v>50</v>
      </c>
      <c s="34" t="s">
        <v>1847</v>
      </c>
      <c s="34" t="s">
        <v>1848</v>
      </c>
      <c s="35" t="s">
        <v>5</v>
      </c>
      <c s="6" t="s">
        <v>1849</v>
      </c>
      <c s="36" t="s">
        <v>188</v>
      </c>
      <c s="37">
        <v>84</v>
      </c>
      <c s="36">
        <v>0.00282</v>
      </c>
      <c s="36">
        <f>ROUND(G761*H761,6)</f>
      </c>
      <c r="L761" s="38">
        <v>0</v>
      </c>
      <c s="32">
        <f>ROUND(ROUND(L761,2)*ROUND(G761,3),2)</f>
      </c>
      <c s="36" t="s">
        <v>1192</v>
      </c>
      <c>
        <f>(M761*21)/100</f>
      </c>
      <c t="s">
        <v>28</v>
      </c>
    </row>
    <row r="762" spans="1:5" ht="12.75">
      <c r="A762" s="35" t="s">
        <v>57</v>
      </c>
      <c r="E762" s="39" t="s">
        <v>1849</v>
      </c>
    </row>
    <row r="763" spans="1:5" ht="38.25">
      <c r="A763" s="35" t="s">
        <v>58</v>
      </c>
      <c r="E763" s="42" t="s">
        <v>1850</v>
      </c>
    </row>
    <row r="764" spans="1:5" ht="38.25">
      <c r="A764" t="s">
        <v>60</v>
      </c>
      <c r="E764" s="39" t="s">
        <v>1851</v>
      </c>
    </row>
    <row r="765" spans="1:16" ht="12.75">
      <c r="A765" t="s">
        <v>50</v>
      </c>
      <c s="34" t="s">
        <v>1852</v>
      </c>
      <c s="34" t="s">
        <v>1853</v>
      </c>
      <c s="35" t="s">
        <v>5</v>
      </c>
      <c s="6" t="s">
        <v>1854</v>
      </c>
      <c s="36" t="s">
        <v>620</v>
      </c>
      <c s="37">
        <v>1</v>
      </c>
      <c s="36">
        <v>0</v>
      </c>
      <c s="36">
        <f>ROUND(G765*H765,6)</f>
      </c>
      <c r="L765" s="38">
        <v>0</v>
      </c>
      <c s="32">
        <f>ROUND(ROUND(L765,2)*ROUND(G765,3),2)</f>
      </c>
      <c s="36" t="s">
        <v>1273</v>
      </c>
      <c>
        <f>(M765*21)/100</f>
      </c>
      <c t="s">
        <v>28</v>
      </c>
    </row>
    <row r="766" spans="1:5" ht="12.75">
      <c r="A766" s="35" t="s">
        <v>57</v>
      </c>
      <c r="E766" s="39" t="s">
        <v>1854</v>
      </c>
    </row>
    <row r="767" spans="1:5" ht="12.75">
      <c r="A767" s="35" t="s">
        <v>58</v>
      </c>
      <c r="E767" s="40" t="s">
        <v>5</v>
      </c>
    </row>
    <row r="768" spans="1:5" ht="12.75">
      <c r="A768" t="s">
        <v>60</v>
      </c>
      <c r="E768" s="39" t="s">
        <v>5</v>
      </c>
    </row>
    <row r="769" spans="1:16" ht="25.5">
      <c r="A769" t="s">
        <v>50</v>
      </c>
      <c s="34" t="s">
        <v>1855</v>
      </c>
      <c s="34" t="s">
        <v>1856</v>
      </c>
      <c s="35" t="s">
        <v>5</v>
      </c>
      <c s="6" t="s">
        <v>1857</v>
      </c>
      <c s="36" t="s">
        <v>188</v>
      </c>
      <c s="37">
        <v>55</v>
      </c>
      <c s="36">
        <v>0</v>
      </c>
      <c s="36">
        <f>ROUND(G769*H769,6)</f>
      </c>
      <c r="L769" s="38">
        <v>0</v>
      </c>
      <c s="32">
        <f>ROUND(ROUND(L769,2)*ROUND(G769,3),2)</f>
      </c>
      <c s="36" t="s">
        <v>1273</v>
      </c>
      <c>
        <f>(M769*21)/100</f>
      </c>
      <c t="s">
        <v>28</v>
      </c>
    </row>
    <row r="770" spans="1:5" ht="38.25">
      <c r="A770" s="35" t="s">
        <v>57</v>
      </c>
      <c r="E770" s="39" t="s">
        <v>1858</v>
      </c>
    </row>
    <row r="771" spans="1:5" ht="12.75">
      <c r="A771" s="35" t="s">
        <v>58</v>
      </c>
      <c r="E771" s="40" t="s">
        <v>5</v>
      </c>
    </row>
    <row r="772" spans="1:5" ht="12.75">
      <c r="A772" t="s">
        <v>60</v>
      </c>
      <c r="E772" s="39" t="s">
        <v>5</v>
      </c>
    </row>
    <row r="773" spans="1:16" ht="25.5">
      <c r="A773" t="s">
        <v>50</v>
      </c>
      <c s="34" t="s">
        <v>1859</v>
      </c>
      <c s="34" t="s">
        <v>1860</v>
      </c>
      <c s="35" t="s">
        <v>5</v>
      </c>
      <c s="6" t="s">
        <v>1861</v>
      </c>
      <c s="36" t="s">
        <v>620</v>
      </c>
      <c s="37">
        <v>28</v>
      </c>
      <c s="36">
        <v>0</v>
      </c>
      <c s="36">
        <f>ROUND(G773*H773,6)</f>
      </c>
      <c r="L773" s="38">
        <v>0</v>
      </c>
      <c s="32">
        <f>ROUND(ROUND(L773,2)*ROUND(G773,3),2)</f>
      </c>
      <c s="36" t="s">
        <v>1273</v>
      </c>
      <c>
        <f>(M773*21)/100</f>
      </c>
      <c t="s">
        <v>28</v>
      </c>
    </row>
    <row r="774" spans="1:5" ht="38.25">
      <c r="A774" s="35" t="s">
        <v>57</v>
      </c>
      <c r="E774" s="39" t="s">
        <v>1862</v>
      </c>
    </row>
    <row r="775" spans="1:5" ht="12.75">
      <c r="A775" s="35" t="s">
        <v>58</v>
      </c>
      <c r="E775" s="40" t="s">
        <v>5</v>
      </c>
    </row>
    <row r="776" spans="1:5" ht="12.75">
      <c r="A776" t="s">
        <v>60</v>
      </c>
      <c r="E776" s="39" t="s">
        <v>5</v>
      </c>
    </row>
    <row r="777" spans="1:16" ht="25.5">
      <c r="A777" t="s">
        <v>50</v>
      </c>
      <c s="34" t="s">
        <v>1863</v>
      </c>
      <c s="34" t="s">
        <v>1864</v>
      </c>
      <c s="35" t="s">
        <v>5</v>
      </c>
      <c s="6" t="s">
        <v>1865</v>
      </c>
      <c s="36" t="s">
        <v>188</v>
      </c>
      <c s="37">
        <v>87</v>
      </c>
      <c s="36">
        <v>0</v>
      </c>
      <c s="36">
        <f>ROUND(G777*H777,6)</f>
      </c>
      <c r="L777" s="38">
        <v>0</v>
      </c>
      <c s="32">
        <f>ROUND(ROUND(L777,2)*ROUND(G777,3),2)</f>
      </c>
      <c s="36" t="s">
        <v>1273</v>
      </c>
      <c>
        <f>(M777*21)/100</f>
      </c>
      <c t="s">
        <v>28</v>
      </c>
    </row>
    <row r="778" spans="1:5" ht="25.5">
      <c r="A778" s="35" t="s">
        <v>57</v>
      </c>
      <c r="E778" s="39" t="s">
        <v>1865</v>
      </c>
    </row>
    <row r="779" spans="1:5" ht="12.75">
      <c r="A779" s="35" t="s">
        <v>58</v>
      </c>
      <c r="E779" s="40" t="s">
        <v>5</v>
      </c>
    </row>
    <row r="780" spans="1:5" ht="12.75">
      <c r="A780" t="s">
        <v>60</v>
      </c>
      <c r="E780" s="39" t="s">
        <v>5</v>
      </c>
    </row>
    <row r="781" spans="1:16" ht="25.5">
      <c r="A781" t="s">
        <v>50</v>
      </c>
      <c s="34" t="s">
        <v>1866</v>
      </c>
      <c s="34" t="s">
        <v>1867</v>
      </c>
      <c s="35" t="s">
        <v>5</v>
      </c>
      <c s="6" t="s">
        <v>1868</v>
      </c>
      <c s="36" t="s">
        <v>620</v>
      </c>
      <c s="37">
        <v>6</v>
      </c>
      <c s="36">
        <v>0</v>
      </c>
      <c s="36">
        <f>ROUND(G781*H781,6)</f>
      </c>
      <c r="L781" s="38">
        <v>0</v>
      </c>
      <c s="32">
        <f>ROUND(ROUND(L781,2)*ROUND(G781,3),2)</f>
      </c>
      <c s="36" t="s">
        <v>1273</v>
      </c>
      <c>
        <f>(M781*21)/100</f>
      </c>
      <c t="s">
        <v>28</v>
      </c>
    </row>
    <row r="782" spans="1:5" ht="25.5">
      <c r="A782" s="35" t="s">
        <v>57</v>
      </c>
      <c r="E782" s="39" t="s">
        <v>1868</v>
      </c>
    </row>
    <row r="783" spans="1:5" ht="12.75">
      <c r="A783" s="35" t="s">
        <v>58</v>
      </c>
      <c r="E783" s="40" t="s">
        <v>5</v>
      </c>
    </row>
    <row r="784" spans="1:5" ht="12.75">
      <c r="A784" t="s">
        <v>60</v>
      </c>
      <c r="E784" s="39" t="s">
        <v>5</v>
      </c>
    </row>
    <row r="785" spans="1:16" ht="25.5">
      <c r="A785" t="s">
        <v>50</v>
      </c>
      <c s="34" t="s">
        <v>1869</v>
      </c>
      <c s="34" t="s">
        <v>1870</v>
      </c>
      <c s="35" t="s">
        <v>5</v>
      </c>
      <c s="6" t="s">
        <v>1871</v>
      </c>
      <c s="36" t="s">
        <v>188</v>
      </c>
      <c s="37">
        <v>6.7</v>
      </c>
      <c s="36">
        <v>0</v>
      </c>
      <c s="36">
        <f>ROUND(G785*H785,6)</f>
      </c>
      <c r="L785" s="38">
        <v>0</v>
      </c>
      <c s="32">
        <f>ROUND(ROUND(L785,2)*ROUND(G785,3),2)</f>
      </c>
      <c s="36" t="s">
        <v>1273</v>
      </c>
      <c>
        <f>(M785*21)/100</f>
      </c>
      <c t="s">
        <v>28</v>
      </c>
    </row>
    <row r="786" spans="1:5" ht="25.5">
      <c r="A786" s="35" t="s">
        <v>57</v>
      </c>
      <c r="E786" s="39" t="s">
        <v>1871</v>
      </c>
    </row>
    <row r="787" spans="1:5" ht="12.75">
      <c r="A787" s="35" t="s">
        <v>58</v>
      </c>
      <c r="E787" s="40" t="s">
        <v>5</v>
      </c>
    </row>
    <row r="788" spans="1:5" ht="12.75">
      <c r="A788" t="s">
        <v>60</v>
      </c>
      <c r="E788" s="39" t="s">
        <v>5</v>
      </c>
    </row>
    <row r="789" spans="1:16" ht="25.5">
      <c r="A789" t="s">
        <v>50</v>
      </c>
      <c s="34" t="s">
        <v>1872</v>
      </c>
      <c s="34" t="s">
        <v>1873</v>
      </c>
      <c s="35" t="s">
        <v>5</v>
      </c>
      <c s="6" t="s">
        <v>1874</v>
      </c>
      <c s="36" t="s">
        <v>188</v>
      </c>
      <c s="37">
        <v>50</v>
      </c>
      <c s="36">
        <v>0</v>
      </c>
      <c s="36">
        <f>ROUND(G789*H789,6)</f>
      </c>
      <c r="L789" s="38">
        <v>0</v>
      </c>
      <c s="32">
        <f>ROUND(ROUND(L789,2)*ROUND(G789,3),2)</f>
      </c>
      <c s="36" t="s">
        <v>1273</v>
      </c>
      <c>
        <f>(M789*21)/100</f>
      </c>
      <c t="s">
        <v>28</v>
      </c>
    </row>
    <row r="790" spans="1:5" ht="25.5">
      <c r="A790" s="35" t="s">
        <v>57</v>
      </c>
      <c r="E790" s="39" t="s">
        <v>1875</v>
      </c>
    </row>
    <row r="791" spans="1:5" ht="12.75">
      <c r="A791" s="35" t="s">
        <v>58</v>
      </c>
      <c r="E791" s="40" t="s">
        <v>5</v>
      </c>
    </row>
    <row r="792" spans="1:5" ht="12.75">
      <c r="A792" t="s">
        <v>60</v>
      </c>
      <c r="E792" s="39" t="s">
        <v>5</v>
      </c>
    </row>
    <row r="793" spans="1:16" ht="25.5">
      <c r="A793" t="s">
        <v>50</v>
      </c>
      <c s="34" t="s">
        <v>1876</v>
      </c>
      <c s="34" t="s">
        <v>1877</v>
      </c>
      <c s="35" t="s">
        <v>5</v>
      </c>
      <c s="6" t="s">
        <v>1878</v>
      </c>
      <c s="36" t="s">
        <v>188</v>
      </c>
      <c s="37">
        <v>28.5</v>
      </c>
      <c s="36">
        <v>0</v>
      </c>
      <c s="36">
        <f>ROUND(G793*H793,6)</f>
      </c>
      <c r="L793" s="38">
        <v>0</v>
      </c>
      <c s="32">
        <f>ROUND(ROUND(L793,2)*ROUND(G793,3),2)</f>
      </c>
      <c s="36" t="s">
        <v>1273</v>
      </c>
      <c>
        <f>(M793*21)/100</f>
      </c>
      <c t="s">
        <v>28</v>
      </c>
    </row>
    <row r="794" spans="1:5" ht="25.5">
      <c r="A794" s="35" t="s">
        <v>57</v>
      </c>
      <c r="E794" s="39" t="s">
        <v>1878</v>
      </c>
    </row>
    <row r="795" spans="1:5" ht="12.75">
      <c r="A795" s="35" t="s">
        <v>58</v>
      </c>
      <c r="E795" s="40" t="s">
        <v>5</v>
      </c>
    </row>
    <row r="796" spans="1:5" ht="12.75">
      <c r="A796" t="s">
        <v>60</v>
      </c>
      <c r="E796" s="39" t="s">
        <v>5</v>
      </c>
    </row>
    <row r="797" spans="1:16" ht="25.5">
      <c r="A797" t="s">
        <v>50</v>
      </c>
      <c s="34" t="s">
        <v>1879</v>
      </c>
      <c s="34" t="s">
        <v>1880</v>
      </c>
      <c s="35" t="s">
        <v>5</v>
      </c>
      <c s="6" t="s">
        <v>1881</v>
      </c>
      <c s="36" t="s">
        <v>620</v>
      </c>
      <c s="37">
        <v>12</v>
      </c>
      <c s="36">
        <v>0</v>
      </c>
      <c s="36">
        <f>ROUND(G797*H797,6)</f>
      </c>
      <c r="L797" s="38">
        <v>0</v>
      </c>
      <c s="32">
        <f>ROUND(ROUND(L797,2)*ROUND(G797,3),2)</f>
      </c>
      <c s="36" t="s">
        <v>1273</v>
      </c>
      <c>
        <f>(M797*21)/100</f>
      </c>
      <c t="s">
        <v>28</v>
      </c>
    </row>
    <row r="798" spans="1:5" ht="25.5">
      <c r="A798" s="35" t="s">
        <v>57</v>
      </c>
      <c r="E798" s="39" t="s">
        <v>1881</v>
      </c>
    </row>
    <row r="799" spans="1:5" ht="12.75">
      <c r="A799" s="35" t="s">
        <v>58</v>
      </c>
      <c r="E799" s="40" t="s">
        <v>5</v>
      </c>
    </row>
    <row r="800" spans="1:5" ht="12.75">
      <c r="A800" t="s">
        <v>60</v>
      </c>
      <c r="E800" s="39" t="s">
        <v>5</v>
      </c>
    </row>
    <row r="801" spans="1:16" ht="25.5">
      <c r="A801" t="s">
        <v>50</v>
      </c>
      <c s="34" t="s">
        <v>1882</v>
      </c>
      <c s="34" t="s">
        <v>1883</v>
      </c>
      <c s="35" t="s">
        <v>5</v>
      </c>
      <c s="6" t="s">
        <v>1884</v>
      </c>
      <c s="36" t="s">
        <v>620</v>
      </c>
      <c s="37">
        <v>8</v>
      </c>
      <c s="36">
        <v>0</v>
      </c>
      <c s="36">
        <f>ROUND(G801*H801,6)</f>
      </c>
      <c r="L801" s="38">
        <v>0</v>
      </c>
      <c s="32">
        <f>ROUND(ROUND(L801,2)*ROUND(G801,3),2)</f>
      </c>
      <c s="36" t="s">
        <v>1273</v>
      </c>
      <c>
        <f>(M801*21)/100</f>
      </c>
      <c t="s">
        <v>28</v>
      </c>
    </row>
    <row r="802" spans="1:5" ht="25.5">
      <c r="A802" s="35" t="s">
        <v>57</v>
      </c>
      <c r="E802" s="39" t="s">
        <v>1884</v>
      </c>
    </row>
    <row r="803" spans="1:5" ht="12.75">
      <c r="A803" s="35" t="s">
        <v>58</v>
      </c>
      <c r="E803" s="40" t="s">
        <v>5</v>
      </c>
    </row>
    <row r="804" spans="1:5" ht="12.75">
      <c r="A804" t="s">
        <v>60</v>
      </c>
      <c r="E804" s="39" t="s">
        <v>5</v>
      </c>
    </row>
    <row r="805" spans="1:16" ht="25.5">
      <c r="A805" t="s">
        <v>50</v>
      </c>
      <c s="34" t="s">
        <v>1885</v>
      </c>
      <c s="34" t="s">
        <v>1886</v>
      </c>
      <c s="35" t="s">
        <v>5</v>
      </c>
      <c s="6" t="s">
        <v>1887</v>
      </c>
      <c s="36" t="s">
        <v>188</v>
      </c>
      <c s="37">
        <v>4.5</v>
      </c>
      <c s="36">
        <v>0</v>
      </c>
      <c s="36">
        <f>ROUND(G805*H805,6)</f>
      </c>
      <c r="L805" s="38">
        <v>0</v>
      </c>
      <c s="32">
        <f>ROUND(ROUND(L805,2)*ROUND(G805,3),2)</f>
      </c>
      <c s="36" t="s">
        <v>1273</v>
      </c>
      <c>
        <f>(M805*21)/100</f>
      </c>
      <c t="s">
        <v>28</v>
      </c>
    </row>
    <row r="806" spans="1:5" ht="25.5">
      <c r="A806" s="35" t="s">
        <v>57</v>
      </c>
      <c r="E806" s="39" t="s">
        <v>1887</v>
      </c>
    </row>
    <row r="807" spans="1:5" ht="12.75">
      <c r="A807" s="35" t="s">
        <v>58</v>
      </c>
      <c r="E807" s="40" t="s">
        <v>5</v>
      </c>
    </row>
    <row r="808" spans="1:5" ht="12.75">
      <c r="A808" t="s">
        <v>60</v>
      </c>
      <c r="E808" s="39" t="s">
        <v>5</v>
      </c>
    </row>
    <row r="809" spans="1:16" ht="25.5">
      <c r="A809" t="s">
        <v>50</v>
      </c>
      <c s="34" t="s">
        <v>1888</v>
      </c>
      <c s="34" t="s">
        <v>1889</v>
      </c>
      <c s="35" t="s">
        <v>5</v>
      </c>
      <c s="6" t="s">
        <v>1890</v>
      </c>
      <c s="36" t="s">
        <v>188</v>
      </c>
      <c s="37">
        <v>4.5</v>
      </c>
      <c s="36">
        <v>0</v>
      </c>
      <c s="36">
        <f>ROUND(G809*H809,6)</f>
      </c>
      <c r="L809" s="38">
        <v>0</v>
      </c>
      <c s="32">
        <f>ROUND(ROUND(L809,2)*ROUND(G809,3),2)</f>
      </c>
      <c s="36" t="s">
        <v>1273</v>
      </c>
      <c>
        <f>(M809*21)/100</f>
      </c>
      <c t="s">
        <v>28</v>
      </c>
    </row>
    <row r="810" spans="1:5" ht="25.5">
      <c r="A810" s="35" t="s">
        <v>57</v>
      </c>
      <c r="E810" s="39" t="s">
        <v>1890</v>
      </c>
    </row>
    <row r="811" spans="1:5" ht="12.75">
      <c r="A811" s="35" t="s">
        <v>58</v>
      </c>
      <c r="E811" s="40" t="s">
        <v>5</v>
      </c>
    </row>
    <row r="812" spans="1:5" ht="12.75">
      <c r="A812" t="s">
        <v>60</v>
      </c>
      <c r="E812" s="39" t="s">
        <v>5</v>
      </c>
    </row>
    <row r="813" spans="1:16" ht="25.5">
      <c r="A813" t="s">
        <v>50</v>
      </c>
      <c s="34" t="s">
        <v>1891</v>
      </c>
      <c s="34" t="s">
        <v>1892</v>
      </c>
      <c s="35" t="s">
        <v>5</v>
      </c>
      <c s="6" t="s">
        <v>1893</v>
      </c>
      <c s="36" t="s">
        <v>188</v>
      </c>
      <c s="37">
        <v>2.5</v>
      </c>
      <c s="36">
        <v>0</v>
      </c>
      <c s="36">
        <f>ROUND(G813*H813,6)</f>
      </c>
      <c r="L813" s="38">
        <v>0</v>
      </c>
      <c s="32">
        <f>ROUND(ROUND(L813,2)*ROUND(G813,3),2)</f>
      </c>
      <c s="36" t="s">
        <v>1273</v>
      </c>
      <c>
        <f>(M813*21)/100</f>
      </c>
      <c t="s">
        <v>28</v>
      </c>
    </row>
    <row r="814" spans="1:5" ht="25.5">
      <c r="A814" s="35" t="s">
        <v>57</v>
      </c>
      <c r="E814" s="39" t="s">
        <v>1893</v>
      </c>
    </row>
    <row r="815" spans="1:5" ht="12.75">
      <c r="A815" s="35" t="s">
        <v>58</v>
      </c>
      <c r="E815" s="40" t="s">
        <v>5</v>
      </c>
    </row>
    <row r="816" spans="1:5" ht="12.75">
      <c r="A816" t="s">
        <v>60</v>
      </c>
      <c r="E816" s="39" t="s">
        <v>5</v>
      </c>
    </row>
    <row r="817" spans="1:16" ht="25.5">
      <c r="A817" t="s">
        <v>50</v>
      </c>
      <c s="34" t="s">
        <v>1894</v>
      </c>
      <c s="34" t="s">
        <v>1895</v>
      </c>
      <c s="35" t="s">
        <v>5</v>
      </c>
      <c s="6" t="s">
        <v>1896</v>
      </c>
      <c s="36" t="s">
        <v>188</v>
      </c>
      <c s="37">
        <v>18.5</v>
      </c>
      <c s="36">
        <v>0</v>
      </c>
      <c s="36">
        <f>ROUND(G817*H817,6)</f>
      </c>
      <c r="L817" s="38">
        <v>0</v>
      </c>
      <c s="32">
        <f>ROUND(ROUND(L817,2)*ROUND(G817,3),2)</f>
      </c>
      <c s="36" t="s">
        <v>1273</v>
      </c>
      <c>
        <f>(M817*21)/100</f>
      </c>
      <c t="s">
        <v>28</v>
      </c>
    </row>
    <row r="818" spans="1:5" ht="38.25">
      <c r="A818" s="35" t="s">
        <v>57</v>
      </c>
      <c r="E818" s="39" t="s">
        <v>1897</v>
      </c>
    </row>
    <row r="819" spans="1:5" ht="12.75">
      <c r="A819" s="35" t="s">
        <v>58</v>
      </c>
      <c r="E819" s="40" t="s">
        <v>5</v>
      </c>
    </row>
    <row r="820" spans="1:5" ht="12.75">
      <c r="A820" t="s">
        <v>60</v>
      </c>
      <c r="E820" s="39" t="s">
        <v>5</v>
      </c>
    </row>
    <row r="821" spans="1:16" ht="25.5">
      <c r="A821" t="s">
        <v>50</v>
      </c>
      <c s="34" t="s">
        <v>1898</v>
      </c>
      <c s="34" t="s">
        <v>1899</v>
      </c>
      <c s="35" t="s">
        <v>5</v>
      </c>
      <c s="6" t="s">
        <v>1900</v>
      </c>
      <c s="36" t="s">
        <v>188</v>
      </c>
      <c s="37">
        <v>10.5</v>
      </c>
      <c s="36">
        <v>0</v>
      </c>
      <c s="36">
        <f>ROUND(G821*H821,6)</f>
      </c>
      <c r="L821" s="38">
        <v>0</v>
      </c>
      <c s="32">
        <f>ROUND(ROUND(L821,2)*ROUND(G821,3),2)</f>
      </c>
      <c s="36" t="s">
        <v>1273</v>
      </c>
      <c>
        <f>(M821*21)/100</f>
      </c>
      <c t="s">
        <v>28</v>
      </c>
    </row>
    <row r="822" spans="1:5" ht="38.25">
      <c r="A822" s="35" t="s">
        <v>57</v>
      </c>
      <c r="E822" s="39" t="s">
        <v>1901</v>
      </c>
    </row>
    <row r="823" spans="1:5" ht="12.75">
      <c r="A823" s="35" t="s">
        <v>58</v>
      </c>
      <c r="E823" s="40" t="s">
        <v>5</v>
      </c>
    </row>
    <row r="824" spans="1:5" ht="12.75">
      <c r="A824" t="s">
        <v>60</v>
      </c>
      <c r="E824" s="39" t="s">
        <v>5</v>
      </c>
    </row>
    <row r="825" spans="1:16" ht="25.5">
      <c r="A825" t="s">
        <v>50</v>
      </c>
      <c s="34" t="s">
        <v>1902</v>
      </c>
      <c s="34" t="s">
        <v>1903</v>
      </c>
      <c s="35" t="s">
        <v>5</v>
      </c>
      <c s="6" t="s">
        <v>1904</v>
      </c>
      <c s="36" t="s">
        <v>188</v>
      </c>
      <c s="37">
        <v>10.5</v>
      </c>
      <c s="36">
        <v>0</v>
      </c>
      <c s="36">
        <f>ROUND(G825*H825,6)</f>
      </c>
      <c r="L825" s="38">
        <v>0</v>
      </c>
      <c s="32">
        <f>ROUND(ROUND(L825,2)*ROUND(G825,3),2)</f>
      </c>
      <c s="36" t="s">
        <v>1273</v>
      </c>
      <c>
        <f>(M825*21)/100</f>
      </c>
      <c t="s">
        <v>28</v>
      </c>
    </row>
    <row r="826" spans="1:5" ht="38.25">
      <c r="A826" s="35" t="s">
        <v>57</v>
      </c>
      <c r="E826" s="39" t="s">
        <v>1905</v>
      </c>
    </row>
    <row r="827" spans="1:5" ht="12.75">
      <c r="A827" s="35" t="s">
        <v>58</v>
      </c>
      <c r="E827" s="40" t="s">
        <v>5</v>
      </c>
    </row>
    <row r="828" spans="1:5" ht="12.75">
      <c r="A828" t="s">
        <v>60</v>
      </c>
      <c r="E828" s="39" t="s">
        <v>5</v>
      </c>
    </row>
    <row r="829" spans="1:16" ht="25.5">
      <c r="A829" t="s">
        <v>50</v>
      </c>
      <c s="34" t="s">
        <v>1906</v>
      </c>
      <c s="34" t="s">
        <v>1907</v>
      </c>
      <c s="35" t="s">
        <v>5</v>
      </c>
      <c s="6" t="s">
        <v>1908</v>
      </c>
      <c s="36" t="s">
        <v>188</v>
      </c>
      <c s="37">
        <v>18.5</v>
      </c>
      <c s="36">
        <v>0</v>
      </c>
      <c s="36">
        <f>ROUND(G829*H829,6)</f>
      </c>
      <c r="L829" s="38">
        <v>0</v>
      </c>
      <c s="32">
        <f>ROUND(ROUND(L829,2)*ROUND(G829,3),2)</f>
      </c>
      <c s="36" t="s">
        <v>1273</v>
      </c>
      <c>
        <f>(M829*21)/100</f>
      </c>
      <c t="s">
        <v>28</v>
      </c>
    </row>
    <row r="830" spans="1:5" ht="38.25">
      <c r="A830" s="35" t="s">
        <v>57</v>
      </c>
      <c r="E830" s="39" t="s">
        <v>1909</v>
      </c>
    </row>
    <row r="831" spans="1:5" ht="12.75">
      <c r="A831" s="35" t="s">
        <v>58</v>
      </c>
      <c r="E831" s="40" t="s">
        <v>5</v>
      </c>
    </row>
    <row r="832" spans="1:5" ht="12.75">
      <c r="A832" t="s">
        <v>60</v>
      </c>
      <c r="E832" s="39" t="s">
        <v>5</v>
      </c>
    </row>
    <row r="833" spans="1:16" ht="25.5">
      <c r="A833" t="s">
        <v>50</v>
      </c>
      <c s="34" t="s">
        <v>1910</v>
      </c>
      <c s="34" t="s">
        <v>1911</v>
      </c>
      <c s="35" t="s">
        <v>5</v>
      </c>
      <c s="6" t="s">
        <v>1912</v>
      </c>
      <c s="36" t="s">
        <v>55</v>
      </c>
      <c s="37">
        <v>8.86</v>
      </c>
      <c s="36">
        <v>0</v>
      </c>
      <c s="36">
        <f>ROUND(G833*H833,6)</f>
      </c>
      <c r="L833" s="38">
        <v>0</v>
      </c>
      <c s="32">
        <f>ROUND(ROUND(L833,2)*ROUND(G833,3),2)</f>
      </c>
      <c s="36" t="s">
        <v>1192</v>
      </c>
      <c>
        <f>(M833*21)/100</f>
      </c>
      <c t="s">
        <v>28</v>
      </c>
    </row>
    <row r="834" spans="1:5" ht="25.5">
      <c r="A834" s="35" t="s">
        <v>57</v>
      </c>
      <c r="E834" s="39" t="s">
        <v>1912</v>
      </c>
    </row>
    <row r="835" spans="1:5" ht="12.75">
      <c r="A835" s="35" t="s">
        <v>58</v>
      </c>
      <c r="E835" s="40" t="s">
        <v>5</v>
      </c>
    </row>
    <row r="836" spans="1:5" ht="114.75">
      <c r="A836" t="s">
        <v>60</v>
      </c>
      <c r="E836" s="39" t="s">
        <v>1913</v>
      </c>
    </row>
    <row r="837" spans="1:16" ht="38.25">
      <c r="A837" t="s">
        <v>50</v>
      </c>
      <c s="34" t="s">
        <v>1914</v>
      </c>
      <c s="34" t="s">
        <v>1915</v>
      </c>
      <c s="35" t="s">
        <v>5</v>
      </c>
      <c s="6" t="s">
        <v>1916</v>
      </c>
      <c s="36" t="s">
        <v>55</v>
      </c>
      <c s="37">
        <v>8.86</v>
      </c>
      <c s="36">
        <v>0</v>
      </c>
      <c s="36">
        <f>ROUND(G837*H837,6)</f>
      </c>
      <c r="L837" s="38">
        <v>0</v>
      </c>
      <c s="32">
        <f>ROUND(ROUND(L837,2)*ROUND(G837,3),2)</f>
      </c>
      <c s="36" t="s">
        <v>1192</v>
      </c>
      <c>
        <f>(M837*21)/100</f>
      </c>
      <c t="s">
        <v>28</v>
      </c>
    </row>
    <row r="838" spans="1:5" ht="38.25">
      <c r="A838" s="35" t="s">
        <v>57</v>
      </c>
      <c r="E838" s="39" t="s">
        <v>1917</v>
      </c>
    </row>
    <row r="839" spans="1:5" ht="12.75">
      <c r="A839" s="35" t="s">
        <v>58</v>
      </c>
      <c r="E839" s="40" t="s">
        <v>5</v>
      </c>
    </row>
    <row r="840" spans="1:5" ht="114.75">
      <c r="A840" t="s">
        <v>60</v>
      </c>
      <c r="E840" s="39" t="s">
        <v>1913</v>
      </c>
    </row>
    <row r="841" spans="1:16" ht="25.5">
      <c r="A841" t="s">
        <v>50</v>
      </c>
      <c s="34" t="s">
        <v>1918</v>
      </c>
      <c s="34" t="s">
        <v>1919</v>
      </c>
      <c s="35" t="s">
        <v>5</v>
      </c>
      <c s="6" t="s">
        <v>1920</v>
      </c>
      <c s="36" t="s">
        <v>188</v>
      </c>
      <c s="37">
        <v>195.425</v>
      </c>
      <c s="36">
        <v>0.00455</v>
      </c>
      <c s="36">
        <f>ROUND(G841*H841,6)</f>
      </c>
      <c r="L841" s="38">
        <v>0</v>
      </c>
      <c s="32">
        <f>ROUND(ROUND(L841,2)*ROUND(G841,3),2)</f>
      </c>
      <c s="36" t="s">
        <v>1192</v>
      </c>
      <c>
        <f>(M841*21)/100</f>
      </c>
      <c t="s">
        <v>28</v>
      </c>
    </row>
    <row r="842" spans="1:5" ht="25.5">
      <c r="A842" s="35" t="s">
        <v>57</v>
      </c>
      <c r="E842" s="39" t="s">
        <v>1921</v>
      </c>
    </row>
    <row r="843" spans="1:5" ht="12.75">
      <c r="A843" s="35" t="s">
        <v>58</v>
      </c>
      <c r="E843" s="40" t="s">
        <v>5</v>
      </c>
    </row>
    <row r="844" spans="1:5" ht="12.75">
      <c r="A844" t="s">
        <v>60</v>
      </c>
      <c r="E844" s="39" t="s">
        <v>5</v>
      </c>
    </row>
    <row r="845" spans="1:13" ht="12.75">
      <c r="A845" t="s">
        <v>47</v>
      </c>
      <c r="C845" s="31" t="s">
        <v>1922</v>
      </c>
      <c r="E845" s="33" t="s">
        <v>1923</v>
      </c>
      <c r="J845" s="32">
        <f>0</f>
      </c>
      <c s="32">
        <f>0</f>
      </c>
      <c s="32">
        <f>0+L846+L850+L854+L858+L862+L866+L870+L874+L878+L882+L886+L890+L894+L898+L902+L906+L910+L914+L918+L922+L926+L930+L934</f>
      </c>
      <c s="32">
        <f>0+M846+M850+M854+M858+M862+M866+M870+M874+M878+M882+M886+M890+M894+M898+M902+M906+M910+M914+M918+M922+M926+M930+M934</f>
      </c>
    </row>
    <row r="846" spans="1:16" ht="12.75">
      <c r="A846" t="s">
        <v>50</v>
      </c>
      <c s="34" t="s">
        <v>1924</v>
      </c>
      <c s="34" t="s">
        <v>1925</v>
      </c>
      <c s="35" t="s">
        <v>5</v>
      </c>
      <c s="6" t="s">
        <v>1926</v>
      </c>
      <c s="36" t="s">
        <v>220</v>
      </c>
      <c s="37">
        <v>623.761</v>
      </c>
      <c s="36">
        <v>0.00014</v>
      </c>
      <c s="36">
        <f>ROUND(G846*H846,6)</f>
      </c>
      <c r="L846" s="38">
        <v>0</v>
      </c>
      <c s="32">
        <f>ROUND(ROUND(L846,2)*ROUND(G846,3),2)</f>
      </c>
      <c s="36" t="s">
        <v>1192</v>
      </c>
      <c>
        <f>(M846*21)/100</f>
      </c>
      <c t="s">
        <v>28</v>
      </c>
    </row>
    <row r="847" spans="1:5" ht="12.75">
      <c r="A847" s="35" t="s">
        <v>57</v>
      </c>
      <c r="E847" s="39" t="s">
        <v>1926</v>
      </c>
    </row>
    <row r="848" spans="1:5" ht="38.25">
      <c r="A848" s="35" t="s">
        <v>58</v>
      </c>
      <c r="E848" s="40" t="s">
        <v>1927</v>
      </c>
    </row>
    <row r="849" spans="1:5" ht="51">
      <c r="A849" t="s">
        <v>60</v>
      </c>
      <c r="E849" s="39" t="s">
        <v>1928</v>
      </c>
    </row>
    <row r="850" spans="1:16" ht="25.5">
      <c r="A850" t="s">
        <v>50</v>
      </c>
      <c s="34" t="s">
        <v>1929</v>
      </c>
      <c s="34" t="s">
        <v>1930</v>
      </c>
      <c s="35" t="s">
        <v>5</v>
      </c>
      <c s="6" t="s">
        <v>1931</v>
      </c>
      <c s="36" t="s">
        <v>55</v>
      </c>
      <c s="37">
        <v>51.5</v>
      </c>
      <c s="36">
        <v>0</v>
      </c>
      <c s="36">
        <f>ROUND(G850*H850,6)</f>
      </c>
      <c r="L850" s="38">
        <v>0</v>
      </c>
      <c s="32">
        <f>ROUND(ROUND(L850,2)*ROUND(G850,3),2)</f>
      </c>
      <c s="36" t="s">
        <v>1192</v>
      </c>
      <c>
        <f>(M850*21)/100</f>
      </c>
      <c t="s">
        <v>28</v>
      </c>
    </row>
    <row r="851" spans="1:5" ht="25.5">
      <c r="A851" s="35" t="s">
        <v>57</v>
      </c>
      <c r="E851" s="39" t="s">
        <v>1931</v>
      </c>
    </row>
    <row r="852" spans="1:5" ht="12.75">
      <c r="A852" s="35" t="s">
        <v>58</v>
      </c>
      <c r="E852" s="40" t="s">
        <v>5</v>
      </c>
    </row>
    <row r="853" spans="1:5" ht="114.75">
      <c r="A853" t="s">
        <v>60</v>
      </c>
      <c r="E853" s="39" t="s">
        <v>1932</v>
      </c>
    </row>
    <row r="854" spans="1:16" ht="25.5">
      <c r="A854" t="s">
        <v>50</v>
      </c>
      <c s="34" t="s">
        <v>1933</v>
      </c>
      <c s="34" t="s">
        <v>1934</v>
      </c>
      <c s="35" t="s">
        <v>5</v>
      </c>
      <c s="6" t="s">
        <v>1935</v>
      </c>
      <c s="36" t="s">
        <v>55</v>
      </c>
      <c s="37">
        <v>51.5</v>
      </c>
      <c s="36">
        <v>0</v>
      </c>
      <c s="36">
        <f>ROUND(G854*H854,6)</f>
      </c>
      <c r="L854" s="38">
        <v>0</v>
      </c>
      <c s="32">
        <f>ROUND(ROUND(L854,2)*ROUND(G854,3),2)</f>
      </c>
      <c s="36" t="s">
        <v>1192</v>
      </c>
      <c>
        <f>(M854*21)/100</f>
      </c>
      <c t="s">
        <v>28</v>
      </c>
    </row>
    <row r="855" spans="1:5" ht="38.25">
      <c r="A855" s="35" t="s">
        <v>57</v>
      </c>
      <c r="E855" s="39" t="s">
        <v>1936</v>
      </c>
    </row>
    <row r="856" spans="1:5" ht="12.75">
      <c r="A856" s="35" t="s">
        <v>58</v>
      </c>
      <c r="E856" s="40" t="s">
        <v>5</v>
      </c>
    </row>
    <row r="857" spans="1:5" ht="114.75">
      <c r="A857" t="s">
        <v>60</v>
      </c>
      <c r="E857" s="39" t="s">
        <v>1932</v>
      </c>
    </row>
    <row r="858" spans="1:16" ht="12.75">
      <c r="A858" t="s">
        <v>50</v>
      </c>
      <c s="34" t="s">
        <v>1937</v>
      </c>
      <c s="34" t="s">
        <v>1938</v>
      </c>
      <c s="35" t="s">
        <v>5</v>
      </c>
      <c s="6" t="s">
        <v>1939</v>
      </c>
      <c s="36" t="s">
        <v>220</v>
      </c>
      <c s="37">
        <v>623.761</v>
      </c>
      <c s="36">
        <v>0.0445</v>
      </c>
      <c s="36">
        <f>ROUND(G858*H858,6)</f>
      </c>
      <c r="L858" s="38">
        <v>0</v>
      </c>
      <c s="32">
        <f>ROUND(ROUND(L858,2)*ROUND(G858,3),2)</f>
      </c>
      <c s="36" t="s">
        <v>1192</v>
      </c>
      <c>
        <f>(M858*21)/100</f>
      </c>
      <c t="s">
        <v>28</v>
      </c>
    </row>
    <row r="859" spans="1:5" ht="12.75">
      <c r="A859" s="35" t="s">
        <v>57</v>
      </c>
      <c r="E859" s="39" t="s">
        <v>1940</v>
      </c>
    </row>
    <row r="860" spans="1:5" ht="38.25">
      <c r="A860" s="35" t="s">
        <v>58</v>
      </c>
      <c r="E860" s="40" t="s">
        <v>1941</v>
      </c>
    </row>
    <row r="861" spans="1:5" ht="229.5">
      <c r="A861" t="s">
        <v>60</v>
      </c>
      <c r="E861" s="39" t="s">
        <v>1942</v>
      </c>
    </row>
    <row r="862" spans="1:16" ht="25.5">
      <c r="A862" t="s">
        <v>50</v>
      </c>
      <c s="34" t="s">
        <v>1943</v>
      </c>
      <c s="34" t="s">
        <v>1944</v>
      </c>
      <c s="35" t="s">
        <v>5</v>
      </c>
      <c s="6" t="s">
        <v>1945</v>
      </c>
      <c s="36" t="s">
        <v>188</v>
      </c>
      <c s="37">
        <v>16.28</v>
      </c>
      <c s="36">
        <v>0.01253</v>
      </c>
      <c s="36">
        <f>ROUND(G862*H862,6)</f>
      </c>
      <c r="L862" s="38">
        <v>0</v>
      </c>
      <c s="32">
        <f>ROUND(ROUND(L862,2)*ROUND(G862,3),2)</f>
      </c>
      <c s="36" t="s">
        <v>1192</v>
      </c>
      <c>
        <f>(M862*21)/100</f>
      </c>
      <c t="s">
        <v>28</v>
      </c>
    </row>
    <row r="863" spans="1:5" ht="25.5">
      <c r="A863" s="35" t="s">
        <v>57</v>
      </c>
      <c r="E863" s="39" t="s">
        <v>1946</v>
      </c>
    </row>
    <row r="864" spans="1:5" ht="12.75">
      <c r="A864" s="35" t="s">
        <v>58</v>
      </c>
      <c r="E864" s="40" t="s">
        <v>5</v>
      </c>
    </row>
    <row r="865" spans="1:5" ht="229.5">
      <c r="A865" t="s">
        <v>60</v>
      </c>
      <c r="E865" s="39" t="s">
        <v>1942</v>
      </c>
    </row>
    <row r="866" spans="1:16" ht="25.5">
      <c r="A866" t="s">
        <v>50</v>
      </c>
      <c s="34" t="s">
        <v>1947</v>
      </c>
      <c s="34" t="s">
        <v>1948</v>
      </c>
      <c s="35" t="s">
        <v>5</v>
      </c>
      <c s="6" t="s">
        <v>1949</v>
      </c>
      <c s="36" t="s">
        <v>188</v>
      </c>
      <c s="37">
        <v>60.92</v>
      </c>
      <c s="36">
        <v>0.01287</v>
      </c>
      <c s="36">
        <f>ROUND(G866*H866,6)</f>
      </c>
      <c r="L866" s="38">
        <v>0</v>
      </c>
      <c s="32">
        <f>ROUND(ROUND(L866,2)*ROUND(G866,3),2)</f>
      </c>
      <c s="36" t="s">
        <v>1192</v>
      </c>
      <c>
        <f>(M866*21)/100</f>
      </c>
      <c t="s">
        <v>28</v>
      </c>
    </row>
    <row r="867" spans="1:5" ht="25.5">
      <c r="A867" s="35" t="s">
        <v>57</v>
      </c>
      <c r="E867" s="39" t="s">
        <v>1950</v>
      </c>
    </row>
    <row r="868" spans="1:5" ht="12.75">
      <c r="A868" s="35" t="s">
        <v>58</v>
      </c>
      <c r="E868" s="40" t="s">
        <v>1951</v>
      </c>
    </row>
    <row r="869" spans="1:5" ht="229.5">
      <c r="A869" t="s">
        <v>60</v>
      </c>
      <c r="E869" s="39" t="s">
        <v>1942</v>
      </c>
    </row>
    <row r="870" spans="1:16" ht="12.75">
      <c r="A870" t="s">
        <v>50</v>
      </c>
      <c s="34" t="s">
        <v>1952</v>
      </c>
      <c s="34" t="s">
        <v>1953</v>
      </c>
      <c s="35" t="s">
        <v>5</v>
      </c>
      <c s="6" t="s">
        <v>1954</v>
      </c>
      <c s="36" t="s">
        <v>220</v>
      </c>
      <c s="37">
        <v>623.761</v>
      </c>
      <c s="36">
        <v>4E-05</v>
      </c>
      <c s="36">
        <f>ROUND(G870*H870,6)</f>
      </c>
      <c r="L870" s="38">
        <v>0</v>
      </c>
      <c s="32">
        <f>ROUND(ROUND(L870,2)*ROUND(G870,3),2)</f>
      </c>
      <c s="36" t="s">
        <v>1192</v>
      </c>
      <c>
        <f>(M870*21)/100</f>
      </c>
      <c t="s">
        <v>28</v>
      </c>
    </row>
    <row r="871" spans="1:5" ht="25.5">
      <c r="A871" s="35" t="s">
        <v>57</v>
      </c>
      <c r="E871" s="39" t="s">
        <v>1955</v>
      </c>
    </row>
    <row r="872" spans="1:5" ht="12.75">
      <c r="A872" s="35" t="s">
        <v>58</v>
      </c>
      <c r="E872" s="40" t="s">
        <v>5</v>
      </c>
    </row>
    <row r="873" spans="1:5" ht="114.75">
      <c r="A873" t="s">
        <v>60</v>
      </c>
      <c r="E873" s="39" t="s">
        <v>1956</v>
      </c>
    </row>
    <row r="874" spans="1:16" ht="12.75">
      <c r="A874" t="s">
        <v>50</v>
      </c>
      <c s="34" t="s">
        <v>1957</v>
      </c>
      <c s="34" t="s">
        <v>1958</v>
      </c>
      <c s="35" t="s">
        <v>5</v>
      </c>
      <c s="6" t="s">
        <v>1959</v>
      </c>
      <c s="36" t="s">
        <v>188</v>
      </c>
      <c s="37">
        <v>95</v>
      </c>
      <c s="36">
        <v>0.00011</v>
      </c>
      <c s="36">
        <f>ROUND(G874*H874,6)</f>
      </c>
      <c r="L874" s="38">
        <v>0</v>
      </c>
      <c s="32">
        <f>ROUND(ROUND(L874,2)*ROUND(G874,3),2)</f>
      </c>
      <c s="36" t="s">
        <v>1192</v>
      </c>
      <c>
        <f>(M874*21)/100</f>
      </c>
      <c t="s">
        <v>28</v>
      </c>
    </row>
    <row r="875" spans="1:5" ht="25.5">
      <c r="A875" s="35" t="s">
        <v>57</v>
      </c>
      <c r="E875" s="39" t="s">
        <v>1960</v>
      </c>
    </row>
    <row r="876" spans="1:5" ht="12.75">
      <c r="A876" s="35" t="s">
        <v>58</v>
      </c>
      <c r="E876" s="40" t="s">
        <v>1961</v>
      </c>
    </row>
    <row r="877" spans="1:5" ht="114.75">
      <c r="A877" t="s">
        <v>60</v>
      </c>
      <c r="E877" s="39" t="s">
        <v>1956</v>
      </c>
    </row>
    <row r="878" spans="1:16" ht="12.75">
      <c r="A878" t="s">
        <v>50</v>
      </c>
      <c s="34" t="s">
        <v>1962</v>
      </c>
      <c s="34" t="s">
        <v>1963</v>
      </c>
      <c s="35" t="s">
        <v>5</v>
      </c>
      <c s="6" t="s">
        <v>1964</v>
      </c>
      <c s="36" t="s">
        <v>188</v>
      </c>
      <c s="37">
        <v>104</v>
      </c>
      <c s="36">
        <v>6E-05</v>
      </c>
      <c s="36">
        <f>ROUND(G878*H878,6)</f>
      </c>
      <c r="L878" s="38">
        <v>0</v>
      </c>
      <c s="32">
        <f>ROUND(ROUND(L878,2)*ROUND(G878,3),2)</f>
      </c>
      <c s="36" t="s">
        <v>1192</v>
      </c>
      <c>
        <f>(M878*21)/100</f>
      </c>
      <c t="s">
        <v>28</v>
      </c>
    </row>
    <row r="879" spans="1:5" ht="25.5">
      <c r="A879" s="35" t="s">
        <v>57</v>
      </c>
      <c r="E879" s="39" t="s">
        <v>1965</v>
      </c>
    </row>
    <row r="880" spans="1:5" ht="12.75">
      <c r="A880" s="35" t="s">
        <v>58</v>
      </c>
      <c r="E880" s="40" t="s">
        <v>5</v>
      </c>
    </row>
    <row r="881" spans="1:5" ht="114.75">
      <c r="A881" t="s">
        <v>60</v>
      </c>
      <c r="E881" s="39" t="s">
        <v>1956</v>
      </c>
    </row>
    <row r="882" spans="1:16" ht="25.5">
      <c r="A882" t="s">
        <v>50</v>
      </c>
      <c s="34" t="s">
        <v>1966</v>
      </c>
      <c s="34" t="s">
        <v>1967</v>
      </c>
      <c s="35" t="s">
        <v>5</v>
      </c>
      <c s="6" t="s">
        <v>1968</v>
      </c>
      <c s="36" t="s">
        <v>620</v>
      </c>
      <c s="37">
        <v>129</v>
      </c>
      <c s="36">
        <v>0</v>
      </c>
      <c s="36">
        <f>ROUND(G882*H882,6)</f>
      </c>
      <c r="L882" s="38">
        <v>0</v>
      </c>
      <c s="32">
        <f>ROUND(ROUND(L882,2)*ROUND(G882,3),2)</f>
      </c>
      <c s="36" t="s">
        <v>1192</v>
      </c>
      <c>
        <f>(M882*21)/100</f>
      </c>
      <c t="s">
        <v>28</v>
      </c>
    </row>
    <row r="883" spans="1:5" ht="25.5">
      <c r="A883" s="35" t="s">
        <v>57</v>
      </c>
      <c r="E883" s="39" t="s">
        <v>1969</v>
      </c>
    </row>
    <row r="884" spans="1:5" ht="12.75">
      <c r="A884" s="35" t="s">
        <v>58</v>
      </c>
      <c r="E884" s="40" t="s">
        <v>5</v>
      </c>
    </row>
    <row r="885" spans="1:5" ht="12.75">
      <c r="A885" t="s">
        <v>60</v>
      </c>
      <c r="E885" s="39" t="s">
        <v>5</v>
      </c>
    </row>
    <row r="886" spans="1:16" ht="12.75">
      <c r="A886" t="s">
        <v>50</v>
      </c>
      <c s="34" t="s">
        <v>1970</v>
      </c>
      <c s="34" t="s">
        <v>1971</v>
      </c>
      <c s="35" t="s">
        <v>5</v>
      </c>
      <c s="6" t="s">
        <v>1972</v>
      </c>
      <c s="36" t="s">
        <v>620</v>
      </c>
      <c s="37">
        <v>132.87</v>
      </c>
      <c s="36">
        <v>0.0041</v>
      </c>
      <c s="36">
        <f>ROUND(G886*H886,6)</f>
      </c>
      <c r="L886" s="38">
        <v>0</v>
      </c>
      <c s="32">
        <f>ROUND(ROUND(L886,2)*ROUND(G886,3),2)</f>
      </c>
      <c s="36" t="s">
        <v>1192</v>
      </c>
      <c>
        <f>(M886*21)/100</f>
      </c>
      <c t="s">
        <v>28</v>
      </c>
    </row>
    <row r="887" spans="1:5" ht="12.75">
      <c r="A887" s="35" t="s">
        <v>57</v>
      </c>
      <c r="E887" s="39" t="s">
        <v>1972</v>
      </c>
    </row>
    <row r="888" spans="1:5" ht="12.75">
      <c r="A888" s="35" t="s">
        <v>58</v>
      </c>
      <c r="E888" s="40" t="s">
        <v>5</v>
      </c>
    </row>
    <row r="889" spans="1:5" ht="102">
      <c r="A889" t="s">
        <v>60</v>
      </c>
      <c r="E889" s="39" t="s">
        <v>1973</v>
      </c>
    </row>
    <row r="890" spans="1:16" ht="12.75">
      <c r="A890" t="s">
        <v>50</v>
      </c>
      <c s="34" t="s">
        <v>1974</v>
      </c>
      <c s="34" t="s">
        <v>1975</v>
      </c>
      <c s="35" t="s">
        <v>5</v>
      </c>
      <c s="6" t="s">
        <v>1976</v>
      </c>
      <c s="36" t="s">
        <v>620</v>
      </c>
      <c s="37">
        <v>1</v>
      </c>
      <c s="36">
        <v>2E-05</v>
      </c>
      <c s="36">
        <f>ROUND(G890*H890,6)</f>
      </c>
      <c r="L890" s="38">
        <v>0</v>
      </c>
      <c s="32">
        <f>ROUND(ROUND(L890,2)*ROUND(G890,3),2)</f>
      </c>
      <c s="36" t="s">
        <v>1192</v>
      </c>
      <c>
        <f>(M890*21)/100</f>
      </c>
      <c t="s">
        <v>28</v>
      </c>
    </row>
    <row r="891" spans="1:5" ht="25.5">
      <c r="A891" s="35" t="s">
        <v>57</v>
      </c>
      <c r="E891" s="39" t="s">
        <v>1977</v>
      </c>
    </row>
    <row r="892" spans="1:5" ht="12.75">
      <c r="A892" s="35" t="s">
        <v>58</v>
      </c>
      <c r="E892" s="40" t="s">
        <v>5</v>
      </c>
    </row>
    <row r="893" spans="1:5" ht="12.75">
      <c r="A893" t="s">
        <v>60</v>
      </c>
      <c r="E893" s="39" t="s">
        <v>5</v>
      </c>
    </row>
    <row r="894" spans="1:16" ht="12.75">
      <c r="A894" t="s">
        <v>50</v>
      </c>
      <c s="34" t="s">
        <v>1978</v>
      </c>
      <c s="34" t="s">
        <v>1979</v>
      </c>
      <c s="35" t="s">
        <v>5</v>
      </c>
      <c s="6" t="s">
        <v>1980</v>
      </c>
      <c s="36" t="s">
        <v>620</v>
      </c>
      <c s="37">
        <v>1.03</v>
      </c>
      <c s="36">
        <v>0.0041</v>
      </c>
      <c s="36">
        <f>ROUND(G894*H894,6)</f>
      </c>
      <c r="L894" s="38">
        <v>0</v>
      </c>
      <c s="32">
        <f>ROUND(ROUND(L894,2)*ROUND(G894,3),2)</f>
      </c>
      <c s="36" t="s">
        <v>1192</v>
      </c>
      <c>
        <f>(M894*21)/100</f>
      </c>
      <c t="s">
        <v>28</v>
      </c>
    </row>
    <row r="895" spans="1:5" ht="12.75">
      <c r="A895" s="35" t="s">
        <v>57</v>
      </c>
      <c r="E895" s="39" t="s">
        <v>1980</v>
      </c>
    </row>
    <row r="896" spans="1:5" ht="12.75">
      <c r="A896" s="35" t="s">
        <v>58</v>
      </c>
      <c r="E896" s="40" t="s">
        <v>5</v>
      </c>
    </row>
    <row r="897" spans="1:5" ht="102">
      <c r="A897" t="s">
        <v>60</v>
      </c>
      <c r="E897" s="39" t="s">
        <v>1973</v>
      </c>
    </row>
    <row r="898" spans="1:16" ht="12.75">
      <c r="A898" t="s">
        <v>50</v>
      </c>
      <c s="34" t="s">
        <v>1981</v>
      </c>
      <c s="34" t="s">
        <v>1982</v>
      </c>
      <c s="35" t="s">
        <v>5</v>
      </c>
      <c s="6" t="s">
        <v>1983</v>
      </c>
      <c s="36" t="s">
        <v>620</v>
      </c>
      <c s="37">
        <v>4</v>
      </c>
      <c s="36">
        <v>4E-05</v>
      </c>
      <c s="36">
        <f>ROUND(G898*H898,6)</f>
      </c>
      <c r="L898" s="38">
        <v>0</v>
      </c>
      <c s="32">
        <f>ROUND(ROUND(L898,2)*ROUND(G898,3),2)</f>
      </c>
      <c s="36" t="s">
        <v>1192</v>
      </c>
      <c>
        <f>(M898*21)/100</f>
      </c>
      <c t="s">
        <v>28</v>
      </c>
    </row>
    <row r="899" spans="1:5" ht="12.75">
      <c r="A899" s="35" t="s">
        <v>57</v>
      </c>
      <c r="E899" s="39" t="s">
        <v>1984</v>
      </c>
    </row>
    <row r="900" spans="1:5" ht="12.75">
      <c r="A900" s="35" t="s">
        <v>58</v>
      </c>
      <c r="E900" s="40" t="s">
        <v>5</v>
      </c>
    </row>
    <row r="901" spans="1:5" ht="12.75">
      <c r="A901" t="s">
        <v>60</v>
      </c>
      <c r="E901" s="39" t="s">
        <v>5</v>
      </c>
    </row>
    <row r="902" spans="1:16" ht="12.75">
      <c r="A902" t="s">
        <v>50</v>
      </c>
      <c s="34" t="s">
        <v>1985</v>
      </c>
      <c s="34" t="s">
        <v>1986</v>
      </c>
      <c s="35" t="s">
        <v>5</v>
      </c>
      <c s="6" t="s">
        <v>1987</v>
      </c>
      <c s="36" t="s">
        <v>620</v>
      </c>
      <c s="37">
        <v>1</v>
      </c>
      <c s="36">
        <v>0.002</v>
      </c>
      <c s="36">
        <f>ROUND(G902*H902,6)</f>
      </c>
      <c r="L902" s="38">
        <v>0</v>
      </c>
      <c s="32">
        <f>ROUND(ROUND(L902,2)*ROUND(G902,3),2)</f>
      </c>
      <c s="36" t="s">
        <v>1192</v>
      </c>
      <c>
        <f>(M902*21)/100</f>
      </c>
      <c t="s">
        <v>28</v>
      </c>
    </row>
    <row r="903" spans="1:5" ht="12.75">
      <c r="A903" s="35" t="s">
        <v>57</v>
      </c>
      <c r="E903" s="39" t="s">
        <v>1987</v>
      </c>
    </row>
    <row r="904" spans="1:5" ht="12.75">
      <c r="A904" s="35" t="s">
        <v>58</v>
      </c>
      <c r="E904" s="40" t="s">
        <v>5</v>
      </c>
    </row>
    <row r="905" spans="1:5" ht="102">
      <c r="A905" t="s">
        <v>60</v>
      </c>
      <c r="E905" s="39" t="s">
        <v>1973</v>
      </c>
    </row>
    <row r="906" spans="1:16" ht="12.75">
      <c r="A906" t="s">
        <v>50</v>
      </c>
      <c s="34" t="s">
        <v>1988</v>
      </c>
      <c s="34" t="s">
        <v>1989</v>
      </c>
      <c s="35" t="s">
        <v>5</v>
      </c>
      <c s="6" t="s">
        <v>1990</v>
      </c>
      <c s="36" t="s">
        <v>620</v>
      </c>
      <c s="37">
        <v>1</v>
      </c>
      <c s="36">
        <v>0.0012</v>
      </c>
      <c s="36">
        <f>ROUND(G906*H906,6)</f>
      </c>
      <c r="L906" s="38">
        <v>0</v>
      </c>
      <c s="32">
        <f>ROUND(ROUND(L906,2)*ROUND(G906,3),2)</f>
      </c>
      <c s="36" t="s">
        <v>1192</v>
      </c>
      <c>
        <f>(M906*21)/100</f>
      </c>
      <c t="s">
        <v>28</v>
      </c>
    </row>
    <row r="907" spans="1:5" ht="12.75">
      <c r="A907" s="35" t="s">
        <v>57</v>
      </c>
      <c r="E907" s="39" t="s">
        <v>1990</v>
      </c>
    </row>
    <row r="908" spans="1:5" ht="12.75">
      <c r="A908" s="35" t="s">
        <v>58</v>
      </c>
      <c r="E908" s="40" t="s">
        <v>5</v>
      </c>
    </row>
    <row r="909" spans="1:5" ht="102">
      <c r="A909" t="s">
        <v>60</v>
      </c>
      <c r="E909" s="39" t="s">
        <v>1973</v>
      </c>
    </row>
    <row r="910" spans="1:16" ht="12.75">
      <c r="A910" t="s">
        <v>50</v>
      </c>
      <c s="34" t="s">
        <v>1991</v>
      </c>
      <c s="34" t="s">
        <v>1992</v>
      </c>
      <c s="35" t="s">
        <v>5</v>
      </c>
      <c s="6" t="s">
        <v>1993</v>
      </c>
      <c s="36" t="s">
        <v>620</v>
      </c>
      <c s="37">
        <v>2</v>
      </c>
      <c s="36">
        <v>0.0033</v>
      </c>
      <c s="36">
        <f>ROUND(G910*H910,6)</f>
      </c>
      <c r="L910" s="38">
        <v>0</v>
      </c>
      <c s="32">
        <f>ROUND(ROUND(L910,2)*ROUND(G910,3),2)</f>
      </c>
      <c s="36" t="s">
        <v>1192</v>
      </c>
      <c>
        <f>(M910*21)/100</f>
      </c>
      <c t="s">
        <v>28</v>
      </c>
    </row>
    <row r="911" spans="1:5" ht="12.75">
      <c r="A911" s="35" t="s">
        <v>57</v>
      </c>
      <c r="E911" s="39" t="s">
        <v>1993</v>
      </c>
    </row>
    <row r="912" spans="1:5" ht="12.75">
      <c r="A912" s="35" t="s">
        <v>58</v>
      </c>
      <c r="E912" s="40" t="s">
        <v>5</v>
      </c>
    </row>
    <row r="913" spans="1:5" ht="102">
      <c r="A913" t="s">
        <v>60</v>
      </c>
      <c r="E913" s="39" t="s">
        <v>1973</v>
      </c>
    </row>
    <row r="914" spans="1:16" ht="25.5">
      <c r="A914" t="s">
        <v>50</v>
      </c>
      <c s="34" t="s">
        <v>1994</v>
      </c>
      <c s="34" t="s">
        <v>1995</v>
      </c>
      <c s="35" t="s">
        <v>5</v>
      </c>
      <c s="6" t="s">
        <v>1996</v>
      </c>
      <c s="36" t="s">
        <v>220</v>
      </c>
      <c s="37">
        <v>750</v>
      </c>
      <c s="36">
        <v>0</v>
      </c>
      <c s="36">
        <f>ROUND(G914*H914,6)</f>
      </c>
      <c r="L914" s="38">
        <v>0</v>
      </c>
      <c s="32">
        <f>ROUND(ROUND(L914,2)*ROUND(G914,3),2)</f>
      </c>
      <c s="36" t="s">
        <v>1192</v>
      </c>
      <c>
        <f>(M914*21)/100</f>
      </c>
      <c t="s">
        <v>28</v>
      </c>
    </row>
    <row r="915" spans="1:5" ht="25.5">
      <c r="A915" s="35" t="s">
        <v>57</v>
      </c>
      <c r="E915" s="39" t="s">
        <v>1997</v>
      </c>
    </row>
    <row r="916" spans="1:5" ht="12.75">
      <c r="A916" s="35" t="s">
        <v>58</v>
      </c>
      <c r="E916" s="40" t="s">
        <v>1998</v>
      </c>
    </row>
    <row r="917" spans="1:5" ht="51">
      <c r="A917" t="s">
        <v>60</v>
      </c>
      <c r="E917" s="39" t="s">
        <v>1999</v>
      </c>
    </row>
    <row r="918" spans="1:16" ht="25.5">
      <c r="A918" t="s">
        <v>50</v>
      </c>
      <c s="34" t="s">
        <v>2000</v>
      </c>
      <c s="34" t="s">
        <v>2001</v>
      </c>
      <c s="35" t="s">
        <v>5</v>
      </c>
      <c s="6" t="s">
        <v>2002</v>
      </c>
      <c s="36" t="s">
        <v>220</v>
      </c>
      <c s="37">
        <v>825</v>
      </c>
      <c s="36">
        <v>0.00011</v>
      </c>
      <c s="36">
        <f>ROUND(G918*H918,6)</f>
      </c>
      <c r="L918" s="38">
        <v>0</v>
      </c>
      <c s="32">
        <f>ROUND(ROUND(L918,2)*ROUND(G918,3),2)</f>
      </c>
      <c s="36" t="s">
        <v>1192</v>
      </c>
      <c>
        <f>(M918*21)/100</f>
      </c>
      <c t="s">
        <v>28</v>
      </c>
    </row>
    <row r="919" spans="1:5" ht="25.5">
      <c r="A919" s="35" t="s">
        <v>57</v>
      </c>
      <c r="E919" s="39" t="s">
        <v>2002</v>
      </c>
    </row>
    <row r="920" spans="1:5" ht="12.75">
      <c r="A920" s="35" t="s">
        <v>58</v>
      </c>
      <c r="E920" s="40" t="s">
        <v>5</v>
      </c>
    </row>
    <row r="921" spans="1:5" ht="12.75">
      <c r="A921" t="s">
        <v>60</v>
      </c>
      <c r="E921" s="39" t="s">
        <v>5</v>
      </c>
    </row>
    <row r="922" spans="1:16" ht="25.5">
      <c r="A922" t="s">
        <v>50</v>
      </c>
      <c s="34" t="s">
        <v>2003</v>
      </c>
      <c s="34" t="s">
        <v>2004</v>
      </c>
      <c s="35" t="s">
        <v>5</v>
      </c>
      <c s="6" t="s">
        <v>2005</v>
      </c>
      <c s="36" t="s">
        <v>220</v>
      </c>
      <c s="37">
        <v>750</v>
      </c>
      <c s="36">
        <v>0</v>
      </c>
      <c s="36">
        <f>ROUND(G922*H922,6)</f>
      </c>
      <c r="L922" s="38">
        <v>0</v>
      </c>
      <c s="32">
        <f>ROUND(ROUND(L922,2)*ROUND(G922,3),2)</f>
      </c>
      <c s="36" t="s">
        <v>1192</v>
      </c>
      <c>
        <f>(M922*21)/100</f>
      </c>
      <c t="s">
        <v>28</v>
      </c>
    </row>
    <row r="923" spans="1:5" ht="25.5">
      <c r="A923" s="35" t="s">
        <v>57</v>
      </c>
      <c r="E923" s="39" t="s">
        <v>2006</v>
      </c>
    </row>
    <row r="924" spans="1:5" ht="12.75">
      <c r="A924" s="35" t="s">
        <v>58</v>
      </c>
      <c r="E924" s="40" t="s">
        <v>5</v>
      </c>
    </row>
    <row r="925" spans="1:5" ht="51">
      <c r="A925" t="s">
        <v>60</v>
      </c>
      <c r="E925" s="39" t="s">
        <v>1999</v>
      </c>
    </row>
    <row r="926" spans="1:16" ht="12.75">
      <c r="A926" t="s">
        <v>50</v>
      </c>
      <c s="34" t="s">
        <v>2007</v>
      </c>
      <c s="34" t="s">
        <v>2008</v>
      </c>
      <c s="35" t="s">
        <v>5</v>
      </c>
      <c s="6" t="s">
        <v>2009</v>
      </c>
      <c s="36" t="s">
        <v>220</v>
      </c>
      <c s="37">
        <v>99.425</v>
      </c>
      <c s="36">
        <v>0.13258</v>
      </c>
      <c s="36">
        <f>ROUND(G926*H926,6)</f>
      </c>
      <c r="L926" s="38">
        <v>0</v>
      </c>
      <c s="32">
        <f>ROUND(ROUND(L926,2)*ROUND(G926,3),2)</f>
      </c>
      <c s="36" t="s">
        <v>1192</v>
      </c>
      <c>
        <f>(M926*21)/100</f>
      </c>
      <c t="s">
        <v>28</v>
      </c>
    </row>
    <row r="927" spans="1:5" ht="12.75">
      <c r="A927" s="35" t="s">
        <v>57</v>
      </c>
      <c r="E927" s="39" t="s">
        <v>2010</v>
      </c>
    </row>
    <row r="928" spans="1:5" ht="12.75">
      <c r="A928" s="35" t="s">
        <v>58</v>
      </c>
      <c r="E928" s="40" t="s">
        <v>2011</v>
      </c>
    </row>
    <row r="929" spans="1:5" ht="25.5">
      <c r="A929" t="s">
        <v>60</v>
      </c>
      <c r="E929" s="39" t="s">
        <v>2012</v>
      </c>
    </row>
    <row r="930" spans="1:16" ht="12.75">
      <c r="A930" t="s">
        <v>50</v>
      </c>
      <c s="34" t="s">
        <v>2013</v>
      </c>
      <c s="34" t="s">
        <v>2014</v>
      </c>
      <c s="35" t="s">
        <v>5</v>
      </c>
      <c s="6" t="s">
        <v>2015</v>
      </c>
      <c s="36" t="s">
        <v>188</v>
      </c>
      <c s="37">
        <v>7.745</v>
      </c>
      <c s="36">
        <v>0.03045</v>
      </c>
      <c s="36">
        <f>ROUND(G930*H930,6)</f>
      </c>
      <c r="L930" s="38">
        <v>0</v>
      </c>
      <c s="32">
        <f>ROUND(ROUND(L930,2)*ROUND(G930,3),2)</f>
      </c>
      <c s="36" t="s">
        <v>1192</v>
      </c>
      <c>
        <f>(M930*21)/100</f>
      </c>
      <c t="s">
        <v>28</v>
      </c>
    </row>
    <row r="931" spans="1:5" ht="25.5">
      <c r="A931" s="35" t="s">
        <v>57</v>
      </c>
      <c r="E931" s="39" t="s">
        <v>2016</v>
      </c>
    </row>
    <row r="932" spans="1:5" ht="12.75">
      <c r="A932" s="35" t="s">
        <v>58</v>
      </c>
      <c r="E932" s="40" t="s">
        <v>2017</v>
      </c>
    </row>
    <row r="933" spans="1:5" ht="25.5">
      <c r="A933" t="s">
        <v>60</v>
      </c>
      <c r="E933" s="39" t="s">
        <v>2012</v>
      </c>
    </row>
    <row r="934" spans="1:16" ht="25.5">
      <c r="A934" t="s">
        <v>50</v>
      </c>
      <c s="34" t="s">
        <v>2018</v>
      </c>
      <c s="34" t="s">
        <v>2019</v>
      </c>
      <c s="35" t="s">
        <v>5</v>
      </c>
      <c s="6" t="s">
        <v>2020</v>
      </c>
      <c s="36" t="s">
        <v>188</v>
      </c>
      <c s="37">
        <v>135.986</v>
      </c>
      <c s="36">
        <v>0.063</v>
      </c>
      <c s="36">
        <f>ROUND(G934*H934,6)</f>
      </c>
      <c r="L934" s="38">
        <v>0</v>
      </c>
      <c s="32">
        <f>ROUND(ROUND(L934,2)*ROUND(G934,3),2)</f>
      </c>
      <c s="36" t="s">
        <v>1192</v>
      </c>
      <c>
        <f>(M934*21)/100</f>
      </c>
      <c t="s">
        <v>28</v>
      </c>
    </row>
    <row r="935" spans="1:5" ht="25.5">
      <c r="A935" s="35" t="s">
        <v>57</v>
      </c>
      <c r="E935" s="39" t="s">
        <v>2021</v>
      </c>
    </row>
    <row r="936" spans="1:5" ht="12.75">
      <c r="A936" s="35" t="s">
        <v>58</v>
      </c>
      <c r="E936" s="40" t="s">
        <v>2022</v>
      </c>
    </row>
    <row r="937" spans="1:5" ht="38.25">
      <c r="A937" t="s">
        <v>60</v>
      </c>
      <c r="E937" s="39" t="s">
        <v>2023</v>
      </c>
    </row>
    <row r="938" spans="1:13" ht="12.75">
      <c r="A938" t="s">
        <v>47</v>
      </c>
      <c r="C938" s="31" t="s">
        <v>2024</v>
      </c>
      <c r="E938" s="33" t="s">
        <v>2025</v>
      </c>
      <c r="J938" s="32">
        <f>0</f>
      </c>
      <c s="32">
        <f>0</f>
      </c>
      <c s="32">
        <f>0+L939+L943+L947+L951+L955+L959+L963+L967+L971+L975+L979+L983+L987+L991+L995+L999+L1003+L1007+L1011+L1015+L1019+L1023+L1027+L1031+L1035+L1039+L1043+L1047+L1051+L1055+L1059+L1063+L1067+L1071+L1075+L1079+L1083+L1087+L1091+L1095+L1099+L1103+L1107+L1111+L1115+L1119+L1123+L1127+L1131+L1135+L1139+L1143+L1147+L1151+L1155+L1159+L1163+L1167+L1171+L1175+L1179+L1183+L1187+L1191+L1195+L1199+L1203+L1207+L1211+L1215+L1219+L1223+L1227+L1231+L1235+L1239+L1243+L1247+L1251+L1255+L1259+L1263+L1267+L1271+L1275+L1279+L1283+L1287+L1291+L1295+L1299+L1303+L1307+L1311+L1315+L1319+L1323+L1327+L1331+L1335+L1339+L1343+L1347+L1351+L1355+L1359+L1363+L1367+L1371+L1375+L1379+L1383+L1387+L1391+L1395+L1399+L1403+L1407+L1411+L1415+L1419+L1423+L1427+L1431+L1435+L1439+L1443+L1447+L1451+L1455+L1459+L1463+L1467+L1471+L1475+L1479+L1483+L1487+L1491+L1495+L1499+L1503+L1507+L1511+L1515+L1519+L1523+L1527</f>
      </c>
      <c s="32">
        <f>0+M939+M943+M947+M951+M955+M959+M963+M967+M971+M975+M979+M983+M987+M991+M995+M999+M1003+M1007+M1011+M1015+M1019+M1023+M1027+M1031+M1035+M1039+M1043+M1047+M1051+M1055+M1059+M1063+M1067+M1071+M1075+M1079+M1083+M1087+M1091+M1095+M1099+M1103+M1107+M1111+M1115+M1119+M1123+M1127+M1131+M1135+M1139+M1143+M1147+M1151+M1155+M1159+M1163+M1167+M1171+M1175+M1179+M1183+M1187+M1191+M1195+M1199+M1203+M1207+M1211+M1215+M1219+M1223+M1227+M1231+M1235+M1239+M1243+M1247+M1251+M1255+M1259+M1263+M1267+M1271+M1275+M1279+M1283+M1287+M1291+M1295+M1299+M1303+M1307+M1311+M1315+M1319+M1323+M1327+M1331+M1335+M1339+M1343+M1347+M1351+M1355+M1359+M1363+M1367+M1371+M1375+M1379+M1383+M1387+M1391+M1395+M1399+M1403+M1407+M1411+M1415+M1419+M1423+M1427+M1431+M1435+M1439+M1443+M1447+M1451+M1455+M1459+M1463+M1467+M1471+M1475+M1479+M1483+M1487+M1491+M1495+M1499+M1503+M1507+M1511+M1515+M1519+M1523+M1527</f>
      </c>
    </row>
    <row r="939" spans="1:16" ht="38.25">
      <c r="A939" t="s">
        <v>50</v>
      </c>
      <c s="34" t="s">
        <v>2026</v>
      </c>
      <c s="34" t="s">
        <v>2027</v>
      </c>
      <c s="35" t="s">
        <v>5</v>
      </c>
      <c s="6" t="s">
        <v>2028</v>
      </c>
      <c s="36" t="s">
        <v>132</v>
      </c>
      <c s="37">
        <v>1</v>
      </c>
      <c s="36">
        <v>0.00079</v>
      </c>
      <c s="36">
        <f>ROUND(G939*H939,6)</f>
      </c>
      <c r="L939" s="38">
        <v>0</v>
      </c>
      <c s="32">
        <f>ROUND(ROUND(L939,2)*ROUND(G939,3),2)</f>
      </c>
      <c s="36" t="s">
        <v>1273</v>
      </c>
      <c>
        <f>(M939*21)/100</f>
      </c>
      <c t="s">
        <v>28</v>
      </c>
    </row>
    <row r="940" spans="1:5" ht="38.25">
      <c r="A940" s="35" t="s">
        <v>57</v>
      </c>
      <c r="E940" s="39" t="s">
        <v>2029</v>
      </c>
    </row>
    <row r="941" spans="1:5" ht="76.5">
      <c r="A941" s="35" t="s">
        <v>58</v>
      </c>
      <c r="E941" s="42" t="s">
        <v>2030</v>
      </c>
    </row>
    <row r="942" spans="1:5" ht="76.5">
      <c r="A942" t="s">
        <v>60</v>
      </c>
      <c r="E942" s="39" t="s">
        <v>2031</v>
      </c>
    </row>
    <row r="943" spans="1:16" ht="25.5">
      <c r="A943" t="s">
        <v>50</v>
      </c>
      <c s="34" t="s">
        <v>2032</v>
      </c>
      <c s="34" t="s">
        <v>2033</v>
      </c>
      <c s="35" t="s">
        <v>5</v>
      </c>
      <c s="6" t="s">
        <v>2034</v>
      </c>
      <c s="36" t="s">
        <v>620</v>
      </c>
      <c s="37">
        <v>1</v>
      </c>
      <c s="36">
        <v>0</v>
      </c>
      <c s="36">
        <f>ROUND(G943*H943,6)</f>
      </c>
      <c r="L943" s="38">
        <v>0</v>
      </c>
      <c s="32">
        <f>ROUND(ROUND(L943,2)*ROUND(G943,3),2)</f>
      </c>
      <c s="36" t="s">
        <v>1192</v>
      </c>
      <c>
        <f>(M943*21)/100</f>
      </c>
      <c t="s">
        <v>28</v>
      </c>
    </row>
    <row r="944" spans="1:5" ht="25.5">
      <c r="A944" s="35" t="s">
        <v>57</v>
      </c>
      <c r="E944" s="39" t="s">
        <v>2034</v>
      </c>
    </row>
    <row r="945" spans="1:5" ht="12.75">
      <c r="A945" s="35" t="s">
        <v>58</v>
      </c>
      <c r="E945" s="40" t="s">
        <v>5</v>
      </c>
    </row>
    <row r="946" spans="1:5" ht="12.75">
      <c r="A946" t="s">
        <v>60</v>
      </c>
      <c r="E946" s="39" t="s">
        <v>5</v>
      </c>
    </row>
    <row r="947" spans="1:16" ht="25.5">
      <c r="A947" t="s">
        <v>50</v>
      </c>
      <c s="34" t="s">
        <v>2035</v>
      </c>
      <c s="34" t="s">
        <v>2036</v>
      </c>
      <c s="35" t="s">
        <v>5</v>
      </c>
      <c s="6" t="s">
        <v>2037</v>
      </c>
      <c s="36" t="s">
        <v>620</v>
      </c>
      <c s="37">
        <v>28</v>
      </c>
      <c s="36">
        <v>0</v>
      </c>
      <c s="36">
        <f>ROUND(G947*H947,6)</f>
      </c>
      <c r="L947" s="38">
        <v>0</v>
      </c>
      <c s="32">
        <f>ROUND(ROUND(L947,2)*ROUND(G947,3),2)</f>
      </c>
      <c s="36" t="s">
        <v>1192</v>
      </c>
      <c>
        <f>(M947*21)/100</f>
      </c>
      <c t="s">
        <v>28</v>
      </c>
    </row>
    <row r="948" spans="1:5" ht="25.5">
      <c r="A948" s="35" t="s">
        <v>57</v>
      </c>
      <c r="E948" s="39" t="s">
        <v>2037</v>
      </c>
    </row>
    <row r="949" spans="1:5" ht="12.75">
      <c r="A949" s="35" t="s">
        <v>58</v>
      </c>
      <c r="E949" s="40" t="s">
        <v>5</v>
      </c>
    </row>
    <row r="950" spans="1:5" ht="12.75">
      <c r="A950" t="s">
        <v>60</v>
      </c>
      <c r="E950" s="39" t="s">
        <v>5</v>
      </c>
    </row>
    <row r="951" spans="1:16" ht="25.5">
      <c r="A951" t="s">
        <v>50</v>
      </c>
      <c s="34" t="s">
        <v>2038</v>
      </c>
      <c s="34" t="s">
        <v>2039</v>
      </c>
      <c s="35" t="s">
        <v>5</v>
      </c>
      <c s="6" t="s">
        <v>2040</v>
      </c>
      <c s="36" t="s">
        <v>620</v>
      </c>
      <c s="37">
        <v>2</v>
      </c>
      <c s="36">
        <v>0.00088</v>
      </c>
      <c s="36">
        <f>ROUND(G951*H951,6)</f>
      </c>
      <c r="L951" s="38">
        <v>0</v>
      </c>
      <c s="32">
        <f>ROUND(ROUND(L951,2)*ROUND(G951,3),2)</f>
      </c>
      <c s="36" t="s">
        <v>1192</v>
      </c>
      <c>
        <f>(M951*21)/100</f>
      </c>
      <c t="s">
        <v>28</v>
      </c>
    </row>
    <row r="952" spans="1:5" ht="25.5">
      <c r="A952" s="35" t="s">
        <v>57</v>
      </c>
      <c r="E952" s="39" t="s">
        <v>2040</v>
      </c>
    </row>
    <row r="953" spans="1:5" ht="38.25">
      <c r="A953" s="35" t="s">
        <v>58</v>
      </c>
      <c r="E953" s="42" t="s">
        <v>2041</v>
      </c>
    </row>
    <row r="954" spans="1:5" ht="165.75">
      <c r="A954" t="s">
        <v>60</v>
      </c>
      <c r="E954" s="39" t="s">
        <v>2042</v>
      </c>
    </row>
    <row r="955" spans="1:16" ht="38.25">
      <c r="A955" t="s">
        <v>50</v>
      </c>
      <c s="34" t="s">
        <v>2043</v>
      </c>
      <c s="34" t="s">
        <v>2044</v>
      </c>
      <c s="35" t="s">
        <v>5</v>
      </c>
      <c s="6" t="s">
        <v>2045</v>
      </c>
      <c s="36" t="s">
        <v>620</v>
      </c>
      <c s="37">
        <v>1</v>
      </c>
      <c s="36">
        <v>0</v>
      </c>
      <c s="36">
        <f>ROUND(G955*H955,6)</f>
      </c>
      <c r="L955" s="38">
        <v>0</v>
      </c>
      <c s="32">
        <f>ROUND(ROUND(L955,2)*ROUND(G955,3),2)</f>
      </c>
      <c s="36" t="s">
        <v>1273</v>
      </c>
      <c>
        <f>(M955*21)/100</f>
      </c>
      <c t="s">
        <v>28</v>
      </c>
    </row>
    <row r="956" spans="1:5" ht="38.25">
      <c r="A956" s="35" t="s">
        <v>57</v>
      </c>
      <c r="E956" s="39" t="s">
        <v>2046</v>
      </c>
    </row>
    <row r="957" spans="1:5" ht="12.75">
      <c r="A957" s="35" t="s">
        <v>58</v>
      </c>
      <c r="E957" s="40" t="s">
        <v>5</v>
      </c>
    </row>
    <row r="958" spans="1:5" ht="12.75">
      <c r="A958" t="s">
        <v>60</v>
      </c>
      <c r="E958" s="39" t="s">
        <v>5</v>
      </c>
    </row>
    <row r="959" spans="1:16" ht="25.5">
      <c r="A959" t="s">
        <v>50</v>
      </c>
      <c s="34" t="s">
        <v>2047</v>
      </c>
      <c s="34" t="s">
        <v>2048</v>
      </c>
      <c s="35" t="s">
        <v>5</v>
      </c>
      <c s="6" t="s">
        <v>2049</v>
      </c>
      <c s="36" t="s">
        <v>620</v>
      </c>
      <c s="37">
        <v>1</v>
      </c>
      <c s="36">
        <v>0</v>
      </c>
      <c s="36">
        <f>ROUND(G959*H959,6)</f>
      </c>
      <c r="L959" s="38">
        <v>0</v>
      </c>
      <c s="32">
        <f>ROUND(ROUND(L959,2)*ROUND(G959,3),2)</f>
      </c>
      <c s="36" t="s">
        <v>1273</v>
      </c>
      <c>
        <f>(M959*21)/100</f>
      </c>
      <c t="s">
        <v>28</v>
      </c>
    </row>
    <row r="960" spans="1:5" ht="38.25">
      <c r="A960" s="35" t="s">
        <v>57</v>
      </c>
      <c r="E960" s="39" t="s">
        <v>2050</v>
      </c>
    </row>
    <row r="961" spans="1:5" ht="12.75">
      <c r="A961" s="35" t="s">
        <v>58</v>
      </c>
      <c r="E961" s="40" t="s">
        <v>5</v>
      </c>
    </row>
    <row r="962" spans="1:5" ht="12.75">
      <c r="A962" t="s">
        <v>60</v>
      </c>
      <c r="E962" s="39" t="s">
        <v>5</v>
      </c>
    </row>
    <row r="963" spans="1:16" ht="25.5">
      <c r="A963" t="s">
        <v>50</v>
      </c>
      <c s="34" t="s">
        <v>2051</v>
      </c>
      <c s="34" t="s">
        <v>2052</v>
      </c>
      <c s="35" t="s">
        <v>5</v>
      </c>
      <c s="6" t="s">
        <v>2053</v>
      </c>
      <c s="36" t="s">
        <v>620</v>
      </c>
      <c s="37">
        <v>3</v>
      </c>
      <c s="36">
        <v>0.00086</v>
      </c>
      <c s="36">
        <f>ROUND(G963*H963,6)</f>
      </c>
      <c r="L963" s="38">
        <v>0</v>
      </c>
      <c s="32">
        <f>ROUND(ROUND(L963,2)*ROUND(G963,3),2)</f>
      </c>
      <c s="36" t="s">
        <v>1192</v>
      </c>
      <c>
        <f>(M963*21)/100</f>
      </c>
      <c t="s">
        <v>28</v>
      </c>
    </row>
    <row r="964" spans="1:5" ht="25.5">
      <c r="A964" s="35" t="s">
        <v>57</v>
      </c>
      <c r="E964" s="39" t="s">
        <v>2053</v>
      </c>
    </row>
    <row r="965" spans="1:5" ht="38.25">
      <c r="A965" s="35" t="s">
        <v>58</v>
      </c>
      <c r="E965" s="42" t="s">
        <v>2054</v>
      </c>
    </row>
    <row r="966" spans="1:5" ht="165.75">
      <c r="A966" t="s">
        <v>60</v>
      </c>
      <c r="E966" s="39" t="s">
        <v>2042</v>
      </c>
    </row>
    <row r="967" spans="1:16" ht="25.5">
      <c r="A967" t="s">
        <v>50</v>
      </c>
      <c s="34" t="s">
        <v>2055</v>
      </c>
      <c s="34" t="s">
        <v>2056</v>
      </c>
      <c s="35" t="s">
        <v>5</v>
      </c>
      <c s="6" t="s">
        <v>2057</v>
      </c>
      <c s="36" t="s">
        <v>620</v>
      </c>
      <c s="37">
        <v>1</v>
      </c>
      <c s="36">
        <v>0</v>
      </c>
      <c s="36">
        <f>ROUND(G967*H967,6)</f>
      </c>
      <c r="L967" s="38">
        <v>0</v>
      </c>
      <c s="32">
        <f>ROUND(ROUND(L967,2)*ROUND(G967,3),2)</f>
      </c>
      <c s="36" t="s">
        <v>1273</v>
      </c>
      <c>
        <f>(M967*21)/100</f>
      </c>
      <c t="s">
        <v>28</v>
      </c>
    </row>
    <row r="968" spans="1:5" ht="38.25">
      <c r="A968" s="35" t="s">
        <v>57</v>
      </c>
      <c r="E968" s="39" t="s">
        <v>2058</v>
      </c>
    </row>
    <row r="969" spans="1:5" ht="12.75">
      <c r="A969" s="35" t="s">
        <v>58</v>
      </c>
      <c r="E969" s="40" t="s">
        <v>5</v>
      </c>
    </row>
    <row r="970" spans="1:5" ht="12.75">
      <c r="A970" t="s">
        <v>60</v>
      </c>
      <c r="E970" s="39" t="s">
        <v>5</v>
      </c>
    </row>
    <row r="971" spans="1:16" ht="25.5">
      <c r="A971" t="s">
        <v>50</v>
      </c>
      <c s="34" t="s">
        <v>2059</v>
      </c>
      <c s="34" t="s">
        <v>2060</v>
      </c>
      <c s="35" t="s">
        <v>5</v>
      </c>
      <c s="6" t="s">
        <v>2057</v>
      </c>
      <c s="36" t="s">
        <v>620</v>
      </c>
      <c s="37">
        <v>1</v>
      </c>
      <c s="36">
        <v>0</v>
      </c>
      <c s="36">
        <f>ROUND(G971*H971,6)</f>
      </c>
      <c r="L971" s="38">
        <v>0</v>
      </c>
      <c s="32">
        <f>ROUND(ROUND(L971,2)*ROUND(G971,3),2)</f>
      </c>
      <c s="36" t="s">
        <v>1273</v>
      </c>
      <c>
        <f>(M971*21)/100</f>
      </c>
      <c t="s">
        <v>28</v>
      </c>
    </row>
    <row r="972" spans="1:5" ht="38.25">
      <c r="A972" s="35" t="s">
        <v>57</v>
      </c>
      <c r="E972" s="39" t="s">
        <v>2058</v>
      </c>
    </row>
    <row r="973" spans="1:5" ht="12.75">
      <c r="A973" s="35" t="s">
        <v>58</v>
      </c>
      <c r="E973" s="40" t="s">
        <v>5</v>
      </c>
    </row>
    <row r="974" spans="1:5" ht="12.75">
      <c r="A974" t="s">
        <v>60</v>
      </c>
      <c r="E974" s="39" t="s">
        <v>5</v>
      </c>
    </row>
    <row r="975" spans="1:16" ht="25.5">
      <c r="A975" t="s">
        <v>50</v>
      </c>
      <c s="34" t="s">
        <v>2061</v>
      </c>
      <c s="34" t="s">
        <v>2062</v>
      </c>
      <c s="35" t="s">
        <v>5</v>
      </c>
      <c s="6" t="s">
        <v>2063</v>
      </c>
      <c s="36" t="s">
        <v>620</v>
      </c>
      <c s="37">
        <v>1</v>
      </c>
      <c s="36">
        <v>0</v>
      </c>
      <c s="36">
        <f>ROUND(G975*H975,6)</f>
      </c>
      <c r="L975" s="38">
        <v>0</v>
      </c>
      <c s="32">
        <f>ROUND(ROUND(L975,2)*ROUND(G975,3),2)</f>
      </c>
      <c s="36" t="s">
        <v>1273</v>
      </c>
      <c>
        <f>(M975*21)/100</f>
      </c>
      <c t="s">
        <v>28</v>
      </c>
    </row>
    <row r="976" spans="1:5" ht="38.25">
      <c r="A976" s="35" t="s">
        <v>57</v>
      </c>
      <c r="E976" s="39" t="s">
        <v>2064</v>
      </c>
    </row>
    <row r="977" spans="1:5" ht="12.75">
      <c r="A977" s="35" t="s">
        <v>58</v>
      </c>
      <c r="E977" s="40" t="s">
        <v>5</v>
      </c>
    </row>
    <row r="978" spans="1:5" ht="12.75">
      <c r="A978" t="s">
        <v>60</v>
      </c>
      <c r="E978" s="39" t="s">
        <v>5</v>
      </c>
    </row>
    <row r="979" spans="1:16" ht="12.75">
      <c r="A979" t="s">
        <v>50</v>
      </c>
      <c s="34" t="s">
        <v>2065</v>
      </c>
      <c s="34" t="s">
        <v>2066</v>
      </c>
      <c s="35" t="s">
        <v>5</v>
      </c>
      <c s="6" t="s">
        <v>2067</v>
      </c>
      <c s="36" t="s">
        <v>620</v>
      </c>
      <c s="37">
        <v>2</v>
      </c>
      <c s="36">
        <v>0.00086</v>
      </c>
      <c s="36">
        <f>ROUND(G979*H979,6)</f>
      </c>
      <c r="L979" s="38">
        <v>0</v>
      </c>
      <c s="32">
        <f>ROUND(ROUND(L979,2)*ROUND(G979,3),2)</f>
      </c>
      <c s="36" t="s">
        <v>1273</v>
      </c>
      <c>
        <f>(M979*21)/100</f>
      </c>
      <c t="s">
        <v>28</v>
      </c>
    </row>
    <row r="980" spans="1:5" ht="12.75">
      <c r="A980" s="35" t="s">
        <v>57</v>
      </c>
      <c r="E980" s="39" t="s">
        <v>2067</v>
      </c>
    </row>
    <row r="981" spans="1:5" ht="38.25">
      <c r="A981" s="35" t="s">
        <v>58</v>
      </c>
      <c r="E981" s="42" t="s">
        <v>2068</v>
      </c>
    </row>
    <row r="982" spans="1:5" ht="12.75">
      <c r="A982" t="s">
        <v>60</v>
      </c>
      <c r="E982" s="39" t="s">
        <v>5</v>
      </c>
    </row>
    <row r="983" spans="1:16" ht="25.5">
      <c r="A983" t="s">
        <v>50</v>
      </c>
      <c s="34" t="s">
        <v>2069</v>
      </c>
      <c s="34" t="s">
        <v>2070</v>
      </c>
      <c s="35" t="s">
        <v>5</v>
      </c>
      <c s="6" t="s">
        <v>2071</v>
      </c>
      <c s="36" t="s">
        <v>620</v>
      </c>
      <c s="37">
        <v>1</v>
      </c>
      <c s="36">
        <v>0</v>
      </c>
      <c s="36">
        <f>ROUND(G983*H983,6)</f>
      </c>
      <c r="L983" s="38">
        <v>0</v>
      </c>
      <c s="32">
        <f>ROUND(ROUND(L983,2)*ROUND(G983,3),2)</f>
      </c>
      <c s="36" t="s">
        <v>1273</v>
      </c>
      <c>
        <f>(M983*21)/100</f>
      </c>
      <c t="s">
        <v>28</v>
      </c>
    </row>
    <row r="984" spans="1:5" ht="38.25">
      <c r="A984" s="35" t="s">
        <v>57</v>
      </c>
      <c r="E984" s="39" t="s">
        <v>2072</v>
      </c>
    </row>
    <row r="985" spans="1:5" ht="12.75">
      <c r="A985" s="35" t="s">
        <v>58</v>
      </c>
      <c r="E985" s="40" t="s">
        <v>5</v>
      </c>
    </row>
    <row r="986" spans="1:5" ht="12.75">
      <c r="A986" t="s">
        <v>60</v>
      </c>
      <c r="E986" s="39" t="s">
        <v>5</v>
      </c>
    </row>
    <row r="987" spans="1:16" ht="25.5">
      <c r="A987" t="s">
        <v>50</v>
      </c>
      <c s="34" t="s">
        <v>2073</v>
      </c>
      <c s="34" t="s">
        <v>2074</v>
      </c>
      <c s="35" t="s">
        <v>5</v>
      </c>
      <c s="6" t="s">
        <v>2071</v>
      </c>
      <c s="36" t="s">
        <v>620</v>
      </c>
      <c s="37">
        <v>1</v>
      </c>
      <c s="36">
        <v>0</v>
      </c>
      <c s="36">
        <f>ROUND(G987*H987,6)</f>
      </c>
      <c r="L987" s="38">
        <v>0</v>
      </c>
      <c s="32">
        <f>ROUND(ROUND(L987,2)*ROUND(G987,3),2)</f>
      </c>
      <c s="36" t="s">
        <v>1273</v>
      </c>
      <c>
        <f>(M987*21)/100</f>
      </c>
      <c t="s">
        <v>28</v>
      </c>
    </row>
    <row r="988" spans="1:5" ht="38.25">
      <c r="A988" s="35" t="s">
        <v>57</v>
      </c>
      <c r="E988" s="39" t="s">
        <v>2072</v>
      </c>
    </row>
    <row r="989" spans="1:5" ht="12.75">
      <c r="A989" s="35" t="s">
        <v>58</v>
      </c>
      <c r="E989" s="40" t="s">
        <v>5</v>
      </c>
    </row>
    <row r="990" spans="1:5" ht="12.75">
      <c r="A990" t="s">
        <v>60</v>
      </c>
      <c r="E990" s="39" t="s">
        <v>5</v>
      </c>
    </row>
    <row r="991" spans="1:16" ht="25.5">
      <c r="A991" t="s">
        <v>50</v>
      </c>
      <c s="34" t="s">
        <v>2075</v>
      </c>
      <c s="34" t="s">
        <v>2076</v>
      </c>
      <c s="35" t="s">
        <v>5</v>
      </c>
      <c s="6" t="s">
        <v>2077</v>
      </c>
      <c s="36" t="s">
        <v>620</v>
      </c>
      <c s="37">
        <v>1</v>
      </c>
      <c s="36">
        <v>0.00093</v>
      </c>
      <c s="36">
        <f>ROUND(G991*H991,6)</f>
      </c>
      <c r="L991" s="38">
        <v>0</v>
      </c>
      <c s="32">
        <f>ROUND(ROUND(L991,2)*ROUND(G991,3),2)</f>
      </c>
      <c s="36" t="s">
        <v>1192</v>
      </c>
      <c>
        <f>(M991*21)/100</f>
      </c>
      <c t="s">
        <v>28</v>
      </c>
    </row>
    <row r="992" spans="1:5" ht="25.5">
      <c r="A992" s="35" t="s">
        <v>57</v>
      </c>
      <c r="E992" s="39" t="s">
        <v>2077</v>
      </c>
    </row>
    <row r="993" spans="1:5" ht="38.25">
      <c r="A993" s="35" t="s">
        <v>58</v>
      </c>
      <c r="E993" s="42" t="s">
        <v>2078</v>
      </c>
    </row>
    <row r="994" spans="1:5" ht="165.75">
      <c r="A994" t="s">
        <v>60</v>
      </c>
      <c r="E994" s="39" t="s">
        <v>2042</v>
      </c>
    </row>
    <row r="995" spans="1:16" ht="25.5">
      <c r="A995" t="s">
        <v>50</v>
      </c>
      <c s="34" t="s">
        <v>2079</v>
      </c>
      <c s="34" t="s">
        <v>2080</v>
      </c>
      <c s="35" t="s">
        <v>5</v>
      </c>
      <c s="6" t="s">
        <v>2081</v>
      </c>
      <c s="36" t="s">
        <v>620</v>
      </c>
      <c s="37">
        <v>1</v>
      </c>
      <c s="36">
        <v>0</v>
      </c>
      <c s="36">
        <f>ROUND(G995*H995,6)</f>
      </c>
      <c r="L995" s="38">
        <v>0</v>
      </c>
      <c s="32">
        <f>ROUND(ROUND(L995,2)*ROUND(G995,3),2)</f>
      </c>
      <c s="36" t="s">
        <v>1273</v>
      </c>
      <c>
        <f>(M995*21)/100</f>
      </c>
      <c t="s">
        <v>28</v>
      </c>
    </row>
    <row r="996" spans="1:5" ht="38.25">
      <c r="A996" s="35" t="s">
        <v>57</v>
      </c>
      <c r="E996" s="39" t="s">
        <v>2082</v>
      </c>
    </row>
    <row r="997" spans="1:5" ht="12.75">
      <c r="A997" s="35" t="s">
        <v>58</v>
      </c>
      <c r="E997" s="40" t="s">
        <v>5</v>
      </c>
    </row>
    <row r="998" spans="1:5" ht="12.75">
      <c r="A998" t="s">
        <v>60</v>
      </c>
      <c r="E998" s="39" t="s">
        <v>5</v>
      </c>
    </row>
    <row r="999" spans="1:16" ht="25.5">
      <c r="A999" t="s">
        <v>50</v>
      </c>
      <c s="34" t="s">
        <v>2083</v>
      </c>
      <c s="34" t="s">
        <v>2039</v>
      </c>
      <c s="35" t="s">
        <v>51</v>
      </c>
      <c s="6" t="s">
        <v>2040</v>
      </c>
      <c s="36" t="s">
        <v>620</v>
      </c>
      <c s="37">
        <v>1</v>
      </c>
      <c s="36">
        <v>0.00088</v>
      </c>
      <c s="36">
        <f>ROUND(G999*H999,6)</f>
      </c>
      <c r="L999" s="38">
        <v>0</v>
      </c>
      <c s="32">
        <f>ROUND(ROUND(L999,2)*ROUND(G999,3),2)</f>
      </c>
      <c s="36" t="s">
        <v>1192</v>
      </c>
      <c>
        <f>(M999*21)/100</f>
      </c>
      <c t="s">
        <v>28</v>
      </c>
    </row>
    <row r="1000" spans="1:5" ht="25.5">
      <c r="A1000" s="35" t="s">
        <v>57</v>
      </c>
      <c r="E1000" s="39" t="s">
        <v>2040</v>
      </c>
    </row>
    <row r="1001" spans="1:5" ht="38.25">
      <c r="A1001" s="35" t="s">
        <v>58</v>
      </c>
      <c r="E1001" s="42" t="s">
        <v>2084</v>
      </c>
    </row>
    <row r="1002" spans="1:5" ht="165.75">
      <c r="A1002" t="s">
        <v>60</v>
      </c>
      <c r="E1002" s="39" t="s">
        <v>2042</v>
      </c>
    </row>
    <row r="1003" spans="1:16" ht="25.5">
      <c r="A1003" t="s">
        <v>50</v>
      </c>
      <c s="34" t="s">
        <v>2085</v>
      </c>
      <c s="34" t="s">
        <v>2086</v>
      </c>
      <c s="35" t="s">
        <v>5</v>
      </c>
      <c s="6" t="s">
        <v>2087</v>
      </c>
      <c s="36" t="s">
        <v>620</v>
      </c>
      <c s="37">
        <v>1</v>
      </c>
      <c s="36">
        <v>0</v>
      </c>
      <c s="36">
        <f>ROUND(G1003*H1003,6)</f>
      </c>
      <c r="L1003" s="38">
        <v>0</v>
      </c>
      <c s="32">
        <f>ROUND(ROUND(L1003,2)*ROUND(G1003,3),2)</f>
      </c>
      <c s="36" t="s">
        <v>1273</v>
      </c>
      <c>
        <f>(M1003*21)/100</f>
      </c>
      <c t="s">
        <v>28</v>
      </c>
    </row>
    <row r="1004" spans="1:5" ht="38.25">
      <c r="A1004" s="35" t="s">
        <v>57</v>
      </c>
      <c r="E1004" s="39" t="s">
        <v>2088</v>
      </c>
    </row>
    <row r="1005" spans="1:5" ht="12.75">
      <c r="A1005" s="35" t="s">
        <v>58</v>
      </c>
      <c r="E1005" s="40" t="s">
        <v>5</v>
      </c>
    </row>
    <row r="1006" spans="1:5" ht="12.75">
      <c r="A1006" t="s">
        <v>60</v>
      </c>
      <c r="E1006" s="39" t="s">
        <v>5</v>
      </c>
    </row>
    <row r="1007" spans="1:16" ht="25.5">
      <c r="A1007" t="s">
        <v>50</v>
      </c>
      <c s="34" t="s">
        <v>2089</v>
      </c>
      <c s="34" t="s">
        <v>2052</v>
      </c>
      <c s="35" t="s">
        <v>51</v>
      </c>
      <c s="6" t="s">
        <v>2053</v>
      </c>
      <c s="36" t="s">
        <v>620</v>
      </c>
      <c s="37">
        <v>1</v>
      </c>
      <c s="36">
        <v>0.00086</v>
      </c>
      <c s="36">
        <f>ROUND(G1007*H1007,6)</f>
      </c>
      <c r="L1007" s="38">
        <v>0</v>
      </c>
      <c s="32">
        <f>ROUND(ROUND(L1007,2)*ROUND(G1007,3),2)</f>
      </c>
      <c s="36" t="s">
        <v>1192</v>
      </c>
      <c>
        <f>(M1007*21)/100</f>
      </c>
      <c t="s">
        <v>28</v>
      </c>
    </row>
    <row r="1008" spans="1:5" ht="25.5">
      <c r="A1008" s="35" t="s">
        <v>57</v>
      </c>
      <c r="E1008" s="39" t="s">
        <v>2053</v>
      </c>
    </row>
    <row r="1009" spans="1:5" ht="38.25">
      <c r="A1009" s="35" t="s">
        <v>58</v>
      </c>
      <c r="E1009" s="42" t="s">
        <v>2090</v>
      </c>
    </row>
    <row r="1010" spans="1:5" ht="165.75">
      <c r="A1010" t="s">
        <v>60</v>
      </c>
      <c r="E1010" s="39" t="s">
        <v>2042</v>
      </c>
    </row>
    <row r="1011" spans="1:16" ht="25.5">
      <c r="A1011" t="s">
        <v>50</v>
      </c>
      <c s="34" t="s">
        <v>2091</v>
      </c>
      <c s="34" t="s">
        <v>2092</v>
      </c>
      <c s="35" t="s">
        <v>5</v>
      </c>
      <c s="6" t="s">
        <v>2093</v>
      </c>
      <c s="36" t="s">
        <v>620</v>
      </c>
      <c s="37">
        <v>1</v>
      </c>
      <c s="36">
        <v>0</v>
      </c>
      <c s="36">
        <f>ROUND(G1011*H1011,6)</f>
      </c>
      <c r="L1011" s="38">
        <v>0</v>
      </c>
      <c s="32">
        <f>ROUND(ROUND(L1011,2)*ROUND(G1011,3),2)</f>
      </c>
      <c s="36" t="s">
        <v>1273</v>
      </c>
      <c>
        <f>(M1011*21)/100</f>
      </c>
      <c t="s">
        <v>28</v>
      </c>
    </row>
    <row r="1012" spans="1:5" ht="38.25">
      <c r="A1012" s="35" t="s">
        <v>57</v>
      </c>
      <c r="E1012" s="39" t="s">
        <v>2094</v>
      </c>
    </row>
    <row r="1013" spans="1:5" ht="12.75">
      <c r="A1013" s="35" t="s">
        <v>58</v>
      </c>
      <c r="E1013" s="40" t="s">
        <v>5</v>
      </c>
    </row>
    <row r="1014" spans="1:5" ht="12.75">
      <c r="A1014" t="s">
        <v>60</v>
      </c>
      <c r="E1014" s="39" t="s">
        <v>5</v>
      </c>
    </row>
    <row r="1015" spans="1:16" ht="12.75">
      <c r="A1015" t="s">
        <v>50</v>
      </c>
      <c s="34" t="s">
        <v>2095</v>
      </c>
      <c s="34" t="s">
        <v>2096</v>
      </c>
      <c s="35" t="s">
        <v>5</v>
      </c>
      <c s="6" t="s">
        <v>2097</v>
      </c>
      <c s="36" t="s">
        <v>620</v>
      </c>
      <c s="37">
        <v>2</v>
      </c>
      <c s="36">
        <v>0.00044</v>
      </c>
      <c s="36">
        <f>ROUND(G1015*H1015,6)</f>
      </c>
      <c r="L1015" s="38">
        <v>0</v>
      </c>
      <c s="32">
        <f>ROUND(ROUND(L1015,2)*ROUND(G1015,3),2)</f>
      </c>
      <c s="36" t="s">
        <v>1192</v>
      </c>
      <c>
        <f>(M1015*21)/100</f>
      </c>
      <c t="s">
        <v>28</v>
      </c>
    </row>
    <row r="1016" spans="1:5" ht="12.75">
      <c r="A1016" s="35" t="s">
        <v>57</v>
      </c>
      <c r="E1016" s="39" t="s">
        <v>2097</v>
      </c>
    </row>
    <row r="1017" spans="1:5" ht="38.25">
      <c r="A1017" s="35" t="s">
        <v>58</v>
      </c>
      <c r="E1017" s="42" t="s">
        <v>2098</v>
      </c>
    </row>
    <row r="1018" spans="1:5" ht="51">
      <c r="A1018" t="s">
        <v>60</v>
      </c>
      <c r="E1018" s="39" t="s">
        <v>2099</v>
      </c>
    </row>
    <row r="1019" spans="1:16" ht="38.25">
      <c r="A1019" t="s">
        <v>50</v>
      </c>
      <c s="34" t="s">
        <v>2100</v>
      </c>
      <c s="34" t="s">
        <v>2101</v>
      </c>
      <c s="35" t="s">
        <v>5</v>
      </c>
      <c s="6" t="s">
        <v>2102</v>
      </c>
      <c s="36" t="s">
        <v>620</v>
      </c>
      <c s="37">
        <v>2</v>
      </c>
      <c s="36">
        <v>0</v>
      </c>
      <c s="36">
        <f>ROUND(G1019*H1019,6)</f>
      </c>
      <c r="L1019" s="38">
        <v>0</v>
      </c>
      <c s="32">
        <f>ROUND(ROUND(L1019,2)*ROUND(G1019,3),2)</f>
      </c>
      <c s="36" t="s">
        <v>1273</v>
      </c>
      <c>
        <f>(M1019*21)/100</f>
      </c>
      <c t="s">
        <v>28</v>
      </c>
    </row>
    <row r="1020" spans="1:5" ht="51">
      <c r="A1020" s="35" t="s">
        <v>57</v>
      </c>
      <c r="E1020" s="39" t="s">
        <v>2103</v>
      </c>
    </row>
    <row r="1021" spans="1:5" ht="12.75">
      <c r="A1021" s="35" t="s">
        <v>58</v>
      </c>
      <c r="E1021" s="40" t="s">
        <v>5</v>
      </c>
    </row>
    <row r="1022" spans="1:5" ht="12.75">
      <c r="A1022" t="s">
        <v>60</v>
      </c>
      <c r="E1022" s="39" t="s">
        <v>5</v>
      </c>
    </row>
    <row r="1023" spans="1:16" ht="25.5">
      <c r="A1023" t="s">
        <v>50</v>
      </c>
      <c s="34" t="s">
        <v>2104</v>
      </c>
      <c s="34" t="s">
        <v>2105</v>
      </c>
      <c s="35" t="s">
        <v>5</v>
      </c>
      <c s="6" t="s">
        <v>2106</v>
      </c>
      <c s="36" t="s">
        <v>620</v>
      </c>
      <c s="37">
        <v>2</v>
      </c>
      <c s="36">
        <v>0</v>
      </c>
      <c s="36">
        <f>ROUND(G1023*H1023,6)</f>
      </c>
      <c r="L1023" s="38">
        <v>0</v>
      </c>
      <c s="32">
        <f>ROUND(ROUND(L1023,2)*ROUND(G1023,3),2)</f>
      </c>
      <c s="36" t="s">
        <v>1192</v>
      </c>
      <c>
        <f>(M1023*21)/100</f>
      </c>
      <c t="s">
        <v>28</v>
      </c>
    </row>
    <row r="1024" spans="1:5" ht="25.5">
      <c r="A1024" s="35" t="s">
        <v>57</v>
      </c>
      <c r="E1024" s="39" t="s">
        <v>2106</v>
      </c>
    </row>
    <row r="1025" spans="1:5" ht="12.75">
      <c r="A1025" s="35" t="s">
        <v>58</v>
      </c>
      <c r="E1025" s="40" t="s">
        <v>2107</v>
      </c>
    </row>
    <row r="1026" spans="1:5" ht="25.5">
      <c r="A1026" t="s">
        <v>60</v>
      </c>
      <c r="E1026" s="39" t="s">
        <v>2108</v>
      </c>
    </row>
    <row r="1027" spans="1:16" ht="25.5">
      <c r="A1027" t="s">
        <v>50</v>
      </c>
      <c s="34" t="s">
        <v>2109</v>
      </c>
      <c s="34" t="s">
        <v>2110</v>
      </c>
      <c s="35" t="s">
        <v>5</v>
      </c>
      <c s="6" t="s">
        <v>2111</v>
      </c>
      <c s="36" t="s">
        <v>620</v>
      </c>
      <c s="37">
        <v>1</v>
      </c>
      <c s="36">
        <v>0</v>
      </c>
      <c s="36">
        <f>ROUND(G1027*H1027,6)</f>
      </c>
      <c r="L1027" s="38">
        <v>0</v>
      </c>
      <c s="32">
        <f>ROUND(ROUND(L1027,2)*ROUND(G1027,3),2)</f>
      </c>
      <c s="36" t="s">
        <v>1273</v>
      </c>
      <c>
        <f>(M1027*21)/100</f>
      </c>
      <c t="s">
        <v>28</v>
      </c>
    </row>
    <row r="1028" spans="1:5" ht="63.75">
      <c r="A1028" s="35" t="s">
        <v>57</v>
      </c>
      <c r="E1028" s="39" t="s">
        <v>2112</v>
      </c>
    </row>
    <row r="1029" spans="1:5" ht="12.75">
      <c r="A1029" s="35" t="s">
        <v>58</v>
      </c>
      <c r="E1029" s="40" t="s">
        <v>5</v>
      </c>
    </row>
    <row r="1030" spans="1:5" ht="12.75">
      <c r="A1030" t="s">
        <v>60</v>
      </c>
      <c r="E1030" s="39" t="s">
        <v>5</v>
      </c>
    </row>
    <row r="1031" spans="1:16" ht="25.5">
      <c r="A1031" t="s">
        <v>50</v>
      </c>
      <c s="34" t="s">
        <v>2113</v>
      </c>
      <c s="34" t="s">
        <v>2114</v>
      </c>
      <c s="35" t="s">
        <v>5</v>
      </c>
      <c s="6" t="s">
        <v>2111</v>
      </c>
      <c s="36" t="s">
        <v>620</v>
      </c>
      <c s="37">
        <v>1</v>
      </c>
      <c s="36">
        <v>0</v>
      </c>
      <c s="36">
        <f>ROUND(G1031*H1031,6)</f>
      </c>
      <c r="L1031" s="38">
        <v>0</v>
      </c>
      <c s="32">
        <f>ROUND(ROUND(L1031,2)*ROUND(G1031,3),2)</f>
      </c>
      <c s="36" t="s">
        <v>1273</v>
      </c>
      <c>
        <f>(M1031*21)/100</f>
      </c>
      <c t="s">
        <v>28</v>
      </c>
    </row>
    <row r="1032" spans="1:5" ht="63.75">
      <c r="A1032" s="35" t="s">
        <v>57</v>
      </c>
      <c r="E1032" s="39" t="s">
        <v>2112</v>
      </c>
    </row>
    <row r="1033" spans="1:5" ht="12.75">
      <c r="A1033" s="35" t="s">
        <v>58</v>
      </c>
      <c r="E1033" s="40" t="s">
        <v>5</v>
      </c>
    </row>
    <row r="1034" spans="1:5" ht="12.75">
      <c r="A1034" t="s">
        <v>60</v>
      </c>
      <c r="E1034" s="39" t="s">
        <v>5</v>
      </c>
    </row>
    <row r="1035" spans="1:16" ht="25.5">
      <c r="A1035" t="s">
        <v>50</v>
      </c>
      <c s="34" t="s">
        <v>2115</v>
      </c>
      <c s="34" t="s">
        <v>2116</v>
      </c>
      <c s="35" t="s">
        <v>5</v>
      </c>
      <c s="6" t="s">
        <v>2117</v>
      </c>
      <c s="36" t="s">
        <v>220</v>
      </c>
      <c s="37">
        <v>4.725</v>
      </c>
      <c s="36">
        <v>0.00027</v>
      </c>
      <c s="36">
        <f>ROUND(G1035*H1035,6)</f>
      </c>
      <c r="L1035" s="38">
        <v>0</v>
      </c>
      <c s="32">
        <f>ROUND(ROUND(L1035,2)*ROUND(G1035,3),2)</f>
      </c>
      <c s="36" t="s">
        <v>1192</v>
      </c>
      <c>
        <f>(M1035*21)/100</f>
      </c>
      <c t="s">
        <v>28</v>
      </c>
    </row>
    <row r="1036" spans="1:5" ht="25.5">
      <c r="A1036" s="35" t="s">
        <v>57</v>
      </c>
      <c r="E1036" s="39" t="s">
        <v>2117</v>
      </c>
    </row>
    <row r="1037" spans="1:5" ht="38.25">
      <c r="A1037" s="35" t="s">
        <v>58</v>
      </c>
      <c r="E1037" s="42" t="s">
        <v>2118</v>
      </c>
    </row>
    <row r="1038" spans="1:5" ht="102">
      <c r="A1038" t="s">
        <v>60</v>
      </c>
      <c r="E1038" s="39" t="s">
        <v>2119</v>
      </c>
    </row>
    <row r="1039" spans="1:16" ht="25.5">
      <c r="A1039" t="s">
        <v>50</v>
      </c>
      <c s="34" t="s">
        <v>2120</v>
      </c>
      <c s="34" t="s">
        <v>2121</v>
      </c>
      <c s="35" t="s">
        <v>5</v>
      </c>
      <c s="6" t="s">
        <v>2122</v>
      </c>
      <c s="36" t="s">
        <v>620</v>
      </c>
      <c s="37">
        <v>1</v>
      </c>
      <c s="36">
        <v>0</v>
      </c>
      <c s="36">
        <f>ROUND(G1039*H1039,6)</f>
      </c>
      <c r="L1039" s="38">
        <v>0</v>
      </c>
      <c s="32">
        <f>ROUND(ROUND(L1039,2)*ROUND(G1039,3),2)</f>
      </c>
      <c s="36" t="s">
        <v>1273</v>
      </c>
      <c>
        <f>(M1039*21)/100</f>
      </c>
      <c t="s">
        <v>28</v>
      </c>
    </row>
    <row r="1040" spans="1:5" ht="25.5">
      <c r="A1040" s="35" t="s">
        <v>57</v>
      </c>
      <c r="E1040" s="39" t="s">
        <v>2122</v>
      </c>
    </row>
    <row r="1041" spans="1:5" ht="12.75">
      <c r="A1041" s="35" t="s">
        <v>58</v>
      </c>
      <c r="E1041" s="40" t="s">
        <v>5</v>
      </c>
    </row>
    <row r="1042" spans="1:5" ht="12.75">
      <c r="A1042" t="s">
        <v>60</v>
      </c>
      <c r="E1042" s="39" t="s">
        <v>5</v>
      </c>
    </row>
    <row r="1043" spans="1:16" ht="25.5">
      <c r="A1043" t="s">
        <v>50</v>
      </c>
      <c s="34" t="s">
        <v>2123</v>
      </c>
      <c s="34" t="s">
        <v>2124</v>
      </c>
      <c s="35" t="s">
        <v>5</v>
      </c>
      <c s="6" t="s">
        <v>2125</v>
      </c>
      <c s="36" t="s">
        <v>620</v>
      </c>
      <c s="37">
        <v>1</v>
      </c>
      <c s="36">
        <v>0.00088</v>
      </c>
      <c s="36">
        <f>ROUND(G1043*H1043,6)</f>
      </c>
      <c r="L1043" s="38">
        <v>0</v>
      </c>
      <c s="32">
        <f>ROUND(ROUND(L1043,2)*ROUND(G1043,3),2)</f>
      </c>
      <c s="36" t="s">
        <v>1192</v>
      </c>
      <c>
        <f>(M1043*21)/100</f>
      </c>
      <c t="s">
        <v>28</v>
      </c>
    </row>
    <row r="1044" spans="1:5" ht="25.5">
      <c r="A1044" s="35" t="s">
        <v>57</v>
      </c>
      <c r="E1044" s="39" t="s">
        <v>2125</v>
      </c>
    </row>
    <row r="1045" spans="1:5" ht="38.25">
      <c r="A1045" s="35" t="s">
        <v>58</v>
      </c>
      <c r="E1045" s="42" t="s">
        <v>2126</v>
      </c>
    </row>
    <row r="1046" spans="1:5" ht="165.75">
      <c r="A1046" t="s">
        <v>60</v>
      </c>
      <c r="E1046" s="39" t="s">
        <v>2042</v>
      </c>
    </row>
    <row r="1047" spans="1:16" ht="25.5">
      <c r="A1047" t="s">
        <v>50</v>
      </c>
      <c s="34" t="s">
        <v>2127</v>
      </c>
      <c s="34" t="s">
        <v>2128</v>
      </c>
      <c s="35" t="s">
        <v>5</v>
      </c>
      <c s="6" t="s">
        <v>2129</v>
      </c>
      <c s="36" t="s">
        <v>620</v>
      </c>
      <c s="37">
        <v>1</v>
      </c>
      <c s="36">
        <v>0</v>
      </c>
      <c s="36">
        <f>ROUND(G1047*H1047,6)</f>
      </c>
      <c r="L1047" s="38">
        <v>0</v>
      </c>
      <c s="32">
        <f>ROUND(ROUND(L1047,2)*ROUND(G1047,3),2)</f>
      </c>
      <c s="36" t="s">
        <v>1273</v>
      </c>
      <c>
        <f>(M1047*21)/100</f>
      </c>
      <c t="s">
        <v>28</v>
      </c>
    </row>
    <row r="1048" spans="1:5" ht="25.5">
      <c r="A1048" s="35" t="s">
        <v>57</v>
      </c>
      <c r="E1048" s="39" t="s">
        <v>2129</v>
      </c>
    </row>
    <row r="1049" spans="1:5" ht="12.75">
      <c r="A1049" s="35" t="s">
        <v>58</v>
      </c>
      <c r="E1049" s="40" t="s">
        <v>5</v>
      </c>
    </row>
    <row r="1050" spans="1:5" ht="12.75">
      <c r="A1050" t="s">
        <v>60</v>
      </c>
      <c r="E1050" s="39" t="s">
        <v>5</v>
      </c>
    </row>
    <row r="1051" spans="1:16" ht="25.5">
      <c r="A1051" t="s">
        <v>50</v>
      </c>
      <c s="34" t="s">
        <v>2130</v>
      </c>
      <c s="34" t="s">
        <v>2131</v>
      </c>
      <c s="35" t="s">
        <v>5</v>
      </c>
      <c s="6" t="s">
        <v>2132</v>
      </c>
      <c s="36" t="s">
        <v>620</v>
      </c>
      <c s="37">
        <v>1</v>
      </c>
      <c s="36">
        <v>0.00041</v>
      </c>
      <c s="36">
        <f>ROUND(G1051*H1051,6)</f>
      </c>
      <c r="L1051" s="38">
        <v>0</v>
      </c>
      <c s="32">
        <f>ROUND(ROUND(L1051,2)*ROUND(G1051,3),2)</f>
      </c>
      <c s="36" t="s">
        <v>1273</v>
      </c>
      <c>
        <f>(M1051*21)/100</f>
      </c>
      <c t="s">
        <v>28</v>
      </c>
    </row>
    <row r="1052" spans="1:5" ht="25.5">
      <c r="A1052" s="35" t="s">
        <v>57</v>
      </c>
      <c r="E1052" s="39" t="s">
        <v>2132</v>
      </c>
    </row>
    <row r="1053" spans="1:5" ht="38.25">
      <c r="A1053" s="35" t="s">
        <v>58</v>
      </c>
      <c r="E1053" s="42" t="s">
        <v>2133</v>
      </c>
    </row>
    <row r="1054" spans="1:5" ht="38.25">
      <c r="A1054" t="s">
        <v>60</v>
      </c>
      <c r="E1054" s="39" t="s">
        <v>2134</v>
      </c>
    </row>
    <row r="1055" spans="1:16" ht="25.5">
      <c r="A1055" t="s">
        <v>50</v>
      </c>
      <c s="34" t="s">
        <v>2135</v>
      </c>
      <c s="34" t="s">
        <v>2136</v>
      </c>
      <c s="35" t="s">
        <v>5</v>
      </c>
      <c s="6" t="s">
        <v>2137</v>
      </c>
      <c s="36" t="s">
        <v>620</v>
      </c>
      <c s="37">
        <v>1</v>
      </c>
      <c s="36">
        <v>0</v>
      </c>
      <c s="36">
        <f>ROUND(G1055*H1055,6)</f>
      </c>
      <c r="L1055" s="38">
        <v>0</v>
      </c>
      <c s="32">
        <f>ROUND(ROUND(L1055,2)*ROUND(G1055,3),2)</f>
      </c>
      <c s="36" t="s">
        <v>1273</v>
      </c>
      <c>
        <f>(M1055*21)/100</f>
      </c>
      <c t="s">
        <v>28</v>
      </c>
    </row>
    <row r="1056" spans="1:5" ht="38.25">
      <c r="A1056" s="35" t="s">
        <v>57</v>
      </c>
      <c r="E1056" s="39" t="s">
        <v>2138</v>
      </c>
    </row>
    <row r="1057" spans="1:5" ht="12.75">
      <c r="A1057" s="35" t="s">
        <v>58</v>
      </c>
      <c r="E1057" s="40" t="s">
        <v>5</v>
      </c>
    </row>
    <row r="1058" spans="1:5" ht="12.75">
      <c r="A1058" t="s">
        <v>60</v>
      </c>
      <c r="E1058" s="39" t="s">
        <v>5</v>
      </c>
    </row>
    <row r="1059" spans="1:16" ht="25.5">
      <c r="A1059" t="s">
        <v>50</v>
      </c>
      <c s="34" t="s">
        <v>2139</v>
      </c>
      <c s="34" t="s">
        <v>2140</v>
      </c>
      <c s="35" t="s">
        <v>5</v>
      </c>
      <c s="6" t="s">
        <v>2141</v>
      </c>
      <c s="36" t="s">
        <v>620</v>
      </c>
      <c s="37">
        <v>2</v>
      </c>
      <c s="36">
        <v>0</v>
      </c>
      <c s="36">
        <f>ROUND(G1059*H1059,6)</f>
      </c>
      <c r="L1059" s="38">
        <v>0</v>
      </c>
      <c s="32">
        <f>ROUND(ROUND(L1059,2)*ROUND(G1059,3),2)</f>
      </c>
      <c s="36" t="s">
        <v>1192</v>
      </c>
      <c>
        <f>(M1059*21)/100</f>
      </c>
      <c t="s">
        <v>28</v>
      </c>
    </row>
    <row r="1060" spans="1:5" ht="25.5">
      <c r="A1060" s="35" t="s">
        <v>57</v>
      </c>
      <c r="E1060" s="39" t="s">
        <v>2141</v>
      </c>
    </row>
    <row r="1061" spans="1:5" ht="38.25">
      <c r="A1061" s="35" t="s">
        <v>58</v>
      </c>
      <c r="E1061" s="42" t="s">
        <v>2142</v>
      </c>
    </row>
    <row r="1062" spans="1:5" ht="165.75">
      <c r="A1062" t="s">
        <v>60</v>
      </c>
      <c r="E1062" s="39" t="s">
        <v>2042</v>
      </c>
    </row>
    <row r="1063" spans="1:16" ht="25.5">
      <c r="A1063" t="s">
        <v>50</v>
      </c>
      <c s="34" t="s">
        <v>2143</v>
      </c>
      <c s="34" t="s">
        <v>2144</v>
      </c>
      <c s="35" t="s">
        <v>5</v>
      </c>
      <c s="6" t="s">
        <v>2145</v>
      </c>
      <c s="36" t="s">
        <v>620</v>
      </c>
      <c s="37">
        <v>2</v>
      </c>
      <c s="36">
        <v>0.00047</v>
      </c>
      <c s="36">
        <f>ROUND(G1063*H1063,6)</f>
      </c>
      <c r="L1063" s="38">
        <v>0</v>
      </c>
      <c s="32">
        <f>ROUND(ROUND(L1063,2)*ROUND(G1063,3),2)</f>
      </c>
      <c s="36" t="s">
        <v>1192</v>
      </c>
      <c>
        <f>(M1063*21)/100</f>
      </c>
      <c t="s">
        <v>28</v>
      </c>
    </row>
    <row r="1064" spans="1:5" ht="25.5">
      <c r="A1064" s="35" t="s">
        <v>57</v>
      </c>
      <c r="E1064" s="39" t="s">
        <v>2145</v>
      </c>
    </row>
    <row r="1065" spans="1:5" ht="38.25">
      <c r="A1065" s="35" t="s">
        <v>58</v>
      </c>
      <c r="E1065" s="42" t="s">
        <v>2142</v>
      </c>
    </row>
    <row r="1066" spans="1:5" ht="38.25">
      <c r="A1066" t="s">
        <v>60</v>
      </c>
      <c r="E1066" s="39" t="s">
        <v>2134</v>
      </c>
    </row>
    <row r="1067" spans="1:16" ht="25.5">
      <c r="A1067" t="s">
        <v>50</v>
      </c>
      <c s="34" t="s">
        <v>2146</v>
      </c>
      <c s="34" t="s">
        <v>2147</v>
      </c>
      <c s="35" t="s">
        <v>5</v>
      </c>
      <c s="6" t="s">
        <v>2148</v>
      </c>
      <c s="36" t="s">
        <v>620</v>
      </c>
      <c s="37">
        <v>1</v>
      </c>
      <c s="36">
        <v>0</v>
      </c>
      <c s="36">
        <f>ROUND(G1067*H1067,6)</f>
      </c>
      <c r="L1067" s="38">
        <v>0</v>
      </c>
      <c s="32">
        <f>ROUND(ROUND(L1067,2)*ROUND(G1067,3),2)</f>
      </c>
      <c s="36" t="s">
        <v>1273</v>
      </c>
      <c>
        <f>(M1067*21)/100</f>
      </c>
      <c t="s">
        <v>28</v>
      </c>
    </row>
    <row r="1068" spans="1:5" ht="25.5">
      <c r="A1068" s="35" t="s">
        <v>57</v>
      </c>
      <c r="E1068" s="39" t="s">
        <v>2148</v>
      </c>
    </row>
    <row r="1069" spans="1:5" ht="12.75">
      <c r="A1069" s="35" t="s">
        <v>58</v>
      </c>
      <c r="E1069" s="40" t="s">
        <v>5</v>
      </c>
    </row>
    <row r="1070" spans="1:5" ht="12.75">
      <c r="A1070" t="s">
        <v>60</v>
      </c>
      <c r="E1070" s="39" t="s">
        <v>5</v>
      </c>
    </row>
    <row r="1071" spans="1:16" ht="25.5">
      <c r="A1071" t="s">
        <v>50</v>
      </c>
      <c s="34" t="s">
        <v>2149</v>
      </c>
      <c s="34" t="s">
        <v>2150</v>
      </c>
      <c s="35" t="s">
        <v>5</v>
      </c>
      <c s="6" t="s">
        <v>2148</v>
      </c>
      <c s="36" t="s">
        <v>620</v>
      </c>
      <c s="37">
        <v>1</v>
      </c>
      <c s="36">
        <v>0</v>
      </c>
      <c s="36">
        <f>ROUND(G1071*H1071,6)</f>
      </c>
      <c r="L1071" s="38">
        <v>0</v>
      </c>
      <c s="32">
        <f>ROUND(ROUND(L1071,2)*ROUND(G1071,3),2)</f>
      </c>
      <c s="36" t="s">
        <v>1273</v>
      </c>
      <c>
        <f>(M1071*21)/100</f>
      </c>
      <c t="s">
        <v>28</v>
      </c>
    </row>
    <row r="1072" spans="1:5" ht="25.5">
      <c r="A1072" s="35" t="s">
        <v>57</v>
      </c>
      <c r="E1072" s="39" t="s">
        <v>2148</v>
      </c>
    </row>
    <row r="1073" spans="1:5" ht="12.75">
      <c r="A1073" s="35" t="s">
        <v>58</v>
      </c>
      <c r="E1073" s="40" t="s">
        <v>5</v>
      </c>
    </row>
    <row r="1074" spans="1:5" ht="12.75">
      <c r="A1074" t="s">
        <v>60</v>
      </c>
      <c r="E1074" s="39" t="s">
        <v>5</v>
      </c>
    </row>
    <row r="1075" spans="1:16" ht="25.5">
      <c r="A1075" t="s">
        <v>50</v>
      </c>
      <c s="34" t="s">
        <v>2151</v>
      </c>
      <c s="34" t="s">
        <v>2152</v>
      </c>
      <c s="35" t="s">
        <v>5</v>
      </c>
      <c s="6" t="s">
        <v>2153</v>
      </c>
      <c s="36" t="s">
        <v>620</v>
      </c>
      <c s="37">
        <v>2</v>
      </c>
      <c s="36">
        <v>0</v>
      </c>
      <c s="36">
        <f>ROUND(G1075*H1075,6)</f>
      </c>
      <c r="L1075" s="38">
        <v>0</v>
      </c>
      <c s="32">
        <f>ROUND(ROUND(L1075,2)*ROUND(G1075,3),2)</f>
      </c>
      <c s="36" t="s">
        <v>1192</v>
      </c>
      <c>
        <f>(M1075*21)/100</f>
      </c>
      <c t="s">
        <v>28</v>
      </c>
    </row>
    <row r="1076" spans="1:5" ht="25.5">
      <c r="A1076" s="35" t="s">
        <v>57</v>
      </c>
      <c r="E1076" s="39" t="s">
        <v>2153</v>
      </c>
    </row>
    <row r="1077" spans="1:5" ht="38.25">
      <c r="A1077" s="35" t="s">
        <v>58</v>
      </c>
      <c r="E1077" s="42" t="s">
        <v>2154</v>
      </c>
    </row>
    <row r="1078" spans="1:5" ht="165.75">
      <c r="A1078" t="s">
        <v>60</v>
      </c>
      <c r="E1078" s="39" t="s">
        <v>2042</v>
      </c>
    </row>
    <row r="1079" spans="1:16" ht="25.5">
      <c r="A1079" t="s">
        <v>50</v>
      </c>
      <c s="34" t="s">
        <v>2155</v>
      </c>
      <c s="34" t="s">
        <v>2144</v>
      </c>
      <c s="35" t="s">
        <v>51</v>
      </c>
      <c s="6" t="s">
        <v>2145</v>
      </c>
      <c s="36" t="s">
        <v>620</v>
      </c>
      <c s="37">
        <v>2</v>
      </c>
      <c s="36">
        <v>0.00047</v>
      </c>
      <c s="36">
        <f>ROUND(G1079*H1079,6)</f>
      </c>
      <c r="L1079" s="38">
        <v>0</v>
      </c>
      <c s="32">
        <f>ROUND(ROUND(L1079,2)*ROUND(G1079,3),2)</f>
      </c>
      <c s="36" t="s">
        <v>1192</v>
      </c>
      <c>
        <f>(M1079*21)/100</f>
      </c>
      <c t="s">
        <v>28</v>
      </c>
    </row>
    <row r="1080" spans="1:5" ht="25.5">
      <c r="A1080" s="35" t="s">
        <v>57</v>
      </c>
      <c r="E1080" s="39" t="s">
        <v>2145</v>
      </c>
    </row>
    <row r="1081" spans="1:5" ht="38.25">
      <c r="A1081" s="35" t="s">
        <v>58</v>
      </c>
      <c r="E1081" s="42" t="s">
        <v>2154</v>
      </c>
    </row>
    <row r="1082" spans="1:5" ht="38.25">
      <c r="A1082" t="s">
        <v>60</v>
      </c>
      <c r="E1082" s="39" t="s">
        <v>2134</v>
      </c>
    </row>
    <row r="1083" spans="1:16" ht="25.5">
      <c r="A1083" t="s">
        <v>50</v>
      </c>
      <c s="34" t="s">
        <v>2156</v>
      </c>
      <c s="34" t="s">
        <v>2157</v>
      </c>
      <c s="35" t="s">
        <v>5</v>
      </c>
      <c s="6" t="s">
        <v>2158</v>
      </c>
      <c s="36" t="s">
        <v>620</v>
      </c>
      <c s="37">
        <v>1</v>
      </c>
      <c s="36">
        <v>0</v>
      </c>
      <c s="36">
        <f>ROUND(G1083*H1083,6)</f>
      </c>
      <c r="L1083" s="38">
        <v>0</v>
      </c>
      <c s="32">
        <f>ROUND(ROUND(L1083,2)*ROUND(G1083,3),2)</f>
      </c>
      <c s="36" t="s">
        <v>1273</v>
      </c>
      <c>
        <f>(M1083*21)/100</f>
      </c>
      <c t="s">
        <v>28</v>
      </c>
    </row>
    <row r="1084" spans="1:5" ht="25.5">
      <c r="A1084" s="35" t="s">
        <v>57</v>
      </c>
      <c r="E1084" s="39" t="s">
        <v>2159</v>
      </c>
    </row>
    <row r="1085" spans="1:5" ht="12.75">
      <c r="A1085" s="35" t="s">
        <v>58</v>
      </c>
      <c r="E1085" s="40" t="s">
        <v>5</v>
      </c>
    </row>
    <row r="1086" spans="1:5" ht="12.75">
      <c r="A1086" t="s">
        <v>60</v>
      </c>
      <c r="E1086" s="39" t="s">
        <v>5</v>
      </c>
    </row>
    <row r="1087" spans="1:16" ht="25.5">
      <c r="A1087" t="s">
        <v>50</v>
      </c>
      <c s="34" t="s">
        <v>2160</v>
      </c>
      <c s="34" t="s">
        <v>2161</v>
      </c>
      <c s="35" t="s">
        <v>5</v>
      </c>
      <c s="6" t="s">
        <v>2158</v>
      </c>
      <c s="36" t="s">
        <v>620</v>
      </c>
      <c s="37">
        <v>1</v>
      </c>
      <c s="36">
        <v>0</v>
      </c>
      <c s="36">
        <f>ROUND(G1087*H1087,6)</f>
      </c>
      <c r="L1087" s="38">
        <v>0</v>
      </c>
      <c s="32">
        <f>ROUND(ROUND(L1087,2)*ROUND(G1087,3),2)</f>
      </c>
      <c s="36" t="s">
        <v>1273</v>
      </c>
      <c>
        <f>(M1087*21)/100</f>
      </c>
      <c t="s">
        <v>28</v>
      </c>
    </row>
    <row r="1088" spans="1:5" ht="25.5">
      <c r="A1088" s="35" t="s">
        <v>57</v>
      </c>
      <c r="E1088" s="39" t="s">
        <v>2159</v>
      </c>
    </row>
    <row r="1089" spans="1:5" ht="12.75">
      <c r="A1089" s="35" t="s">
        <v>58</v>
      </c>
      <c r="E1089" s="40" t="s">
        <v>5</v>
      </c>
    </row>
    <row r="1090" spans="1:5" ht="12.75">
      <c r="A1090" t="s">
        <v>60</v>
      </c>
      <c r="E1090" s="39" t="s">
        <v>5</v>
      </c>
    </row>
    <row r="1091" spans="1:16" ht="25.5">
      <c r="A1091" t="s">
        <v>50</v>
      </c>
      <c s="34" t="s">
        <v>2162</v>
      </c>
      <c s="34" t="s">
        <v>2163</v>
      </c>
      <c s="35" t="s">
        <v>5</v>
      </c>
      <c s="6" t="s">
        <v>2164</v>
      </c>
      <c s="36" t="s">
        <v>620</v>
      </c>
      <c s="37">
        <v>5</v>
      </c>
      <c s="36">
        <v>0</v>
      </c>
      <c s="36">
        <f>ROUND(G1091*H1091,6)</f>
      </c>
      <c r="L1091" s="38">
        <v>0</v>
      </c>
      <c s="32">
        <f>ROUND(ROUND(L1091,2)*ROUND(G1091,3),2)</f>
      </c>
      <c s="36" t="s">
        <v>1192</v>
      </c>
      <c>
        <f>(M1091*21)/100</f>
      </c>
      <c t="s">
        <v>28</v>
      </c>
    </row>
    <row r="1092" spans="1:5" ht="25.5">
      <c r="A1092" s="35" t="s">
        <v>57</v>
      </c>
      <c r="E1092" s="39" t="s">
        <v>2164</v>
      </c>
    </row>
    <row r="1093" spans="1:5" ht="63.75">
      <c r="A1093" s="35" t="s">
        <v>58</v>
      </c>
      <c r="E1093" s="42" t="s">
        <v>2165</v>
      </c>
    </row>
    <row r="1094" spans="1:5" ht="165.75">
      <c r="A1094" t="s">
        <v>60</v>
      </c>
      <c r="E1094" s="39" t="s">
        <v>2042</v>
      </c>
    </row>
    <row r="1095" spans="1:16" ht="25.5">
      <c r="A1095" t="s">
        <v>50</v>
      </c>
      <c s="34" t="s">
        <v>2166</v>
      </c>
      <c s="34" t="s">
        <v>2167</v>
      </c>
      <c s="35" t="s">
        <v>5</v>
      </c>
      <c s="6" t="s">
        <v>2168</v>
      </c>
      <c s="36" t="s">
        <v>620</v>
      </c>
      <c s="37">
        <v>5</v>
      </c>
      <c s="36">
        <v>0.0004</v>
      </c>
      <c s="36">
        <f>ROUND(G1095*H1095,6)</f>
      </c>
      <c r="L1095" s="38">
        <v>0</v>
      </c>
      <c s="32">
        <f>ROUND(ROUND(L1095,2)*ROUND(G1095,3),2)</f>
      </c>
      <c s="36" t="s">
        <v>1192</v>
      </c>
      <c>
        <f>(M1095*21)/100</f>
      </c>
      <c t="s">
        <v>28</v>
      </c>
    </row>
    <row r="1096" spans="1:5" ht="25.5">
      <c r="A1096" s="35" t="s">
        <v>57</v>
      </c>
      <c r="E1096" s="39" t="s">
        <v>2168</v>
      </c>
    </row>
    <row r="1097" spans="1:5" ht="63.75">
      <c r="A1097" s="35" t="s">
        <v>58</v>
      </c>
      <c r="E1097" s="42" t="s">
        <v>2165</v>
      </c>
    </row>
    <row r="1098" spans="1:5" ht="38.25">
      <c r="A1098" t="s">
        <v>60</v>
      </c>
      <c r="E1098" s="39" t="s">
        <v>2134</v>
      </c>
    </row>
    <row r="1099" spans="1:16" ht="25.5">
      <c r="A1099" t="s">
        <v>50</v>
      </c>
      <c s="34" t="s">
        <v>2169</v>
      </c>
      <c s="34" t="s">
        <v>2170</v>
      </c>
      <c s="35" t="s">
        <v>5</v>
      </c>
      <c s="6" t="s">
        <v>2171</v>
      </c>
      <c s="36" t="s">
        <v>620</v>
      </c>
      <c s="37">
        <v>4</v>
      </c>
      <c s="36">
        <v>0</v>
      </c>
      <c s="36">
        <f>ROUND(G1099*H1099,6)</f>
      </c>
      <c r="L1099" s="38">
        <v>0</v>
      </c>
      <c s="32">
        <f>ROUND(ROUND(L1099,2)*ROUND(G1099,3),2)</f>
      </c>
      <c s="36" t="s">
        <v>1273</v>
      </c>
      <c>
        <f>(M1099*21)/100</f>
      </c>
      <c t="s">
        <v>28</v>
      </c>
    </row>
    <row r="1100" spans="1:5" ht="38.25">
      <c r="A1100" s="35" t="s">
        <v>57</v>
      </c>
      <c r="E1100" s="39" t="s">
        <v>2172</v>
      </c>
    </row>
    <row r="1101" spans="1:5" ht="12.75">
      <c r="A1101" s="35" t="s">
        <v>58</v>
      </c>
      <c r="E1101" s="40" t="s">
        <v>5</v>
      </c>
    </row>
    <row r="1102" spans="1:5" ht="12.75">
      <c r="A1102" t="s">
        <v>60</v>
      </c>
      <c r="E1102" s="39" t="s">
        <v>5</v>
      </c>
    </row>
    <row r="1103" spans="1:16" ht="25.5">
      <c r="A1103" t="s">
        <v>50</v>
      </c>
      <c s="34" t="s">
        <v>2173</v>
      </c>
      <c s="34" t="s">
        <v>2174</v>
      </c>
      <c s="35" t="s">
        <v>5</v>
      </c>
      <c s="6" t="s">
        <v>2175</v>
      </c>
      <c s="36" t="s">
        <v>620</v>
      </c>
      <c s="37">
        <v>1</v>
      </c>
      <c s="36">
        <v>0</v>
      </c>
      <c s="36">
        <f>ROUND(G1103*H1103,6)</f>
      </c>
      <c r="L1103" s="38">
        <v>0</v>
      </c>
      <c s="32">
        <f>ROUND(ROUND(L1103,2)*ROUND(G1103,3),2)</f>
      </c>
      <c s="36" t="s">
        <v>1273</v>
      </c>
      <c>
        <f>(M1103*21)/100</f>
      </c>
      <c t="s">
        <v>28</v>
      </c>
    </row>
    <row r="1104" spans="1:5" ht="38.25">
      <c r="A1104" s="35" t="s">
        <v>57</v>
      </c>
      <c r="E1104" s="39" t="s">
        <v>2176</v>
      </c>
    </row>
    <row r="1105" spans="1:5" ht="12.75">
      <c r="A1105" s="35" t="s">
        <v>58</v>
      </c>
      <c r="E1105" s="40" t="s">
        <v>5</v>
      </c>
    </row>
    <row r="1106" spans="1:5" ht="12.75">
      <c r="A1106" t="s">
        <v>60</v>
      </c>
      <c r="E1106" s="39" t="s">
        <v>5</v>
      </c>
    </row>
    <row r="1107" spans="1:16" ht="25.5">
      <c r="A1107" t="s">
        <v>50</v>
      </c>
      <c s="34" t="s">
        <v>2177</v>
      </c>
      <c s="34" t="s">
        <v>2140</v>
      </c>
      <c s="35" t="s">
        <v>51</v>
      </c>
      <c s="6" t="s">
        <v>2141</v>
      </c>
      <c s="36" t="s">
        <v>620</v>
      </c>
      <c s="37">
        <v>2</v>
      </c>
      <c s="36">
        <v>0</v>
      </c>
      <c s="36">
        <f>ROUND(G1107*H1107,6)</f>
      </c>
      <c r="L1107" s="38">
        <v>0</v>
      </c>
      <c s="32">
        <f>ROUND(ROUND(L1107,2)*ROUND(G1107,3),2)</f>
      </c>
      <c s="36" t="s">
        <v>1192</v>
      </c>
      <c>
        <f>(M1107*21)/100</f>
      </c>
      <c t="s">
        <v>28</v>
      </c>
    </row>
    <row r="1108" spans="1:5" ht="25.5">
      <c r="A1108" s="35" t="s">
        <v>57</v>
      </c>
      <c r="E1108" s="39" t="s">
        <v>2141</v>
      </c>
    </row>
    <row r="1109" spans="1:5" ht="76.5">
      <c r="A1109" s="35" t="s">
        <v>58</v>
      </c>
      <c r="E1109" s="42" t="s">
        <v>2178</v>
      </c>
    </row>
    <row r="1110" spans="1:5" ht="165.75">
      <c r="A1110" t="s">
        <v>60</v>
      </c>
      <c r="E1110" s="39" t="s">
        <v>2042</v>
      </c>
    </row>
    <row r="1111" spans="1:16" ht="25.5">
      <c r="A1111" t="s">
        <v>50</v>
      </c>
      <c s="34" t="s">
        <v>2179</v>
      </c>
      <c s="34" t="s">
        <v>2144</v>
      </c>
      <c s="35" t="s">
        <v>28</v>
      </c>
      <c s="6" t="s">
        <v>2145</v>
      </c>
      <c s="36" t="s">
        <v>620</v>
      </c>
      <c s="37">
        <v>2</v>
      </c>
      <c s="36">
        <v>0.00047</v>
      </c>
      <c s="36">
        <f>ROUND(G1111*H1111,6)</f>
      </c>
      <c r="L1111" s="38">
        <v>0</v>
      </c>
      <c s="32">
        <f>ROUND(ROUND(L1111,2)*ROUND(G1111,3),2)</f>
      </c>
      <c s="36" t="s">
        <v>1192</v>
      </c>
      <c>
        <f>(M1111*21)/100</f>
      </c>
      <c t="s">
        <v>28</v>
      </c>
    </row>
    <row r="1112" spans="1:5" ht="25.5">
      <c r="A1112" s="35" t="s">
        <v>57</v>
      </c>
      <c r="E1112" s="39" t="s">
        <v>2145</v>
      </c>
    </row>
    <row r="1113" spans="1:5" ht="38.25">
      <c r="A1113" s="35" t="s">
        <v>58</v>
      </c>
      <c r="E1113" s="42" t="s">
        <v>2180</v>
      </c>
    </row>
    <row r="1114" spans="1:5" ht="38.25">
      <c r="A1114" t="s">
        <v>60</v>
      </c>
      <c r="E1114" s="39" t="s">
        <v>2134</v>
      </c>
    </row>
    <row r="1115" spans="1:16" ht="25.5">
      <c r="A1115" t="s">
        <v>50</v>
      </c>
      <c s="34" t="s">
        <v>2181</v>
      </c>
      <c s="34" t="s">
        <v>2182</v>
      </c>
      <c s="35" t="s">
        <v>5</v>
      </c>
      <c s="6" t="s">
        <v>2183</v>
      </c>
      <c s="36" t="s">
        <v>620</v>
      </c>
      <c s="37">
        <v>1</v>
      </c>
      <c s="36">
        <v>0</v>
      </c>
      <c s="36">
        <f>ROUND(G1115*H1115,6)</f>
      </c>
      <c r="L1115" s="38">
        <v>0</v>
      </c>
      <c s="32">
        <f>ROUND(ROUND(L1115,2)*ROUND(G1115,3),2)</f>
      </c>
      <c s="36" t="s">
        <v>1273</v>
      </c>
      <c>
        <f>(M1115*21)/100</f>
      </c>
      <c t="s">
        <v>28</v>
      </c>
    </row>
    <row r="1116" spans="1:5" ht="25.5">
      <c r="A1116" s="35" t="s">
        <v>57</v>
      </c>
      <c r="E1116" s="39" t="s">
        <v>2184</v>
      </c>
    </row>
    <row r="1117" spans="1:5" ht="12.75">
      <c r="A1117" s="35" t="s">
        <v>58</v>
      </c>
      <c r="E1117" s="40" t="s">
        <v>5</v>
      </c>
    </row>
    <row r="1118" spans="1:5" ht="12.75">
      <c r="A1118" t="s">
        <v>60</v>
      </c>
      <c r="E1118" s="39" t="s">
        <v>5</v>
      </c>
    </row>
    <row r="1119" spans="1:16" ht="25.5">
      <c r="A1119" t="s">
        <v>50</v>
      </c>
      <c s="34" t="s">
        <v>2185</v>
      </c>
      <c s="34" t="s">
        <v>2186</v>
      </c>
      <c s="35" t="s">
        <v>5</v>
      </c>
      <c s="6" t="s">
        <v>2187</v>
      </c>
      <c s="36" t="s">
        <v>620</v>
      </c>
      <c s="37">
        <v>1</v>
      </c>
      <c s="36">
        <v>0</v>
      </c>
      <c s="36">
        <f>ROUND(G1119*H1119,6)</f>
      </c>
      <c r="L1119" s="38">
        <v>0</v>
      </c>
      <c s="32">
        <f>ROUND(ROUND(L1119,2)*ROUND(G1119,3),2)</f>
      </c>
      <c s="36" t="s">
        <v>1273</v>
      </c>
      <c>
        <f>(M1119*21)/100</f>
      </c>
      <c t="s">
        <v>28</v>
      </c>
    </row>
    <row r="1120" spans="1:5" ht="25.5">
      <c r="A1120" s="35" t="s">
        <v>57</v>
      </c>
      <c r="E1120" s="39" t="s">
        <v>2188</v>
      </c>
    </row>
    <row r="1121" spans="1:5" ht="12.75">
      <c r="A1121" s="35" t="s">
        <v>58</v>
      </c>
      <c r="E1121" s="40" t="s">
        <v>5</v>
      </c>
    </row>
    <row r="1122" spans="1:5" ht="12.75">
      <c r="A1122" t="s">
        <v>60</v>
      </c>
      <c r="E1122" s="39" t="s">
        <v>5</v>
      </c>
    </row>
    <row r="1123" spans="1:16" ht="25.5">
      <c r="A1123" t="s">
        <v>50</v>
      </c>
      <c s="34" t="s">
        <v>2189</v>
      </c>
      <c s="34" t="s">
        <v>2190</v>
      </c>
      <c s="35" t="s">
        <v>5</v>
      </c>
      <c s="6" t="s">
        <v>2191</v>
      </c>
      <c s="36" t="s">
        <v>620</v>
      </c>
      <c s="37">
        <v>17</v>
      </c>
      <c s="36">
        <v>0</v>
      </c>
      <c s="36">
        <f>ROUND(G1123*H1123,6)</f>
      </c>
      <c r="L1123" s="38">
        <v>0</v>
      </c>
      <c s="32">
        <f>ROUND(ROUND(L1123,2)*ROUND(G1123,3),2)</f>
      </c>
      <c s="36" t="s">
        <v>1192</v>
      </c>
      <c>
        <f>(M1123*21)/100</f>
      </c>
      <c t="s">
        <v>28</v>
      </c>
    </row>
    <row r="1124" spans="1:5" ht="25.5">
      <c r="A1124" s="35" t="s">
        <v>57</v>
      </c>
      <c r="E1124" s="39" t="s">
        <v>2191</v>
      </c>
    </row>
    <row r="1125" spans="1:5" ht="38.25">
      <c r="A1125" s="35" t="s">
        <v>58</v>
      </c>
      <c r="E1125" s="42" t="s">
        <v>2192</v>
      </c>
    </row>
    <row r="1126" spans="1:5" ht="165.75">
      <c r="A1126" t="s">
        <v>60</v>
      </c>
      <c r="E1126" s="39" t="s">
        <v>2042</v>
      </c>
    </row>
    <row r="1127" spans="1:16" ht="38.25">
      <c r="A1127" t="s">
        <v>50</v>
      </c>
      <c s="34" t="s">
        <v>2193</v>
      </c>
      <c s="34" t="s">
        <v>2194</v>
      </c>
      <c s="35" t="s">
        <v>5</v>
      </c>
      <c s="6" t="s">
        <v>2195</v>
      </c>
      <c s="36" t="s">
        <v>620</v>
      </c>
      <c s="37">
        <v>2</v>
      </c>
      <c s="36">
        <v>0</v>
      </c>
      <c s="36">
        <f>ROUND(G1127*H1127,6)</f>
      </c>
      <c r="L1127" s="38">
        <v>0</v>
      </c>
      <c s="32">
        <f>ROUND(ROUND(L1127,2)*ROUND(G1127,3),2)</f>
      </c>
      <c s="36" t="s">
        <v>1273</v>
      </c>
      <c>
        <f>(M1127*21)/100</f>
      </c>
      <c t="s">
        <v>28</v>
      </c>
    </row>
    <row r="1128" spans="1:5" ht="38.25">
      <c r="A1128" s="35" t="s">
        <v>57</v>
      </c>
      <c r="E1128" s="39" t="s">
        <v>2196</v>
      </c>
    </row>
    <row r="1129" spans="1:5" ht="12.75">
      <c r="A1129" s="35" t="s">
        <v>58</v>
      </c>
      <c r="E1129" s="40" t="s">
        <v>5</v>
      </c>
    </row>
    <row r="1130" spans="1:5" ht="12.75">
      <c r="A1130" t="s">
        <v>60</v>
      </c>
      <c r="E1130" s="39" t="s">
        <v>5</v>
      </c>
    </row>
    <row r="1131" spans="1:16" ht="38.25">
      <c r="A1131" t="s">
        <v>50</v>
      </c>
      <c s="34" t="s">
        <v>2197</v>
      </c>
      <c s="34" t="s">
        <v>2198</v>
      </c>
      <c s="35" t="s">
        <v>5</v>
      </c>
      <c s="6" t="s">
        <v>2199</v>
      </c>
      <c s="36" t="s">
        <v>620</v>
      </c>
      <c s="37">
        <v>6</v>
      </c>
      <c s="36">
        <v>0</v>
      </c>
      <c s="36">
        <f>ROUND(G1131*H1131,6)</f>
      </c>
      <c r="L1131" s="38">
        <v>0</v>
      </c>
      <c s="32">
        <f>ROUND(ROUND(L1131,2)*ROUND(G1131,3),2)</f>
      </c>
      <c s="36" t="s">
        <v>1273</v>
      </c>
      <c>
        <f>(M1131*21)/100</f>
      </c>
      <c t="s">
        <v>28</v>
      </c>
    </row>
    <row r="1132" spans="1:5" ht="38.25">
      <c r="A1132" s="35" t="s">
        <v>57</v>
      </c>
      <c r="E1132" s="39" t="s">
        <v>2200</v>
      </c>
    </row>
    <row r="1133" spans="1:5" ht="12.75">
      <c r="A1133" s="35" t="s">
        <v>58</v>
      </c>
      <c r="E1133" s="40" t="s">
        <v>5</v>
      </c>
    </row>
    <row r="1134" spans="1:5" ht="12.75">
      <c r="A1134" t="s">
        <v>60</v>
      </c>
      <c r="E1134" s="39" t="s">
        <v>5</v>
      </c>
    </row>
    <row r="1135" spans="1:16" ht="25.5">
      <c r="A1135" t="s">
        <v>50</v>
      </c>
      <c s="34" t="s">
        <v>2201</v>
      </c>
      <c s="34" t="s">
        <v>2202</v>
      </c>
      <c s="35" t="s">
        <v>5</v>
      </c>
      <c s="6" t="s">
        <v>2203</v>
      </c>
      <c s="36" t="s">
        <v>620</v>
      </c>
      <c s="37">
        <v>4</v>
      </c>
      <c s="36">
        <v>0</v>
      </c>
      <c s="36">
        <f>ROUND(G1135*H1135,6)</f>
      </c>
      <c r="L1135" s="38">
        <v>0</v>
      </c>
      <c s="32">
        <f>ROUND(ROUND(L1135,2)*ROUND(G1135,3),2)</f>
      </c>
      <c s="36" t="s">
        <v>1273</v>
      </c>
      <c>
        <f>(M1135*21)/100</f>
      </c>
      <c t="s">
        <v>28</v>
      </c>
    </row>
    <row r="1136" spans="1:5" ht="38.25">
      <c r="A1136" s="35" t="s">
        <v>57</v>
      </c>
      <c r="E1136" s="39" t="s">
        <v>2204</v>
      </c>
    </row>
    <row r="1137" spans="1:5" ht="12.75">
      <c r="A1137" s="35" t="s">
        <v>58</v>
      </c>
      <c r="E1137" s="40" t="s">
        <v>5</v>
      </c>
    </row>
    <row r="1138" spans="1:5" ht="12.75">
      <c r="A1138" t="s">
        <v>60</v>
      </c>
      <c r="E1138" s="39" t="s">
        <v>5</v>
      </c>
    </row>
    <row r="1139" spans="1:16" ht="25.5">
      <c r="A1139" t="s">
        <v>50</v>
      </c>
      <c s="34" t="s">
        <v>2205</v>
      </c>
      <c s="34" t="s">
        <v>2206</v>
      </c>
      <c s="35" t="s">
        <v>5</v>
      </c>
      <c s="6" t="s">
        <v>2207</v>
      </c>
      <c s="36" t="s">
        <v>620</v>
      </c>
      <c s="37">
        <v>1</v>
      </c>
      <c s="36">
        <v>0</v>
      </c>
      <c s="36">
        <f>ROUND(G1139*H1139,6)</f>
      </c>
      <c r="L1139" s="38">
        <v>0</v>
      </c>
      <c s="32">
        <f>ROUND(ROUND(L1139,2)*ROUND(G1139,3),2)</f>
      </c>
      <c s="36" t="s">
        <v>1192</v>
      </c>
      <c>
        <f>(M1139*21)/100</f>
      </c>
      <c t="s">
        <v>28</v>
      </c>
    </row>
    <row r="1140" spans="1:5" ht="25.5">
      <c r="A1140" s="35" t="s">
        <v>57</v>
      </c>
      <c r="E1140" s="39" t="s">
        <v>2207</v>
      </c>
    </row>
    <row r="1141" spans="1:5" ht="38.25">
      <c r="A1141" s="35" t="s">
        <v>58</v>
      </c>
      <c r="E1141" s="42" t="s">
        <v>2208</v>
      </c>
    </row>
    <row r="1142" spans="1:5" ht="165.75">
      <c r="A1142" t="s">
        <v>60</v>
      </c>
      <c r="E1142" s="39" t="s">
        <v>2042</v>
      </c>
    </row>
    <row r="1143" spans="1:16" ht="38.25">
      <c r="A1143" t="s">
        <v>50</v>
      </c>
      <c s="34" t="s">
        <v>2209</v>
      </c>
      <c s="34" t="s">
        <v>2210</v>
      </c>
      <c s="35" t="s">
        <v>5</v>
      </c>
      <c s="6" t="s">
        <v>2211</v>
      </c>
      <c s="36" t="s">
        <v>620</v>
      </c>
      <c s="37">
        <v>1</v>
      </c>
      <c s="36">
        <v>0</v>
      </c>
      <c s="36">
        <f>ROUND(G1143*H1143,6)</f>
      </c>
      <c r="L1143" s="38">
        <v>0</v>
      </c>
      <c s="32">
        <f>ROUND(ROUND(L1143,2)*ROUND(G1143,3),2)</f>
      </c>
      <c s="36" t="s">
        <v>56</v>
      </c>
      <c>
        <f>(M1143*21)/100</f>
      </c>
      <c t="s">
        <v>28</v>
      </c>
    </row>
    <row r="1144" spans="1:5" ht="38.25">
      <c r="A1144" s="35" t="s">
        <v>57</v>
      </c>
      <c r="E1144" s="39" t="s">
        <v>2212</v>
      </c>
    </row>
    <row r="1145" spans="1:5" ht="12.75">
      <c r="A1145" s="35" t="s">
        <v>58</v>
      </c>
      <c r="E1145" s="40" t="s">
        <v>5</v>
      </c>
    </row>
    <row r="1146" spans="1:5" ht="12.75">
      <c r="A1146" t="s">
        <v>60</v>
      </c>
      <c r="E1146" s="39" t="s">
        <v>5</v>
      </c>
    </row>
    <row r="1147" spans="1:16" ht="25.5">
      <c r="A1147" t="s">
        <v>50</v>
      </c>
      <c s="34" t="s">
        <v>2213</v>
      </c>
      <c s="34" t="s">
        <v>2214</v>
      </c>
      <c s="35" t="s">
        <v>5</v>
      </c>
      <c s="6" t="s">
        <v>2215</v>
      </c>
      <c s="36" t="s">
        <v>620</v>
      </c>
      <c s="37">
        <v>4</v>
      </c>
      <c s="36">
        <v>0</v>
      </c>
      <c s="36">
        <f>ROUND(G1147*H1147,6)</f>
      </c>
      <c r="L1147" s="38">
        <v>0</v>
      </c>
      <c s="32">
        <f>ROUND(ROUND(L1147,2)*ROUND(G1147,3),2)</f>
      </c>
      <c s="36" t="s">
        <v>1273</v>
      </c>
      <c>
        <f>(M1147*21)/100</f>
      </c>
      <c t="s">
        <v>28</v>
      </c>
    </row>
    <row r="1148" spans="1:5" ht="38.25">
      <c r="A1148" s="35" t="s">
        <v>57</v>
      </c>
      <c r="E1148" s="39" t="s">
        <v>2216</v>
      </c>
    </row>
    <row r="1149" spans="1:5" ht="12.75">
      <c r="A1149" s="35" t="s">
        <v>58</v>
      </c>
      <c r="E1149" s="40" t="s">
        <v>5</v>
      </c>
    </row>
    <row r="1150" spans="1:5" ht="12.75">
      <c r="A1150" t="s">
        <v>60</v>
      </c>
      <c r="E1150" s="39" t="s">
        <v>5</v>
      </c>
    </row>
    <row r="1151" spans="1:16" ht="25.5">
      <c r="A1151" t="s">
        <v>50</v>
      </c>
      <c s="34" t="s">
        <v>2217</v>
      </c>
      <c s="34" t="s">
        <v>2218</v>
      </c>
      <c s="35" t="s">
        <v>5</v>
      </c>
      <c s="6" t="s">
        <v>2219</v>
      </c>
      <c s="36" t="s">
        <v>132</v>
      </c>
      <c s="37">
        <v>1</v>
      </c>
      <c s="36">
        <v>0</v>
      </c>
      <c s="36">
        <f>ROUND(G1151*H1151,6)</f>
      </c>
      <c r="L1151" s="38">
        <v>0</v>
      </c>
      <c s="32">
        <f>ROUND(ROUND(L1151,2)*ROUND(G1151,3),2)</f>
      </c>
      <c s="36" t="s">
        <v>1273</v>
      </c>
      <c>
        <f>(M1151*21)/100</f>
      </c>
      <c t="s">
        <v>28</v>
      </c>
    </row>
    <row r="1152" spans="1:5" ht="25.5">
      <c r="A1152" s="35" t="s">
        <v>57</v>
      </c>
      <c r="E1152" s="39" t="s">
        <v>2219</v>
      </c>
    </row>
    <row r="1153" spans="1:5" ht="12.75">
      <c r="A1153" s="35" t="s">
        <v>58</v>
      </c>
      <c r="E1153" s="40" t="s">
        <v>5</v>
      </c>
    </row>
    <row r="1154" spans="1:5" ht="12.75">
      <c r="A1154" t="s">
        <v>60</v>
      </c>
      <c r="E1154" s="39" t="s">
        <v>5</v>
      </c>
    </row>
    <row r="1155" spans="1:16" ht="25.5">
      <c r="A1155" t="s">
        <v>50</v>
      </c>
      <c s="34" t="s">
        <v>2220</v>
      </c>
      <c s="34" t="s">
        <v>2221</v>
      </c>
      <c s="35" t="s">
        <v>5</v>
      </c>
      <c s="6" t="s">
        <v>2222</v>
      </c>
      <c s="36" t="s">
        <v>220</v>
      </c>
      <c s="37">
        <v>17.981</v>
      </c>
      <c s="36">
        <v>0.00027</v>
      </c>
      <c s="36">
        <f>ROUND(G1155*H1155,6)</f>
      </c>
      <c r="L1155" s="38">
        <v>0</v>
      </c>
      <c s="32">
        <f>ROUND(ROUND(L1155,2)*ROUND(G1155,3),2)</f>
      </c>
      <c s="36" t="s">
        <v>1192</v>
      </c>
      <c>
        <f>(M1155*21)/100</f>
      </c>
      <c t="s">
        <v>28</v>
      </c>
    </row>
    <row r="1156" spans="1:5" ht="25.5">
      <c r="A1156" s="35" t="s">
        <v>57</v>
      </c>
      <c r="E1156" s="39" t="s">
        <v>2222</v>
      </c>
    </row>
    <row r="1157" spans="1:5" ht="38.25">
      <c r="A1157" s="35" t="s">
        <v>58</v>
      </c>
      <c r="E1157" s="42" t="s">
        <v>2223</v>
      </c>
    </row>
    <row r="1158" spans="1:5" ht="102">
      <c r="A1158" t="s">
        <v>60</v>
      </c>
      <c r="E1158" s="39" t="s">
        <v>2119</v>
      </c>
    </row>
    <row r="1159" spans="1:16" ht="25.5">
      <c r="A1159" t="s">
        <v>50</v>
      </c>
      <c s="34" t="s">
        <v>2224</v>
      </c>
      <c s="34" t="s">
        <v>2225</v>
      </c>
      <c s="35" t="s">
        <v>5</v>
      </c>
      <c s="6" t="s">
        <v>2226</v>
      </c>
      <c s="36" t="s">
        <v>620</v>
      </c>
      <c s="37">
        <v>1</v>
      </c>
      <c s="36">
        <v>0</v>
      </c>
      <c s="36">
        <f>ROUND(G1159*H1159,6)</f>
      </c>
      <c r="L1159" s="38">
        <v>0</v>
      </c>
      <c s="32">
        <f>ROUND(ROUND(L1159,2)*ROUND(G1159,3),2)</f>
      </c>
      <c s="36" t="s">
        <v>1273</v>
      </c>
      <c>
        <f>(M1159*21)/100</f>
      </c>
      <c t="s">
        <v>28</v>
      </c>
    </row>
    <row r="1160" spans="1:5" ht="38.25">
      <c r="A1160" s="35" t="s">
        <v>57</v>
      </c>
      <c r="E1160" s="39" t="s">
        <v>2227</v>
      </c>
    </row>
    <row r="1161" spans="1:5" ht="12.75">
      <c r="A1161" s="35" t="s">
        <v>58</v>
      </c>
      <c r="E1161" s="40" t="s">
        <v>5</v>
      </c>
    </row>
    <row r="1162" spans="1:5" ht="12.75">
      <c r="A1162" t="s">
        <v>60</v>
      </c>
      <c r="E1162" s="39" t="s">
        <v>5</v>
      </c>
    </row>
    <row r="1163" spans="1:16" ht="25.5">
      <c r="A1163" t="s">
        <v>50</v>
      </c>
      <c s="34" t="s">
        <v>2228</v>
      </c>
      <c s="34" t="s">
        <v>2229</v>
      </c>
      <c s="35" t="s">
        <v>5</v>
      </c>
      <c s="6" t="s">
        <v>2230</v>
      </c>
      <c s="36" t="s">
        <v>620</v>
      </c>
      <c s="37">
        <v>1</v>
      </c>
      <c s="36">
        <v>0</v>
      </c>
      <c s="36">
        <f>ROUND(G1163*H1163,6)</f>
      </c>
      <c r="L1163" s="38">
        <v>0</v>
      </c>
      <c s="32">
        <f>ROUND(ROUND(L1163,2)*ROUND(G1163,3),2)</f>
      </c>
      <c s="36" t="s">
        <v>1273</v>
      </c>
      <c>
        <f>(M1163*21)/100</f>
      </c>
      <c t="s">
        <v>28</v>
      </c>
    </row>
    <row r="1164" spans="1:5" ht="25.5">
      <c r="A1164" s="35" t="s">
        <v>57</v>
      </c>
      <c r="E1164" s="39" t="s">
        <v>2230</v>
      </c>
    </row>
    <row r="1165" spans="1:5" ht="12.75">
      <c r="A1165" s="35" t="s">
        <v>58</v>
      </c>
      <c r="E1165" s="40" t="s">
        <v>5</v>
      </c>
    </row>
    <row r="1166" spans="1:5" ht="12.75">
      <c r="A1166" t="s">
        <v>60</v>
      </c>
      <c r="E1166" s="39" t="s">
        <v>5</v>
      </c>
    </row>
    <row r="1167" spans="1:16" ht="25.5">
      <c r="A1167" t="s">
        <v>50</v>
      </c>
      <c s="34" t="s">
        <v>2231</v>
      </c>
      <c s="34" t="s">
        <v>2232</v>
      </c>
      <c s="35" t="s">
        <v>5</v>
      </c>
      <c s="6" t="s">
        <v>2233</v>
      </c>
      <c s="36" t="s">
        <v>220</v>
      </c>
      <c s="37">
        <v>20.2</v>
      </c>
      <c s="36">
        <v>0.00027</v>
      </c>
      <c s="36">
        <f>ROUND(G1167*H1167,6)</f>
      </c>
      <c r="L1167" s="38">
        <v>0</v>
      </c>
      <c s="32">
        <f>ROUND(ROUND(L1167,2)*ROUND(G1167,3),2)</f>
      </c>
      <c s="36" t="s">
        <v>1192</v>
      </c>
      <c>
        <f>(M1167*21)/100</f>
      </c>
      <c t="s">
        <v>28</v>
      </c>
    </row>
    <row r="1168" spans="1:5" ht="25.5">
      <c r="A1168" s="35" t="s">
        <v>57</v>
      </c>
      <c r="E1168" s="39" t="s">
        <v>2233</v>
      </c>
    </row>
    <row r="1169" spans="1:5" ht="76.5">
      <c r="A1169" s="35" t="s">
        <v>58</v>
      </c>
      <c r="E1169" s="42" t="s">
        <v>2234</v>
      </c>
    </row>
    <row r="1170" spans="1:5" ht="102">
      <c r="A1170" t="s">
        <v>60</v>
      </c>
      <c r="E1170" s="39" t="s">
        <v>2119</v>
      </c>
    </row>
    <row r="1171" spans="1:16" ht="12.75">
      <c r="A1171" t="s">
        <v>50</v>
      </c>
      <c s="34" t="s">
        <v>2235</v>
      </c>
      <c s="34" t="s">
        <v>2236</v>
      </c>
      <c s="35" t="s">
        <v>5</v>
      </c>
      <c s="6" t="s">
        <v>2237</v>
      </c>
      <c s="36" t="s">
        <v>620</v>
      </c>
      <c s="37">
        <v>1</v>
      </c>
      <c s="36">
        <v>0</v>
      </c>
      <c s="36">
        <f>ROUND(G1171*H1171,6)</f>
      </c>
      <c r="L1171" s="38">
        <v>0</v>
      </c>
      <c s="32">
        <f>ROUND(ROUND(L1171,2)*ROUND(G1171,3),2)</f>
      </c>
      <c s="36" t="s">
        <v>1273</v>
      </c>
      <c>
        <f>(M1171*21)/100</f>
      </c>
      <c t="s">
        <v>28</v>
      </c>
    </row>
    <row r="1172" spans="1:5" ht="12.75">
      <c r="A1172" s="35" t="s">
        <v>57</v>
      </c>
      <c r="E1172" s="39" t="s">
        <v>2237</v>
      </c>
    </row>
    <row r="1173" spans="1:5" ht="12.75">
      <c r="A1173" s="35" t="s">
        <v>58</v>
      </c>
      <c r="E1173" s="40" t="s">
        <v>5</v>
      </c>
    </row>
    <row r="1174" spans="1:5" ht="12.75">
      <c r="A1174" t="s">
        <v>60</v>
      </c>
      <c r="E1174" s="39" t="s">
        <v>5</v>
      </c>
    </row>
    <row r="1175" spans="1:16" ht="12.75">
      <c r="A1175" t="s">
        <v>50</v>
      </c>
      <c s="34" t="s">
        <v>2238</v>
      </c>
      <c s="34" t="s">
        <v>2239</v>
      </c>
      <c s="35" t="s">
        <v>5</v>
      </c>
      <c s="6" t="s">
        <v>2237</v>
      </c>
      <c s="36" t="s">
        <v>620</v>
      </c>
      <c s="37">
        <v>1</v>
      </c>
      <c s="36">
        <v>0</v>
      </c>
      <c s="36">
        <f>ROUND(G1175*H1175,6)</f>
      </c>
      <c r="L1175" s="38">
        <v>0</v>
      </c>
      <c s="32">
        <f>ROUND(ROUND(L1175,2)*ROUND(G1175,3),2)</f>
      </c>
      <c s="36" t="s">
        <v>1273</v>
      </c>
      <c>
        <f>(M1175*21)/100</f>
      </c>
      <c t="s">
        <v>28</v>
      </c>
    </row>
    <row r="1176" spans="1:5" ht="12.75">
      <c r="A1176" s="35" t="s">
        <v>57</v>
      </c>
      <c r="E1176" s="39" t="s">
        <v>2237</v>
      </c>
    </row>
    <row r="1177" spans="1:5" ht="12.75">
      <c r="A1177" s="35" t="s">
        <v>58</v>
      </c>
      <c r="E1177" s="40" t="s">
        <v>5</v>
      </c>
    </row>
    <row r="1178" spans="1:5" ht="12.75">
      <c r="A1178" t="s">
        <v>60</v>
      </c>
      <c r="E1178" s="39" t="s">
        <v>5</v>
      </c>
    </row>
    <row r="1179" spans="1:16" ht="12.75">
      <c r="A1179" t="s">
        <v>50</v>
      </c>
      <c s="34" t="s">
        <v>2240</v>
      </c>
      <c s="34" t="s">
        <v>2241</v>
      </c>
      <c s="35" t="s">
        <v>5</v>
      </c>
      <c s="6" t="s">
        <v>2237</v>
      </c>
      <c s="36" t="s">
        <v>620</v>
      </c>
      <c s="37">
        <v>1</v>
      </c>
      <c s="36">
        <v>0</v>
      </c>
      <c s="36">
        <f>ROUND(G1179*H1179,6)</f>
      </c>
      <c r="L1179" s="38">
        <v>0</v>
      </c>
      <c s="32">
        <f>ROUND(ROUND(L1179,2)*ROUND(G1179,3),2)</f>
      </c>
      <c s="36" t="s">
        <v>1273</v>
      </c>
      <c>
        <f>(M1179*21)/100</f>
      </c>
      <c t="s">
        <v>28</v>
      </c>
    </row>
    <row r="1180" spans="1:5" ht="12.75">
      <c r="A1180" s="35" t="s">
        <v>57</v>
      </c>
      <c r="E1180" s="39" t="s">
        <v>2237</v>
      </c>
    </row>
    <row r="1181" spans="1:5" ht="12.75">
      <c r="A1181" s="35" t="s">
        <v>58</v>
      </c>
      <c r="E1181" s="40" t="s">
        <v>5</v>
      </c>
    </row>
    <row r="1182" spans="1:5" ht="12.75">
      <c r="A1182" t="s">
        <v>60</v>
      </c>
      <c r="E1182" s="39" t="s">
        <v>5</v>
      </c>
    </row>
    <row r="1183" spans="1:16" ht="12.75">
      <c r="A1183" t="s">
        <v>50</v>
      </c>
      <c s="34" t="s">
        <v>2242</v>
      </c>
      <c s="34" t="s">
        <v>2243</v>
      </c>
      <c s="35" t="s">
        <v>5</v>
      </c>
      <c s="6" t="s">
        <v>2237</v>
      </c>
      <c s="36" t="s">
        <v>620</v>
      </c>
      <c s="37">
        <v>1</v>
      </c>
      <c s="36">
        <v>0</v>
      </c>
      <c s="36">
        <f>ROUND(G1183*H1183,6)</f>
      </c>
      <c r="L1183" s="38">
        <v>0</v>
      </c>
      <c s="32">
        <f>ROUND(ROUND(L1183,2)*ROUND(G1183,3),2)</f>
      </c>
      <c s="36" t="s">
        <v>1273</v>
      </c>
      <c>
        <f>(M1183*21)/100</f>
      </c>
      <c t="s">
        <v>28</v>
      </c>
    </row>
    <row r="1184" spans="1:5" ht="12.75">
      <c r="A1184" s="35" t="s">
        <v>57</v>
      </c>
      <c r="E1184" s="39" t="s">
        <v>2237</v>
      </c>
    </row>
    <row r="1185" spans="1:5" ht="12.75">
      <c r="A1185" s="35" t="s">
        <v>58</v>
      </c>
      <c r="E1185" s="40" t="s">
        <v>5</v>
      </c>
    </row>
    <row r="1186" spans="1:5" ht="12.75">
      <c r="A1186" t="s">
        <v>60</v>
      </c>
      <c r="E1186" s="39" t="s">
        <v>5</v>
      </c>
    </row>
    <row r="1187" spans="1:16" ht="12.75">
      <c r="A1187" t="s">
        <v>50</v>
      </c>
      <c s="34" t="s">
        <v>2244</v>
      </c>
      <c s="34" t="s">
        <v>2245</v>
      </c>
      <c s="35" t="s">
        <v>5</v>
      </c>
      <c s="6" t="s">
        <v>2246</v>
      </c>
      <c s="36" t="s">
        <v>620</v>
      </c>
      <c s="37">
        <v>1</v>
      </c>
      <c s="36">
        <v>0</v>
      </c>
      <c s="36">
        <f>ROUND(G1187*H1187,6)</f>
      </c>
      <c r="L1187" s="38">
        <v>0</v>
      </c>
      <c s="32">
        <f>ROUND(ROUND(L1187,2)*ROUND(G1187,3),2)</f>
      </c>
      <c s="36" t="s">
        <v>1273</v>
      </c>
      <c>
        <f>(M1187*21)/100</f>
      </c>
      <c t="s">
        <v>28</v>
      </c>
    </row>
    <row r="1188" spans="1:5" ht="12.75">
      <c r="A1188" s="35" t="s">
        <v>57</v>
      </c>
      <c r="E1188" s="39" t="s">
        <v>2246</v>
      </c>
    </row>
    <row r="1189" spans="1:5" ht="12.75">
      <c r="A1189" s="35" t="s">
        <v>58</v>
      </c>
      <c r="E1189" s="40" t="s">
        <v>5</v>
      </c>
    </row>
    <row r="1190" spans="1:5" ht="12.75">
      <c r="A1190" t="s">
        <v>60</v>
      </c>
      <c r="E1190" s="39" t="s">
        <v>5</v>
      </c>
    </row>
    <row r="1191" spans="1:16" ht="12.75">
      <c r="A1191" t="s">
        <v>50</v>
      </c>
      <c s="34" t="s">
        <v>2247</v>
      </c>
      <c s="34" t="s">
        <v>2248</v>
      </c>
      <c s="35" t="s">
        <v>5</v>
      </c>
      <c s="6" t="s">
        <v>2246</v>
      </c>
      <c s="36" t="s">
        <v>620</v>
      </c>
      <c s="37">
        <v>1</v>
      </c>
      <c s="36">
        <v>0</v>
      </c>
      <c s="36">
        <f>ROUND(G1191*H1191,6)</f>
      </c>
      <c r="L1191" s="38">
        <v>0</v>
      </c>
      <c s="32">
        <f>ROUND(ROUND(L1191,2)*ROUND(G1191,3),2)</f>
      </c>
      <c s="36" t="s">
        <v>1273</v>
      </c>
      <c>
        <f>(M1191*21)/100</f>
      </c>
      <c t="s">
        <v>28</v>
      </c>
    </row>
    <row r="1192" spans="1:5" ht="12.75">
      <c r="A1192" s="35" t="s">
        <v>57</v>
      </c>
      <c r="E1192" s="39" t="s">
        <v>2246</v>
      </c>
    </row>
    <row r="1193" spans="1:5" ht="12.75">
      <c r="A1193" s="35" t="s">
        <v>58</v>
      </c>
      <c r="E1193" s="40" t="s">
        <v>5</v>
      </c>
    </row>
    <row r="1194" spans="1:5" ht="12.75">
      <c r="A1194" t="s">
        <v>60</v>
      </c>
      <c r="E1194" s="39" t="s">
        <v>5</v>
      </c>
    </row>
    <row r="1195" spans="1:16" ht="12.75">
      <c r="A1195" t="s">
        <v>50</v>
      </c>
      <c s="34" t="s">
        <v>2249</v>
      </c>
      <c s="34" t="s">
        <v>2250</v>
      </c>
      <c s="35" t="s">
        <v>5</v>
      </c>
      <c s="6" t="s">
        <v>2237</v>
      </c>
      <c s="36" t="s">
        <v>620</v>
      </c>
      <c s="37">
        <v>1</v>
      </c>
      <c s="36">
        <v>0</v>
      </c>
      <c s="36">
        <f>ROUND(G1195*H1195,6)</f>
      </c>
      <c r="L1195" s="38">
        <v>0</v>
      </c>
      <c s="32">
        <f>ROUND(ROUND(L1195,2)*ROUND(G1195,3),2)</f>
      </c>
      <c s="36" t="s">
        <v>1273</v>
      </c>
      <c>
        <f>(M1195*21)/100</f>
      </c>
      <c t="s">
        <v>28</v>
      </c>
    </row>
    <row r="1196" spans="1:5" ht="12.75">
      <c r="A1196" s="35" t="s">
        <v>57</v>
      </c>
      <c r="E1196" s="39" t="s">
        <v>2237</v>
      </c>
    </row>
    <row r="1197" spans="1:5" ht="12.75">
      <c r="A1197" s="35" t="s">
        <v>58</v>
      </c>
      <c r="E1197" s="40" t="s">
        <v>5</v>
      </c>
    </row>
    <row r="1198" spans="1:5" ht="12.75">
      <c r="A1198" t="s">
        <v>60</v>
      </c>
      <c r="E1198" s="39" t="s">
        <v>5</v>
      </c>
    </row>
    <row r="1199" spans="1:16" ht="12.75">
      <c r="A1199" t="s">
        <v>50</v>
      </c>
      <c s="34" t="s">
        <v>2251</v>
      </c>
      <c s="34" t="s">
        <v>2252</v>
      </c>
      <c s="35" t="s">
        <v>5</v>
      </c>
      <c s="6" t="s">
        <v>2237</v>
      </c>
      <c s="36" t="s">
        <v>620</v>
      </c>
      <c s="37">
        <v>1</v>
      </c>
      <c s="36">
        <v>0</v>
      </c>
      <c s="36">
        <f>ROUND(G1199*H1199,6)</f>
      </c>
      <c r="L1199" s="38">
        <v>0</v>
      </c>
      <c s="32">
        <f>ROUND(ROUND(L1199,2)*ROUND(G1199,3),2)</f>
      </c>
      <c s="36" t="s">
        <v>1273</v>
      </c>
      <c>
        <f>(M1199*21)/100</f>
      </c>
      <c t="s">
        <v>28</v>
      </c>
    </row>
    <row r="1200" spans="1:5" ht="12.75">
      <c r="A1200" s="35" t="s">
        <v>57</v>
      </c>
      <c r="E1200" s="39" t="s">
        <v>2237</v>
      </c>
    </row>
    <row r="1201" spans="1:5" ht="12.75">
      <c r="A1201" s="35" t="s">
        <v>58</v>
      </c>
      <c r="E1201" s="40" t="s">
        <v>5</v>
      </c>
    </row>
    <row r="1202" spans="1:5" ht="12.75">
      <c r="A1202" t="s">
        <v>60</v>
      </c>
      <c r="E1202" s="39" t="s">
        <v>5</v>
      </c>
    </row>
    <row r="1203" spans="1:16" ht="12.75">
      <c r="A1203" t="s">
        <v>50</v>
      </c>
      <c s="34" t="s">
        <v>2253</v>
      </c>
      <c s="34" t="s">
        <v>2254</v>
      </c>
      <c s="35" t="s">
        <v>5</v>
      </c>
      <c s="6" t="s">
        <v>2237</v>
      </c>
      <c s="36" t="s">
        <v>620</v>
      </c>
      <c s="37">
        <v>1</v>
      </c>
      <c s="36">
        <v>0</v>
      </c>
      <c s="36">
        <f>ROUND(G1203*H1203,6)</f>
      </c>
      <c r="L1203" s="38">
        <v>0</v>
      </c>
      <c s="32">
        <f>ROUND(ROUND(L1203,2)*ROUND(G1203,3),2)</f>
      </c>
      <c s="36" t="s">
        <v>1273</v>
      </c>
      <c>
        <f>(M1203*21)/100</f>
      </c>
      <c t="s">
        <v>28</v>
      </c>
    </row>
    <row r="1204" spans="1:5" ht="12.75">
      <c r="A1204" s="35" t="s">
        <v>57</v>
      </c>
      <c r="E1204" s="39" t="s">
        <v>2237</v>
      </c>
    </row>
    <row r="1205" spans="1:5" ht="12.75">
      <c r="A1205" s="35" t="s">
        <v>58</v>
      </c>
      <c r="E1205" s="40" t="s">
        <v>5</v>
      </c>
    </row>
    <row r="1206" spans="1:5" ht="12.75">
      <c r="A1206" t="s">
        <v>60</v>
      </c>
      <c r="E1206" s="39" t="s">
        <v>5</v>
      </c>
    </row>
    <row r="1207" spans="1:16" ht="12.75">
      <c r="A1207" t="s">
        <v>50</v>
      </c>
      <c s="34" t="s">
        <v>2255</v>
      </c>
      <c s="34" t="s">
        <v>2256</v>
      </c>
      <c s="35" t="s">
        <v>5</v>
      </c>
      <c s="6" t="s">
        <v>2237</v>
      </c>
      <c s="36" t="s">
        <v>620</v>
      </c>
      <c s="37">
        <v>1</v>
      </c>
      <c s="36">
        <v>0</v>
      </c>
      <c s="36">
        <f>ROUND(G1207*H1207,6)</f>
      </c>
      <c r="L1207" s="38">
        <v>0</v>
      </c>
      <c s="32">
        <f>ROUND(ROUND(L1207,2)*ROUND(G1207,3),2)</f>
      </c>
      <c s="36" t="s">
        <v>1273</v>
      </c>
      <c>
        <f>(M1207*21)/100</f>
      </c>
      <c t="s">
        <v>28</v>
      </c>
    </row>
    <row r="1208" spans="1:5" ht="12.75">
      <c r="A1208" s="35" t="s">
        <v>57</v>
      </c>
      <c r="E1208" s="39" t="s">
        <v>2237</v>
      </c>
    </row>
    <row r="1209" spans="1:5" ht="12.75">
      <c r="A1209" s="35" t="s">
        <v>58</v>
      </c>
      <c r="E1209" s="40" t="s">
        <v>5</v>
      </c>
    </row>
    <row r="1210" spans="1:5" ht="12.75">
      <c r="A1210" t="s">
        <v>60</v>
      </c>
      <c r="E1210" s="39" t="s">
        <v>5</v>
      </c>
    </row>
    <row r="1211" spans="1:16" ht="25.5">
      <c r="A1211" t="s">
        <v>50</v>
      </c>
      <c s="34" t="s">
        <v>2257</v>
      </c>
      <c s="34" t="s">
        <v>2258</v>
      </c>
      <c s="35" t="s">
        <v>5</v>
      </c>
      <c s="6" t="s">
        <v>2259</v>
      </c>
      <c s="36" t="s">
        <v>220</v>
      </c>
      <c s="37">
        <v>70.122</v>
      </c>
      <c s="36">
        <v>0.00026</v>
      </c>
      <c s="36">
        <f>ROUND(G1211*H1211,6)</f>
      </c>
      <c r="L1211" s="38">
        <v>0</v>
      </c>
      <c s="32">
        <f>ROUND(ROUND(L1211,2)*ROUND(G1211,3),2)</f>
      </c>
      <c s="36" t="s">
        <v>1192</v>
      </c>
      <c>
        <f>(M1211*21)/100</f>
      </c>
      <c t="s">
        <v>28</v>
      </c>
    </row>
    <row r="1212" spans="1:5" ht="25.5">
      <c r="A1212" s="35" t="s">
        <v>57</v>
      </c>
      <c r="E1212" s="39" t="s">
        <v>2259</v>
      </c>
    </row>
    <row r="1213" spans="1:5" ht="331.5">
      <c r="A1213" s="35" t="s">
        <v>58</v>
      </c>
      <c r="E1213" s="42" t="s">
        <v>2260</v>
      </c>
    </row>
    <row r="1214" spans="1:5" ht="102">
      <c r="A1214" t="s">
        <v>60</v>
      </c>
      <c r="E1214" s="39" t="s">
        <v>2119</v>
      </c>
    </row>
    <row r="1215" spans="1:16" ht="25.5">
      <c r="A1215" t="s">
        <v>50</v>
      </c>
      <c s="34" t="s">
        <v>2261</v>
      </c>
      <c s="34" t="s">
        <v>2262</v>
      </c>
      <c s="35" t="s">
        <v>5</v>
      </c>
      <c s="6" t="s">
        <v>2263</v>
      </c>
      <c s="36" t="s">
        <v>620</v>
      </c>
      <c s="37">
        <v>1</v>
      </c>
      <c s="36">
        <v>0</v>
      </c>
      <c s="36">
        <f>ROUND(G1215*H1215,6)</f>
      </c>
      <c r="L1215" s="38">
        <v>0</v>
      </c>
      <c s="32">
        <f>ROUND(ROUND(L1215,2)*ROUND(G1215,3),2)</f>
      </c>
      <c s="36" t="s">
        <v>1273</v>
      </c>
      <c>
        <f>(M1215*21)/100</f>
      </c>
      <c t="s">
        <v>28</v>
      </c>
    </row>
    <row r="1216" spans="1:5" ht="38.25">
      <c r="A1216" s="35" t="s">
        <v>57</v>
      </c>
      <c r="E1216" s="39" t="s">
        <v>2264</v>
      </c>
    </row>
    <row r="1217" spans="1:5" ht="12.75">
      <c r="A1217" s="35" t="s">
        <v>58</v>
      </c>
      <c r="E1217" s="40" t="s">
        <v>5</v>
      </c>
    </row>
    <row r="1218" spans="1:5" ht="12.75">
      <c r="A1218" t="s">
        <v>60</v>
      </c>
      <c r="E1218" s="39" t="s">
        <v>2265</v>
      </c>
    </row>
    <row r="1219" spans="1:16" ht="25.5">
      <c r="A1219" t="s">
        <v>50</v>
      </c>
      <c s="34" t="s">
        <v>2266</v>
      </c>
      <c s="34" t="s">
        <v>2267</v>
      </c>
      <c s="35" t="s">
        <v>5</v>
      </c>
      <c s="6" t="s">
        <v>2263</v>
      </c>
      <c s="36" t="s">
        <v>620</v>
      </c>
      <c s="37">
        <v>1</v>
      </c>
      <c s="36">
        <v>0</v>
      </c>
      <c s="36">
        <f>ROUND(G1219*H1219,6)</f>
      </c>
      <c r="L1219" s="38">
        <v>0</v>
      </c>
      <c s="32">
        <f>ROUND(ROUND(L1219,2)*ROUND(G1219,3),2)</f>
      </c>
      <c s="36" t="s">
        <v>1273</v>
      </c>
      <c>
        <f>(M1219*21)/100</f>
      </c>
      <c t="s">
        <v>28</v>
      </c>
    </row>
    <row r="1220" spans="1:5" ht="38.25">
      <c r="A1220" s="35" t="s">
        <v>57</v>
      </c>
      <c r="E1220" s="39" t="s">
        <v>2264</v>
      </c>
    </row>
    <row r="1221" spans="1:5" ht="12.75">
      <c r="A1221" s="35" t="s">
        <v>58</v>
      </c>
      <c r="E1221" s="40" t="s">
        <v>5</v>
      </c>
    </row>
    <row r="1222" spans="1:5" ht="12.75">
      <c r="A1222" t="s">
        <v>60</v>
      </c>
      <c r="E1222" s="39" t="s">
        <v>2265</v>
      </c>
    </row>
    <row r="1223" spans="1:16" ht="25.5">
      <c r="A1223" t="s">
        <v>50</v>
      </c>
      <c s="34" t="s">
        <v>2268</v>
      </c>
      <c s="34" t="s">
        <v>2269</v>
      </c>
      <c s="35" t="s">
        <v>5</v>
      </c>
      <c s="6" t="s">
        <v>2270</v>
      </c>
      <c s="36" t="s">
        <v>620</v>
      </c>
      <c s="37">
        <v>1</v>
      </c>
      <c s="36">
        <v>0</v>
      </c>
      <c s="36">
        <f>ROUND(G1223*H1223,6)</f>
      </c>
      <c r="L1223" s="38">
        <v>0</v>
      </c>
      <c s="32">
        <f>ROUND(ROUND(L1223,2)*ROUND(G1223,3),2)</f>
      </c>
      <c s="36" t="s">
        <v>1273</v>
      </c>
      <c>
        <f>(M1223*21)/100</f>
      </c>
      <c t="s">
        <v>28</v>
      </c>
    </row>
    <row r="1224" spans="1:5" ht="25.5">
      <c r="A1224" s="35" t="s">
        <v>57</v>
      </c>
      <c r="E1224" s="39" t="s">
        <v>2270</v>
      </c>
    </row>
    <row r="1225" spans="1:5" ht="12.75">
      <c r="A1225" s="35" t="s">
        <v>58</v>
      </c>
      <c r="E1225" s="40" t="s">
        <v>5</v>
      </c>
    </row>
    <row r="1226" spans="1:5" ht="12.75">
      <c r="A1226" t="s">
        <v>60</v>
      </c>
      <c r="E1226" s="39" t="s">
        <v>5</v>
      </c>
    </row>
    <row r="1227" spans="1:16" ht="25.5">
      <c r="A1227" t="s">
        <v>50</v>
      </c>
      <c s="34" t="s">
        <v>2271</v>
      </c>
      <c s="34" t="s">
        <v>2272</v>
      </c>
      <c s="35" t="s">
        <v>5</v>
      </c>
      <c s="6" t="s">
        <v>2273</v>
      </c>
      <c s="36" t="s">
        <v>620</v>
      </c>
      <c s="37">
        <v>1</v>
      </c>
      <c s="36">
        <v>0</v>
      </c>
      <c s="36">
        <f>ROUND(G1227*H1227,6)</f>
      </c>
      <c r="L1227" s="38">
        <v>0</v>
      </c>
      <c s="32">
        <f>ROUND(ROUND(L1227,2)*ROUND(G1227,3),2)</f>
      </c>
      <c s="36" t="s">
        <v>1273</v>
      </c>
      <c>
        <f>(M1227*21)/100</f>
      </c>
      <c t="s">
        <v>28</v>
      </c>
    </row>
    <row r="1228" spans="1:5" ht="25.5">
      <c r="A1228" s="35" t="s">
        <v>57</v>
      </c>
      <c r="E1228" s="39" t="s">
        <v>2273</v>
      </c>
    </row>
    <row r="1229" spans="1:5" ht="12.75">
      <c r="A1229" s="35" t="s">
        <v>58</v>
      </c>
      <c r="E1229" s="40" t="s">
        <v>5</v>
      </c>
    </row>
    <row r="1230" spans="1:5" ht="12.75">
      <c r="A1230" t="s">
        <v>60</v>
      </c>
      <c r="E1230" s="39" t="s">
        <v>5</v>
      </c>
    </row>
    <row r="1231" spans="1:16" ht="25.5">
      <c r="A1231" t="s">
        <v>50</v>
      </c>
      <c s="34" t="s">
        <v>2274</v>
      </c>
      <c s="34" t="s">
        <v>2275</v>
      </c>
      <c s="35" t="s">
        <v>5</v>
      </c>
      <c s="6" t="s">
        <v>2276</v>
      </c>
      <c s="36" t="s">
        <v>620</v>
      </c>
      <c s="37">
        <v>1</v>
      </c>
      <c s="36">
        <v>0</v>
      </c>
      <c s="36">
        <f>ROUND(G1231*H1231,6)</f>
      </c>
      <c r="L1231" s="38">
        <v>0</v>
      </c>
      <c s="32">
        <f>ROUND(ROUND(L1231,2)*ROUND(G1231,3),2)</f>
      </c>
      <c s="36" t="s">
        <v>1273</v>
      </c>
      <c>
        <f>(M1231*21)/100</f>
      </c>
      <c t="s">
        <v>28</v>
      </c>
    </row>
    <row r="1232" spans="1:5" ht="25.5">
      <c r="A1232" s="35" t="s">
        <v>57</v>
      </c>
      <c r="E1232" s="39" t="s">
        <v>2276</v>
      </c>
    </row>
    <row r="1233" spans="1:5" ht="12.75">
      <c r="A1233" s="35" t="s">
        <v>58</v>
      </c>
      <c r="E1233" s="40" t="s">
        <v>5</v>
      </c>
    </row>
    <row r="1234" spans="1:5" ht="12.75">
      <c r="A1234" t="s">
        <v>60</v>
      </c>
      <c r="E1234" s="39" t="s">
        <v>5</v>
      </c>
    </row>
    <row r="1235" spans="1:16" ht="25.5">
      <c r="A1235" t="s">
        <v>50</v>
      </c>
      <c s="34" t="s">
        <v>2277</v>
      </c>
      <c s="34" t="s">
        <v>2278</v>
      </c>
      <c s="35" t="s">
        <v>5</v>
      </c>
      <c s="6" t="s">
        <v>2279</v>
      </c>
      <c s="36" t="s">
        <v>620</v>
      </c>
      <c s="37">
        <v>1</v>
      </c>
      <c s="36">
        <v>0</v>
      </c>
      <c s="36">
        <f>ROUND(G1235*H1235,6)</f>
      </c>
      <c r="L1235" s="38">
        <v>0</v>
      </c>
      <c s="32">
        <f>ROUND(ROUND(L1235,2)*ROUND(G1235,3),2)</f>
      </c>
      <c s="36" t="s">
        <v>1273</v>
      </c>
      <c>
        <f>(M1235*21)/100</f>
      </c>
      <c t="s">
        <v>28</v>
      </c>
    </row>
    <row r="1236" spans="1:5" ht="25.5">
      <c r="A1236" s="35" t="s">
        <v>57</v>
      </c>
      <c r="E1236" s="39" t="s">
        <v>2279</v>
      </c>
    </row>
    <row r="1237" spans="1:5" ht="12.75">
      <c r="A1237" s="35" t="s">
        <v>58</v>
      </c>
      <c r="E1237" s="40" t="s">
        <v>5</v>
      </c>
    </row>
    <row r="1238" spans="1:5" ht="12.75">
      <c r="A1238" t="s">
        <v>60</v>
      </c>
      <c r="E1238" s="39" t="s">
        <v>5</v>
      </c>
    </row>
    <row r="1239" spans="1:16" ht="25.5">
      <c r="A1239" t="s">
        <v>50</v>
      </c>
      <c s="34" t="s">
        <v>2280</v>
      </c>
      <c s="34" t="s">
        <v>2281</v>
      </c>
      <c s="35" t="s">
        <v>5</v>
      </c>
      <c s="6" t="s">
        <v>2282</v>
      </c>
      <c s="36" t="s">
        <v>620</v>
      </c>
      <c s="37">
        <v>1</v>
      </c>
      <c s="36">
        <v>0</v>
      </c>
      <c s="36">
        <f>ROUND(G1239*H1239,6)</f>
      </c>
      <c r="L1239" s="38">
        <v>0</v>
      </c>
      <c s="32">
        <f>ROUND(ROUND(L1239,2)*ROUND(G1239,3),2)</f>
      </c>
      <c s="36" t="s">
        <v>1273</v>
      </c>
      <c>
        <f>(M1239*21)/100</f>
      </c>
      <c t="s">
        <v>28</v>
      </c>
    </row>
    <row r="1240" spans="1:5" ht="25.5">
      <c r="A1240" s="35" t="s">
        <v>57</v>
      </c>
      <c r="E1240" s="39" t="s">
        <v>2282</v>
      </c>
    </row>
    <row r="1241" spans="1:5" ht="12.75">
      <c r="A1241" s="35" t="s">
        <v>58</v>
      </c>
      <c r="E1241" s="40" t="s">
        <v>5</v>
      </c>
    </row>
    <row r="1242" spans="1:5" ht="12.75">
      <c r="A1242" t="s">
        <v>60</v>
      </c>
      <c r="E1242" s="39" t="s">
        <v>5</v>
      </c>
    </row>
    <row r="1243" spans="1:16" ht="25.5">
      <c r="A1243" t="s">
        <v>50</v>
      </c>
      <c s="34" t="s">
        <v>2283</v>
      </c>
      <c s="34" t="s">
        <v>2284</v>
      </c>
      <c s="35" t="s">
        <v>5</v>
      </c>
      <c s="6" t="s">
        <v>2282</v>
      </c>
      <c s="36" t="s">
        <v>620</v>
      </c>
      <c s="37">
        <v>1</v>
      </c>
      <c s="36">
        <v>0</v>
      </c>
      <c s="36">
        <f>ROUND(G1243*H1243,6)</f>
      </c>
      <c r="L1243" s="38">
        <v>0</v>
      </c>
      <c s="32">
        <f>ROUND(ROUND(L1243,2)*ROUND(G1243,3),2)</f>
      </c>
      <c s="36" t="s">
        <v>1273</v>
      </c>
      <c>
        <f>(M1243*21)/100</f>
      </c>
      <c t="s">
        <v>28</v>
      </c>
    </row>
    <row r="1244" spans="1:5" ht="25.5">
      <c r="A1244" s="35" t="s">
        <v>57</v>
      </c>
      <c r="E1244" s="39" t="s">
        <v>2282</v>
      </c>
    </row>
    <row r="1245" spans="1:5" ht="12.75">
      <c r="A1245" s="35" t="s">
        <v>58</v>
      </c>
      <c r="E1245" s="40" t="s">
        <v>5</v>
      </c>
    </row>
    <row r="1246" spans="1:5" ht="12.75">
      <c r="A1246" t="s">
        <v>60</v>
      </c>
      <c r="E1246" s="39" t="s">
        <v>5</v>
      </c>
    </row>
    <row r="1247" spans="1:16" ht="25.5">
      <c r="A1247" t="s">
        <v>50</v>
      </c>
      <c s="34" t="s">
        <v>2285</v>
      </c>
      <c s="34" t="s">
        <v>2286</v>
      </c>
      <c s="35" t="s">
        <v>5</v>
      </c>
      <c s="6" t="s">
        <v>2287</v>
      </c>
      <c s="36" t="s">
        <v>620</v>
      </c>
      <c s="37">
        <v>1</v>
      </c>
      <c s="36">
        <v>0</v>
      </c>
      <c s="36">
        <f>ROUND(G1247*H1247,6)</f>
      </c>
      <c r="L1247" s="38">
        <v>0</v>
      </c>
      <c s="32">
        <f>ROUND(ROUND(L1247,2)*ROUND(G1247,3),2)</f>
      </c>
      <c s="36" t="s">
        <v>1273</v>
      </c>
      <c>
        <f>(M1247*21)/100</f>
      </c>
      <c t="s">
        <v>28</v>
      </c>
    </row>
    <row r="1248" spans="1:5" ht="25.5">
      <c r="A1248" s="35" t="s">
        <v>57</v>
      </c>
      <c r="E1248" s="39" t="s">
        <v>2287</v>
      </c>
    </row>
    <row r="1249" spans="1:5" ht="12.75">
      <c r="A1249" s="35" t="s">
        <v>58</v>
      </c>
      <c r="E1249" s="40" t="s">
        <v>5</v>
      </c>
    </row>
    <row r="1250" spans="1:5" ht="12.75">
      <c r="A1250" t="s">
        <v>60</v>
      </c>
      <c r="E1250" s="39" t="s">
        <v>5</v>
      </c>
    </row>
    <row r="1251" spans="1:16" ht="25.5">
      <c r="A1251" t="s">
        <v>50</v>
      </c>
      <c s="34" t="s">
        <v>2288</v>
      </c>
      <c s="34" t="s">
        <v>2289</v>
      </c>
      <c s="35" t="s">
        <v>5</v>
      </c>
      <c s="6" t="s">
        <v>2290</v>
      </c>
      <c s="36" t="s">
        <v>620</v>
      </c>
      <c s="37">
        <v>1</v>
      </c>
      <c s="36">
        <v>0</v>
      </c>
      <c s="36">
        <f>ROUND(G1251*H1251,6)</f>
      </c>
      <c r="L1251" s="38">
        <v>0</v>
      </c>
      <c s="32">
        <f>ROUND(ROUND(L1251,2)*ROUND(G1251,3),2)</f>
      </c>
      <c s="36" t="s">
        <v>1273</v>
      </c>
      <c>
        <f>(M1251*21)/100</f>
      </c>
      <c t="s">
        <v>28</v>
      </c>
    </row>
    <row r="1252" spans="1:5" ht="25.5">
      <c r="A1252" s="35" t="s">
        <v>57</v>
      </c>
      <c r="E1252" s="39" t="s">
        <v>2290</v>
      </c>
    </row>
    <row r="1253" spans="1:5" ht="12.75">
      <c r="A1253" s="35" t="s">
        <v>58</v>
      </c>
      <c r="E1253" s="40" t="s">
        <v>5</v>
      </c>
    </row>
    <row r="1254" spans="1:5" ht="12.75">
      <c r="A1254" t="s">
        <v>60</v>
      </c>
      <c r="E1254" s="39" t="s">
        <v>5</v>
      </c>
    </row>
    <row r="1255" spans="1:16" ht="25.5">
      <c r="A1255" t="s">
        <v>50</v>
      </c>
      <c s="34" t="s">
        <v>2291</v>
      </c>
      <c s="34" t="s">
        <v>2292</v>
      </c>
      <c s="35" t="s">
        <v>5</v>
      </c>
      <c s="6" t="s">
        <v>2290</v>
      </c>
      <c s="36" t="s">
        <v>620</v>
      </c>
      <c s="37">
        <v>1</v>
      </c>
      <c s="36">
        <v>0</v>
      </c>
      <c s="36">
        <f>ROUND(G1255*H1255,6)</f>
      </c>
      <c r="L1255" s="38">
        <v>0</v>
      </c>
      <c s="32">
        <f>ROUND(ROUND(L1255,2)*ROUND(G1255,3),2)</f>
      </c>
      <c s="36" t="s">
        <v>1273</v>
      </c>
      <c>
        <f>(M1255*21)/100</f>
      </c>
      <c t="s">
        <v>28</v>
      </c>
    </row>
    <row r="1256" spans="1:5" ht="25.5">
      <c r="A1256" s="35" t="s">
        <v>57</v>
      </c>
      <c r="E1256" s="39" t="s">
        <v>2290</v>
      </c>
    </row>
    <row r="1257" spans="1:5" ht="12.75">
      <c r="A1257" s="35" t="s">
        <v>58</v>
      </c>
      <c r="E1257" s="40" t="s">
        <v>5</v>
      </c>
    </row>
    <row r="1258" spans="1:5" ht="12.75">
      <c r="A1258" t="s">
        <v>60</v>
      </c>
      <c r="E1258" s="39" t="s">
        <v>5</v>
      </c>
    </row>
    <row r="1259" spans="1:16" ht="25.5">
      <c r="A1259" t="s">
        <v>50</v>
      </c>
      <c s="34" t="s">
        <v>2293</v>
      </c>
      <c s="34" t="s">
        <v>2294</v>
      </c>
      <c s="35" t="s">
        <v>5</v>
      </c>
      <c s="6" t="s">
        <v>2282</v>
      </c>
      <c s="36" t="s">
        <v>620</v>
      </c>
      <c s="37">
        <v>1</v>
      </c>
      <c s="36">
        <v>0</v>
      </c>
      <c s="36">
        <f>ROUND(G1259*H1259,6)</f>
      </c>
      <c r="L1259" s="38">
        <v>0</v>
      </c>
      <c s="32">
        <f>ROUND(ROUND(L1259,2)*ROUND(G1259,3),2)</f>
      </c>
      <c s="36" t="s">
        <v>1273</v>
      </c>
      <c>
        <f>(M1259*21)/100</f>
      </c>
      <c t="s">
        <v>28</v>
      </c>
    </row>
    <row r="1260" spans="1:5" ht="25.5">
      <c r="A1260" s="35" t="s">
        <v>57</v>
      </c>
      <c r="E1260" s="39" t="s">
        <v>2282</v>
      </c>
    </row>
    <row r="1261" spans="1:5" ht="12.75">
      <c r="A1261" s="35" t="s">
        <v>58</v>
      </c>
      <c r="E1261" s="40" t="s">
        <v>5</v>
      </c>
    </row>
    <row r="1262" spans="1:5" ht="12.75">
      <c r="A1262" t="s">
        <v>60</v>
      </c>
      <c r="E1262" s="39" t="s">
        <v>5</v>
      </c>
    </row>
    <row r="1263" spans="1:16" ht="25.5">
      <c r="A1263" t="s">
        <v>50</v>
      </c>
      <c s="34" t="s">
        <v>2295</v>
      </c>
      <c s="34" t="s">
        <v>2296</v>
      </c>
      <c s="35" t="s">
        <v>5</v>
      </c>
      <c s="6" t="s">
        <v>2282</v>
      </c>
      <c s="36" t="s">
        <v>620</v>
      </c>
      <c s="37">
        <v>1</v>
      </c>
      <c s="36">
        <v>0</v>
      </c>
      <c s="36">
        <f>ROUND(G1263*H1263,6)</f>
      </c>
      <c r="L1263" s="38">
        <v>0</v>
      </c>
      <c s="32">
        <f>ROUND(ROUND(L1263,2)*ROUND(G1263,3),2)</f>
      </c>
      <c s="36" t="s">
        <v>1273</v>
      </c>
      <c>
        <f>(M1263*21)/100</f>
      </c>
      <c t="s">
        <v>28</v>
      </c>
    </row>
    <row r="1264" spans="1:5" ht="25.5">
      <c r="A1264" s="35" t="s">
        <v>57</v>
      </c>
      <c r="E1264" s="39" t="s">
        <v>2282</v>
      </c>
    </row>
    <row r="1265" spans="1:5" ht="12.75">
      <c r="A1265" s="35" t="s">
        <v>58</v>
      </c>
      <c r="E1265" s="40" t="s">
        <v>5</v>
      </c>
    </row>
    <row r="1266" spans="1:5" ht="12.75">
      <c r="A1266" t="s">
        <v>60</v>
      </c>
      <c r="E1266" s="39" t="s">
        <v>5</v>
      </c>
    </row>
    <row r="1267" spans="1:16" ht="12.75">
      <c r="A1267" t="s">
        <v>50</v>
      </c>
      <c s="34" t="s">
        <v>2297</v>
      </c>
      <c s="34" t="s">
        <v>2298</v>
      </c>
      <c s="35" t="s">
        <v>5</v>
      </c>
      <c s="6" t="s">
        <v>2299</v>
      </c>
      <c s="36" t="s">
        <v>620</v>
      </c>
      <c s="37">
        <v>1</v>
      </c>
      <c s="36">
        <v>0</v>
      </c>
      <c s="36">
        <f>ROUND(G1267*H1267,6)</f>
      </c>
      <c r="L1267" s="38">
        <v>0</v>
      </c>
      <c s="32">
        <f>ROUND(ROUND(L1267,2)*ROUND(G1267,3),2)</f>
      </c>
      <c s="36" t="s">
        <v>1273</v>
      </c>
      <c>
        <f>(M1267*21)/100</f>
      </c>
      <c t="s">
        <v>28</v>
      </c>
    </row>
    <row r="1268" spans="1:5" ht="12.75">
      <c r="A1268" s="35" t="s">
        <v>57</v>
      </c>
      <c r="E1268" s="39" t="s">
        <v>2299</v>
      </c>
    </row>
    <row r="1269" spans="1:5" ht="12.75">
      <c r="A1269" s="35" t="s">
        <v>58</v>
      </c>
      <c r="E1269" s="40" t="s">
        <v>5</v>
      </c>
    </row>
    <row r="1270" spans="1:5" ht="12.75">
      <c r="A1270" t="s">
        <v>60</v>
      </c>
      <c r="E1270" s="39" t="s">
        <v>5</v>
      </c>
    </row>
    <row r="1271" spans="1:16" ht="25.5">
      <c r="A1271" t="s">
        <v>50</v>
      </c>
      <c s="34" t="s">
        <v>2300</v>
      </c>
      <c s="34" t="s">
        <v>2301</v>
      </c>
      <c s="35" t="s">
        <v>5</v>
      </c>
      <c s="6" t="s">
        <v>2263</v>
      </c>
      <c s="36" t="s">
        <v>620</v>
      </c>
      <c s="37">
        <v>1</v>
      </c>
      <c s="36">
        <v>0</v>
      </c>
      <c s="36">
        <f>ROUND(G1271*H1271,6)</f>
      </c>
      <c r="L1271" s="38">
        <v>0</v>
      </c>
      <c s="32">
        <f>ROUND(ROUND(L1271,2)*ROUND(G1271,3),2)</f>
      </c>
      <c s="36" t="s">
        <v>1273</v>
      </c>
      <c>
        <f>(M1271*21)/100</f>
      </c>
      <c t="s">
        <v>28</v>
      </c>
    </row>
    <row r="1272" spans="1:5" ht="38.25">
      <c r="A1272" s="35" t="s">
        <v>57</v>
      </c>
      <c r="E1272" s="39" t="s">
        <v>2264</v>
      </c>
    </row>
    <row r="1273" spans="1:5" ht="12.75">
      <c r="A1273" s="35" t="s">
        <v>58</v>
      </c>
      <c r="E1273" s="40" t="s">
        <v>5</v>
      </c>
    </row>
    <row r="1274" spans="1:5" ht="12.75">
      <c r="A1274" t="s">
        <v>60</v>
      </c>
      <c r="E1274" s="39" t="s">
        <v>2265</v>
      </c>
    </row>
    <row r="1275" spans="1:16" ht="25.5">
      <c r="A1275" t="s">
        <v>50</v>
      </c>
      <c s="34" t="s">
        <v>2302</v>
      </c>
      <c s="34" t="s">
        <v>2303</v>
      </c>
      <c s="35" t="s">
        <v>5</v>
      </c>
      <c s="6" t="s">
        <v>2263</v>
      </c>
      <c s="36" t="s">
        <v>620</v>
      </c>
      <c s="37">
        <v>1</v>
      </c>
      <c s="36">
        <v>0</v>
      </c>
      <c s="36">
        <f>ROUND(G1275*H1275,6)</f>
      </c>
      <c r="L1275" s="38">
        <v>0</v>
      </c>
      <c s="32">
        <f>ROUND(ROUND(L1275,2)*ROUND(G1275,3),2)</f>
      </c>
      <c s="36" t="s">
        <v>1273</v>
      </c>
      <c>
        <f>(M1275*21)/100</f>
      </c>
      <c t="s">
        <v>28</v>
      </c>
    </row>
    <row r="1276" spans="1:5" ht="38.25">
      <c r="A1276" s="35" t="s">
        <v>57</v>
      </c>
      <c r="E1276" s="39" t="s">
        <v>2264</v>
      </c>
    </row>
    <row r="1277" spans="1:5" ht="12.75">
      <c r="A1277" s="35" t="s">
        <v>58</v>
      </c>
      <c r="E1277" s="40" t="s">
        <v>5</v>
      </c>
    </row>
    <row r="1278" spans="1:5" ht="12.75">
      <c r="A1278" t="s">
        <v>60</v>
      </c>
      <c r="E1278" s="39" t="s">
        <v>2265</v>
      </c>
    </row>
    <row r="1279" spans="1:16" ht="25.5">
      <c r="A1279" t="s">
        <v>50</v>
      </c>
      <c s="34" t="s">
        <v>2304</v>
      </c>
      <c s="34" t="s">
        <v>2305</v>
      </c>
      <c s="35" t="s">
        <v>5</v>
      </c>
      <c s="6" t="s">
        <v>2306</v>
      </c>
      <c s="36" t="s">
        <v>620</v>
      </c>
      <c s="37">
        <v>1</v>
      </c>
      <c s="36">
        <v>0</v>
      </c>
      <c s="36">
        <f>ROUND(G1279*H1279,6)</f>
      </c>
      <c r="L1279" s="38">
        <v>0</v>
      </c>
      <c s="32">
        <f>ROUND(ROUND(L1279,2)*ROUND(G1279,3),2)</f>
      </c>
      <c s="36" t="s">
        <v>1273</v>
      </c>
      <c>
        <f>(M1279*21)/100</f>
      </c>
      <c t="s">
        <v>28</v>
      </c>
    </row>
    <row r="1280" spans="1:5" ht="25.5">
      <c r="A1280" s="35" t="s">
        <v>57</v>
      </c>
      <c r="E1280" s="39" t="s">
        <v>2306</v>
      </c>
    </row>
    <row r="1281" spans="1:5" ht="12.75">
      <c r="A1281" s="35" t="s">
        <v>58</v>
      </c>
      <c r="E1281" s="40" t="s">
        <v>5</v>
      </c>
    </row>
    <row r="1282" spans="1:5" ht="12.75">
      <c r="A1282" t="s">
        <v>60</v>
      </c>
      <c r="E1282" s="39" t="s">
        <v>5</v>
      </c>
    </row>
    <row r="1283" spans="1:16" ht="25.5">
      <c r="A1283" t="s">
        <v>50</v>
      </c>
      <c s="34" t="s">
        <v>2307</v>
      </c>
      <c s="34" t="s">
        <v>2308</v>
      </c>
      <c s="35" t="s">
        <v>5</v>
      </c>
      <c s="6" t="s">
        <v>2309</v>
      </c>
      <c s="36" t="s">
        <v>620</v>
      </c>
      <c s="37">
        <v>1</v>
      </c>
      <c s="36">
        <v>0</v>
      </c>
      <c s="36">
        <f>ROUND(G1283*H1283,6)</f>
      </c>
      <c r="L1283" s="38">
        <v>0</v>
      </c>
      <c s="32">
        <f>ROUND(ROUND(L1283,2)*ROUND(G1283,3),2)</f>
      </c>
      <c s="36" t="s">
        <v>1273</v>
      </c>
      <c>
        <f>(M1283*21)/100</f>
      </c>
      <c t="s">
        <v>28</v>
      </c>
    </row>
    <row r="1284" spans="1:5" ht="25.5">
      <c r="A1284" s="35" t="s">
        <v>57</v>
      </c>
      <c r="E1284" s="39" t="s">
        <v>2309</v>
      </c>
    </row>
    <row r="1285" spans="1:5" ht="12.75">
      <c r="A1285" s="35" t="s">
        <v>58</v>
      </c>
      <c r="E1285" s="40" t="s">
        <v>5</v>
      </c>
    </row>
    <row r="1286" spans="1:5" ht="12.75">
      <c r="A1286" t="s">
        <v>60</v>
      </c>
      <c r="E1286" s="39" t="s">
        <v>5</v>
      </c>
    </row>
    <row r="1287" spans="1:16" ht="25.5">
      <c r="A1287" t="s">
        <v>50</v>
      </c>
      <c s="34" t="s">
        <v>2310</v>
      </c>
      <c s="34" t="s">
        <v>2311</v>
      </c>
      <c s="35" t="s">
        <v>5</v>
      </c>
      <c s="6" t="s">
        <v>2309</v>
      </c>
      <c s="36" t="s">
        <v>620</v>
      </c>
      <c s="37">
        <v>1</v>
      </c>
      <c s="36">
        <v>0</v>
      </c>
      <c s="36">
        <f>ROUND(G1287*H1287,6)</f>
      </c>
      <c r="L1287" s="38">
        <v>0</v>
      </c>
      <c s="32">
        <f>ROUND(ROUND(L1287,2)*ROUND(G1287,3),2)</f>
      </c>
      <c s="36" t="s">
        <v>1273</v>
      </c>
      <c>
        <f>(M1287*21)/100</f>
      </c>
      <c t="s">
        <v>28</v>
      </c>
    </row>
    <row r="1288" spans="1:5" ht="25.5">
      <c r="A1288" s="35" t="s">
        <v>57</v>
      </c>
      <c r="E1288" s="39" t="s">
        <v>2309</v>
      </c>
    </row>
    <row r="1289" spans="1:5" ht="12.75">
      <c r="A1289" s="35" t="s">
        <v>58</v>
      </c>
      <c r="E1289" s="40" t="s">
        <v>5</v>
      </c>
    </row>
    <row r="1290" spans="1:5" ht="12.75">
      <c r="A1290" t="s">
        <v>60</v>
      </c>
      <c r="E1290" s="39" t="s">
        <v>5</v>
      </c>
    </row>
    <row r="1291" spans="1:16" ht="25.5">
      <c r="A1291" t="s">
        <v>50</v>
      </c>
      <c s="34" t="s">
        <v>2312</v>
      </c>
      <c s="34" t="s">
        <v>2313</v>
      </c>
      <c s="35" t="s">
        <v>5</v>
      </c>
      <c s="6" t="s">
        <v>2309</v>
      </c>
      <c s="36" t="s">
        <v>620</v>
      </c>
      <c s="37">
        <v>1</v>
      </c>
      <c s="36">
        <v>0</v>
      </c>
      <c s="36">
        <f>ROUND(G1291*H1291,6)</f>
      </c>
      <c r="L1291" s="38">
        <v>0</v>
      </c>
      <c s="32">
        <f>ROUND(ROUND(L1291,2)*ROUND(G1291,3),2)</f>
      </c>
      <c s="36" t="s">
        <v>1273</v>
      </c>
      <c>
        <f>(M1291*21)/100</f>
      </c>
      <c t="s">
        <v>28</v>
      </c>
    </row>
    <row r="1292" spans="1:5" ht="25.5">
      <c r="A1292" s="35" t="s">
        <v>57</v>
      </c>
      <c r="E1292" s="39" t="s">
        <v>2309</v>
      </c>
    </row>
    <row r="1293" spans="1:5" ht="12.75">
      <c r="A1293" s="35" t="s">
        <v>58</v>
      </c>
      <c r="E1293" s="40" t="s">
        <v>5</v>
      </c>
    </row>
    <row r="1294" spans="1:5" ht="12.75">
      <c r="A1294" t="s">
        <v>60</v>
      </c>
      <c r="E1294" s="39" t="s">
        <v>5</v>
      </c>
    </row>
    <row r="1295" spans="1:16" ht="12.75">
      <c r="A1295" t="s">
        <v>50</v>
      </c>
      <c s="34" t="s">
        <v>2314</v>
      </c>
      <c s="34" t="s">
        <v>2315</v>
      </c>
      <c s="35" t="s">
        <v>5</v>
      </c>
      <c s="6" t="s">
        <v>2316</v>
      </c>
      <c s="36" t="s">
        <v>620</v>
      </c>
      <c s="37">
        <v>1</v>
      </c>
      <c s="36">
        <v>0</v>
      </c>
      <c s="36">
        <f>ROUND(G1295*H1295,6)</f>
      </c>
      <c r="L1295" s="38">
        <v>0</v>
      </c>
      <c s="32">
        <f>ROUND(ROUND(L1295,2)*ROUND(G1295,3),2)</f>
      </c>
      <c s="36" t="s">
        <v>1273</v>
      </c>
      <c>
        <f>(M1295*21)/100</f>
      </c>
      <c t="s">
        <v>28</v>
      </c>
    </row>
    <row r="1296" spans="1:5" ht="12.75">
      <c r="A1296" s="35" t="s">
        <v>57</v>
      </c>
      <c r="E1296" s="39" t="s">
        <v>2316</v>
      </c>
    </row>
    <row r="1297" spans="1:5" ht="12.75">
      <c r="A1297" s="35" t="s">
        <v>58</v>
      </c>
      <c r="E1297" s="40" t="s">
        <v>5</v>
      </c>
    </row>
    <row r="1298" spans="1:5" ht="12.75">
      <c r="A1298" t="s">
        <v>60</v>
      </c>
      <c r="E1298" s="39" t="s">
        <v>5</v>
      </c>
    </row>
    <row r="1299" spans="1:16" ht="12.75">
      <c r="A1299" t="s">
        <v>50</v>
      </c>
      <c s="34" t="s">
        <v>2317</v>
      </c>
      <c s="34" t="s">
        <v>2318</v>
      </c>
      <c s="35" t="s">
        <v>5</v>
      </c>
      <c s="6" t="s">
        <v>2316</v>
      </c>
      <c s="36" t="s">
        <v>620</v>
      </c>
      <c s="37">
        <v>1</v>
      </c>
      <c s="36">
        <v>0</v>
      </c>
      <c s="36">
        <f>ROUND(G1299*H1299,6)</f>
      </c>
      <c r="L1299" s="38">
        <v>0</v>
      </c>
      <c s="32">
        <f>ROUND(ROUND(L1299,2)*ROUND(G1299,3),2)</f>
      </c>
      <c s="36" t="s">
        <v>1273</v>
      </c>
      <c>
        <f>(M1299*21)/100</f>
      </c>
      <c t="s">
        <v>28</v>
      </c>
    </row>
    <row r="1300" spans="1:5" ht="12.75">
      <c r="A1300" s="35" t="s">
        <v>57</v>
      </c>
      <c r="E1300" s="39" t="s">
        <v>2316</v>
      </c>
    </row>
    <row r="1301" spans="1:5" ht="12.75">
      <c r="A1301" s="35" t="s">
        <v>58</v>
      </c>
      <c r="E1301" s="40" t="s">
        <v>5</v>
      </c>
    </row>
    <row r="1302" spans="1:5" ht="12.75">
      <c r="A1302" t="s">
        <v>60</v>
      </c>
      <c r="E1302" s="39" t="s">
        <v>5</v>
      </c>
    </row>
    <row r="1303" spans="1:16" ht="25.5">
      <c r="A1303" t="s">
        <v>50</v>
      </c>
      <c s="34" t="s">
        <v>2319</v>
      </c>
      <c s="34" t="s">
        <v>2320</v>
      </c>
      <c s="35" t="s">
        <v>5</v>
      </c>
      <c s="6" t="s">
        <v>2309</v>
      </c>
      <c s="36" t="s">
        <v>620</v>
      </c>
      <c s="37">
        <v>1</v>
      </c>
      <c s="36">
        <v>0</v>
      </c>
      <c s="36">
        <f>ROUND(G1303*H1303,6)</f>
      </c>
      <c r="L1303" s="38">
        <v>0</v>
      </c>
      <c s="32">
        <f>ROUND(ROUND(L1303,2)*ROUND(G1303,3),2)</f>
      </c>
      <c s="36" t="s">
        <v>1273</v>
      </c>
      <c>
        <f>(M1303*21)/100</f>
      </c>
      <c t="s">
        <v>28</v>
      </c>
    </row>
    <row r="1304" spans="1:5" ht="25.5">
      <c r="A1304" s="35" t="s">
        <v>57</v>
      </c>
      <c r="E1304" s="39" t="s">
        <v>2309</v>
      </c>
    </row>
    <row r="1305" spans="1:5" ht="12.75">
      <c r="A1305" s="35" t="s">
        <v>58</v>
      </c>
      <c r="E1305" s="40" t="s">
        <v>5</v>
      </c>
    </row>
    <row r="1306" spans="1:5" ht="12.75">
      <c r="A1306" t="s">
        <v>60</v>
      </c>
      <c r="E1306" s="39" t="s">
        <v>5</v>
      </c>
    </row>
    <row r="1307" spans="1:16" ht="25.5">
      <c r="A1307" t="s">
        <v>50</v>
      </c>
      <c s="34" t="s">
        <v>2321</v>
      </c>
      <c s="34" t="s">
        <v>2322</v>
      </c>
      <c s="35" t="s">
        <v>5</v>
      </c>
      <c s="6" t="s">
        <v>2309</v>
      </c>
      <c s="36" t="s">
        <v>620</v>
      </c>
      <c s="37">
        <v>1</v>
      </c>
      <c s="36">
        <v>0</v>
      </c>
      <c s="36">
        <f>ROUND(G1307*H1307,6)</f>
      </c>
      <c r="L1307" s="38">
        <v>0</v>
      </c>
      <c s="32">
        <f>ROUND(ROUND(L1307,2)*ROUND(G1307,3),2)</f>
      </c>
      <c s="36" t="s">
        <v>1273</v>
      </c>
      <c>
        <f>(M1307*21)/100</f>
      </c>
      <c t="s">
        <v>28</v>
      </c>
    </row>
    <row r="1308" spans="1:5" ht="25.5">
      <c r="A1308" s="35" t="s">
        <v>57</v>
      </c>
      <c r="E1308" s="39" t="s">
        <v>2309</v>
      </c>
    </row>
    <row r="1309" spans="1:5" ht="12.75">
      <c r="A1309" s="35" t="s">
        <v>58</v>
      </c>
      <c r="E1309" s="40" t="s">
        <v>5</v>
      </c>
    </row>
    <row r="1310" spans="1:5" ht="12.75">
      <c r="A1310" t="s">
        <v>60</v>
      </c>
      <c r="E1310" s="39" t="s">
        <v>5</v>
      </c>
    </row>
    <row r="1311" spans="1:16" ht="12.75">
      <c r="A1311" t="s">
        <v>50</v>
      </c>
      <c s="34" t="s">
        <v>2323</v>
      </c>
      <c s="34" t="s">
        <v>2324</v>
      </c>
      <c s="35" t="s">
        <v>5</v>
      </c>
      <c s="6" t="s">
        <v>2325</v>
      </c>
      <c s="36" t="s">
        <v>220</v>
      </c>
      <c s="37">
        <v>9</v>
      </c>
      <c s="36">
        <v>0.00025</v>
      </c>
      <c s="36">
        <f>ROUND(G1311*H1311,6)</f>
      </c>
      <c r="L1311" s="38">
        <v>0</v>
      </c>
      <c s="32">
        <f>ROUND(ROUND(L1311,2)*ROUND(G1311,3),2)</f>
      </c>
      <c s="36" t="s">
        <v>1273</v>
      </c>
      <c>
        <f>(M1311*21)/100</f>
      </c>
      <c t="s">
        <v>28</v>
      </c>
    </row>
    <row r="1312" spans="1:5" ht="12.75">
      <c r="A1312" s="35" t="s">
        <v>57</v>
      </c>
      <c r="E1312" s="39" t="s">
        <v>2325</v>
      </c>
    </row>
    <row r="1313" spans="1:5" ht="38.25">
      <c r="A1313" s="35" t="s">
        <v>58</v>
      </c>
      <c r="E1313" s="42" t="s">
        <v>2326</v>
      </c>
    </row>
    <row r="1314" spans="1:5" ht="12.75">
      <c r="A1314" t="s">
        <v>60</v>
      </c>
      <c r="E1314" s="39" t="s">
        <v>5</v>
      </c>
    </row>
    <row r="1315" spans="1:16" ht="25.5">
      <c r="A1315" t="s">
        <v>50</v>
      </c>
      <c s="34" t="s">
        <v>2327</v>
      </c>
      <c s="34" t="s">
        <v>2328</v>
      </c>
      <c s="35" t="s">
        <v>5</v>
      </c>
      <c s="6" t="s">
        <v>2329</v>
      </c>
      <c s="36" t="s">
        <v>620</v>
      </c>
      <c s="37">
        <v>1</v>
      </c>
      <c s="36">
        <v>0</v>
      </c>
      <c s="36">
        <f>ROUND(G1315*H1315,6)</f>
      </c>
      <c r="L1315" s="38">
        <v>0</v>
      </c>
      <c s="32">
        <f>ROUND(ROUND(L1315,2)*ROUND(G1315,3),2)</f>
      </c>
      <c s="36" t="s">
        <v>1273</v>
      </c>
      <c>
        <f>(M1315*21)/100</f>
      </c>
      <c t="s">
        <v>28</v>
      </c>
    </row>
    <row r="1316" spans="1:5" ht="25.5">
      <c r="A1316" s="35" t="s">
        <v>57</v>
      </c>
      <c r="E1316" s="39" t="s">
        <v>2329</v>
      </c>
    </row>
    <row r="1317" spans="1:5" ht="12.75">
      <c r="A1317" s="35" t="s">
        <v>58</v>
      </c>
      <c r="E1317" s="40" t="s">
        <v>5</v>
      </c>
    </row>
    <row r="1318" spans="1:5" ht="12.75">
      <c r="A1318" t="s">
        <v>60</v>
      </c>
      <c r="E1318" s="39" t="s">
        <v>5</v>
      </c>
    </row>
    <row r="1319" spans="1:16" ht="25.5">
      <c r="A1319" t="s">
        <v>50</v>
      </c>
      <c s="34" t="s">
        <v>2330</v>
      </c>
      <c s="34" t="s">
        <v>2331</v>
      </c>
      <c s="35" t="s">
        <v>5</v>
      </c>
      <c s="6" t="s">
        <v>2332</v>
      </c>
      <c s="36" t="s">
        <v>620</v>
      </c>
      <c s="37">
        <v>1</v>
      </c>
      <c s="36">
        <v>0</v>
      </c>
      <c s="36">
        <f>ROUND(G1319*H1319,6)</f>
      </c>
      <c r="L1319" s="38">
        <v>0</v>
      </c>
      <c s="32">
        <f>ROUND(ROUND(L1319,2)*ROUND(G1319,3),2)</f>
      </c>
      <c s="36" t="s">
        <v>1273</v>
      </c>
      <c>
        <f>(M1319*21)/100</f>
      </c>
      <c t="s">
        <v>28</v>
      </c>
    </row>
    <row r="1320" spans="1:5" ht="25.5">
      <c r="A1320" s="35" t="s">
        <v>57</v>
      </c>
      <c r="E1320" s="39" t="s">
        <v>2332</v>
      </c>
    </row>
    <row r="1321" spans="1:5" ht="12.75">
      <c r="A1321" s="35" t="s">
        <v>58</v>
      </c>
      <c r="E1321" s="40" t="s">
        <v>5</v>
      </c>
    </row>
    <row r="1322" spans="1:5" ht="12.75">
      <c r="A1322" t="s">
        <v>60</v>
      </c>
      <c r="E1322" s="39" t="s">
        <v>5</v>
      </c>
    </row>
    <row r="1323" spans="1:16" ht="25.5">
      <c r="A1323" t="s">
        <v>50</v>
      </c>
      <c s="34" t="s">
        <v>2333</v>
      </c>
      <c s="34" t="s">
        <v>2334</v>
      </c>
      <c s="35" t="s">
        <v>5</v>
      </c>
      <c s="6" t="s">
        <v>2335</v>
      </c>
      <c s="36" t="s">
        <v>620</v>
      </c>
      <c s="37">
        <v>1</v>
      </c>
      <c s="36">
        <v>0</v>
      </c>
      <c s="36">
        <f>ROUND(G1323*H1323,6)</f>
      </c>
      <c r="L1323" s="38">
        <v>0</v>
      </c>
      <c s="32">
        <f>ROUND(ROUND(L1323,2)*ROUND(G1323,3),2)</f>
      </c>
      <c s="36" t="s">
        <v>1273</v>
      </c>
      <c>
        <f>(M1323*21)/100</f>
      </c>
      <c t="s">
        <v>28</v>
      </c>
    </row>
    <row r="1324" spans="1:5" ht="25.5">
      <c r="A1324" s="35" t="s">
        <v>57</v>
      </c>
      <c r="E1324" s="39" t="s">
        <v>2335</v>
      </c>
    </row>
    <row r="1325" spans="1:5" ht="12.75">
      <c r="A1325" s="35" t="s">
        <v>58</v>
      </c>
      <c r="E1325" s="40" t="s">
        <v>5</v>
      </c>
    </row>
    <row r="1326" spans="1:5" ht="12.75">
      <c r="A1326" t="s">
        <v>60</v>
      </c>
      <c r="E1326" s="39" t="s">
        <v>5</v>
      </c>
    </row>
    <row r="1327" spans="1:16" ht="25.5">
      <c r="A1327" t="s">
        <v>50</v>
      </c>
      <c s="34" t="s">
        <v>2336</v>
      </c>
      <c s="34" t="s">
        <v>2337</v>
      </c>
      <c s="35" t="s">
        <v>5</v>
      </c>
      <c s="6" t="s">
        <v>2335</v>
      </c>
      <c s="36" t="s">
        <v>620</v>
      </c>
      <c s="37">
        <v>1</v>
      </c>
      <c s="36">
        <v>0</v>
      </c>
      <c s="36">
        <f>ROUND(G1327*H1327,6)</f>
      </c>
      <c r="L1327" s="38">
        <v>0</v>
      </c>
      <c s="32">
        <f>ROUND(ROUND(L1327,2)*ROUND(G1327,3),2)</f>
      </c>
      <c s="36" t="s">
        <v>1273</v>
      </c>
      <c>
        <f>(M1327*21)/100</f>
      </c>
      <c t="s">
        <v>28</v>
      </c>
    </row>
    <row r="1328" spans="1:5" ht="25.5">
      <c r="A1328" s="35" t="s">
        <v>57</v>
      </c>
      <c r="E1328" s="39" t="s">
        <v>2335</v>
      </c>
    </row>
    <row r="1329" spans="1:5" ht="12.75">
      <c r="A1329" s="35" t="s">
        <v>58</v>
      </c>
      <c r="E1329" s="40" t="s">
        <v>5</v>
      </c>
    </row>
    <row r="1330" spans="1:5" ht="12.75">
      <c r="A1330" t="s">
        <v>60</v>
      </c>
      <c r="E1330" s="39" t="s">
        <v>5</v>
      </c>
    </row>
    <row r="1331" spans="1:16" ht="12.75">
      <c r="A1331" t="s">
        <v>50</v>
      </c>
      <c s="34" t="s">
        <v>2338</v>
      </c>
      <c s="34" t="s">
        <v>2339</v>
      </c>
      <c s="35" t="s">
        <v>5</v>
      </c>
      <c s="6" t="s">
        <v>2340</v>
      </c>
      <c s="36" t="s">
        <v>620</v>
      </c>
      <c s="37">
        <v>1</v>
      </c>
      <c s="36">
        <v>0</v>
      </c>
      <c s="36">
        <f>ROUND(G1331*H1331,6)</f>
      </c>
      <c r="L1331" s="38">
        <v>0</v>
      </c>
      <c s="32">
        <f>ROUND(ROUND(L1331,2)*ROUND(G1331,3),2)</f>
      </c>
      <c s="36" t="s">
        <v>1273</v>
      </c>
      <c>
        <f>(M1331*21)/100</f>
      </c>
      <c t="s">
        <v>28</v>
      </c>
    </row>
    <row r="1332" spans="1:5" ht="12.75">
      <c r="A1332" s="35" t="s">
        <v>57</v>
      </c>
      <c r="E1332" s="39" t="s">
        <v>2340</v>
      </c>
    </row>
    <row r="1333" spans="1:5" ht="12.75">
      <c r="A1333" s="35" t="s">
        <v>58</v>
      </c>
      <c r="E1333" s="40" t="s">
        <v>5</v>
      </c>
    </row>
    <row r="1334" spans="1:5" ht="51">
      <c r="A1334" t="s">
        <v>60</v>
      </c>
      <c r="E1334" s="39" t="s">
        <v>2341</v>
      </c>
    </row>
    <row r="1335" spans="1:16" ht="12.75">
      <c r="A1335" t="s">
        <v>50</v>
      </c>
      <c s="34" t="s">
        <v>2342</v>
      </c>
      <c s="34" t="s">
        <v>2343</v>
      </c>
      <c s="35" t="s">
        <v>5</v>
      </c>
      <c s="6" t="s">
        <v>2344</v>
      </c>
      <c s="36" t="s">
        <v>620</v>
      </c>
      <c s="37">
        <v>1</v>
      </c>
      <c s="36">
        <v>0</v>
      </c>
      <c s="36">
        <f>ROUND(G1335*H1335,6)</f>
      </c>
      <c r="L1335" s="38">
        <v>0</v>
      </c>
      <c s="32">
        <f>ROUND(ROUND(L1335,2)*ROUND(G1335,3),2)</f>
      </c>
      <c s="36" t="s">
        <v>1273</v>
      </c>
      <c>
        <f>(M1335*21)/100</f>
      </c>
      <c t="s">
        <v>28</v>
      </c>
    </row>
    <row r="1336" spans="1:5" ht="12.75">
      <c r="A1336" s="35" t="s">
        <v>57</v>
      </c>
      <c r="E1336" s="39" t="s">
        <v>2344</v>
      </c>
    </row>
    <row r="1337" spans="1:5" ht="12.75">
      <c r="A1337" s="35" t="s">
        <v>58</v>
      </c>
      <c r="E1337" s="40" t="s">
        <v>5</v>
      </c>
    </row>
    <row r="1338" spans="1:5" ht="51">
      <c r="A1338" t="s">
        <v>60</v>
      </c>
      <c r="E1338" s="39" t="s">
        <v>2341</v>
      </c>
    </row>
    <row r="1339" spans="1:16" ht="12.75">
      <c r="A1339" t="s">
        <v>50</v>
      </c>
      <c s="34" t="s">
        <v>2345</v>
      </c>
      <c s="34" t="s">
        <v>2346</v>
      </c>
      <c s="35" t="s">
        <v>5</v>
      </c>
      <c s="6" t="s">
        <v>2347</v>
      </c>
      <c s="36" t="s">
        <v>620</v>
      </c>
      <c s="37">
        <v>1</v>
      </c>
      <c s="36">
        <v>0</v>
      </c>
      <c s="36">
        <f>ROUND(G1339*H1339,6)</f>
      </c>
      <c r="L1339" s="38">
        <v>0</v>
      </c>
      <c s="32">
        <f>ROUND(ROUND(L1339,2)*ROUND(G1339,3),2)</f>
      </c>
      <c s="36" t="s">
        <v>1273</v>
      </c>
      <c>
        <f>(M1339*21)/100</f>
      </c>
      <c t="s">
        <v>28</v>
      </c>
    </row>
    <row r="1340" spans="1:5" ht="12.75">
      <c r="A1340" s="35" t="s">
        <v>57</v>
      </c>
      <c r="E1340" s="39" t="s">
        <v>2347</v>
      </c>
    </row>
    <row r="1341" spans="1:5" ht="12.75">
      <c r="A1341" s="35" t="s">
        <v>58</v>
      </c>
      <c r="E1341" s="40" t="s">
        <v>5</v>
      </c>
    </row>
    <row r="1342" spans="1:5" ht="51">
      <c r="A1342" t="s">
        <v>60</v>
      </c>
      <c r="E1342" s="39" t="s">
        <v>2341</v>
      </c>
    </row>
    <row r="1343" spans="1:16" ht="12.75">
      <c r="A1343" t="s">
        <v>50</v>
      </c>
      <c s="34" t="s">
        <v>2348</v>
      </c>
      <c s="34" t="s">
        <v>2349</v>
      </c>
      <c s="35" t="s">
        <v>5</v>
      </c>
      <c s="6" t="s">
        <v>2350</v>
      </c>
      <c s="36" t="s">
        <v>620</v>
      </c>
      <c s="37">
        <v>1</v>
      </c>
      <c s="36">
        <v>0</v>
      </c>
      <c s="36">
        <f>ROUND(G1343*H1343,6)</f>
      </c>
      <c r="L1343" s="38">
        <v>0</v>
      </c>
      <c s="32">
        <f>ROUND(ROUND(L1343,2)*ROUND(G1343,3),2)</f>
      </c>
      <c s="36" t="s">
        <v>1273</v>
      </c>
      <c>
        <f>(M1343*21)/100</f>
      </c>
      <c t="s">
        <v>28</v>
      </c>
    </row>
    <row r="1344" spans="1:5" ht="12.75">
      <c r="A1344" s="35" t="s">
        <v>57</v>
      </c>
      <c r="E1344" s="39" t="s">
        <v>2350</v>
      </c>
    </row>
    <row r="1345" spans="1:5" ht="12.75">
      <c r="A1345" s="35" t="s">
        <v>58</v>
      </c>
      <c r="E1345" s="40" t="s">
        <v>5</v>
      </c>
    </row>
    <row r="1346" spans="1:5" ht="51">
      <c r="A1346" t="s">
        <v>60</v>
      </c>
      <c r="E1346" s="39" t="s">
        <v>2341</v>
      </c>
    </row>
    <row r="1347" spans="1:16" ht="12.75">
      <c r="A1347" t="s">
        <v>50</v>
      </c>
      <c s="34" t="s">
        <v>2351</v>
      </c>
      <c s="34" t="s">
        <v>2352</v>
      </c>
      <c s="35" t="s">
        <v>5</v>
      </c>
      <c s="6" t="s">
        <v>2353</v>
      </c>
      <c s="36" t="s">
        <v>620</v>
      </c>
      <c s="37">
        <v>1</v>
      </c>
      <c s="36">
        <v>0</v>
      </c>
      <c s="36">
        <f>ROUND(G1347*H1347,6)</f>
      </c>
      <c r="L1347" s="38">
        <v>0</v>
      </c>
      <c s="32">
        <f>ROUND(ROUND(L1347,2)*ROUND(G1347,3),2)</f>
      </c>
      <c s="36" t="s">
        <v>1273</v>
      </c>
      <c>
        <f>(M1347*21)/100</f>
      </c>
      <c t="s">
        <v>28</v>
      </c>
    </row>
    <row r="1348" spans="1:5" ht="12.75">
      <c r="A1348" s="35" t="s">
        <v>57</v>
      </c>
      <c r="E1348" s="39" t="s">
        <v>2353</v>
      </c>
    </row>
    <row r="1349" spans="1:5" ht="12.75">
      <c r="A1349" s="35" t="s">
        <v>58</v>
      </c>
      <c r="E1349" s="40" t="s">
        <v>5</v>
      </c>
    </row>
    <row r="1350" spans="1:5" ht="51">
      <c r="A1350" t="s">
        <v>60</v>
      </c>
      <c r="E1350" s="39" t="s">
        <v>2341</v>
      </c>
    </row>
    <row r="1351" spans="1:16" ht="12.75">
      <c r="A1351" t="s">
        <v>50</v>
      </c>
      <c s="34" t="s">
        <v>2354</v>
      </c>
      <c s="34" t="s">
        <v>2355</v>
      </c>
      <c s="35" t="s">
        <v>5</v>
      </c>
      <c s="6" t="s">
        <v>2356</v>
      </c>
      <c s="36" t="s">
        <v>620</v>
      </c>
      <c s="37">
        <v>1</v>
      </c>
      <c s="36">
        <v>0</v>
      </c>
      <c s="36">
        <f>ROUND(G1351*H1351,6)</f>
      </c>
      <c r="L1351" s="38">
        <v>0</v>
      </c>
      <c s="32">
        <f>ROUND(ROUND(L1351,2)*ROUND(G1351,3),2)</f>
      </c>
      <c s="36" t="s">
        <v>1273</v>
      </c>
      <c>
        <f>(M1351*21)/100</f>
      </c>
      <c t="s">
        <v>28</v>
      </c>
    </row>
    <row r="1352" spans="1:5" ht="12.75">
      <c r="A1352" s="35" t="s">
        <v>57</v>
      </c>
      <c r="E1352" s="39" t="s">
        <v>2356</v>
      </c>
    </row>
    <row r="1353" spans="1:5" ht="12.75">
      <c r="A1353" s="35" t="s">
        <v>58</v>
      </c>
      <c r="E1353" s="40" t="s">
        <v>5</v>
      </c>
    </row>
    <row r="1354" spans="1:5" ht="51">
      <c r="A1354" t="s">
        <v>60</v>
      </c>
      <c r="E1354" s="39" t="s">
        <v>2341</v>
      </c>
    </row>
    <row r="1355" spans="1:16" ht="12.75">
      <c r="A1355" t="s">
        <v>50</v>
      </c>
      <c s="34" t="s">
        <v>2357</v>
      </c>
      <c s="34" t="s">
        <v>2358</v>
      </c>
      <c s="35" t="s">
        <v>5</v>
      </c>
      <c s="6" t="s">
        <v>2359</v>
      </c>
      <c s="36" t="s">
        <v>620</v>
      </c>
      <c s="37">
        <v>1</v>
      </c>
      <c s="36">
        <v>0</v>
      </c>
      <c s="36">
        <f>ROUND(G1355*H1355,6)</f>
      </c>
      <c r="L1355" s="38">
        <v>0</v>
      </c>
      <c s="32">
        <f>ROUND(ROUND(L1355,2)*ROUND(G1355,3),2)</f>
      </c>
      <c s="36" t="s">
        <v>1273</v>
      </c>
      <c>
        <f>(M1355*21)/100</f>
      </c>
      <c t="s">
        <v>28</v>
      </c>
    </row>
    <row r="1356" spans="1:5" ht="12.75">
      <c r="A1356" s="35" t="s">
        <v>57</v>
      </c>
      <c r="E1356" s="39" t="s">
        <v>2359</v>
      </c>
    </row>
    <row r="1357" spans="1:5" ht="12.75">
      <c r="A1357" s="35" t="s">
        <v>58</v>
      </c>
      <c r="E1357" s="40" t="s">
        <v>5</v>
      </c>
    </row>
    <row r="1358" spans="1:5" ht="51">
      <c r="A1358" t="s">
        <v>60</v>
      </c>
      <c r="E1358" s="39" t="s">
        <v>2341</v>
      </c>
    </row>
    <row r="1359" spans="1:16" ht="12.75">
      <c r="A1359" t="s">
        <v>50</v>
      </c>
      <c s="34" t="s">
        <v>2360</v>
      </c>
      <c s="34" t="s">
        <v>2361</v>
      </c>
      <c s="35" t="s">
        <v>5</v>
      </c>
      <c s="6" t="s">
        <v>2362</v>
      </c>
      <c s="36" t="s">
        <v>620</v>
      </c>
      <c s="37">
        <v>1</v>
      </c>
      <c s="36">
        <v>0</v>
      </c>
      <c s="36">
        <f>ROUND(G1359*H1359,6)</f>
      </c>
      <c r="L1359" s="38">
        <v>0</v>
      </c>
      <c s="32">
        <f>ROUND(ROUND(L1359,2)*ROUND(G1359,3),2)</f>
      </c>
      <c s="36" t="s">
        <v>1273</v>
      </c>
      <c>
        <f>(M1359*21)/100</f>
      </c>
      <c t="s">
        <v>28</v>
      </c>
    </row>
    <row r="1360" spans="1:5" ht="12.75">
      <c r="A1360" s="35" t="s">
        <v>57</v>
      </c>
      <c r="E1360" s="39" t="s">
        <v>2362</v>
      </c>
    </row>
    <row r="1361" spans="1:5" ht="12.75">
      <c r="A1361" s="35" t="s">
        <v>58</v>
      </c>
      <c r="E1361" s="40" t="s">
        <v>5</v>
      </c>
    </row>
    <row r="1362" spans="1:5" ht="51">
      <c r="A1362" t="s">
        <v>60</v>
      </c>
      <c r="E1362" s="39" t="s">
        <v>2341</v>
      </c>
    </row>
    <row r="1363" spans="1:16" ht="12.75">
      <c r="A1363" t="s">
        <v>50</v>
      </c>
      <c s="34" t="s">
        <v>2363</v>
      </c>
      <c s="34" t="s">
        <v>2364</v>
      </c>
      <c s="35" t="s">
        <v>5</v>
      </c>
      <c s="6" t="s">
        <v>2365</v>
      </c>
      <c s="36" t="s">
        <v>620</v>
      </c>
      <c s="37">
        <v>1</v>
      </c>
      <c s="36">
        <v>0</v>
      </c>
      <c s="36">
        <f>ROUND(G1363*H1363,6)</f>
      </c>
      <c r="L1363" s="38">
        <v>0</v>
      </c>
      <c s="32">
        <f>ROUND(ROUND(L1363,2)*ROUND(G1363,3),2)</f>
      </c>
      <c s="36" t="s">
        <v>1273</v>
      </c>
      <c>
        <f>(M1363*21)/100</f>
      </c>
      <c t="s">
        <v>28</v>
      </c>
    </row>
    <row r="1364" spans="1:5" ht="12.75">
      <c r="A1364" s="35" t="s">
        <v>57</v>
      </c>
      <c r="E1364" s="39" t="s">
        <v>2365</v>
      </c>
    </row>
    <row r="1365" spans="1:5" ht="12.75">
      <c r="A1365" s="35" t="s">
        <v>58</v>
      </c>
      <c r="E1365" s="40" t="s">
        <v>5</v>
      </c>
    </row>
    <row r="1366" spans="1:5" ht="51">
      <c r="A1366" t="s">
        <v>60</v>
      </c>
      <c r="E1366" s="39" t="s">
        <v>2341</v>
      </c>
    </row>
    <row r="1367" spans="1:16" ht="12.75">
      <c r="A1367" t="s">
        <v>50</v>
      </c>
      <c s="34" t="s">
        <v>2366</v>
      </c>
      <c s="34" t="s">
        <v>2367</v>
      </c>
      <c s="35" t="s">
        <v>5</v>
      </c>
      <c s="6" t="s">
        <v>2368</v>
      </c>
      <c s="36" t="s">
        <v>620</v>
      </c>
      <c s="37">
        <v>1</v>
      </c>
      <c s="36">
        <v>0</v>
      </c>
      <c s="36">
        <f>ROUND(G1367*H1367,6)</f>
      </c>
      <c r="L1367" s="38">
        <v>0</v>
      </c>
      <c s="32">
        <f>ROUND(ROUND(L1367,2)*ROUND(G1367,3),2)</f>
      </c>
      <c s="36" t="s">
        <v>1273</v>
      </c>
      <c>
        <f>(M1367*21)/100</f>
      </c>
      <c t="s">
        <v>28</v>
      </c>
    </row>
    <row r="1368" spans="1:5" ht="12.75">
      <c r="A1368" s="35" t="s">
        <v>57</v>
      </c>
      <c r="E1368" s="39" t="s">
        <v>2368</v>
      </c>
    </row>
    <row r="1369" spans="1:5" ht="12.75">
      <c r="A1369" s="35" t="s">
        <v>58</v>
      </c>
      <c r="E1369" s="40" t="s">
        <v>5</v>
      </c>
    </row>
    <row r="1370" spans="1:5" ht="51">
      <c r="A1370" t="s">
        <v>60</v>
      </c>
      <c r="E1370" s="39" t="s">
        <v>2341</v>
      </c>
    </row>
    <row r="1371" spans="1:16" ht="12.75">
      <c r="A1371" t="s">
        <v>50</v>
      </c>
      <c s="34" t="s">
        <v>2369</v>
      </c>
      <c s="34" t="s">
        <v>2370</v>
      </c>
      <c s="35" t="s">
        <v>5</v>
      </c>
      <c s="6" t="s">
        <v>2371</v>
      </c>
      <c s="36" t="s">
        <v>220</v>
      </c>
      <c s="37">
        <v>36.046</v>
      </c>
      <c s="36">
        <v>0</v>
      </c>
      <c s="36">
        <f>ROUND(G1371*H1371,6)</f>
      </c>
      <c r="L1371" s="38">
        <v>0</v>
      </c>
      <c s="32">
        <f>ROUND(ROUND(L1371,2)*ROUND(G1371,3),2)</f>
      </c>
      <c s="36" t="s">
        <v>1192</v>
      </c>
      <c>
        <f>(M1371*21)/100</f>
      </c>
      <c t="s">
        <v>28</v>
      </c>
    </row>
    <row r="1372" spans="1:5" ht="12.75">
      <c r="A1372" s="35" t="s">
        <v>57</v>
      </c>
      <c r="E1372" s="39" t="s">
        <v>2371</v>
      </c>
    </row>
    <row r="1373" spans="1:5" ht="51">
      <c r="A1373" s="35" t="s">
        <v>58</v>
      </c>
      <c r="E1373" s="42" t="s">
        <v>2372</v>
      </c>
    </row>
    <row r="1374" spans="1:5" ht="25.5">
      <c r="A1374" t="s">
        <v>60</v>
      </c>
      <c r="E1374" s="39" t="s">
        <v>2373</v>
      </c>
    </row>
    <row r="1375" spans="1:16" ht="12.75">
      <c r="A1375" t="s">
        <v>50</v>
      </c>
      <c s="34" t="s">
        <v>2374</v>
      </c>
      <c s="34" t="s">
        <v>2375</v>
      </c>
      <c s="35" t="s">
        <v>5</v>
      </c>
      <c s="6" t="s">
        <v>2376</v>
      </c>
      <c s="36" t="s">
        <v>220</v>
      </c>
      <c s="37">
        <v>36.046</v>
      </c>
      <c s="36">
        <v>0</v>
      </c>
      <c s="36">
        <f>ROUND(G1375*H1375,6)</f>
      </c>
      <c r="L1375" s="38">
        <v>0</v>
      </c>
      <c s="32">
        <f>ROUND(ROUND(L1375,2)*ROUND(G1375,3),2)</f>
      </c>
      <c s="36" t="s">
        <v>1192</v>
      </c>
      <c>
        <f>(M1375*21)/100</f>
      </c>
      <c t="s">
        <v>28</v>
      </c>
    </row>
    <row r="1376" spans="1:5" ht="12.75">
      <c r="A1376" s="35" t="s">
        <v>57</v>
      </c>
      <c r="E1376" s="39" t="s">
        <v>2376</v>
      </c>
    </row>
    <row r="1377" spans="1:5" ht="12.75">
      <c r="A1377" s="35" t="s">
        <v>58</v>
      </c>
      <c r="E1377" s="40" t="s">
        <v>5</v>
      </c>
    </row>
    <row r="1378" spans="1:5" ht="25.5">
      <c r="A1378" t="s">
        <v>60</v>
      </c>
      <c r="E1378" s="39" t="s">
        <v>2373</v>
      </c>
    </row>
    <row r="1379" spans="1:16" ht="12.75">
      <c r="A1379" t="s">
        <v>50</v>
      </c>
      <c s="34" t="s">
        <v>2377</v>
      </c>
      <c s="34" t="s">
        <v>2378</v>
      </c>
      <c s="35" t="s">
        <v>5</v>
      </c>
      <c s="6" t="s">
        <v>2379</v>
      </c>
      <c s="36" t="s">
        <v>220</v>
      </c>
      <c s="37">
        <v>8.3</v>
      </c>
      <c s="36">
        <v>0</v>
      </c>
      <c s="36">
        <f>ROUND(G1379*H1379,6)</f>
      </c>
      <c r="L1379" s="38">
        <v>0</v>
      </c>
      <c s="32">
        <f>ROUND(ROUND(L1379,2)*ROUND(G1379,3),2)</f>
      </c>
      <c s="36" t="s">
        <v>1192</v>
      </c>
      <c>
        <f>(M1379*21)/100</f>
      </c>
      <c t="s">
        <v>28</v>
      </c>
    </row>
    <row r="1380" spans="1:5" ht="12.75">
      <c r="A1380" s="35" t="s">
        <v>57</v>
      </c>
      <c r="E1380" s="39" t="s">
        <v>2379</v>
      </c>
    </row>
    <row r="1381" spans="1:5" ht="12.75">
      <c r="A1381" s="35" t="s">
        <v>58</v>
      </c>
      <c r="E1381" s="40" t="s">
        <v>2380</v>
      </c>
    </row>
    <row r="1382" spans="1:5" ht="12.75">
      <c r="A1382" t="s">
        <v>60</v>
      </c>
      <c r="E1382" s="39" t="s">
        <v>5</v>
      </c>
    </row>
    <row r="1383" spans="1:16" ht="12.75">
      <c r="A1383" t="s">
        <v>50</v>
      </c>
      <c s="34" t="s">
        <v>2381</v>
      </c>
      <c s="34" t="s">
        <v>2382</v>
      </c>
      <c s="35" t="s">
        <v>5</v>
      </c>
      <c s="6" t="s">
        <v>2383</v>
      </c>
      <c s="36" t="s">
        <v>220</v>
      </c>
      <c s="37">
        <v>46.7</v>
      </c>
      <c s="36">
        <v>0</v>
      </c>
      <c s="36">
        <f>ROUND(G1383*H1383,6)</f>
      </c>
      <c r="L1383" s="38">
        <v>0</v>
      </c>
      <c s="32">
        <f>ROUND(ROUND(L1383,2)*ROUND(G1383,3),2)</f>
      </c>
      <c s="36" t="s">
        <v>1192</v>
      </c>
      <c>
        <f>(M1383*21)/100</f>
      </c>
      <c t="s">
        <v>28</v>
      </c>
    </row>
    <row r="1384" spans="1:5" ht="12.75">
      <c r="A1384" s="35" t="s">
        <v>57</v>
      </c>
      <c r="E1384" s="39" t="s">
        <v>2383</v>
      </c>
    </row>
    <row r="1385" spans="1:5" ht="12.75">
      <c r="A1385" s="35" t="s">
        <v>58</v>
      </c>
      <c r="E1385" s="40" t="s">
        <v>2384</v>
      </c>
    </row>
    <row r="1386" spans="1:5" ht="12.75">
      <c r="A1386" t="s">
        <v>60</v>
      </c>
      <c r="E1386" s="39" t="s">
        <v>5</v>
      </c>
    </row>
    <row r="1387" spans="1:16" ht="12.75">
      <c r="A1387" t="s">
        <v>50</v>
      </c>
      <c s="34" t="s">
        <v>2385</v>
      </c>
      <c s="34" t="s">
        <v>2386</v>
      </c>
      <c s="35" t="s">
        <v>5</v>
      </c>
      <c s="6" t="s">
        <v>2387</v>
      </c>
      <c s="36" t="s">
        <v>220</v>
      </c>
      <c s="37">
        <v>55</v>
      </c>
      <c s="36">
        <v>0</v>
      </c>
      <c s="36">
        <f>ROUND(G1387*H1387,6)</f>
      </c>
      <c r="L1387" s="38">
        <v>0</v>
      </c>
      <c s="32">
        <f>ROUND(ROUND(L1387,2)*ROUND(G1387,3),2)</f>
      </c>
      <c s="36" t="s">
        <v>1192</v>
      </c>
      <c>
        <f>(M1387*21)/100</f>
      </c>
      <c t="s">
        <v>28</v>
      </c>
    </row>
    <row r="1388" spans="1:5" ht="12.75">
      <c r="A1388" s="35" t="s">
        <v>57</v>
      </c>
      <c r="E1388" s="39" t="s">
        <v>2387</v>
      </c>
    </row>
    <row r="1389" spans="1:5" ht="12.75">
      <c r="A1389" s="35" t="s">
        <v>58</v>
      </c>
      <c r="E1389" s="40" t="s">
        <v>1519</v>
      </c>
    </row>
    <row r="1390" spans="1:5" ht="12.75">
      <c r="A1390" t="s">
        <v>60</v>
      </c>
      <c r="E1390" s="39" t="s">
        <v>5</v>
      </c>
    </row>
    <row r="1391" spans="1:16" ht="25.5">
      <c r="A1391" t="s">
        <v>50</v>
      </c>
      <c s="34" t="s">
        <v>2388</v>
      </c>
      <c s="34" t="s">
        <v>2389</v>
      </c>
      <c s="35" t="s">
        <v>5</v>
      </c>
      <c s="6" t="s">
        <v>2390</v>
      </c>
      <c s="36" t="s">
        <v>620</v>
      </c>
      <c s="37">
        <v>1</v>
      </c>
      <c s="36">
        <v>0</v>
      </c>
      <c s="36">
        <f>ROUND(G1391*H1391,6)</f>
      </c>
      <c r="L1391" s="38">
        <v>0</v>
      </c>
      <c s="32">
        <f>ROUND(ROUND(L1391,2)*ROUND(G1391,3),2)</f>
      </c>
      <c s="36" t="s">
        <v>1192</v>
      </c>
      <c>
        <f>(M1391*21)/100</f>
      </c>
      <c t="s">
        <v>28</v>
      </c>
    </row>
    <row r="1392" spans="1:5" ht="25.5">
      <c r="A1392" s="35" t="s">
        <v>57</v>
      </c>
      <c r="E1392" s="39" t="s">
        <v>2390</v>
      </c>
    </row>
    <row r="1393" spans="1:5" ht="38.25">
      <c r="A1393" s="35" t="s">
        <v>58</v>
      </c>
      <c r="E1393" s="42" t="s">
        <v>2391</v>
      </c>
    </row>
    <row r="1394" spans="1:5" ht="89.25">
      <c r="A1394" t="s">
        <v>60</v>
      </c>
      <c r="E1394" s="39" t="s">
        <v>2392</v>
      </c>
    </row>
    <row r="1395" spans="1:16" ht="25.5">
      <c r="A1395" t="s">
        <v>50</v>
      </c>
      <c s="34" t="s">
        <v>2393</v>
      </c>
      <c s="34" t="s">
        <v>2394</v>
      </c>
      <c s="35" t="s">
        <v>5</v>
      </c>
      <c s="6" t="s">
        <v>2395</v>
      </c>
      <c s="36" t="s">
        <v>620</v>
      </c>
      <c s="37">
        <v>1</v>
      </c>
      <c s="36">
        <v>0</v>
      </c>
      <c s="36">
        <f>ROUND(G1395*H1395,6)</f>
      </c>
      <c r="L1395" s="38">
        <v>0</v>
      </c>
      <c s="32">
        <f>ROUND(ROUND(L1395,2)*ROUND(G1395,3),2)</f>
      </c>
      <c s="36" t="s">
        <v>1273</v>
      </c>
      <c>
        <f>(M1395*21)/100</f>
      </c>
      <c t="s">
        <v>28</v>
      </c>
    </row>
    <row r="1396" spans="1:5" ht="25.5">
      <c r="A1396" s="35" t="s">
        <v>57</v>
      </c>
      <c r="E1396" s="39" t="s">
        <v>2395</v>
      </c>
    </row>
    <row r="1397" spans="1:5" ht="12.75">
      <c r="A1397" s="35" t="s">
        <v>58</v>
      </c>
      <c r="E1397" s="40" t="s">
        <v>5</v>
      </c>
    </row>
    <row r="1398" spans="1:5" ht="12.75">
      <c r="A1398" t="s">
        <v>60</v>
      </c>
      <c r="E1398" s="39" t="s">
        <v>5</v>
      </c>
    </row>
    <row r="1399" spans="1:16" ht="25.5">
      <c r="A1399" t="s">
        <v>50</v>
      </c>
      <c s="34" t="s">
        <v>2396</v>
      </c>
      <c s="34" t="s">
        <v>2397</v>
      </c>
      <c s="35" t="s">
        <v>5</v>
      </c>
      <c s="6" t="s">
        <v>2398</v>
      </c>
      <c s="36" t="s">
        <v>620</v>
      </c>
      <c s="37">
        <v>10</v>
      </c>
      <c s="36">
        <v>0</v>
      </c>
      <c s="36">
        <f>ROUND(G1399*H1399,6)</f>
      </c>
      <c r="L1399" s="38">
        <v>0</v>
      </c>
      <c s="32">
        <f>ROUND(ROUND(L1399,2)*ROUND(G1399,3),2)</f>
      </c>
      <c s="36" t="s">
        <v>1192</v>
      </c>
      <c>
        <f>(M1399*21)/100</f>
      </c>
      <c t="s">
        <v>28</v>
      </c>
    </row>
    <row r="1400" spans="1:5" ht="25.5">
      <c r="A1400" s="35" t="s">
        <v>57</v>
      </c>
      <c r="E1400" s="39" t="s">
        <v>2398</v>
      </c>
    </row>
    <row r="1401" spans="1:5" ht="38.25">
      <c r="A1401" s="35" t="s">
        <v>58</v>
      </c>
      <c r="E1401" s="42" t="s">
        <v>2399</v>
      </c>
    </row>
    <row r="1402" spans="1:5" ht="89.25">
      <c r="A1402" t="s">
        <v>60</v>
      </c>
      <c r="E1402" s="39" t="s">
        <v>2392</v>
      </c>
    </row>
    <row r="1403" spans="1:16" ht="25.5">
      <c r="A1403" t="s">
        <v>50</v>
      </c>
      <c s="34" t="s">
        <v>2400</v>
      </c>
      <c s="34" t="s">
        <v>2401</v>
      </c>
      <c s="35" t="s">
        <v>5</v>
      </c>
      <c s="6" t="s">
        <v>2402</v>
      </c>
      <c s="36" t="s">
        <v>620</v>
      </c>
      <c s="37">
        <v>1</v>
      </c>
      <c s="36">
        <v>0.007</v>
      </c>
      <c s="36">
        <f>ROUND(G1403*H1403,6)</f>
      </c>
      <c r="L1403" s="38">
        <v>0</v>
      </c>
      <c s="32">
        <f>ROUND(ROUND(L1403,2)*ROUND(G1403,3),2)</f>
      </c>
      <c s="36" t="s">
        <v>1273</v>
      </c>
      <c>
        <f>(M1403*21)/100</f>
      </c>
      <c t="s">
        <v>28</v>
      </c>
    </row>
    <row r="1404" spans="1:5" ht="25.5">
      <c r="A1404" s="35" t="s">
        <v>57</v>
      </c>
      <c r="E1404" s="39" t="s">
        <v>2402</v>
      </c>
    </row>
    <row r="1405" spans="1:5" ht="12.75">
      <c r="A1405" s="35" t="s">
        <v>58</v>
      </c>
      <c r="E1405" s="40" t="s">
        <v>5</v>
      </c>
    </row>
    <row r="1406" spans="1:5" ht="12.75">
      <c r="A1406" t="s">
        <v>60</v>
      </c>
      <c r="E1406" s="39" t="s">
        <v>5</v>
      </c>
    </row>
    <row r="1407" spans="1:16" ht="25.5">
      <c r="A1407" t="s">
        <v>50</v>
      </c>
      <c s="34" t="s">
        <v>2403</v>
      </c>
      <c s="34" t="s">
        <v>2404</v>
      </c>
      <c s="35" t="s">
        <v>5</v>
      </c>
      <c s="6" t="s">
        <v>2405</v>
      </c>
      <c s="36" t="s">
        <v>620</v>
      </c>
      <c s="37">
        <v>1</v>
      </c>
      <c s="36">
        <v>0.006</v>
      </c>
      <c s="36">
        <f>ROUND(G1407*H1407,6)</f>
      </c>
      <c r="L1407" s="38">
        <v>0</v>
      </c>
      <c s="32">
        <f>ROUND(ROUND(L1407,2)*ROUND(G1407,3),2)</f>
      </c>
      <c s="36" t="s">
        <v>1273</v>
      </c>
      <c>
        <f>(M1407*21)/100</f>
      </c>
      <c t="s">
        <v>28</v>
      </c>
    </row>
    <row r="1408" spans="1:5" ht="25.5">
      <c r="A1408" s="35" t="s">
        <v>57</v>
      </c>
      <c r="E1408" s="39" t="s">
        <v>2405</v>
      </c>
    </row>
    <row r="1409" spans="1:5" ht="12.75">
      <c r="A1409" s="35" t="s">
        <v>58</v>
      </c>
      <c r="E1409" s="40" t="s">
        <v>5</v>
      </c>
    </row>
    <row r="1410" spans="1:5" ht="12.75">
      <c r="A1410" t="s">
        <v>60</v>
      </c>
      <c r="E1410" s="39" t="s">
        <v>5</v>
      </c>
    </row>
    <row r="1411" spans="1:16" ht="25.5">
      <c r="A1411" t="s">
        <v>50</v>
      </c>
      <c s="34" t="s">
        <v>2406</v>
      </c>
      <c s="34" t="s">
        <v>2407</v>
      </c>
      <c s="35" t="s">
        <v>5</v>
      </c>
      <c s="6" t="s">
        <v>2408</v>
      </c>
      <c s="36" t="s">
        <v>620</v>
      </c>
      <c s="37">
        <v>1</v>
      </c>
      <c s="36">
        <v>0.006</v>
      </c>
      <c s="36">
        <f>ROUND(G1411*H1411,6)</f>
      </c>
      <c r="L1411" s="38">
        <v>0</v>
      </c>
      <c s="32">
        <f>ROUND(ROUND(L1411,2)*ROUND(G1411,3),2)</f>
      </c>
      <c s="36" t="s">
        <v>1273</v>
      </c>
      <c>
        <f>(M1411*21)/100</f>
      </c>
      <c t="s">
        <v>28</v>
      </c>
    </row>
    <row r="1412" spans="1:5" ht="25.5">
      <c r="A1412" s="35" t="s">
        <v>57</v>
      </c>
      <c r="E1412" s="39" t="s">
        <v>2408</v>
      </c>
    </row>
    <row r="1413" spans="1:5" ht="12.75">
      <c r="A1413" s="35" t="s">
        <v>58</v>
      </c>
      <c r="E1413" s="40" t="s">
        <v>5</v>
      </c>
    </row>
    <row r="1414" spans="1:5" ht="12.75">
      <c r="A1414" t="s">
        <v>60</v>
      </c>
      <c r="E1414" s="39" t="s">
        <v>5</v>
      </c>
    </row>
    <row r="1415" spans="1:16" ht="25.5">
      <c r="A1415" t="s">
        <v>50</v>
      </c>
      <c s="34" t="s">
        <v>2409</v>
      </c>
      <c s="34" t="s">
        <v>2410</v>
      </c>
      <c s="35" t="s">
        <v>5</v>
      </c>
      <c s="6" t="s">
        <v>2411</v>
      </c>
      <c s="36" t="s">
        <v>620</v>
      </c>
      <c s="37">
        <v>1</v>
      </c>
      <c s="36">
        <v>0.008</v>
      </c>
      <c s="36">
        <f>ROUND(G1415*H1415,6)</f>
      </c>
      <c r="L1415" s="38">
        <v>0</v>
      </c>
      <c s="32">
        <f>ROUND(ROUND(L1415,2)*ROUND(G1415,3),2)</f>
      </c>
      <c s="36" t="s">
        <v>1273</v>
      </c>
      <c>
        <f>(M1415*21)/100</f>
      </c>
      <c t="s">
        <v>28</v>
      </c>
    </row>
    <row r="1416" spans="1:5" ht="25.5">
      <c r="A1416" s="35" t="s">
        <v>57</v>
      </c>
      <c r="E1416" s="39" t="s">
        <v>2411</v>
      </c>
    </row>
    <row r="1417" spans="1:5" ht="12.75">
      <c r="A1417" s="35" t="s">
        <v>58</v>
      </c>
      <c r="E1417" s="40" t="s">
        <v>5</v>
      </c>
    </row>
    <row r="1418" spans="1:5" ht="12.75">
      <c r="A1418" t="s">
        <v>60</v>
      </c>
      <c r="E1418" s="39" t="s">
        <v>5</v>
      </c>
    </row>
    <row r="1419" spans="1:16" ht="25.5">
      <c r="A1419" t="s">
        <v>50</v>
      </c>
      <c s="34" t="s">
        <v>2412</v>
      </c>
      <c s="34" t="s">
        <v>2413</v>
      </c>
      <c s="35" t="s">
        <v>5</v>
      </c>
      <c s="6" t="s">
        <v>2414</v>
      </c>
      <c s="36" t="s">
        <v>620</v>
      </c>
      <c s="37">
        <v>1</v>
      </c>
      <c s="36">
        <v>0.0065</v>
      </c>
      <c s="36">
        <f>ROUND(G1419*H1419,6)</f>
      </c>
      <c r="L1419" s="38">
        <v>0</v>
      </c>
      <c s="32">
        <f>ROUND(ROUND(L1419,2)*ROUND(G1419,3),2)</f>
      </c>
      <c s="36" t="s">
        <v>1273</v>
      </c>
      <c>
        <f>(M1419*21)/100</f>
      </c>
      <c t="s">
        <v>28</v>
      </c>
    </row>
    <row r="1420" spans="1:5" ht="25.5">
      <c r="A1420" s="35" t="s">
        <v>57</v>
      </c>
      <c r="E1420" s="39" t="s">
        <v>2414</v>
      </c>
    </row>
    <row r="1421" spans="1:5" ht="12.75">
      <c r="A1421" s="35" t="s">
        <v>58</v>
      </c>
      <c r="E1421" s="40" t="s">
        <v>5</v>
      </c>
    </row>
    <row r="1422" spans="1:5" ht="12.75">
      <c r="A1422" t="s">
        <v>60</v>
      </c>
      <c r="E1422" s="39" t="s">
        <v>5</v>
      </c>
    </row>
    <row r="1423" spans="1:16" ht="25.5">
      <c r="A1423" t="s">
        <v>50</v>
      </c>
      <c s="34" t="s">
        <v>2415</v>
      </c>
      <c s="34" t="s">
        <v>2416</v>
      </c>
      <c s="35" t="s">
        <v>5</v>
      </c>
      <c s="6" t="s">
        <v>2417</v>
      </c>
      <c s="36" t="s">
        <v>620</v>
      </c>
      <c s="37">
        <v>1</v>
      </c>
      <c s="36">
        <v>0.007</v>
      </c>
      <c s="36">
        <f>ROUND(G1423*H1423,6)</f>
      </c>
      <c r="L1423" s="38">
        <v>0</v>
      </c>
      <c s="32">
        <f>ROUND(ROUND(L1423,2)*ROUND(G1423,3),2)</f>
      </c>
      <c s="36" t="s">
        <v>1273</v>
      </c>
      <c>
        <f>(M1423*21)/100</f>
      </c>
      <c t="s">
        <v>28</v>
      </c>
    </row>
    <row r="1424" spans="1:5" ht="25.5">
      <c r="A1424" s="35" t="s">
        <v>57</v>
      </c>
      <c r="E1424" s="39" t="s">
        <v>2417</v>
      </c>
    </row>
    <row r="1425" spans="1:5" ht="12.75">
      <c r="A1425" s="35" t="s">
        <v>58</v>
      </c>
      <c r="E1425" s="40" t="s">
        <v>5</v>
      </c>
    </row>
    <row r="1426" spans="1:5" ht="12.75">
      <c r="A1426" t="s">
        <v>60</v>
      </c>
      <c r="E1426" s="39" t="s">
        <v>5</v>
      </c>
    </row>
    <row r="1427" spans="1:16" ht="25.5">
      <c r="A1427" t="s">
        <v>50</v>
      </c>
      <c s="34" t="s">
        <v>2418</v>
      </c>
      <c s="34" t="s">
        <v>2419</v>
      </c>
      <c s="35" t="s">
        <v>5</v>
      </c>
      <c s="6" t="s">
        <v>2420</v>
      </c>
      <c s="36" t="s">
        <v>620</v>
      </c>
      <c s="37">
        <v>1</v>
      </c>
      <c s="36">
        <v>0.007</v>
      </c>
      <c s="36">
        <f>ROUND(G1427*H1427,6)</f>
      </c>
      <c r="L1427" s="38">
        <v>0</v>
      </c>
      <c s="32">
        <f>ROUND(ROUND(L1427,2)*ROUND(G1427,3),2)</f>
      </c>
      <c s="36" t="s">
        <v>1273</v>
      </c>
      <c>
        <f>(M1427*21)/100</f>
      </c>
      <c t="s">
        <v>28</v>
      </c>
    </row>
    <row r="1428" spans="1:5" ht="25.5">
      <c r="A1428" s="35" t="s">
        <v>57</v>
      </c>
      <c r="E1428" s="39" t="s">
        <v>2420</v>
      </c>
    </row>
    <row r="1429" spans="1:5" ht="12.75">
      <c r="A1429" s="35" t="s">
        <v>58</v>
      </c>
      <c r="E1429" s="40" t="s">
        <v>5</v>
      </c>
    </row>
    <row r="1430" spans="1:5" ht="12.75">
      <c r="A1430" t="s">
        <v>60</v>
      </c>
      <c r="E1430" s="39" t="s">
        <v>5</v>
      </c>
    </row>
    <row r="1431" spans="1:16" ht="25.5">
      <c r="A1431" t="s">
        <v>50</v>
      </c>
      <c s="34" t="s">
        <v>2421</v>
      </c>
      <c s="34" t="s">
        <v>2422</v>
      </c>
      <c s="35" t="s">
        <v>5</v>
      </c>
      <c s="6" t="s">
        <v>2423</v>
      </c>
      <c s="36" t="s">
        <v>620</v>
      </c>
      <c s="37">
        <v>1</v>
      </c>
      <c s="36">
        <v>0.007</v>
      </c>
      <c s="36">
        <f>ROUND(G1431*H1431,6)</f>
      </c>
      <c r="L1431" s="38">
        <v>0</v>
      </c>
      <c s="32">
        <f>ROUND(ROUND(L1431,2)*ROUND(G1431,3),2)</f>
      </c>
      <c s="36" t="s">
        <v>1273</v>
      </c>
      <c>
        <f>(M1431*21)/100</f>
      </c>
      <c t="s">
        <v>28</v>
      </c>
    </row>
    <row r="1432" spans="1:5" ht="25.5">
      <c r="A1432" s="35" t="s">
        <v>57</v>
      </c>
      <c r="E1432" s="39" t="s">
        <v>2423</v>
      </c>
    </row>
    <row r="1433" spans="1:5" ht="12.75">
      <c r="A1433" s="35" t="s">
        <v>58</v>
      </c>
      <c r="E1433" s="40" t="s">
        <v>5</v>
      </c>
    </row>
    <row r="1434" spans="1:5" ht="12.75">
      <c r="A1434" t="s">
        <v>60</v>
      </c>
      <c r="E1434" s="39" t="s">
        <v>5</v>
      </c>
    </row>
    <row r="1435" spans="1:16" ht="25.5">
      <c r="A1435" t="s">
        <v>50</v>
      </c>
      <c s="34" t="s">
        <v>2424</v>
      </c>
      <c s="34" t="s">
        <v>2425</v>
      </c>
      <c s="35" t="s">
        <v>5</v>
      </c>
      <c s="6" t="s">
        <v>2426</v>
      </c>
      <c s="36" t="s">
        <v>620</v>
      </c>
      <c s="37">
        <v>1</v>
      </c>
      <c s="36">
        <v>0.008</v>
      </c>
      <c s="36">
        <f>ROUND(G1435*H1435,6)</f>
      </c>
      <c r="L1435" s="38">
        <v>0</v>
      </c>
      <c s="32">
        <f>ROUND(ROUND(L1435,2)*ROUND(G1435,3),2)</f>
      </c>
      <c s="36" t="s">
        <v>1273</v>
      </c>
      <c>
        <f>(M1435*21)/100</f>
      </c>
      <c t="s">
        <v>28</v>
      </c>
    </row>
    <row r="1436" spans="1:5" ht="25.5">
      <c r="A1436" s="35" t="s">
        <v>57</v>
      </c>
      <c r="E1436" s="39" t="s">
        <v>2426</v>
      </c>
    </row>
    <row r="1437" spans="1:5" ht="12.75">
      <c r="A1437" s="35" t="s">
        <v>58</v>
      </c>
      <c r="E1437" s="40" t="s">
        <v>5</v>
      </c>
    </row>
    <row r="1438" spans="1:5" ht="12.75">
      <c r="A1438" t="s">
        <v>60</v>
      </c>
      <c r="E1438" s="39" t="s">
        <v>5</v>
      </c>
    </row>
    <row r="1439" spans="1:16" ht="25.5">
      <c r="A1439" t="s">
        <v>50</v>
      </c>
      <c s="34" t="s">
        <v>2427</v>
      </c>
      <c s="34" t="s">
        <v>2428</v>
      </c>
      <c s="35" t="s">
        <v>5</v>
      </c>
      <c s="6" t="s">
        <v>2429</v>
      </c>
      <c s="36" t="s">
        <v>620</v>
      </c>
      <c s="37">
        <v>1</v>
      </c>
      <c s="36">
        <v>0.008</v>
      </c>
      <c s="36">
        <f>ROUND(G1439*H1439,6)</f>
      </c>
      <c r="L1439" s="38">
        <v>0</v>
      </c>
      <c s="32">
        <f>ROUND(ROUND(L1439,2)*ROUND(G1439,3),2)</f>
      </c>
      <c s="36" t="s">
        <v>1273</v>
      </c>
      <c>
        <f>(M1439*21)/100</f>
      </c>
      <c t="s">
        <v>28</v>
      </c>
    </row>
    <row r="1440" spans="1:5" ht="25.5">
      <c r="A1440" s="35" t="s">
        <v>57</v>
      </c>
      <c r="E1440" s="39" t="s">
        <v>2429</v>
      </c>
    </row>
    <row r="1441" spans="1:5" ht="12.75">
      <c r="A1441" s="35" t="s">
        <v>58</v>
      </c>
      <c r="E1441" s="40" t="s">
        <v>5</v>
      </c>
    </row>
    <row r="1442" spans="1:5" ht="12.75">
      <c r="A1442" t="s">
        <v>60</v>
      </c>
      <c r="E1442" s="39" t="s">
        <v>5</v>
      </c>
    </row>
    <row r="1443" spans="1:16" ht="25.5">
      <c r="A1443" t="s">
        <v>50</v>
      </c>
      <c s="34" t="s">
        <v>2430</v>
      </c>
      <c s="34" t="s">
        <v>2431</v>
      </c>
      <c s="35" t="s">
        <v>5</v>
      </c>
      <c s="6" t="s">
        <v>2432</v>
      </c>
      <c s="36" t="s">
        <v>620</v>
      </c>
      <c s="37">
        <v>18</v>
      </c>
      <c s="36">
        <v>0</v>
      </c>
      <c s="36">
        <f>ROUND(G1443*H1443,6)</f>
      </c>
      <c r="L1443" s="38">
        <v>0</v>
      </c>
      <c s="32">
        <f>ROUND(ROUND(L1443,2)*ROUND(G1443,3),2)</f>
      </c>
      <c s="36" t="s">
        <v>1192</v>
      </c>
      <c>
        <f>(M1443*21)/100</f>
      </c>
      <c t="s">
        <v>28</v>
      </c>
    </row>
    <row r="1444" spans="1:5" ht="25.5">
      <c r="A1444" s="35" t="s">
        <v>57</v>
      </c>
      <c r="E1444" s="39" t="s">
        <v>2432</v>
      </c>
    </row>
    <row r="1445" spans="1:5" ht="51">
      <c r="A1445" s="35" t="s">
        <v>58</v>
      </c>
      <c r="E1445" s="42" t="s">
        <v>2433</v>
      </c>
    </row>
    <row r="1446" spans="1:5" ht="89.25">
      <c r="A1446" t="s">
        <v>60</v>
      </c>
      <c r="E1446" s="39" t="s">
        <v>2392</v>
      </c>
    </row>
    <row r="1447" spans="1:16" ht="25.5">
      <c r="A1447" t="s">
        <v>50</v>
      </c>
      <c s="34" t="s">
        <v>2434</v>
      </c>
      <c s="34" t="s">
        <v>2435</v>
      </c>
      <c s="35" t="s">
        <v>5</v>
      </c>
      <c s="6" t="s">
        <v>2436</v>
      </c>
      <c s="36" t="s">
        <v>620</v>
      </c>
      <c s="37">
        <v>1</v>
      </c>
      <c s="36">
        <v>0.011</v>
      </c>
      <c s="36">
        <f>ROUND(G1447*H1447,6)</f>
      </c>
      <c r="L1447" s="38">
        <v>0</v>
      </c>
      <c s="32">
        <f>ROUND(ROUND(L1447,2)*ROUND(G1447,3),2)</f>
      </c>
      <c s="36" t="s">
        <v>1273</v>
      </c>
      <c>
        <f>(M1447*21)/100</f>
      </c>
      <c t="s">
        <v>28</v>
      </c>
    </row>
    <row r="1448" spans="1:5" ht="25.5">
      <c r="A1448" s="35" t="s">
        <v>57</v>
      </c>
      <c r="E1448" s="39" t="s">
        <v>2436</v>
      </c>
    </row>
    <row r="1449" spans="1:5" ht="12.75">
      <c r="A1449" s="35" t="s">
        <v>58</v>
      </c>
      <c r="E1449" s="40" t="s">
        <v>5</v>
      </c>
    </row>
    <row r="1450" spans="1:5" ht="12.75">
      <c r="A1450" t="s">
        <v>60</v>
      </c>
      <c r="E1450" s="39" t="s">
        <v>5</v>
      </c>
    </row>
    <row r="1451" spans="1:16" ht="25.5">
      <c r="A1451" t="s">
        <v>50</v>
      </c>
      <c s="34" t="s">
        <v>2437</v>
      </c>
      <c s="34" t="s">
        <v>2438</v>
      </c>
      <c s="35" t="s">
        <v>5</v>
      </c>
      <c s="6" t="s">
        <v>2439</v>
      </c>
      <c s="36" t="s">
        <v>620</v>
      </c>
      <c s="37">
        <v>1</v>
      </c>
      <c s="36">
        <v>0.011</v>
      </c>
      <c s="36">
        <f>ROUND(G1451*H1451,6)</f>
      </c>
      <c r="L1451" s="38">
        <v>0</v>
      </c>
      <c s="32">
        <f>ROUND(ROUND(L1451,2)*ROUND(G1451,3),2)</f>
      </c>
      <c s="36" t="s">
        <v>1273</v>
      </c>
      <c>
        <f>(M1451*21)/100</f>
      </c>
      <c t="s">
        <v>28</v>
      </c>
    </row>
    <row r="1452" spans="1:5" ht="25.5">
      <c r="A1452" s="35" t="s">
        <v>57</v>
      </c>
      <c r="E1452" s="39" t="s">
        <v>2439</v>
      </c>
    </row>
    <row r="1453" spans="1:5" ht="12.75">
      <c r="A1453" s="35" t="s">
        <v>58</v>
      </c>
      <c r="E1453" s="40" t="s">
        <v>5</v>
      </c>
    </row>
    <row r="1454" spans="1:5" ht="12.75">
      <c r="A1454" t="s">
        <v>60</v>
      </c>
      <c r="E1454" s="39" t="s">
        <v>5</v>
      </c>
    </row>
    <row r="1455" spans="1:16" ht="25.5">
      <c r="A1455" t="s">
        <v>50</v>
      </c>
      <c s="34" t="s">
        <v>2440</v>
      </c>
      <c s="34" t="s">
        <v>2441</v>
      </c>
      <c s="35" t="s">
        <v>5</v>
      </c>
      <c s="6" t="s">
        <v>2442</v>
      </c>
      <c s="36" t="s">
        <v>620</v>
      </c>
      <c s="37">
        <v>1</v>
      </c>
      <c s="36">
        <v>0.01</v>
      </c>
      <c s="36">
        <f>ROUND(G1455*H1455,6)</f>
      </c>
      <c r="L1455" s="38">
        <v>0</v>
      </c>
      <c s="32">
        <f>ROUND(ROUND(L1455,2)*ROUND(G1455,3),2)</f>
      </c>
      <c s="36" t="s">
        <v>1273</v>
      </c>
      <c>
        <f>(M1455*21)/100</f>
      </c>
      <c t="s">
        <v>28</v>
      </c>
    </row>
    <row r="1456" spans="1:5" ht="25.5">
      <c r="A1456" s="35" t="s">
        <v>57</v>
      </c>
      <c r="E1456" s="39" t="s">
        <v>2442</v>
      </c>
    </row>
    <row r="1457" spans="1:5" ht="12.75">
      <c r="A1457" s="35" t="s">
        <v>58</v>
      </c>
      <c r="E1457" s="40" t="s">
        <v>5</v>
      </c>
    </row>
    <row r="1458" spans="1:5" ht="12.75">
      <c r="A1458" t="s">
        <v>60</v>
      </c>
      <c r="E1458" s="39" t="s">
        <v>5</v>
      </c>
    </row>
    <row r="1459" spans="1:16" ht="25.5">
      <c r="A1459" t="s">
        <v>50</v>
      </c>
      <c s="34" t="s">
        <v>2443</v>
      </c>
      <c s="34" t="s">
        <v>2444</v>
      </c>
      <c s="35" t="s">
        <v>5</v>
      </c>
      <c s="6" t="s">
        <v>2445</v>
      </c>
      <c s="36" t="s">
        <v>620</v>
      </c>
      <c s="37">
        <v>1</v>
      </c>
      <c s="36">
        <v>0.01</v>
      </c>
      <c s="36">
        <f>ROUND(G1459*H1459,6)</f>
      </c>
      <c r="L1459" s="38">
        <v>0</v>
      </c>
      <c s="32">
        <f>ROUND(ROUND(L1459,2)*ROUND(G1459,3),2)</f>
      </c>
      <c s="36" t="s">
        <v>1273</v>
      </c>
      <c>
        <f>(M1459*21)/100</f>
      </c>
      <c t="s">
        <v>28</v>
      </c>
    </row>
    <row r="1460" spans="1:5" ht="25.5">
      <c r="A1460" s="35" t="s">
        <v>57</v>
      </c>
      <c r="E1460" s="39" t="s">
        <v>2445</v>
      </c>
    </row>
    <row r="1461" spans="1:5" ht="12.75">
      <c r="A1461" s="35" t="s">
        <v>58</v>
      </c>
      <c r="E1461" s="40" t="s">
        <v>5</v>
      </c>
    </row>
    <row r="1462" spans="1:5" ht="12.75">
      <c r="A1462" t="s">
        <v>60</v>
      </c>
      <c r="E1462" s="39" t="s">
        <v>5</v>
      </c>
    </row>
    <row r="1463" spans="1:16" ht="25.5">
      <c r="A1463" t="s">
        <v>50</v>
      </c>
      <c s="34" t="s">
        <v>2446</v>
      </c>
      <c s="34" t="s">
        <v>2447</v>
      </c>
      <c s="35" t="s">
        <v>5</v>
      </c>
      <c s="6" t="s">
        <v>2448</v>
      </c>
      <c s="36" t="s">
        <v>620</v>
      </c>
      <c s="37">
        <v>1</v>
      </c>
      <c s="36">
        <v>0.013</v>
      </c>
      <c s="36">
        <f>ROUND(G1463*H1463,6)</f>
      </c>
      <c r="L1463" s="38">
        <v>0</v>
      </c>
      <c s="32">
        <f>ROUND(ROUND(L1463,2)*ROUND(G1463,3),2)</f>
      </c>
      <c s="36" t="s">
        <v>1273</v>
      </c>
      <c>
        <f>(M1463*21)/100</f>
      </c>
      <c t="s">
        <v>28</v>
      </c>
    </row>
    <row r="1464" spans="1:5" ht="25.5">
      <c r="A1464" s="35" t="s">
        <v>57</v>
      </c>
      <c r="E1464" s="39" t="s">
        <v>2448</v>
      </c>
    </row>
    <row r="1465" spans="1:5" ht="12.75">
      <c r="A1465" s="35" t="s">
        <v>58</v>
      </c>
      <c r="E1465" s="40" t="s">
        <v>5</v>
      </c>
    </row>
    <row r="1466" spans="1:5" ht="12.75">
      <c r="A1466" t="s">
        <v>60</v>
      </c>
      <c r="E1466" s="39" t="s">
        <v>5</v>
      </c>
    </row>
    <row r="1467" spans="1:16" ht="25.5">
      <c r="A1467" t="s">
        <v>50</v>
      </c>
      <c s="34" t="s">
        <v>2449</v>
      </c>
      <c s="34" t="s">
        <v>2450</v>
      </c>
      <c s="35" t="s">
        <v>5</v>
      </c>
      <c s="6" t="s">
        <v>2451</v>
      </c>
      <c s="36" t="s">
        <v>620</v>
      </c>
      <c s="37">
        <v>1</v>
      </c>
      <c s="36">
        <v>0.009</v>
      </c>
      <c s="36">
        <f>ROUND(G1467*H1467,6)</f>
      </c>
      <c r="L1467" s="38">
        <v>0</v>
      </c>
      <c s="32">
        <f>ROUND(ROUND(L1467,2)*ROUND(G1467,3),2)</f>
      </c>
      <c s="36" t="s">
        <v>1273</v>
      </c>
      <c>
        <f>(M1467*21)/100</f>
      </c>
      <c t="s">
        <v>28</v>
      </c>
    </row>
    <row r="1468" spans="1:5" ht="25.5">
      <c r="A1468" s="35" t="s">
        <v>57</v>
      </c>
      <c r="E1468" s="39" t="s">
        <v>2451</v>
      </c>
    </row>
    <row r="1469" spans="1:5" ht="12.75">
      <c r="A1469" s="35" t="s">
        <v>58</v>
      </c>
      <c r="E1469" s="40" t="s">
        <v>5</v>
      </c>
    </row>
    <row r="1470" spans="1:5" ht="12.75">
      <c r="A1470" t="s">
        <v>60</v>
      </c>
      <c r="E1470" s="39" t="s">
        <v>5</v>
      </c>
    </row>
    <row r="1471" spans="1:16" ht="25.5">
      <c r="A1471" t="s">
        <v>50</v>
      </c>
      <c s="34" t="s">
        <v>2452</v>
      </c>
      <c s="34" t="s">
        <v>2453</v>
      </c>
      <c s="35" t="s">
        <v>5</v>
      </c>
      <c s="6" t="s">
        <v>2454</v>
      </c>
      <c s="36" t="s">
        <v>620</v>
      </c>
      <c s="37">
        <v>1</v>
      </c>
      <c s="36">
        <v>0.009</v>
      </c>
      <c s="36">
        <f>ROUND(G1471*H1471,6)</f>
      </c>
      <c r="L1471" s="38">
        <v>0</v>
      </c>
      <c s="32">
        <f>ROUND(ROUND(L1471,2)*ROUND(G1471,3),2)</f>
      </c>
      <c s="36" t="s">
        <v>1273</v>
      </c>
      <c>
        <f>(M1471*21)/100</f>
      </c>
      <c t="s">
        <v>28</v>
      </c>
    </row>
    <row r="1472" spans="1:5" ht="25.5">
      <c r="A1472" s="35" t="s">
        <v>57</v>
      </c>
      <c r="E1472" s="39" t="s">
        <v>2454</v>
      </c>
    </row>
    <row r="1473" spans="1:5" ht="12.75">
      <c r="A1473" s="35" t="s">
        <v>58</v>
      </c>
      <c r="E1473" s="40" t="s">
        <v>5</v>
      </c>
    </row>
    <row r="1474" spans="1:5" ht="12.75">
      <c r="A1474" t="s">
        <v>60</v>
      </c>
      <c r="E1474" s="39" t="s">
        <v>5</v>
      </c>
    </row>
    <row r="1475" spans="1:16" ht="25.5">
      <c r="A1475" t="s">
        <v>50</v>
      </c>
      <c s="34" t="s">
        <v>2455</v>
      </c>
      <c s="34" t="s">
        <v>2456</v>
      </c>
      <c s="35" t="s">
        <v>5</v>
      </c>
      <c s="6" t="s">
        <v>2457</v>
      </c>
      <c s="36" t="s">
        <v>620</v>
      </c>
      <c s="37">
        <v>1</v>
      </c>
      <c s="36">
        <v>0.009</v>
      </c>
      <c s="36">
        <f>ROUND(G1475*H1475,6)</f>
      </c>
      <c r="L1475" s="38">
        <v>0</v>
      </c>
      <c s="32">
        <f>ROUND(ROUND(L1475,2)*ROUND(G1475,3),2)</f>
      </c>
      <c s="36" t="s">
        <v>1273</v>
      </c>
      <c>
        <f>(M1475*21)/100</f>
      </c>
      <c t="s">
        <v>28</v>
      </c>
    </row>
    <row r="1476" spans="1:5" ht="25.5">
      <c r="A1476" s="35" t="s">
        <v>57</v>
      </c>
      <c r="E1476" s="39" t="s">
        <v>2457</v>
      </c>
    </row>
    <row r="1477" spans="1:5" ht="12.75">
      <c r="A1477" s="35" t="s">
        <v>58</v>
      </c>
      <c r="E1477" s="40" t="s">
        <v>5</v>
      </c>
    </row>
    <row r="1478" spans="1:5" ht="12.75">
      <c r="A1478" t="s">
        <v>60</v>
      </c>
      <c r="E1478" s="39" t="s">
        <v>5</v>
      </c>
    </row>
    <row r="1479" spans="1:16" ht="25.5">
      <c r="A1479" t="s">
        <v>50</v>
      </c>
      <c s="34" t="s">
        <v>2458</v>
      </c>
      <c s="34" t="s">
        <v>2459</v>
      </c>
      <c s="35" t="s">
        <v>5</v>
      </c>
      <c s="6" t="s">
        <v>2460</v>
      </c>
      <c s="36" t="s">
        <v>620</v>
      </c>
      <c s="37">
        <v>1</v>
      </c>
      <c s="36">
        <v>0.009</v>
      </c>
      <c s="36">
        <f>ROUND(G1479*H1479,6)</f>
      </c>
      <c r="L1479" s="38">
        <v>0</v>
      </c>
      <c s="32">
        <f>ROUND(ROUND(L1479,2)*ROUND(G1479,3),2)</f>
      </c>
      <c s="36" t="s">
        <v>1273</v>
      </c>
      <c>
        <f>(M1479*21)/100</f>
      </c>
      <c t="s">
        <v>28</v>
      </c>
    </row>
    <row r="1480" spans="1:5" ht="25.5">
      <c r="A1480" s="35" t="s">
        <v>57</v>
      </c>
      <c r="E1480" s="39" t="s">
        <v>2460</v>
      </c>
    </row>
    <row r="1481" spans="1:5" ht="12.75">
      <c r="A1481" s="35" t="s">
        <v>58</v>
      </c>
      <c r="E1481" s="40" t="s">
        <v>5</v>
      </c>
    </row>
    <row r="1482" spans="1:5" ht="12.75">
      <c r="A1482" t="s">
        <v>60</v>
      </c>
      <c r="E1482" s="39" t="s">
        <v>5</v>
      </c>
    </row>
    <row r="1483" spans="1:16" ht="25.5">
      <c r="A1483" t="s">
        <v>50</v>
      </c>
      <c s="34" t="s">
        <v>2461</v>
      </c>
      <c s="34" t="s">
        <v>2462</v>
      </c>
      <c s="35" t="s">
        <v>5</v>
      </c>
      <c s="6" t="s">
        <v>2463</v>
      </c>
      <c s="36" t="s">
        <v>620</v>
      </c>
      <c s="37">
        <v>1</v>
      </c>
      <c s="36">
        <v>0.011</v>
      </c>
      <c s="36">
        <f>ROUND(G1483*H1483,6)</f>
      </c>
      <c r="L1483" s="38">
        <v>0</v>
      </c>
      <c s="32">
        <f>ROUND(ROUND(L1483,2)*ROUND(G1483,3),2)</f>
      </c>
      <c s="36" t="s">
        <v>1273</v>
      </c>
      <c>
        <f>(M1483*21)/100</f>
      </c>
      <c t="s">
        <v>28</v>
      </c>
    </row>
    <row r="1484" spans="1:5" ht="25.5">
      <c r="A1484" s="35" t="s">
        <v>57</v>
      </c>
      <c r="E1484" s="39" t="s">
        <v>2463</v>
      </c>
    </row>
    <row r="1485" spans="1:5" ht="12.75">
      <c r="A1485" s="35" t="s">
        <v>58</v>
      </c>
      <c r="E1485" s="40" t="s">
        <v>5</v>
      </c>
    </row>
    <row r="1486" spans="1:5" ht="12.75">
      <c r="A1486" t="s">
        <v>60</v>
      </c>
      <c r="E1486" s="39" t="s">
        <v>5</v>
      </c>
    </row>
    <row r="1487" spans="1:16" ht="25.5">
      <c r="A1487" t="s">
        <v>50</v>
      </c>
      <c s="34" t="s">
        <v>2464</v>
      </c>
      <c s="34" t="s">
        <v>2465</v>
      </c>
      <c s="35" t="s">
        <v>5</v>
      </c>
      <c s="6" t="s">
        <v>2466</v>
      </c>
      <c s="36" t="s">
        <v>620</v>
      </c>
      <c s="37">
        <v>1</v>
      </c>
      <c s="36">
        <v>0.011</v>
      </c>
      <c s="36">
        <f>ROUND(G1487*H1487,6)</f>
      </c>
      <c r="L1487" s="38">
        <v>0</v>
      </c>
      <c s="32">
        <f>ROUND(ROUND(L1487,2)*ROUND(G1487,3),2)</f>
      </c>
      <c s="36" t="s">
        <v>1273</v>
      </c>
      <c>
        <f>(M1487*21)/100</f>
      </c>
      <c t="s">
        <v>28</v>
      </c>
    </row>
    <row r="1488" spans="1:5" ht="25.5">
      <c r="A1488" s="35" t="s">
        <v>57</v>
      </c>
      <c r="E1488" s="39" t="s">
        <v>2466</v>
      </c>
    </row>
    <row r="1489" spans="1:5" ht="12.75">
      <c r="A1489" s="35" t="s">
        <v>58</v>
      </c>
      <c r="E1489" s="40" t="s">
        <v>5</v>
      </c>
    </row>
    <row r="1490" spans="1:5" ht="12.75">
      <c r="A1490" t="s">
        <v>60</v>
      </c>
      <c r="E1490" s="39" t="s">
        <v>5</v>
      </c>
    </row>
    <row r="1491" spans="1:16" ht="25.5">
      <c r="A1491" t="s">
        <v>50</v>
      </c>
      <c s="34" t="s">
        <v>2467</v>
      </c>
      <c s="34" t="s">
        <v>2468</v>
      </c>
      <c s="35" t="s">
        <v>5</v>
      </c>
      <c s="6" t="s">
        <v>2469</v>
      </c>
      <c s="36" t="s">
        <v>620</v>
      </c>
      <c s="37">
        <v>1</v>
      </c>
      <c s="36">
        <v>0.011</v>
      </c>
      <c s="36">
        <f>ROUND(G1491*H1491,6)</f>
      </c>
      <c r="L1491" s="38">
        <v>0</v>
      </c>
      <c s="32">
        <f>ROUND(ROUND(L1491,2)*ROUND(G1491,3),2)</f>
      </c>
      <c s="36" t="s">
        <v>1273</v>
      </c>
      <c>
        <f>(M1491*21)/100</f>
      </c>
      <c t="s">
        <v>28</v>
      </c>
    </row>
    <row r="1492" spans="1:5" ht="25.5">
      <c r="A1492" s="35" t="s">
        <v>57</v>
      </c>
      <c r="E1492" s="39" t="s">
        <v>2469</v>
      </c>
    </row>
    <row r="1493" spans="1:5" ht="12.75">
      <c r="A1493" s="35" t="s">
        <v>58</v>
      </c>
      <c r="E1493" s="40" t="s">
        <v>5</v>
      </c>
    </row>
    <row r="1494" spans="1:5" ht="12.75">
      <c r="A1494" t="s">
        <v>60</v>
      </c>
      <c r="E1494" s="39" t="s">
        <v>5</v>
      </c>
    </row>
    <row r="1495" spans="1:16" ht="25.5">
      <c r="A1495" t="s">
        <v>50</v>
      </c>
      <c s="34" t="s">
        <v>2470</v>
      </c>
      <c s="34" t="s">
        <v>2471</v>
      </c>
      <c s="35" t="s">
        <v>5</v>
      </c>
      <c s="6" t="s">
        <v>2472</v>
      </c>
      <c s="36" t="s">
        <v>620</v>
      </c>
      <c s="37">
        <v>1</v>
      </c>
      <c s="36">
        <v>0.011</v>
      </c>
      <c s="36">
        <f>ROUND(G1495*H1495,6)</f>
      </c>
      <c r="L1495" s="38">
        <v>0</v>
      </c>
      <c s="32">
        <f>ROUND(ROUND(L1495,2)*ROUND(G1495,3),2)</f>
      </c>
      <c s="36" t="s">
        <v>1273</v>
      </c>
      <c>
        <f>(M1495*21)/100</f>
      </c>
      <c t="s">
        <v>28</v>
      </c>
    </row>
    <row r="1496" spans="1:5" ht="25.5">
      <c r="A1496" s="35" t="s">
        <v>57</v>
      </c>
      <c r="E1496" s="39" t="s">
        <v>2472</v>
      </c>
    </row>
    <row r="1497" spans="1:5" ht="12.75">
      <c r="A1497" s="35" t="s">
        <v>58</v>
      </c>
      <c r="E1497" s="40" t="s">
        <v>5</v>
      </c>
    </row>
    <row r="1498" spans="1:5" ht="12.75">
      <c r="A1498" t="s">
        <v>60</v>
      </c>
      <c r="E1498" s="39" t="s">
        <v>5</v>
      </c>
    </row>
    <row r="1499" spans="1:16" ht="25.5">
      <c r="A1499" t="s">
        <v>50</v>
      </c>
      <c s="34" t="s">
        <v>2473</v>
      </c>
      <c s="34" t="s">
        <v>2474</v>
      </c>
      <c s="35" t="s">
        <v>5</v>
      </c>
      <c s="6" t="s">
        <v>2475</v>
      </c>
      <c s="36" t="s">
        <v>620</v>
      </c>
      <c s="37">
        <v>1</v>
      </c>
      <c s="36">
        <v>0.011</v>
      </c>
      <c s="36">
        <f>ROUND(G1499*H1499,6)</f>
      </c>
      <c r="L1499" s="38">
        <v>0</v>
      </c>
      <c s="32">
        <f>ROUND(ROUND(L1499,2)*ROUND(G1499,3),2)</f>
      </c>
      <c s="36" t="s">
        <v>1273</v>
      </c>
      <c>
        <f>(M1499*21)/100</f>
      </c>
      <c t="s">
        <v>28</v>
      </c>
    </row>
    <row r="1500" spans="1:5" ht="25.5">
      <c r="A1500" s="35" t="s">
        <v>57</v>
      </c>
      <c r="E1500" s="39" t="s">
        <v>2475</v>
      </c>
    </row>
    <row r="1501" spans="1:5" ht="12.75">
      <c r="A1501" s="35" t="s">
        <v>58</v>
      </c>
      <c r="E1501" s="40" t="s">
        <v>5</v>
      </c>
    </row>
    <row r="1502" spans="1:5" ht="12.75">
      <c r="A1502" t="s">
        <v>60</v>
      </c>
      <c r="E1502" s="39" t="s">
        <v>5</v>
      </c>
    </row>
    <row r="1503" spans="1:16" ht="25.5">
      <c r="A1503" t="s">
        <v>50</v>
      </c>
      <c s="34" t="s">
        <v>2476</v>
      </c>
      <c s="34" t="s">
        <v>2477</v>
      </c>
      <c s="35" t="s">
        <v>5</v>
      </c>
      <c s="6" t="s">
        <v>2478</v>
      </c>
      <c s="36" t="s">
        <v>620</v>
      </c>
      <c s="37">
        <v>1</v>
      </c>
      <c s="36">
        <v>0.009</v>
      </c>
      <c s="36">
        <f>ROUND(G1503*H1503,6)</f>
      </c>
      <c r="L1503" s="38">
        <v>0</v>
      </c>
      <c s="32">
        <f>ROUND(ROUND(L1503,2)*ROUND(G1503,3),2)</f>
      </c>
      <c s="36" t="s">
        <v>1273</v>
      </c>
      <c>
        <f>(M1503*21)/100</f>
      </c>
      <c t="s">
        <v>28</v>
      </c>
    </row>
    <row r="1504" spans="1:5" ht="25.5">
      <c r="A1504" s="35" t="s">
        <v>57</v>
      </c>
      <c r="E1504" s="39" t="s">
        <v>2478</v>
      </c>
    </row>
    <row r="1505" spans="1:5" ht="12.75">
      <c r="A1505" s="35" t="s">
        <v>58</v>
      </c>
      <c r="E1505" s="40" t="s">
        <v>5</v>
      </c>
    </row>
    <row r="1506" spans="1:5" ht="12.75">
      <c r="A1506" t="s">
        <v>60</v>
      </c>
      <c r="E1506" s="39" t="s">
        <v>5</v>
      </c>
    </row>
    <row r="1507" spans="1:16" ht="25.5">
      <c r="A1507" t="s">
        <v>50</v>
      </c>
      <c s="34" t="s">
        <v>2479</v>
      </c>
      <c s="34" t="s">
        <v>2480</v>
      </c>
      <c s="35" t="s">
        <v>5</v>
      </c>
      <c s="6" t="s">
        <v>2481</v>
      </c>
      <c s="36" t="s">
        <v>620</v>
      </c>
      <c s="37">
        <v>1</v>
      </c>
      <c s="36">
        <v>0.009</v>
      </c>
      <c s="36">
        <f>ROUND(G1507*H1507,6)</f>
      </c>
      <c r="L1507" s="38">
        <v>0</v>
      </c>
      <c s="32">
        <f>ROUND(ROUND(L1507,2)*ROUND(G1507,3),2)</f>
      </c>
      <c s="36" t="s">
        <v>1273</v>
      </c>
      <c>
        <f>(M1507*21)/100</f>
      </c>
      <c t="s">
        <v>28</v>
      </c>
    </row>
    <row r="1508" spans="1:5" ht="25.5">
      <c r="A1508" s="35" t="s">
        <v>57</v>
      </c>
      <c r="E1508" s="39" t="s">
        <v>2481</v>
      </c>
    </row>
    <row r="1509" spans="1:5" ht="12.75">
      <c r="A1509" s="35" t="s">
        <v>58</v>
      </c>
      <c r="E1509" s="40" t="s">
        <v>5</v>
      </c>
    </row>
    <row r="1510" spans="1:5" ht="12.75">
      <c r="A1510" t="s">
        <v>60</v>
      </c>
      <c r="E1510" s="39" t="s">
        <v>5</v>
      </c>
    </row>
    <row r="1511" spans="1:16" ht="25.5">
      <c r="A1511" t="s">
        <v>50</v>
      </c>
      <c s="34" t="s">
        <v>2482</v>
      </c>
      <c s="34" t="s">
        <v>2483</v>
      </c>
      <c s="35" t="s">
        <v>5</v>
      </c>
      <c s="6" t="s">
        <v>2484</v>
      </c>
      <c s="36" t="s">
        <v>620</v>
      </c>
      <c s="37">
        <v>1</v>
      </c>
      <c s="36">
        <v>0.009</v>
      </c>
      <c s="36">
        <f>ROUND(G1511*H1511,6)</f>
      </c>
      <c r="L1511" s="38">
        <v>0</v>
      </c>
      <c s="32">
        <f>ROUND(ROUND(L1511,2)*ROUND(G1511,3),2)</f>
      </c>
      <c s="36" t="s">
        <v>1273</v>
      </c>
      <c>
        <f>(M1511*21)/100</f>
      </c>
      <c t="s">
        <v>28</v>
      </c>
    </row>
    <row r="1512" spans="1:5" ht="25.5">
      <c r="A1512" s="35" t="s">
        <v>57</v>
      </c>
      <c r="E1512" s="39" t="s">
        <v>2484</v>
      </c>
    </row>
    <row r="1513" spans="1:5" ht="12.75">
      <c r="A1513" s="35" t="s">
        <v>58</v>
      </c>
      <c r="E1513" s="40" t="s">
        <v>5</v>
      </c>
    </row>
    <row r="1514" spans="1:5" ht="12.75">
      <c r="A1514" t="s">
        <v>60</v>
      </c>
      <c r="E1514" s="39" t="s">
        <v>5</v>
      </c>
    </row>
    <row r="1515" spans="1:16" ht="25.5">
      <c r="A1515" t="s">
        <v>50</v>
      </c>
      <c s="34" t="s">
        <v>2485</v>
      </c>
      <c s="34" t="s">
        <v>2486</v>
      </c>
      <c s="35" t="s">
        <v>5</v>
      </c>
      <c s="6" t="s">
        <v>2487</v>
      </c>
      <c s="36" t="s">
        <v>620</v>
      </c>
      <c s="37">
        <v>1</v>
      </c>
      <c s="36">
        <v>0.009</v>
      </c>
      <c s="36">
        <f>ROUND(G1515*H1515,6)</f>
      </c>
      <c r="L1515" s="38">
        <v>0</v>
      </c>
      <c s="32">
        <f>ROUND(ROUND(L1515,2)*ROUND(G1515,3),2)</f>
      </c>
      <c s="36" t="s">
        <v>1273</v>
      </c>
      <c>
        <f>(M1515*21)/100</f>
      </c>
      <c t="s">
        <v>28</v>
      </c>
    </row>
    <row r="1516" spans="1:5" ht="25.5">
      <c r="A1516" s="35" t="s">
        <v>57</v>
      </c>
      <c r="E1516" s="39" t="s">
        <v>2487</v>
      </c>
    </row>
    <row r="1517" spans="1:5" ht="12.75">
      <c r="A1517" s="35" t="s">
        <v>58</v>
      </c>
      <c r="E1517" s="40" t="s">
        <v>5</v>
      </c>
    </row>
    <row r="1518" spans="1:5" ht="12.75">
      <c r="A1518" t="s">
        <v>60</v>
      </c>
      <c r="E1518" s="39" t="s">
        <v>5</v>
      </c>
    </row>
    <row r="1519" spans="1:16" ht="25.5">
      <c r="A1519" t="s">
        <v>50</v>
      </c>
      <c s="34" t="s">
        <v>2488</v>
      </c>
      <c s="34" t="s">
        <v>2489</v>
      </c>
      <c s="35" t="s">
        <v>5</v>
      </c>
      <c s="6" t="s">
        <v>2490</v>
      </c>
      <c s="36" t="s">
        <v>55</v>
      </c>
      <c s="37">
        <v>50.669</v>
      </c>
      <c s="36">
        <v>0</v>
      </c>
      <c s="36">
        <f>ROUND(G1519*H1519,6)</f>
      </c>
      <c r="L1519" s="38">
        <v>0</v>
      </c>
      <c s="32">
        <f>ROUND(ROUND(L1519,2)*ROUND(G1519,3),2)</f>
      </c>
      <c s="36" t="s">
        <v>1192</v>
      </c>
      <c>
        <f>(M1519*21)/100</f>
      </c>
      <c t="s">
        <v>28</v>
      </c>
    </row>
    <row r="1520" spans="1:5" ht="25.5">
      <c r="A1520" s="35" t="s">
        <v>57</v>
      </c>
      <c r="E1520" s="39" t="s">
        <v>2490</v>
      </c>
    </row>
    <row r="1521" spans="1:5" ht="12.75">
      <c r="A1521" s="35" t="s">
        <v>58</v>
      </c>
      <c r="E1521" s="40" t="s">
        <v>5</v>
      </c>
    </row>
    <row r="1522" spans="1:5" ht="114.75">
      <c r="A1522" t="s">
        <v>60</v>
      </c>
      <c r="E1522" s="39" t="s">
        <v>2491</v>
      </c>
    </row>
    <row r="1523" spans="1:16" ht="38.25">
      <c r="A1523" t="s">
        <v>50</v>
      </c>
      <c s="34" t="s">
        <v>2492</v>
      </c>
      <c s="34" t="s">
        <v>2493</v>
      </c>
      <c s="35" t="s">
        <v>5</v>
      </c>
      <c s="6" t="s">
        <v>2494</v>
      </c>
      <c s="36" t="s">
        <v>55</v>
      </c>
      <c s="37">
        <v>50.669</v>
      </c>
      <c s="36">
        <v>0</v>
      </c>
      <c s="36">
        <f>ROUND(G1523*H1523,6)</f>
      </c>
      <c r="L1523" s="38">
        <v>0</v>
      </c>
      <c s="32">
        <f>ROUND(ROUND(L1523,2)*ROUND(G1523,3),2)</f>
      </c>
      <c s="36" t="s">
        <v>1192</v>
      </c>
      <c>
        <f>(M1523*21)/100</f>
      </c>
      <c t="s">
        <v>28</v>
      </c>
    </row>
    <row r="1524" spans="1:5" ht="38.25">
      <c r="A1524" s="35" t="s">
        <v>57</v>
      </c>
      <c r="E1524" s="39" t="s">
        <v>2495</v>
      </c>
    </row>
    <row r="1525" spans="1:5" ht="12.75">
      <c r="A1525" s="35" t="s">
        <v>58</v>
      </c>
      <c r="E1525" s="40" t="s">
        <v>5</v>
      </c>
    </row>
    <row r="1526" spans="1:5" ht="114.75">
      <c r="A1526" t="s">
        <v>60</v>
      </c>
      <c r="E1526" s="39" t="s">
        <v>2491</v>
      </c>
    </row>
    <row r="1527" spans="1:16" ht="38.25">
      <c r="A1527" t="s">
        <v>50</v>
      </c>
      <c s="34" t="s">
        <v>2496</v>
      </c>
      <c s="34" t="s">
        <v>2497</v>
      </c>
      <c s="35" t="s">
        <v>5</v>
      </c>
      <c s="6" t="s">
        <v>2195</v>
      </c>
      <c s="36" t="s">
        <v>620</v>
      </c>
      <c s="37">
        <v>1</v>
      </c>
      <c s="36">
        <v>0</v>
      </c>
      <c s="36">
        <f>ROUND(G1527*H1527,6)</f>
      </c>
      <c r="L1527" s="38">
        <v>0</v>
      </c>
      <c s="32">
        <f>ROUND(ROUND(L1527,2)*ROUND(G1527,3),2)</f>
      </c>
      <c s="36" t="s">
        <v>56</v>
      </c>
      <c>
        <f>(M1527*21)/100</f>
      </c>
      <c t="s">
        <v>28</v>
      </c>
    </row>
    <row r="1528" spans="1:5" ht="38.25">
      <c r="A1528" s="35" t="s">
        <v>57</v>
      </c>
      <c r="E1528" s="39" t="s">
        <v>2196</v>
      </c>
    </row>
    <row r="1529" spans="1:5" ht="12.75">
      <c r="A1529" s="35" t="s">
        <v>58</v>
      </c>
      <c r="E1529" s="40" t="s">
        <v>5</v>
      </c>
    </row>
    <row r="1530" spans="1:5" ht="12.75">
      <c r="A1530" t="s">
        <v>60</v>
      </c>
      <c r="E1530" s="39" t="s">
        <v>5</v>
      </c>
    </row>
    <row r="1531" spans="1:13" ht="12.75">
      <c r="A1531" t="s">
        <v>47</v>
      </c>
      <c r="C1531" s="31" t="s">
        <v>2498</v>
      </c>
      <c r="E1531" s="33" t="s">
        <v>2499</v>
      </c>
      <c r="J1531" s="32">
        <f>0</f>
      </c>
      <c s="32">
        <f>0</f>
      </c>
      <c s="32">
        <f>0+L1532+L1536+L1540+L1544+L1548+L1552+L1556+L1560+L1564+L1568+L1572+L1576+L1580+L1584+L1588+L1592+L1596+L1600+L1604+L1608+L1612+L1616+L1620+L1624+L1628+L1632+L1636+L1640+L1644+L1648+L1652+L1656+L1660+L1664+L1668+L1672+L1676+L1680+L1684+L1688+L1692+L1696+L1700+L1704</f>
      </c>
      <c s="32">
        <f>0+M1532+M1536+M1540+M1544+M1548+M1552+M1556+M1560+M1564+M1568+M1572+M1576+M1580+M1584+M1588+M1592+M1596+M1600+M1604+M1608+M1612+M1616+M1620+M1624+M1628+M1632+M1636+M1640+M1644+M1648+M1652+M1656+M1660+M1664+M1668+M1672+M1676+M1680+M1684+M1688+M1692+M1696+M1700+M1704</f>
      </c>
    </row>
    <row r="1532" spans="1:16" ht="25.5">
      <c r="A1532" t="s">
        <v>50</v>
      </c>
      <c s="34" t="s">
        <v>2500</v>
      </c>
      <c s="34" t="s">
        <v>2501</v>
      </c>
      <c s="35" t="s">
        <v>5</v>
      </c>
      <c s="6" t="s">
        <v>2502</v>
      </c>
      <c s="36" t="s">
        <v>620</v>
      </c>
      <c s="37">
        <v>2</v>
      </c>
      <c s="36">
        <v>0</v>
      </c>
      <c s="36">
        <f>ROUND(G1532*H1532,6)</f>
      </c>
      <c r="L1532" s="38">
        <v>0</v>
      </c>
      <c s="32">
        <f>ROUND(ROUND(L1532,2)*ROUND(G1532,3),2)</f>
      </c>
      <c s="36" t="s">
        <v>1273</v>
      </c>
      <c>
        <f>(M1532*21)/100</f>
      </c>
      <c t="s">
        <v>28</v>
      </c>
    </row>
    <row r="1533" spans="1:5" ht="25.5">
      <c r="A1533" s="35" t="s">
        <v>57</v>
      </c>
      <c r="E1533" s="39" t="s">
        <v>2502</v>
      </c>
    </row>
    <row r="1534" spans="1:5" ht="12.75">
      <c r="A1534" s="35" t="s">
        <v>58</v>
      </c>
      <c r="E1534" s="40" t="s">
        <v>5</v>
      </c>
    </row>
    <row r="1535" spans="1:5" ht="12.75">
      <c r="A1535" t="s">
        <v>60</v>
      </c>
      <c r="E1535" s="39" t="s">
        <v>5</v>
      </c>
    </row>
    <row r="1536" spans="1:16" ht="25.5">
      <c r="A1536" t="s">
        <v>50</v>
      </c>
      <c s="34" t="s">
        <v>2503</v>
      </c>
      <c s="34" t="s">
        <v>2504</v>
      </c>
      <c s="35" t="s">
        <v>5</v>
      </c>
      <c s="6" t="s">
        <v>2505</v>
      </c>
      <c s="36" t="s">
        <v>220</v>
      </c>
      <c s="37">
        <v>13.44</v>
      </c>
      <c s="36">
        <v>0</v>
      </c>
      <c s="36">
        <f>ROUND(G1536*H1536,6)</f>
      </c>
      <c r="L1536" s="38">
        <v>0</v>
      </c>
      <c s="32">
        <f>ROUND(ROUND(L1536,2)*ROUND(G1536,3),2)</f>
      </c>
      <c s="36" t="s">
        <v>1192</v>
      </c>
      <c>
        <f>(M1536*21)/100</f>
      </c>
      <c t="s">
        <v>28</v>
      </c>
    </row>
    <row r="1537" spans="1:5" ht="25.5">
      <c r="A1537" s="35" t="s">
        <v>57</v>
      </c>
      <c r="E1537" s="39" t="s">
        <v>2505</v>
      </c>
    </row>
    <row r="1538" spans="1:5" ht="38.25">
      <c r="A1538" s="35" t="s">
        <v>58</v>
      </c>
      <c r="E1538" s="42" t="s">
        <v>2506</v>
      </c>
    </row>
    <row r="1539" spans="1:5" ht="12.75">
      <c r="A1539" t="s">
        <v>60</v>
      </c>
      <c r="E1539" s="39" t="s">
        <v>5</v>
      </c>
    </row>
    <row r="1540" spans="1:16" ht="25.5">
      <c r="A1540" t="s">
        <v>50</v>
      </c>
      <c s="34" t="s">
        <v>2507</v>
      </c>
      <c s="34" t="s">
        <v>2508</v>
      </c>
      <c s="35" t="s">
        <v>5</v>
      </c>
      <c s="6" t="s">
        <v>2509</v>
      </c>
      <c s="36" t="s">
        <v>620</v>
      </c>
      <c s="37">
        <v>1</v>
      </c>
      <c s="36">
        <v>0</v>
      </c>
      <c s="36">
        <f>ROUND(G1540*H1540,6)</f>
      </c>
      <c r="L1540" s="38">
        <v>0</v>
      </c>
      <c s="32">
        <f>ROUND(ROUND(L1540,2)*ROUND(G1540,3),2)</f>
      </c>
      <c s="36" t="s">
        <v>1273</v>
      </c>
      <c>
        <f>(M1540*21)/100</f>
      </c>
      <c t="s">
        <v>28</v>
      </c>
    </row>
    <row r="1541" spans="1:5" ht="51">
      <c r="A1541" s="35" t="s">
        <v>57</v>
      </c>
      <c r="E1541" s="39" t="s">
        <v>2510</v>
      </c>
    </row>
    <row r="1542" spans="1:5" ht="12.75">
      <c r="A1542" s="35" t="s">
        <v>58</v>
      </c>
      <c r="E1542" s="40" t="s">
        <v>5</v>
      </c>
    </row>
    <row r="1543" spans="1:5" ht="12.75">
      <c r="A1543" t="s">
        <v>60</v>
      </c>
      <c r="E1543" s="39" t="s">
        <v>5</v>
      </c>
    </row>
    <row r="1544" spans="1:16" ht="25.5">
      <c r="A1544" t="s">
        <v>50</v>
      </c>
      <c s="34" t="s">
        <v>2511</v>
      </c>
      <c s="34" t="s">
        <v>2512</v>
      </c>
      <c s="35" t="s">
        <v>5</v>
      </c>
      <c s="6" t="s">
        <v>2513</v>
      </c>
      <c s="36" t="s">
        <v>620</v>
      </c>
      <c s="37">
        <v>1</v>
      </c>
      <c s="36">
        <v>0</v>
      </c>
      <c s="36">
        <f>ROUND(G1544*H1544,6)</f>
      </c>
      <c r="L1544" s="38">
        <v>0</v>
      </c>
      <c s="32">
        <f>ROUND(ROUND(L1544,2)*ROUND(G1544,3),2)</f>
      </c>
      <c s="36" t="s">
        <v>1273</v>
      </c>
      <c>
        <f>(M1544*21)/100</f>
      </c>
      <c t="s">
        <v>28</v>
      </c>
    </row>
    <row r="1545" spans="1:5" ht="51">
      <c r="A1545" s="35" t="s">
        <v>57</v>
      </c>
      <c r="E1545" s="39" t="s">
        <v>2514</v>
      </c>
    </row>
    <row r="1546" spans="1:5" ht="12.75">
      <c r="A1546" s="35" t="s">
        <v>58</v>
      </c>
      <c r="E1546" s="40" t="s">
        <v>5</v>
      </c>
    </row>
    <row r="1547" spans="1:5" ht="12.75">
      <c r="A1547" t="s">
        <v>60</v>
      </c>
      <c r="E1547" s="39" t="s">
        <v>5</v>
      </c>
    </row>
    <row r="1548" spans="1:16" ht="25.5">
      <c r="A1548" t="s">
        <v>50</v>
      </c>
      <c s="34" t="s">
        <v>2515</v>
      </c>
      <c s="34" t="s">
        <v>2516</v>
      </c>
      <c s="35" t="s">
        <v>5</v>
      </c>
      <c s="6" t="s">
        <v>2517</v>
      </c>
      <c s="36" t="s">
        <v>620</v>
      </c>
      <c s="37">
        <v>1</v>
      </c>
      <c s="36">
        <v>0</v>
      </c>
      <c s="36">
        <f>ROUND(G1548*H1548,6)</f>
      </c>
      <c r="L1548" s="38">
        <v>0</v>
      </c>
      <c s="32">
        <f>ROUND(ROUND(L1548,2)*ROUND(G1548,3),2)</f>
      </c>
      <c s="36" t="s">
        <v>1273</v>
      </c>
      <c>
        <f>(M1548*21)/100</f>
      </c>
      <c t="s">
        <v>28</v>
      </c>
    </row>
    <row r="1549" spans="1:5" ht="51">
      <c r="A1549" s="35" t="s">
        <v>57</v>
      </c>
      <c r="E1549" s="39" t="s">
        <v>2518</v>
      </c>
    </row>
    <row r="1550" spans="1:5" ht="12.75">
      <c r="A1550" s="35" t="s">
        <v>58</v>
      </c>
      <c r="E1550" s="40" t="s">
        <v>5</v>
      </c>
    </row>
    <row r="1551" spans="1:5" ht="12.75">
      <c r="A1551" t="s">
        <v>60</v>
      </c>
      <c r="E1551" s="39" t="s">
        <v>5</v>
      </c>
    </row>
    <row r="1552" spans="1:16" ht="25.5">
      <c r="A1552" t="s">
        <v>50</v>
      </c>
      <c s="34" t="s">
        <v>2519</v>
      </c>
      <c s="34" t="s">
        <v>2520</v>
      </c>
      <c s="35" t="s">
        <v>5</v>
      </c>
      <c s="6" t="s">
        <v>2521</v>
      </c>
      <c s="36" t="s">
        <v>188</v>
      </c>
      <c s="37">
        <v>3.5</v>
      </c>
      <c s="36">
        <v>6E-05</v>
      </c>
      <c s="36">
        <f>ROUND(G1552*H1552,6)</f>
      </c>
      <c r="L1552" s="38">
        <v>0</v>
      </c>
      <c s="32">
        <f>ROUND(ROUND(L1552,2)*ROUND(G1552,3),2)</f>
      </c>
      <c s="36" t="s">
        <v>1192</v>
      </c>
      <c>
        <f>(M1552*21)/100</f>
      </c>
      <c t="s">
        <v>28</v>
      </c>
    </row>
    <row r="1553" spans="1:5" ht="25.5">
      <c r="A1553" s="35" t="s">
        <v>57</v>
      </c>
      <c r="E1553" s="39" t="s">
        <v>2521</v>
      </c>
    </row>
    <row r="1554" spans="1:5" ht="38.25">
      <c r="A1554" s="35" t="s">
        <v>58</v>
      </c>
      <c r="E1554" s="42" t="s">
        <v>2522</v>
      </c>
    </row>
    <row r="1555" spans="1:5" ht="140.25">
      <c r="A1555" t="s">
        <v>60</v>
      </c>
      <c r="E1555" s="39" t="s">
        <v>2523</v>
      </c>
    </row>
    <row r="1556" spans="1:16" ht="12.75">
      <c r="A1556" t="s">
        <v>50</v>
      </c>
      <c s="34" t="s">
        <v>2524</v>
      </c>
      <c s="34" t="s">
        <v>2525</v>
      </c>
      <c s="35" t="s">
        <v>5</v>
      </c>
      <c s="6" t="s">
        <v>2526</v>
      </c>
      <c s="36" t="s">
        <v>188</v>
      </c>
      <c s="37">
        <v>3.5</v>
      </c>
      <c s="36">
        <v>0</v>
      </c>
      <c s="36">
        <f>ROUND(G1556*H1556,6)</f>
      </c>
      <c r="L1556" s="38">
        <v>0</v>
      </c>
      <c s="32">
        <f>ROUND(ROUND(L1556,2)*ROUND(G1556,3),2)</f>
      </c>
      <c s="36" t="s">
        <v>1273</v>
      </c>
      <c>
        <f>(M1556*21)/100</f>
      </c>
      <c t="s">
        <v>28</v>
      </c>
    </row>
    <row r="1557" spans="1:5" ht="12.75">
      <c r="A1557" s="35" t="s">
        <v>57</v>
      </c>
      <c r="E1557" s="39" t="s">
        <v>2526</v>
      </c>
    </row>
    <row r="1558" spans="1:5" ht="12.75">
      <c r="A1558" s="35" t="s">
        <v>58</v>
      </c>
      <c r="E1558" s="40" t="s">
        <v>5</v>
      </c>
    </row>
    <row r="1559" spans="1:5" ht="12.75">
      <c r="A1559" t="s">
        <v>60</v>
      </c>
      <c r="E1559" s="39" t="s">
        <v>5</v>
      </c>
    </row>
    <row r="1560" spans="1:16" ht="12.75">
      <c r="A1560" t="s">
        <v>50</v>
      </c>
      <c s="34" t="s">
        <v>2527</v>
      </c>
      <c s="34" t="s">
        <v>2528</v>
      </c>
      <c s="35" t="s">
        <v>5</v>
      </c>
      <c s="6" t="s">
        <v>2529</v>
      </c>
      <c s="36" t="s">
        <v>188</v>
      </c>
      <c s="37">
        <v>37.2</v>
      </c>
      <c s="36">
        <v>0</v>
      </c>
      <c s="36">
        <f>ROUND(G1560*H1560,6)</f>
      </c>
      <c r="L1560" s="38">
        <v>0</v>
      </c>
      <c s="32">
        <f>ROUND(ROUND(L1560,2)*ROUND(G1560,3),2)</f>
      </c>
      <c s="36" t="s">
        <v>1192</v>
      </c>
      <c>
        <f>(M1560*21)/100</f>
      </c>
      <c t="s">
        <v>28</v>
      </c>
    </row>
    <row r="1561" spans="1:5" ht="12.75">
      <c r="A1561" s="35" t="s">
        <v>57</v>
      </c>
      <c r="E1561" s="39" t="s">
        <v>2529</v>
      </c>
    </row>
    <row r="1562" spans="1:5" ht="38.25">
      <c r="A1562" s="35" t="s">
        <v>58</v>
      </c>
      <c r="E1562" s="42" t="s">
        <v>2530</v>
      </c>
    </row>
    <row r="1563" spans="1:5" ht="140.25">
      <c r="A1563" t="s">
        <v>60</v>
      </c>
      <c r="E1563" s="39" t="s">
        <v>2523</v>
      </c>
    </row>
    <row r="1564" spans="1:16" ht="12.75">
      <c r="A1564" t="s">
        <v>50</v>
      </c>
      <c s="34" t="s">
        <v>2531</v>
      </c>
      <c s="34" t="s">
        <v>2532</v>
      </c>
      <c s="35" t="s">
        <v>5</v>
      </c>
      <c s="6" t="s">
        <v>2533</v>
      </c>
      <c s="36" t="s">
        <v>188</v>
      </c>
      <c s="37">
        <v>11.8</v>
      </c>
      <c s="36">
        <v>0</v>
      </c>
      <c s="36">
        <f>ROUND(G1564*H1564,6)</f>
      </c>
      <c r="L1564" s="38">
        <v>0</v>
      </c>
      <c s="32">
        <f>ROUND(ROUND(L1564,2)*ROUND(G1564,3),2)</f>
      </c>
      <c s="36" t="s">
        <v>1273</v>
      </c>
      <c>
        <f>(M1564*21)/100</f>
      </c>
      <c t="s">
        <v>28</v>
      </c>
    </row>
    <row r="1565" spans="1:5" ht="12.75">
      <c r="A1565" s="35" t="s">
        <v>57</v>
      </c>
      <c r="E1565" s="39" t="s">
        <v>2533</v>
      </c>
    </row>
    <row r="1566" spans="1:5" ht="12.75">
      <c r="A1566" s="35" t="s">
        <v>58</v>
      </c>
      <c r="E1566" s="40" t="s">
        <v>5</v>
      </c>
    </row>
    <row r="1567" spans="1:5" ht="12.75">
      <c r="A1567" t="s">
        <v>60</v>
      </c>
      <c r="E1567" s="39" t="s">
        <v>5</v>
      </c>
    </row>
    <row r="1568" spans="1:16" ht="12.75">
      <c r="A1568" t="s">
        <v>50</v>
      </c>
      <c s="34" t="s">
        <v>2534</v>
      </c>
      <c s="34" t="s">
        <v>2535</v>
      </c>
      <c s="35" t="s">
        <v>5</v>
      </c>
      <c s="6" t="s">
        <v>2533</v>
      </c>
      <c s="36" t="s">
        <v>188</v>
      </c>
      <c s="37">
        <v>11.8</v>
      </c>
      <c s="36">
        <v>0</v>
      </c>
      <c s="36">
        <f>ROUND(G1568*H1568,6)</f>
      </c>
      <c r="L1568" s="38">
        <v>0</v>
      </c>
      <c s="32">
        <f>ROUND(ROUND(L1568,2)*ROUND(G1568,3),2)</f>
      </c>
      <c s="36" t="s">
        <v>1273</v>
      </c>
      <c>
        <f>(M1568*21)/100</f>
      </c>
      <c t="s">
        <v>28</v>
      </c>
    </row>
    <row r="1569" spans="1:5" ht="12.75">
      <c r="A1569" s="35" t="s">
        <v>57</v>
      </c>
      <c r="E1569" s="39" t="s">
        <v>2533</v>
      </c>
    </row>
    <row r="1570" spans="1:5" ht="12.75">
      <c r="A1570" s="35" t="s">
        <v>58</v>
      </c>
      <c r="E1570" s="40" t="s">
        <v>5</v>
      </c>
    </row>
    <row r="1571" spans="1:5" ht="12.75">
      <c r="A1571" t="s">
        <v>60</v>
      </c>
      <c r="E1571" s="39" t="s">
        <v>5</v>
      </c>
    </row>
    <row r="1572" spans="1:16" ht="12.75">
      <c r="A1572" t="s">
        <v>50</v>
      </c>
      <c s="34" t="s">
        <v>2536</v>
      </c>
      <c s="34" t="s">
        <v>2537</v>
      </c>
      <c s="35" t="s">
        <v>5</v>
      </c>
      <c s="6" t="s">
        <v>2538</v>
      </c>
      <c s="36" t="s">
        <v>188</v>
      </c>
      <c s="37">
        <v>6.8</v>
      </c>
      <c s="36">
        <v>0</v>
      </c>
      <c s="36">
        <f>ROUND(G1572*H1572,6)</f>
      </c>
      <c r="L1572" s="38">
        <v>0</v>
      </c>
      <c s="32">
        <f>ROUND(ROUND(L1572,2)*ROUND(G1572,3),2)</f>
      </c>
      <c s="36" t="s">
        <v>1273</v>
      </c>
      <c>
        <f>(M1572*21)/100</f>
      </c>
      <c t="s">
        <v>28</v>
      </c>
    </row>
    <row r="1573" spans="1:5" ht="12.75">
      <c r="A1573" s="35" t="s">
        <v>57</v>
      </c>
      <c r="E1573" s="39" t="s">
        <v>2538</v>
      </c>
    </row>
    <row r="1574" spans="1:5" ht="12.75">
      <c r="A1574" s="35" t="s">
        <v>58</v>
      </c>
      <c r="E1574" s="40" t="s">
        <v>5</v>
      </c>
    </row>
    <row r="1575" spans="1:5" ht="12.75">
      <c r="A1575" t="s">
        <v>60</v>
      </c>
      <c r="E1575" s="39" t="s">
        <v>5</v>
      </c>
    </row>
    <row r="1576" spans="1:16" ht="12.75">
      <c r="A1576" t="s">
        <v>50</v>
      </c>
      <c s="34" t="s">
        <v>2539</v>
      </c>
      <c s="34" t="s">
        <v>2540</v>
      </c>
      <c s="35" t="s">
        <v>5</v>
      </c>
      <c s="6" t="s">
        <v>2541</v>
      </c>
      <c s="36" t="s">
        <v>188</v>
      </c>
      <c s="37">
        <v>6.8</v>
      </c>
      <c s="36">
        <v>0</v>
      </c>
      <c s="36">
        <f>ROUND(G1576*H1576,6)</f>
      </c>
      <c r="L1576" s="38">
        <v>0</v>
      </c>
      <c s="32">
        <f>ROUND(ROUND(L1576,2)*ROUND(G1576,3),2)</f>
      </c>
      <c s="36" t="s">
        <v>1273</v>
      </c>
      <c>
        <f>(M1576*21)/100</f>
      </c>
      <c t="s">
        <v>28</v>
      </c>
    </row>
    <row r="1577" spans="1:5" ht="12.75">
      <c r="A1577" s="35" t="s">
        <v>57</v>
      </c>
      <c r="E1577" s="39" t="s">
        <v>2541</v>
      </c>
    </row>
    <row r="1578" spans="1:5" ht="12.75">
      <c r="A1578" s="35" t="s">
        <v>58</v>
      </c>
      <c r="E1578" s="40" t="s">
        <v>5</v>
      </c>
    </row>
    <row r="1579" spans="1:5" ht="12.75">
      <c r="A1579" t="s">
        <v>60</v>
      </c>
      <c r="E1579" s="39" t="s">
        <v>5</v>
      </c>
    </row>
    <row r="1580" spans="1:16" ht="25.5">
      <c r="A1580" t="s">
        <v>50</v>
      </c>
      <c s="34" t="s">
        <v>2542</v>
      </c>
      <c s="34" t="s">
        <v>2543</v>
      </c>
      <c s="35" t="s">
        <v>5</v>
      </c>
      <c s="6" t="s">
        <v>2544</v>
      </c>
      <c s="36" t="s">
        <v>188</v>
      </c>
      <c s="37">
        <v>13.6</v>
      </c>
      <c s="36">
        <v>0</v>
      </c>
      <c s="36">
        <f>ROUND(G1580*H1580,6)</f>
      </c>
      <c r="L1580" s="38">
        <v>0</v>
      </c>
      <c s="32">
        <f>ROUND(ROUND(L1580,2)*ROUND(G1580,3),2)</f>
      </c>
      <c s="36" t="s">
        <v>1192</v>
      </c>
      <c>
        <f>(M1580*21)/100</f>
      </c>
      <c t="s">
        <v>28</v>
      </c>
    </row>
    <row r="1581" spans="1:5" ht="25.5">
      <c r="A1581" s="35" t="s">
        <v>57</v>
      </c>
      <c r="E1581" s="39" t="s">
        <v>2544</v>
      </c>
    </row>
    <row r="1582" spans="1:5" ht="38.25">
      <c r="A1582" s="35" t="s">
        <v>58</v>
      </c>
      <c r="E1582" s="42" t="s">
        <v>2545</v>
      </c>
    </row>
    <row r="1583" spans="1:5" ht="140.25">
      <c r="A1583" t="s">
        <v>60</v>
      </c>
      <c r="E1583" s="39" t="s">
        <v>2546</v>
      </c>
    </row>
    <row r="1584" spans="1:16" ht="12.75">
      <c r="A1584" t="s">
        <v>50</v>
      </c>
      <c s="34" t="s">
        <v>2547</v>
      </c>
      <c s="34" t="s">
        <v>2548</v>
      </c>
      <c s="35" t="s">
        <v>5</v>
      </c>
      <c s="6" t="s">
        <v>2549</v>
      </c>
      <c s="36" t="s">
        <v>188</v>
      </c>
      <c s="37">
        <v>6.8</v>
      </c>
      <c s="36">
        <v>0</v>
      </c>
      <c s="36">
        <f>ROUND(G1584*H1584,6)</f>
      </c>
      <c r="L1584" s="38">
        <v>0</v>
      </c>
      <c s="32">
        <f>ROUND(ROUND(L1584,2)*ROUND(G1584,3),2)</f>
      </c>
      <c s="36" t="s">
        <v>1273</v>
      </c>
      <c>
        <f>(M1584*21)/100</f>
      </c>
      <c t="s">
        <v>28</v>
      </c>
    </row>
    <row r="1585" spans="1:5" ht="12.75">
      <c r="A1585" s="35" t="s">
        <v>57</v>
      </c>
      <c r="E1585" s="39" t="s">
        <v>2549</v>
      </c>
    </row>
    <row r="1586" spans="1:5" ht="12.75">
      <c r="A1586" s="35" t="s">
        <v>58</v>
      </c>
      <c r="E1586" s="40" t="s">
        <v>5</v>
      </c>
    </row>
    <row r="1587" spans="1:5" ht="12.75">
      <c r="A1587" t="s">
        <v>60</v>
      </c>
      <c r="E1587" s="39" t="s">
        <v>5</v>
      </c>
    </row>
    <row r="1588" spans="1:16" ht="12.75">
      <c r="A1588" t="s">
        <v>50</v>
      </c>
      <c s="34" t="s">
        <v>2550</v>
      </c>
      <c s="34" t="s">
        <v>2551</v>
      </c>
      <c s="35" t="s">
        <v>5</v>
      </c>
      <c s="6" t="s">
        <v>2552</v>
      </c>
      <c s="36" t="s">
        <v>188</v>
      </c>
      <c s="37">
        <v>6.8</v>
      </c>
      <c s="36">
        <v>0</v>
      </c>
      <c s="36">
        <f>ROUND(G1588*H1588,6)</f>
      </c>
      <c r="L1588" s="38">
        <v>0</v>
      </c>
      <c s="32">
        <f>ROUND(ROUND(L1588,2)*ROUND(G1588,3),2)</f>
      </c>
      <c s="36" t="s">
        <v>1273</v>
      </c>
      <c>
        <f>(M1588*21)/100</f>
      </c>
      <c t="s">
        <v>28</v>
      </c>
    </row>
    <row r="1589" spans="1:5" ht="12.75">
      <c r="A1589" s="35" t="s">
        <v>57</v>
      </c>
      <c r="E1589" s="39" t="s">
        <v>2552</v>
      </c>
    </row>
    <row r="1590" spans="1:5" ht="12.75">
      <c r="A1590" s="35" t="s">
        <v>58</v>
      </c>
      <c r="E1590" s="40" t="s">
        <v>5</v>
      </c>
    </row>
    <row r="1591" spans="1:5" ht="12.75">
      <c r="A1591" t="s">
        <v>60</v>
      </c>
      <c r="E1591" s="39" t="s">
        <v>5</v>
      </c>
    </row>
    <row r="1592" spans="1:16" ht="12.75">
      <c r="A1592" t="s">
        <v>50</v>
      </c>
      <c s="34" t="s">
        <v>2553</v>
      </c>
      <c s="34" t="s">
        <v>2554</v>
      </c>
      <c s="35" t="s">
        <v>5</v>
      </c>
      <c s="6" t="s">
        <v>2555</v>
      </c>
      <c s="36" t="s">
        <v>220</v>
      </c>
      <c s="37">
        <v>27.6</v>
      </c>
      <c s="36">
        <v>0</v>
      </c>
      <c s="36">
        <f>ROUND(G1592*H1592,6)</f>
      </c>
      <c r="L1592" s="38">
        <v>0</v>
      </c>
      <c s="32">
        <f>ROUND(ROUND(L1592,2)*ROUND(G1592,3),2)</f>
      </c>
      <c s="36" t="s">
        <v>1192</v>
      </c>
      <c>
        <f>(M1592*21)/100</f>
      </c>
      <c t="s">
        <v>28</v>
      </c>
    </row>
    <row r="1593" spans="1:5" ht="12.75">
      <c r="A1593" s="35" t="s">
        <v>57</v>
      </c>
      <c r="E1593" s="39" t="s">
        <v>2555</v>
      </c>
    </row>
    <row r="1594" spans="1:5" ht="38.25">
      <c r="A1594" s="35" t="s">
        <v>58</v>
      </c>
      <c r="E1594" s="42" t="s">
        <v>2556</v>
      </c>
    </row>
    <row r="1595" spans="1:5" ht="63.75">
      <c r="A1595" t="s">
        <v>60</v>
      </c>
      <c r="E1595" s="39" t="s">
        <v>2557</v>
      </c>
    </row>
    <row r="1596" spans="1:16" ht="25.5">
      <c r="A1596" t="s">
        <v>50</v>
      </c>
      <c s="34" t="s">
        <v>2558</v>
      </c>
      <c s="34" t="s">
        <v>2559</v>
      </c>
      <c s="35" t="s">
        <v>5</v>
      </c>
      <c s="6" t="s">
        <v>2560</v>
      </c>
      <c s="36" t="s">
        <v>188</v>
      </c>
      <c s="37">
        <v>37.2</v>
      </c>
      <c s="36">
        <v>0</v>
      </c>
      <c s="36">
        <f>ROUND(G1596*H1596,6)</f>
      </c>
      <c r="L1596" s="38">
        <v>0</v>
      </c>
      <c s="32">
        <f>ROUND(ROUND(L1596,2)*ROUND(G1596,3),2)</f>
      </c>
      <c s="36" t="s">
        <v>1192</v>
      </c>
      <c>
        <f>(M1596*21)/100</f>
      </c>
      <c t="s">
        <v>28</v>
      </c>
    </row>
    <row r="1597" spans="1:5" ht="25.5">
      <c r="A1597" s="35" t="s">
        <v>57</v>
      </c>
      <c r="E1597" s="39" t="s">
        <v>2560</v>
      </c>
    </row>
    <row r="1598" spans="1:5" ht="63.75">
      <c r="A1598" s="35" t="s">
        <v>58</v>
      </c>
      <c r="E1598" s="42" t="s">
        <v>2561</v>
      </c>
    </row>
    <row r="1599" spans="1:5" ht="63.75">
      <c r="A1599" t="s">
        <v>60</v>
      </c>
      <c r="E1599" s="39" t="s">
        <v>2557</v>
      </c>
    </row>
    <row r="1600" spans="1:16" ht="12.75">
      <c r="A1600" t="s">
        <v>50</v>
      </c>
      <c s="34" t="s">
        <v>2562</v>
      </c>
      <c s="34" t="s">
        <v>2563</v>
      </c>
      <c s="35" t="s">
        <v>5</v>
      </c>
      <c s="6" t="s">
        <v>2564</v>
      </c>
      <c s="36" t="s">
        <v>620</v>
      </c>
      <c s="37">
        <v>1</v>
      </c>
      <c s="36">
        <v>0</v>
      </c>
      <c s="36">
        <f>ROUND(G1600*H1600,6)</f>
      </c>
      <c r="L1600" s="38">
        <v>0</v>
      </c>
      <c s="32">
        <f>ROUND(ROUND(L1600,2)*ROUND(G1600,3),2)</f>
      </c>
      <c s="36" t="s">
        <v>1273</v>
      </c>
      <c>
        <f>(M1600*21)/100</f>
      </c>
      <c t="s">
        <v>28</v>
      </c>
    </row>
    <row r="1601" spans="1:5" ht="12.75">
      <c r="A1601" s="35" t="s">
        <v>57</v>
      </c>
      <c r="E1601" s="39" t="s">
        <v>2564</v>
      </c>
    </row>
    <row r="1602" spans="1:5" ht="12.75">
      <c r="A1602" s="35" t="s">
        <v>58</v>
      </c>
      <c r="E1602" s="40" t="s">
        <v>5</v>
      </c>
    </row>
    <row r="1603" spans="1:5" ht="12.75">
      <c r="A1603" t="s">
        <v>60</v>
      </c>
      <c r="E1603" s="39" t="s">
        <v>5</v>
      </c>
    </row>
    <row r="1604" spans="1:16" ht="12.75">
      <c r="A1604" t="s">
        <v>50</v>
      </c>
      <c s="34" t="s">
        <v>2565</v>
      </c>
      <c s="34" t="s">
        <v>2566</v>
      </c>
      <c s="35" t="s">
        <v>5</v>
      </c>
      <c s="6" t="s">
        <v>2567</v>
      </c>
      <c s="36" t="s">
        <v>620</v>
      </c>
      <c s="37">
        <v>1</v>
      </c>
      <c s="36">
        <v>0</v>
      </c>
      <c s="36">
        <f>ROUND(G1604*H1604,6)</f>
      </c>
      <c r="L1604" s="38">
        <v>0</v>
      </c>
      <c s="32">
        <f>ROUND(ROUND(L1604,2)*ROUND(G1604,3),2)</f>
      </c>
      <c s="36" t="s">
        <v>1273</v>
      </c>
      <c>
        <f>(M1604*21)/100</f>
      </c>
      <c t="s">
        <v>28</v>
      </c>
    </row>
    <row r="1605" spans="1:5" ht="12.75">
      <c r="A1605" s="35" t="s">
        <v>57</v>
      </c>
      <c r="E1605" s="39" t="s">
        <v>2567</v>
      </c>
    </row>
    <row r="1606" spans="1:5" ht="12.75">
      <c r="A1606" s="35" t="s">
        <v>58</v>
      </c>
      <c r="E1606" s="40" t="s">
        <v>5</v>
      </c>
    </row>
    <row r="1607" spans="1:5" ht="12.75">
      <c r="A1607" t="s">
        <v>60</v>
      </c>
      <c r="E1607" s="39" t="s">
        <v>5</v>
      </c>
    </row>
    <row r="1608" spans="1:16" ht="12.75">
      <c r="A1608" t="s">
        <v>50</v>
      </c>
      <c s="34" t="s">
        <v>2568</v>
      </c>
      <c s="34" t="s">
        <v>2569</v>
      </c>
      <c s="35" t="s">
        <v>5</v>
      </c>
      <c s="6" t="s">
        <v>2570</v>
      </c>
      <c s="36" t="s">
        <v>620</v>
      </c>
      <c s="37">
        <v>1</v>
      </c>
      <c s="36">
        <v>0</v>
      </c>
      <c s="36">
        <f>ROUND(G1608*H1608,6)</f>
      </c>
      <c r="L1608" s="38">
        <v>0</v>
      </c>
      <c s="32">
        <f>ROUND(ROUND(L1608,2)*ROUND(G1608,3),2)</f>
      </c>
      <c s="36" t="s">
        <v>1273</v>
      </c>
      <c>
        <f>(M1608*21)/100</f>
      </c>
      <c t="s">
        <v>28</v>
      </c>
    </row>
    <row r="1609" spans="1:5" ht="12.75">
      <c r="A1609" s="35" t="s">
        <v>57</v>
      </c>
      <c r="E1609" s="39" t="s">
        <v>2570</v>
      </c>
    </row>
    <row r="1610" spans="1:5" ht="12.75">
      <c r="A1610" s="35" t="s">
        <v>58</v>
      </c>
      <c r="E1610" s="40" t="s">
        <v>5</v>
      </c>
    </row>
    <row r="1611" spans="1:5" ht="12.75">
      <c r="A1611" t="s">
        <v>60</v>
      </c>
      <c r="E1611" s="39" t="s">
        <v>5</v>
      </c>
    </row>
    <row r="1612" spans="1:16" ht="25.5">
      <c r="A1612" t="s">
        <v>50</v>
      </c>
      <c s="34" t="s">
        <v>2571</v>
      </c>
      <c s="34" t="s">
        <v>2572</v>
      </c>
      <c s="35" t="s">
        <v>5</v>
      </c>
      <c s="6" t="s">
        <v>2573</v>
      </c>
      <c s="36" t="s">
        <v>220</v>
      </c>
      <c s="37">
        <v>2</v>
      </c>
      <c s="36">
        <v>0.00253</v>
      </c>
      <c s="36">
        <f>ROUND(G1612*H1612,6)</f>
      </c>
      <c r="L1612" s="38">
        <v>0</v>
      </c>
      <c s="32">
        <f>ROUND(ROUND(L1612,2)*ROUND(G1612,3),2)</f>
      </c>
      <c s="36" t="s">
        <v>1192</v>
      </c>
      <c>
        <f>(M1612*21)/100</f>
      </c>
      <c t="s">
        <v>28</v>
      </c>
    </row>
    <row r="1613" spans="1:5" ht="38.25">
      <c r="A1613" s="35" t="s">
        <v>57</v>
      </c>
      <c r="E1613" s="39" t="s">
        <v>2574</v>
      </c>
    </row>
    <row r="1614" spans="1:5" ht="12.75">
      <c r="A1614" s="35" t="s">
        <v>58</v>
      </c>
      <c r="E1614" s="40" t="s">
        <v>2575</v>
      </c>
    </row>
    <row r="1615" spans="1:5" ht="76.5">
      <c r="A1615" t="s">
        <v>60</v>
      </c>
      <c r="E1615" s="39" t="s">
        <v>2576</v>
      </c>
    </row>
    <row r="1616" spans="1:16" ht="12.75">
      <c r="A1616" t="s">
        <v>50</v>
      </c>
      <c s="34" t="s">
        <v>2577</v>
      </c>
      <c s="34" t="s">
        <v>2578</v>
      </c>
      <c s="35" t="s">
        <v>5</v>
      </c>
      <c s="6" t="s">
        <v>2579</v>
      </c>
      <c s="36" t="s">
        <v>220</v>
      </c>
      <c s="37">
        <v>2</v>
      </c>
      <c s="36">
        <v>0</v>
      </c>
      <c s="36">
        <f>ROUND(G1616*H1616,6)</f>
      </c>
      <c r="L1616" s="38">
        <v>0</v>
      </c>
      <c s="32">
        <f>ROUND(ROUND(L1616,2)*ROUND(G1616,3),2)</f>
      </c>
      <c s="36" t="s">
        <v>1192</v>
      </c>
      <c>
        <f>(M1616*21)/100</f>
      </c>
      <c t="s">
        <v>28</v>
      </c>
    </row>
    <row r="1617" spans="1:5" ht="12.75">
      <c r="A1617" s="35" t="s">
        <v>57</v>
      </c>
      <c r="E1617" s="39" t="s">
        <v>2579</v>
      </c>
    </row>
    <row r="1618" spans="1:5" ht="12.75">
      <c r="A1618" s="35" t="s">
        <v>58</v>
      </c>
      <c r="E1618" s="40" t="s">
        <v>2575</v>
      </c>
    </row>
    <row r="1619" spans="1:5" ht="25.5">
      <c r="A1619" t="s">
        <v>60</v>
      </c>
      <c r="E1619" s="39" t="s">
        <v>2580</v>
      </c>
    </row>
    <row r="1620" spans="1:16" ht="25.5">
      <c r="A1620" t="s">
        <v>50</v>
      </c>
      <c s="34" t="s">
        <v>2581</v>
      </c>
      <c s="34" t="s">
        <v>2582</v>
      </c>
      <c s="35" t="s">
        <v>5</v>
      </c>
      <c s="6" t="s">
        <v>2583</v>
      </c>
      <c s="36" t="s">
        <v>220</v>
      </c>
      <c s="37">
        <v>2.1</v>
      </c>
      <c s="36">
        <v>0.032</v>
      </c>
      <c s="36">
        <f>ROUND(G1620*H1620,6)</f>
      </c>
      <c r="L1620" s="38">
        <v>0</v>
      </c>
      <c s="32">
        <f>ROUND(ROUND(L1620,2)*ROUND(G1620,3),2)</f>
      </c>
      <c s="36" t="s">
        <v>1192</v>
      </c>
      <c>
        <f>(M1620*21)/100</f>
      </c>
      <c t="s">
        <v>28</v>
      </c>
    </row>
    <row r="1621" spans="1:5" ht="25.5">
      <c r="A1621" s="35" t="s">
        <v>57</v>
      </c>
      <c r="E1621" s="39" t="s">
        <v>2583</v>
      </c>
    </row>
    <row r="1622" spans="1:5" ht="25.5">
      <c r="A1622" s="35" t="s">
        <v>58</v>
      </c>
      <c r="E1622" s="40" t="s">
        <v>2584</v>
      </c>
    </row>
    <row r="1623" spans="1:5" ht="12.75">
      <c r="A1623" t="s">
        <v>60</v>
      </c>
      <c r="E1623" s="39" t="s">
        <v>5</v>
      </c>
    </row>
    <row r="1624" spans="1:16" ht="12.75">
      <c r="A1624" t="s">
        <v>50</v>
      </c>
      <c s="34" t="s">
        <v>2585</v>
      </c>
      <c s="34" t="s">
        <v>2586</v>
      </c>
      <c s="35" t="s">
        <v>5</v>
      </c>
      <c s="6" t="s">
        <v>2587</v>
      </c>
      <c s="36" t="s">
        <v>620</v>
      </c>
      <c s="37">
        <v>8</v>
      </c>
      <c s="36">
        <v>0</v>
      </c>
      <c s="36">
        <f>ROUND(G1624*H1624,6)</f>
      </c>
      <c r="L1624" s="38">
        <v>0</v>
      </c>
      <c s="32">
        <f>ROUND(ROUND(L1624,2)*ROUND(G1624,3),2)</f>
      </c>
      <c s="36" t="s">
        <v>1192</v>
      </c>
      <c>
        <f>(M1624*21)/100</f>
      </c>
      <c t="s">
        <v>28</v>
      </c>
    </row>
    <row r="1625" spans="1:5" ht="12.75">
      <c r="A1625" s="35" t="s">
        <v>57</v>
      </c>
      <c r="E1625" s="39" t="s">
        <v>2587</v>
      </c>
    </row>
    <row r="1626" spans="1:5" ht="38.25">
      <c r="A1626" s="35" t="s">
        <v>58</v>
      </c>
      <c r="E1626" s="42" t="s">
        <v>2588</v>
      </c>
    </row>
    <row r="1627" spans="1:5" ht="178.5">
      <c r="A1627" t="s">
        <v>60</v>
      </c>
      <c r="E1627" s="39" t="s">
        <v>2589</v>
      </c>
    </row>
    <row r="1628" spans="1:16" ht="12.75">
      <c r="A1628" t="s">
        <v>50</v>
      </c>
      <c s="34" t="s">
        <v>2590</v>
      </c>
      <c s="34" t="s">
        <v>2591</v>
      </c>
      <c s="35" t="s">
        <v>5</v>
      </c>
      <c s="6" t="s">
        <v>2592</v>
      </c>
      <c s="36" t="s">
        <v>620</v>
      </c>
      <c s="37">
        <v>2</v>
      </c>
      <c s="36">
        <v>0</v>
      </c>
      <c s="36">
        <f>ROUND(G1628*H1628,6)</f>
      </c>
      <c r="L1628" s="38">
        <v>0</v>
      </c>
      <c s="32">
        <f>ROUND(ROUND(L1628,2)*ROUND(G1628,3),2)</f>
      </c>
      <c s="36" t="s">
        <v>1273</v>
      </c>
      <c>
        <f>(M1628*21)/100</f>
      </c>
      <c t="s">
        <v>28</v>
      </c>
    </row>
    <row r="1629" spans="1:5" ht="12.75">
      <c r="A1629" s="35" t="s">
        <v>57</v>
      </c>
      <c r="E1629" s="39" t="s">
        <v>2592</v>
      </c>
    </row>
    <row r="1630" spans="1:5" ht="12.75">
      <c r="A1630" s="35" t="s">
        <v>58</v>
      </c>
      <c r="E1630" s="40" t="s">
        <v>5</v>
      </c>
    </row>
    <row r="1631" spans="1:5" ht="12.75">
      <c r="A1631" t="s">
        <v>60</v>
      </c>
      <c r="E1631" s="39" t="s">
        <v>5</v>
      </c>
    </row>
    <row r="1632" spans="1:16" ht="12.75">
      <c r="A1632" t="s">
        <v>50</v>
      </c>
      <c s="34" t="s">
        <v>2593</v>
      </c>
      <c s="34" t="s">
        <v>2594</v>
      </c>
      <c s="35" t="s">
        <v>5</v>
      </c>
      <c s="6" t="s">
        <v>2595</v>
      </c>
      <c s="36" t="s">
        <v>620</v>
      </c>
      <c s="37">
        <v>1</v>
      </c>
      <c s="36">
        <v>0</v>
      </c>
      <c s="36">
        <f>ROUND(G1632*H1632,6)</f>
      </c>
      <c r="L1632" s="38">
        <v>0</v>
      </c>
      <c s="32">
        <f>ROUND(ROUND(L1632,2)*ROUND(G1632,3),2)</f>
      </c>
      <c s="36" t="s">
        <v>1273</v>
      </c>
      <c>
        <f>(M1632*21)/100</f>
      </c>
      <c t="s">
        <v>28</v>
      </c>
    </row>
    <row r="1633" spans="1:5" ht="12.75">
      <c r="A1633" s="35" t="s">
        <v>57</v>
      </c>
      <c r="E1633" s="39" t="s">
        <v>2595</v>
      </c>
    </row>
    <row r="1634" spans="1:5" ht="12.75">
      <c r="A1634" s="35" t="s">
        <v>58</v>
      </c>
      <c r="E1634" s="40" t="s">
        <v>5</v>
      </c>
    </row>
    <row r="1635" spans="1:5" ht="12.75">
      <c r="A1635" t="s">
        <v>60</v>
      </c>
      <c r="E1635" s="39" t="s">
        <v>5</v>
      </c>
    </row>
    <row r="1636" spans="1:16" ht="12.75">
      <c r="A1636" t="s">
        <v>50</v>
      </c>
      <c s="34" t="s">
        <v>2596</v>
      </c>
      <c s="34" t="s">
        <v>2597</v>
      </c>
      <c s="35" t="s">
        <v>5</v>
      </c>
      <c s="6" t="s">
        <v>2592</v>
      </c>
      <c s="36" t="s">
        <v>620</v>
      </c>
      <c s="37">
        <v>2</v>
      </c>
      <c s="36">
        <v>0</v>
      </c>
      <c s="36">
        <f>ROUND(G1636*H1636,6)</f>
      </c>
      <c r="L1636" s="38">
        <v>0</v>
      </c>
      <c s="32">
        <f>ROUND(ROUND(L1636,2)*ROUND(G1636,3),2)</f>
      </c>
      <c s="36" t="s">
        <v>1273</v>
      </c>
      <c>
        <f>(M1636*21)/100</f>
      </c>
      <c t="s">
        <v>28</v>
      </c>
    </row>
    <row r="1637" spans="1:5" ht="12.75">
      <c r="A1637" s="35" t="s">
        <v>57</v>
      </c>
      <c r="E1637" s="39" t="s">
        <v>2592</v>
      </c>
    </row>
    <row r="1638" spans="1:5" ht="12.75">
      <c r="A1638" s="35" t="s">
        <v>58</v>
      </c>
      <c r="E1638" s="40" t="s">
        <v>5</v>
      </c>
    </row>
    <row r="1639" spans="1:5" ht="12.75">
      <c r="A1639" t="s">
        <v>60</v>
      </c>
      <c r="E1639" s="39" t="s">
        <v>5</v>
      </c>
    </row>
    <row r="1640" spans="1:16" ht="12.75">
      <c r="A1640" t="s">
        <v>50</v>
      </c>
      <c s="34" t="s">
        <v>2598</v>
      </c>
      <c s="34" t="s">
        <v>2599</v>
      </c>
      <c s="35" t="s">
        <v>5</v>
      </c>
      <c s="6" t="s">
        <v>2600</v>
      </c>
      <c s="36" t="s">
        <v>620</v>
      </c>
      <c s="37">
        <v>1</v>
      </c>
      <c s="36">
        <v>0</v>
      </c>
      <c s="36">
        <f>ROUND(G1640*H1640,6)</f>
      </c>
      <c r="L1640" s="38">
        <v>0</v>
      </c>
      <c s="32">
        <f>ROUND(ROUND(L1640,2)*ROUND(G1640,3),2)</f>
      </c>
      <c s="36" t="s">
        <v>1273</v>
      </c>
      <c>
        <f>(M1640*21)/100</f>
      </c>
      <c t="s">
        <v>28</v>
      </c>
    </row>
    <row r="1641" spans="1:5" ht="12.75">
      <c r="A1641" s="35" t="s">
        <v>57</v>
      </c>
      <c r="E1641" s="39" t="s">
        <v>2600</v>
      </c>
    </row>
    <row r="1642" spans="1:5" ht="12.75">
      <c r="A1642" s="35" t="s">
        <v>58</v>
      </c>
      <c r="E1642" s="40" t="s">
        <v>5</v>
      </c>
    </row>
    <row r="1643" spans="1:5" ht="12.75">
      <c r="A1643" t="s">
        <v>60</v>
      </c>
      <c r="E1643" s="39" t="s">
        <v>5</v>
      </c>
    </row>
    <row r="1644" spans="1:16" ht="25.5">
      <c r="A1644" t="s">
        <v>50</v>
      </c>
      <c s="34" t="s">
        <v>2601</v>
      </c>
      <c s="34" t="s">
        <v>2602</v>
      </c>
      <c s="35" t="s">
        <v>5</v>
      </c>
      <c s="6" t="s">
        <v>2603</v>
      </c>
      <c s="36" t="s">
        <v>620</v>
      </c>
      <c s="37">
        <v>2</v>
      </c>
      <c s="36">
        <v>0</v>
      </c>
      <c s="36">
        <f>ROUND(G1644*H1644,6)</f>
      </c>
      <c r="L1644" s="38">
        <v>0</v>
      </c>
      <c s="32">
        <f>ROUND(ROUND(L1644,2)*ROUND(G1644,3),2)</f>
      </c>
      <c s="36" t="s">
        <v>1273</v>
      </c>
      <c>
        <f>(M1644*21)/100</f>
      </c>
      <c t="s">
        <v>28</v>
      </c>
    </row>
    <row r="1645" spans="1:5" ht="63.75">
      <c r="A1645" s="35" t="s">
        <v>57</v>
      </c>
      <c r="E1645" s="39" t="s">
        <v>2604</v>
      </c>
    </row>
    <row r="1646" spans="1:5" ht="12.75">
      <c r="A1646" s="35" t="s">
        <v>58</v>
      </c>
      <c r="E1646" s="40" t="s">
        <v>5</v>
      </c>
    </row>
    <row r="1647" spans="1:5" ht="12.75">
      <c r="A1647" t="s">
        <v>60</v>
      </c>
      <c r="E1647" s="39" t="s">
        <v>5</v>
      </c>
    </row>
    <row r="1648" spans="1:16" ht="12.75">
      <c r="A1648" t="s">
        <v>50</v>
      </c>
      <c s="34" t="s">
        <v>2605</v>
      </c>
      <c s="34" t="s">
        <v>2606</v>
      </c>
      <c s="35" t="s">
        <v>5</v>
      </c>
      <c s="6" t="s">
        <v>2607</v>
      </c>
      <c s="36" t="s">
        <v>188</v>
      </c>
      <c s="37">
        <v>3.2</v>
      </c>
      <c s="36">
        <v>0</v>
      </c>
      <c s="36">
        <f>ROUND(G1648*H1648,6)</f>
      </c>
      <c r="L1648" s="38">
        <v>0</v>
      </c>
      <c s="32">
        <f>ROUND(ROUND(L1648,2)*ROUND(G1648,3),2)</f>
      </c>
      <c s="36" t="s">
        <v>1192</v>
      </c>
      <c>
        <f>(M1648*21)/100</f>
      </c>
      <c t="s">
        <v>28</v>
      </c>
    </row>
    <row r="1649" spans="1:5" ht="12.75">
      <c r="A1649" s="35" t="s">
        <v>57</v>
      </c>
      <c r="E1649" s="39" t="s">
        <v>2607</v>
      </c>
    </row>
    <row r="1650" spans="1:5" ht="12.75">
      <c r="A1650" s="35" t="s">
        <v>58</v>
      </c>
      <c r="E1650" s="40" t="s">
        <v>2608</v>
      </c>
    </row>
    <row r="1651" spans="1:5" ht="12.75">
      <c r="A1651" t="s">
        <v>60</v>
      </c>
      <c r="E1651" s="39" t="s">
        <v>2609</v>
      </c>
    </row>
    <row r="1652" spans="1:16" ht="25.5">
      <c r="A1652" t="s">
        <v>50</v>
      </c>
      <c s="34" t="s">
        <v>2610</v>
      </c>
      <c s="34" t="s">
        <v>2611</v>
      </c>
      <c s="35" t="s">
        <v>5</v>
      </c>
      <c s="6" t="s">
        <v>2612</v>
      </c>
      <c s="36" t="s">
        <v>620</v>
      </c>
      <c s="37">
        <v>4</v>
      </c>
      <c s="36">
        <v>0</v>
      </c>
      <c s="36">
        <f>ROUND(G1652*H1652,6)</f>
      </c>
      <c r="L1652" s="38">
        <v>0</v>
      </c>
      <c s="32">
        <f>ROUND(ROUND(L1652,2)*ROUND(G1652,3),2)</f>
      </c>
      <c s="36" t="s">
        <v>1273</v>
      </c>
      <c>
        <f>(M1652*21)/100</f>
      </c>
      <c t="s">
        <v>28</v>
      </c>
    </row>
    <row r="1653" spans="1:5" ht="38.25">
      <c r="A1653" s="35" t="s">
        <v>57</v>
      </c>
      <c r="E1653" s="39" t="s">
        <v>2613</v>
      </c>
    </row>
    <row r="1654" spans="1:5" ht="12.75">
      <c r="A1654" s="35" t="s">
        <v>58</v>
      </c>
      <c r="E1654" s="40" t="s">
        <v>5</v>
      </c>
    </row>
    <row r="1655" spans="1:5" ht="12.75">
      <c r="A1655" t="s">
        <v>60</v>
      </c>
      <c r="E1655" s="39" t="s">
        <v>5</v>
      </c>
    </row>
    <row r="1656" spans="1:16" ht="12.75">
      <c r="A1656" t="s">
        <v>50</v>
      </c>
      <c s="34" t="s">
        <v>2614</v>
      </c>
      <c s="34" t="s">
        <v>2615</v>
      </c>
      <c s="35" t="s">
        <v>5</v>
      </c>
      <c s="6" t="s">
        <v>2616</v>
      </c>
      <c s="36" t="s">
        <v>294</v>
      </c>
      <c s="37">
        <v>28.812</v>
      </c>
      <c s="36">
        <v>7E-05</v>
      </c>
      <c s="36">
        <f>ROUND(G1656*H1656,6)</f>
      </c>
      <c r="L1656" s="38">
        <v>0</v>
      </c>
      <c s="32">
        <f>ROUND(ROUND(L1656,2)*ROUND(G1656,3),2)</f>
      </c>
      <c s="36" t="s">
        <v>1192</v>
      </c>
      <c>
        <f>(M1656*21)/100</f>
      </c>
      <c t="s">
        <v>28</v>
      </c>
    </row>
    <row r="1657" spans="1:5" ht="12.75">
      <c r="A1657" s="35" t="s">
        <v>57</v>
      </c>
      <c r="E1657" s="39" t="s">
        <v>2616</v>
      </c>
    </row>
    <row r="1658" spans="1:5" ht="51">
      <c r="A1658" s="35" t="s">
        <v>58</v>
      </c>
      <c r="E1658" s="42" t="s">
        <v>2617</v>
      </c>
    </row>
    <row r="1659" spans="1:5" ht="12.75">
      <c r="A1659" t="s">
        <v>60</v>
      </c>
      <c r="E1659" s="39" t="s">
        <v>2618</v>
      </c>
    </row>
    <row r="1660" spans="1:16" ht="12.75">
      <c r="A1660" t="s">
        <v>50</v>
      </c>
      <c s="34" t="s">
        <v>2619</v>
      </c>
      <c s="34" t="s">
        <v>2620</v>
      </c>
      <c s="35" t="s">
        <v>5</v>
      </c>
      <c s="6" t="s">
        <v>2621</v>
      </c>
      <c s="36" t="s">
        <v>55</v>
      </c>
      <c s="37">
        <v>0.032</v>
      </c>
      <c s="36">
        <v>1</v>
      </c>
      <c s="36">
        <f>ROUND(G1660*H1660,6)</f>
      </c>
      <c r="L1660" s="38">
        <v>0</v>
      </c>
      <c s="32">
        <f>ROUND(ROUND(L1660,2)*ROUND(G1660,3),2)</f>
      </c>
      <c s="36" t="s">
        <v>1192</v>
      </c>
      <c>
        <f>(M1660*21)/100</f>
      </c>
      <c t="s">
        <v>28</v>
      </c>
    </row>
    <row r="1661" spans="1:5" ht="12.75">
      <c r="A1661" s="35" t="s">
        <v>57</v>
      </c>
      <c r="E1661" s="39" t="s">
        <v>2621</v>
      </c>
    </row>
    <row r="1662" spans="1:5" ht="25.5">
      <c r="A1662" s="35" t="s">
        <v>58</v>
      </c>
      <c r="E1662" s="40" t="s">
        <v>2622</v>
      </c>
    </row>
    <row r="1663" spans="1:5" ht="12.75">
      <c r="A1663" t="s">
        <v>60</v>
      </c>
      <c r="E1663" s="39" t="s">
        <v>2623</v>
      </c>
    </row>
    <row r="1664" spans="1:16" ht="12.75">
      <c r="A1664" t="s">
        <v>50</v>
      </c>
      <c s="34" t="s">
        <v>2624</v>
      </c>
      <c s="34" t="s">
        <v>2625</v>
      </c>
      <c s="35" t="s">
        <v>5</v>
      </c>
      <c s="6" t="s">
        <v>2626</v>
      </c>
      <c s="36" t="s">
        <v>294</v>
      </c>
      <c s="37">
        <v>1269.62</v>
      </c>
      <c s="36">
        <v>5E-05</v>
      </c>
      <c s="36">
        <f>ROUND(G1664*H1664,6)</f>
      </c>
      <c r="L1664" s="38">
        <v>0</v>
      </c>
      <c s="32">
        <f>ROUND(ROUND(L1664,2)*ROUND(G1664,3),2)</f>
      </c>
      <c s="36" t="s">
        <v>1192</v>
      </c>
      <c>
        <f>(M1664*21)/100</f>
      </c>
      <c t="s">
        <v>28</v>
      </c>
    </row>
    <row r="1665" spans="1:5" ht="12.75">
      <c r="A1665" s="35" t="s">
        <v>57</v>
      </c>
      <c r="E1665" s="39" t="s">
        <v>2626</v>
      </c>
    </row>
    <row r="1666" spans="1:5" ht="38.25">
      <c r="A1666" s="35" t="s">
        <v>58</v>
      </c>
      <c r="E1666" s="42" t="s">
        <v>2627</v>
      </c>
    </row>
    <row r="1667" spans="1:5" ht="12.75">
      <c r="A1667" t="s">
        <v>60</v>
      </c>
      <c r="E1667" s="39" t="s">
        <v>2618</v>
      </c>
    </row>
    <row r="1668" spans="1:16" ht="12.75">
      <c r="A1668" t="s">
        <v>50</v>
      </c>
      <c s="34" t="s">
        <v>2628</v>
      </c>
      <c s="34" t="s">
        <v>2629</v>
      </c>
      <c s="35" t="s">
        <v>5</v>
      </c>
      <c s="6" t="s">
        <v>2630</v>
      </c>
      <c s="36" t="s">
        <v>294</v>
      </c>
      <c s="37">
        <v>1396.582</v>
      </c>
      <c s="36">
        <v>0</v>
      </c>
      <c s="36">
        <f>ROUND(G1668*H1668,6)</f>
      </c>
      <c r="L1668" s="38">
        <v>0</v>
      </c>
      <c s="32">
        <f>ROUND(ROUND(L1668,2)*ROUND(G1668,3),2)</f>
      </c>
      <c s="36" t="s">
        <v>1273</v>
      </c>
      <c>
        <f>(M1668*21)/100</f>
      </c>
      <c t="s">
        <v>28</v>
      </c>
    </row>
    <row r="1669" spans="1:5" ht="12.75">
      <c r="A1669" s="35" t="s">
        <v>57</v>
      </c>
      <c r="E1669" s="39" t="s">
        <v>2630</v>
      </c>
    </row>
    <row r="1670" spans="1:5" ht="12.75">
      <c r="A1670" s="35" t="s">
        <v>58</v>
      </c>
      <c r="E1670" s="40" t="s">
        <v>2631</v>
      </c>
    </row>
    <row r="1671" spans="1:5" ht="12.75">
      <c r="A1671" t="s">
        <v>60</v>
      </c>
      <c r="E1671" s="39" t="s">
        <v>5</v>
      </c>
    </row>
    <row r="1672" spans="1:16" ht="25.5">
      <c r="A1672" t="s">
        <v>50</v>
      </c>
      <c s="34" t="s">
        <v>2632</v>
      </c>
      <c s="34" t="s">
        <v>2633</v>
      </c>
      <c s="35" t="s">
        <v>5</v>
      </c>
      <c s="6" t="s">
        <v>2634</v>
      </c>
      <c s="36" t="s">
        <v>294</v>
      </c>
      <c s="37">
        <v>35</v>
      </c>
      <c s="36">
        <v>0</v>
      </c>
      <c s="36">
        <f>ROUND(G1672*H1672,6)</f>
      </c>
      <c r="L1672" s="38">
        <v>0</v>
      </c>
      <c s="32">
        <f>ROUND(ROUND(L1672,2)*ROUND(G1672,3),2)</f>
      </c>
      <c s="36" t="s">
        <v>1192</v>
      </c>
      <c>
        <f>(M1672*21)/100</f>
      </c>
      <c t="s">
        <v>28</v>
      </c>
    </row>
    <row r="1673" spans="1:5" ht="25.5">
      <c r="A1673" s="35" t="s">
        <v>57</v>
      </c>
      <c r="E1673" s="39" t="s">
        <v>2634</v>
      </c>
    </row>
    <row r="1674" spans="1:5" ht="12.75">
      <c r="A1674" s="35" t="s">
        <v>58</v>
      </c>
      <c r="E1674" s="40" t="s">
        <v>2635</v>
      </c>
    </row>
    <row r="1675" spans="1:5" ht="63.75">
      <c r="A1675" t="s">
        <v>60</v>
      </c>
      <c r="E1675" s="39" t="s">
        <v>2636</v>
      </c>
    </row>
    <row r="1676" spans="1:16" ht="12.75">
      <c r="A1676" t="s">
        <v>50</v>
      </c>
      <c s="34" t="s">
        <v>2637</v>
      </c>
      <c s="34" t="s">
        <v>2638</v>
      </c>
      <c s="35" t="s">
        <v>5</v>
      </c>
      <c s="6" t="s">
        <v>2639</v>
      </c>
      <c s="36" t="s">
        <v>188</v>
      </c>
      <c s="37">
        <v>52.52</v>
      </c>
      <c s="36">
        <v>0</v>
      </c>
      <c s="36">
        <f>ROUND(G1676*H1676,6)</f>
      </c>
      <c r="L1676" s="38">
        <v>0</v>
      </c>
      <c s="32">
        <f>ROUND(ROUND(L1676,2)*ROUND(G1676,3),2)</f>
      </c>
      <c s="36" t="s">
        <v>1273</v>
      </c>
      <c>
        <f>(M1676*21)/100</f>
      </c>
      <c t="s">
        <v>28</v>
      </c>
    </row>
    <row r="1677" spans="1:5" ht="12.75">
      <c r="A1677" s="35" t="s">
        <v>57</v>
      </c>
      <c r="E1677" s="39" t="s">
        <v>2639</v>
      </c>
    </row>
    <row r="1678" spans="1:5" ht="12.75">
      <c r="A1678" s="35" t="s">
        <v>58</v>
      </c>
      <c r="E1678" s="40" t="s">
        <v>2640</v>
      </c>
    </row>
    <row r="1679" spans="1:5" ht="12.75">
      <c r="A1679" t="s">
        <v>60</v>
      </c>
      <c r="E1679" s="39" t="s">
        <v>5</v>
      </c>
    </row>
    <row r="1680" spans="1:16" ht="12.75">
      <c r="A1680" t="s">
        <v>50</v>
      </c>
      <c s="34" t="s">
        <v>2641</v>
      </c>
      <c s="34" t="s">
        <v>2642</v>
      </c>
      <c s="35" t="s">
        <v>5</v>
      </c>
      <c s="6" t="s">
        <v>2643</v>
      </c>
      <c s="36" t="s">
        <v>294</v>
      </c>
      <c s="37">
        <v>400</v>
      </c>
      <c s="36">
        <v>6E-05</v>
      </c>
      <c s="36">
        <f>ROUND(G1680*H1680,6)</f>
      </c>
      <c r="L1680" s="38">
        <v>0</v>
      </c>
      <c s="32">
        <f>ROUND(ROUND(L1680,2)*ROUND(G1680,3),2)</f>
      </c>
      <c s="36" t="s">
        <v>1192</v>
      </c>
      <c>
        <f>(M1680*21)/100</f>
      </c>
      <c t="s">
        <v>28</v>
      </c>
    </row>
    <row r="1681" spans="1:5" ht="12.75">
      <c r="A1681" s="35" t="s">
        <v>57</v>
      </c>
      <c r="E1681" s="39" t="s">
        <v>2643</v>
      </c>
    </row>
    <row r="1682" spans="1:5" ht="89.25">
      <c r="A1682" s="35" t="s">
        <v>58</v>
      </c>
      <c r="E1682" s="42" t="s">
        <v>2644</v>
      </c>
    </row>
    <row r="1683" spans="1:5" ht="12.75">
      <c r="A1683" t="s">
        <v>60</v>
      </c>
      <c r="E1683" s="39" t="s">
        <v>2618</v>
      </c>
    </row>
    <row r="1684" spans="1:16" ht="12.75">
      <c r="A1684" t="s">
        <v>50</v>
      </c>
      <c s="34" t="s">
        <v>2645</v>
      </c>
      <c s="34" t="s">
        <v>2646</v>
      </c>
      <c s="35" t="s">
        <v>5</v>
      </c>
      <c s="6" t="s">
        <v>2647</v>
      </c>
      <c s="36" t="s">
        <v>620</v>
      </c>
      <c s="37">
        <v>2</v>
      </c>
      <c s="36">
        <v>0</v>
      </c>
      <c s="36">
        <f>ROUND(G1684*H1684,6)</f>
      </c>
      <c r="L1684" s="38">
        <v>0</v>
      </c>
      <c s="32">
        <f>ROUND(ROUND(L1684,2)*ROUND(G1684,3),2)</f>
      </c>
      <c s="36" t="s">
        <v>1273</v>
      </c>
      <c>
        <f>(M1684*21)/100</f>
      </c>
      <c t="s">
        <v>28</v>
      </c>
    </row>
    <row r="1685" spans="1:5" ht="12.75">
      <c r="A1685" s="35" t="s">
        <v>57</v>
      </c>
      <c r="E1685" s="39" t="s">
        <v>2647</v>
      </c>
    </row>
    <row r="1686" spans="1:5" ht="12.75">
      <c r="A1686" s="35" t="s">
        <v>58</v>
      </c>
      <c r="E1686" s="40" t="s">
        <v>5</v>
      </c>
    </row>
    <row r="1687" spans="1:5" ht="12.75">
      <c r="A1687" t="s">
        <v>60</v>
      </c>
      <c r="E1687" s="39" t="s">
        <v>5</v>
      </c>
    </row>
    <row r="1688" spans="1:16" ht="25.5">
      <c r="A1688" t="s">
        <v>50</v>
      </c>
      <c s="34" t="s">
        <v>2648</v>
      </c>
      <c s="34" t="s">
        <v>2649</v>
      </c>
      <c s="35" t="s">
        <v>5</v>
      </c>
      <c s="6" t="s">
        <v>2650</v>
      </c>
      <c s="36" t="s">
        <v>620</v>
      </c>
      <c s="37">
        <v>9</v>
      </c>
      <c s="36">
        <v>0</v>
      </c>
      <c s="36">
        <f>ROUND(G1688*H1688,6)</f>
      </c>
      <c r="L1688" s="38">
        <v>0</v>
      </c>
      <c s="32">
        <f>ROUND(ROUND(L1688,2)*ROUND(G1688,3),2)</f>
      </c>
      <c s="36" t="s">
        <v>1273</v>
      </c>
      <c>
        <f>(M1688*21)/100</f>
      </c>
      <c t="s">
        <v>28</v>
      </c>
    </row>
    <row r="1689" spans="1:5" ht="38.25">
      <c r="A1689" s="35" t="s">
        <v>57</v>
      </c>
      <c r="E1689" s="39" t="s">
        <v>2651</v>
      </c>
    </row>
    <row r="1690" spans="1:5" ht="12.75">
      <c r="A1690" s="35" t="s">
        <v>58</v>
      </c>
      <c r="E1690" s="40" t="s">
        <v>5</v>
      </c>
    </row>
    <row r="1691" spans="1:5" ht="12.75">
      <c r="A1691" t="s">
        <v>60</v>
      </c>
      <c r="E1691" s="39" t="s">
        <v>5</v>
      </c>
    </row>
    <row r="1692" spans="1:16" ht="25.5">
      <c r="A1692" t="s">
        <v>50</v>
      </c>
      <c s="34" t="s">
        <v>2652</v>
      </c>
      <c s="34" t="s">
        <v>2653</v>
      </c>
      <c s="35" t="s">
        <v>5</v>
      </c>
      <c s="6" t="s">
        <v>2650</v>
      </c>
      <c s="36" t="s">
        <v>620</v>
      </c>
      <c s="37">
        <v>9</v>
      </c>
      <c s="36">
        <v>0</v>
      </c>
      <c s="36">
        <f>ROUND(G1692*H1692,6)</f>
      </c>
      <c r="L1692" s="38">
        <v>0</v>
      </c>
      <c s="32">
        <f>ROUND(ROUND(L1692,2)*ROUND(G1692,3),2)</f>
      </c>
      <c s="36" t="s">
        <v>1273</v>
      </c>
      <c>
        <f>(M1692*21)/100</f>
      </c>
      <c t="s">
        <v>28</v>
      </c>
    </row>
    <row r="1693" spans="1:5" ht="38.25">
      <c r="A1693" s="35" t="s">
        <v>57</v>
      </c>
      <c r="E1693" s="39" t="s">
        <v>2651</v>
      </c>
    </row>
    <row r="1694" spans="1:5" ht="12.75">
      <c r="A1694" s="35" t="s">
        <v>58</v>
      </c>
      <c r="E1694" s="40" t="s">
        <v>5</v>
      </c>
    </row>
    <row r="1695" spans="1:5" ht="12.75">
      <c r="A1695" t="s">
        <v>60</v>
      </c>
      <c r="E1695" s="39" t="s">
        <v>5</v>
      </c>
    </row>
    <row r="1696" spans="1:16" ht="25.5">
      <c r="A1696" t="s">
        <v>50</v>
      </c>
      <c s="34" t="s">
        <v>2654</v>
      </c>
      <c s="34" t="s">
        <v>2655</v>
      </c>
      <c s="35" t="s">
        <v>5</v>
      </c>
      <c s="6" t="s">
        <v>2656</v>
      </c>
      <c s="36" t="s">
        <v>55</v>
      </c>
      <c s="37">
        <v>14.765</v>
      </c>
      <c s="36">
        <v>0</v>
      </c>
      <c s="36">
        <f>ROUND(G1696*H1696,6)</f>
      </c>
      <c r="L1696" s="38">
        <v>0</v>
      </c>
      <c s="32">
        <f>ROUND(ROUND(L1696,2)*ROUND(G1696,3),2)</f>
      </c>
      <c s="36" t="s">
        <v>1192</v>
      </c>
      <c>
        <f>(M1696*21)/100</f>
      </c>
      <c t="s">
        <v>28</v>
      </c>
    </row>
    <row r="1697" spans="1:5" ht="25.5">
      <c r="A1697" s="35" t="s">
        <v>57</v>
      </c>
      <c r="E1697" s="39" t="s">
        <v>2656</v>
      </c>
    </row>
    <row r="1698" spans="1:5" ht="12.75">
      <c r="A1698" s="35" t="s">
        <v>58</v>
      </c>
      <c r="E1698" s="40" t="s">
        <v>5</v>
      </c>
    </row>
    <row r="1699" spans="1:5" ht="114.75">
      <c r="A1699" t="s">
        <v>60</v>
      </c>
      <c r="E1699" s="39" t="s">
        <v>2657</v>
      </c>
    </row>
    <row r="1700" spans="1:16" ht="38.25">
      <c r="A1700" t="s">
        <v>50</v>
      </c>
      <c s="34" t="s">
        <v>2658</v>
      </c>
      <c s="34" t="s">
        <v>2659</v>
      </c>
      <c s="35" t="s">
        <v>5</v>
      </c>
      <c s="6" t="s">
        <v>2660</v>
      </c>
      <c s="36" t="s">
        <v>55</v>
      </c>
      <c s="37">
        <v>14.765</v>
      </c>
      <c s="36">
        <v>0</v>
      </c>
      <c s="36">
        <f>ROUND(G1700*H1700,6)</f>
      </c>
      <c r="L1700" s="38">
        <v>0</v>
      </c>
      <c s="32">
        <f>ROUND(ROUND(L1700,2)*ROUND(G1700,3),2)</f>
      </c>
      <c s="36" t="s">
        <v>1192</v>
      </c>
      <c>
        <f>(M1700*21)/100</f>
      </c>
      <c t="s">
        <v>28</v>
      </c>
    </row>
    <row r="1701" spans="1:5" ht="38.25">
      <c r="A1701" s="35" t="s">
        <v>57</v>
      </c>
      <c r="E1701" s="39" t="s">
        <v>2661</v>
      </c>
    </row>
    <row r="1702" spans="1:5" ht="12.75">
      <c r="A1702" s="35" t="s">
        <v>58</v>
      </c>
      <c r="E1702" s="40" t="s">
        <v>5</v>
      </c>
    </row>
    <row r="1703" spans="1:5" ht="114.75">
      <c r="A1703" t="s">
        <v>60</v>
      </c>
      <c r="E1703" s="39" t="s">
        <v>2657</v>
      </c>
    </row>
    <row r="1704" spans="1:16" ht="25.5">
      <c r="A1704" t="s">
        <v>50</v>
      </c>
      <c s="34" t="s">
        <v>2662</v>
      </c>
      <c s="34" t="s">
        <v>2663</v>
      </c>
      <c s="35" t="s">
        <v>5</v>
      </c>
      <c s="6" t="s">
        <v>2664</v>
      </c>
      <c s="36" t="s">
        <v>620</v>
      </c>
      <c s="37">
        <v>1</v>
      </c>
      <c s="36">
        <v>0</v>
      </c>
      <c s="36">
        <f>ROUND(G1704*H1704,6)</f>
      </c>
      <c r="L1704" s="38">
        <v>0</v>
      </c>
      <c s="32">
        <f>ROUND(ROUND(L1704,2)*ROUND(G1704,3),2)</f>
      </c>
      <c s="36" t="s">
        <v>56</v>
      </c>
      <c>
        <f>(M1704*21)/100</f>
      </c>
      <c t="s">
        <v>28</v>
      </c>
    </row>
    <row r="1705" spans="1:5" ht="25.5">
      <c r="A1705" s="35" t="s">
        <v>57</v>
      </c>
      <c r="E1705" s="39" t="s">
        <v>2664</v>
      </c>
    </row>
    <row r="1706" spans="1:5" ht="12.75">
      <c r="A1706" s="35" t="s">
        <v>58</v>
      </c>
      <c r="E1706" s="40" t="s">
        <v>5</v>
      </c>
    </row>
    <row r="1707" spans="1:5" ht="12.75">
      <c r="A1707" t="s">
        <v>60</v>
      </c>
      <c r="E1707" s="39" t="s">
        <v>5</v>
      </c>
    </row>
    <row r="1708" spans="1:13" ht="12.75">
      <c r="A1708" t="s">
        <v>47</v>
      </c>
      <c r="C1708" s="31" t="s">
        <v>2665</v>
      </c>
      <c r="E1708" s="33" t="s">
        <v>2666</v>
      </c>
      <c r="J1708" s="32">
        <f>0</f>
      </c>
      <c s="32">
        <f>0</f>
      </c>
      <c s="32">
        <f>0+L1709+L1713+L1717+L1721+L1725+L1729+L1733+L1737+L1741</f>
      </c>
      <c s="32">
        <f>0+M1709+M1713+M1717+M1721+M1725+M1729+M1733+M1737+M1741</f>
      </c>
    </row>
    <row r="1709" spans="1:16" ht="25.5">
      <c r="A1709" t="s">
        <v>50</v>
      </c>
      <c s="34" t="s">
        <v>2667</v>
      </c>
      <c s="34" t="s">
        <v>2668</v>
      </c>
      <c s="35" t="s">
        <v>5</v>
      </c>
      <c s="6" t="s">
        <v>2669</v>
      </c>
      <c s="36" t="s">
        <v>220</v>
      </c>
      <c s="37">
        <v>95.8</v>
      </c>
      <c s="36">
        <v>0.03879</v>
      </c>
      <c s="36">
        <f>ROUND(G1709*H1709,6)</f>
      </c>
      <c r="L1709" s="38">
        <v>0</v>
      </c>
      <c s="32">
        <f>ROUND(ROUND(L1709,2)*ROUND(G1709,3),2)</f>
      </c>
      <c s="36" t="s">
        <v>1192</v>
      </c>
      <c>
        <f>(M1709*21)/100</f>
      </c>
      <c t="s">
        <v>28</v>
      </c>
    </row>
    <row r="1710" spans="1:5" ht="25.5">
      <c r="A1710" s="35" t="s">
        <v>57</v>
      </c>
      <c r="E1710" s="39" t="s">
        <v>2669</v>
      </c>
    </row>
    <row r="1711" spans="1:5" ht="12.75">
      <c r="A1711" s="35" t="s">
        <v>58</v>
      </c>
      <c r="E1711" s="40" t="s">
        <v>2670</v>
      </c>
    </row>
    <row r="1712" spans="1:5" ht="12.75">
      <c r="A1712" t="s">
        <v>60</v>
      </c>
      <c r="E1712" s="39" t="s">
        <v>5</v>
      </c>
    </row>
    <row r="1713" spans="1:16" ht="12.75">
      <c r="A1713" t="s">
        <v>50</v>
      </c>
      <c s="34" t="s">
        <v>2671</v>
      </c>
      <c s="34" t="s">
        <v>2672</v>
      </c>
      <c s="35" t="s">
        <v>5</v>
      </c>
      <c s="6" t="s">
        <v>2673</v>
      </c>
      <c s="36" t="s">
        <v>620</v>
      </c>
      <c s="37">
        <v>2467</v>
      </c>
      <c s="36">
        <v>0.00236</v>
      </c>
      <c s="36">
        <f>ROUND(G1713*H1713,6)</f>
      </c>
      <c r="L1713" s="38">
        <v>0</v>
      </c>
      <c s="32">
        <f>ROUND(ROUND(L1713,2)*ROUND(G1713,3),2)</f>
      </c>
      <c s="36" t="s">
        <v>1192</v>
      </c>
      <c>
        <f>(M1713*21)/100</f>
      </c>
      <c t="s">
        <v>28</v>
      </c>
    </row>
    <row r="1714" spans="1:5" ht="12.75">
      <c r="A1714" s="35" t="s">
        <v>57</v>
      </c>
      <c r="E1714" s="39" t="s">
        <v>2673</v>
      </c>
    </row>
    <row r="1715" spans="1:5" ht="38.25">
      <c r="A1715" s="35" t="s">
        <v>58</v>
      </c>
      <c r="E1715" s="40" t="s">
        <v>2674</v>
      </c>
    </row>
    <row r="1716" spans="1:5" ht="12.75">
      <c r="A1716" t="s">
        <v>60</v>
      </c>
      <c r="E1716" s="39" t="s">
        <v>2675</v>
      </c>
    </row>
    <row r="1717" spans="1:16" ht="12.75">
      <c r="A1717" t="s">
        <v>50</v>
      </c>
      <c s="34" t="s">
        <v>2676</v>
      </c>
      <c s="34" t="s">
        <v>2677</v>
      </c>
      <c s="35" t="s">
        <v>5</v>
      </c>
      <c s="6" t="s">
        <v>2678</v>
      </c>
      <c s="36" t="s">
        <v>220</v>
      </c>
      <c s="37">
        <v>95.8</v>
      </c>
      <c s="36">
        <v>0</v>
      </c>
      <c s="36">
        <f>ROUND(G1717*H1717,6)</f>
      </c>
      <c r="L1717" s="38">
        <v>0</v>
      </c>
      <c s="32">
        <f>ROUND(ROUND(L1717,2)*ROUND(G1717,3),2)</f>
      </c>
      <c s="36" t="s">
        <v>1192</v>
      </c>
      <c>
        <f>(M1717*21)/100</f>
      </c>
      <c t="s">
        <v>28</v>
      </c>
    </row>
    <row r="1718" spans="1:5" ht="12.75">
      <c r="A1718" s="35" t="s">
        <v>57</v>
      </c>
      <c r="E1718" s="39" t="s">
        <v>2678</v>
      </c>
    </row>
    <row r="1719" spans="1:5" ht="12.75">
      <c r="A1719" s="35" t="s">
        <v>58</v>
      </c>
      <c r="E1719" s="40" t="s">
        <v>2679</v>
      </c>
    </row>
    <row r="1720" spans="1:5" ht="12.75">
      <c r="A1720" t="s">
        <v>60</v>
      </c>
      <c r="E1720" s="39" t="s">
        <v>5</v>
      </c>
    </row>
    <row r="1721" spans="1:16" ht="12.75">
      <c r="A1721" t="s">
        <v>50</v>
      </c>
      <c s="34" t="s">
        <v>2680</v>
      </c>
      <c s="34" t="s">
        <v>2681</v>
      </c>
      <c s="35" t="s">
        <v>5</v>
      </c>
      <c s="6" t="s">
        <v>2682</v>
      </c>
      <c s="36" t="s">
        <v>220</v>
      </c>
      <c s="37">
        <v>109.4</v>
      </c>
      <c s="36">
        <v>0</v>
      </c>
      <c s="36">
        <f>ROUND(G1721*H1721,6)</f>
      </c>
      <c r="L1721" s="38">
        <v>0</v>
      </c>
      <c s="32">
        <f>ROUND(ROUND(L1721,2)*ROUND(G1721,3),2)</f>
      </c>
      <c s="36" t="s">
        <v>1192</v>
      </c>
      <c>
        <f>(M1721*21)/100</f>
      </c>
      <c t="s">
        <v>28</v>
      </c>
    </row>
    <row r="1722" spans="1:5" ht="12.75">
      <c r="A1722" s="35" t="s">
        <v>57</v>
      </c>
      <c r="E1722" s="39" t="s">
        <v>2682</v>
      </c>
    </row>
    <row r="1723" spans="1:5" ht="25.5">
      <c r="A1723" s="35" t="s">
        <v>58</v>
      </c>
      <c r="E1723" s="40" t="s">
        <v>2683</v>
      </c>
    </row>
    <row r="1724" spans="1:5" ht="12.75">
      <c r="A1724" t="s">
        <v>60</v>
      </c>
      <c r="E1724" s="39" t="s">
        <v>5</v>
      </c>
    </row>
    <row r="1725" spans="1:16" ht="25.5">
      <c r="A1725" t="s">
        <v>50</v>
      </c>
      <c s="34" t="s">
        <v>2684</v>
      </c>
      <c s="34" t="s">
        <v>2685</v>
      </c>
      <c s="35" t="s">
        <v>5</v>
      </c>
      <c s="6" t="s">
        <v>2686</v>
      </c>
      <c s="36" t="s">
        <v>188</v>
      </c>
      <c s="37">
        <v>248.143</v>
      </c>
      <c s="36">
        <v>0.00043</v>
      </c>
      <c s="36">
        <f>ROUND(G1725*H1725,6)</f>
      </c>
      <c r="L1725" s="38">
        <v>0</v>
      </c>
      <c s="32">
        <f>ROUND(ROUND(L1725,2)*ROUND(G1725,3),2)</f>
      </c>
      <c s="36" t="s">
        <v>1192</v>
      </c>
      <c>
        <f>(M1725*21)/100</f>
      </c>
      <c t="s">
        <v>28</v>
      </c>
    </row>
    <row r="1726" spans="1:5" ht="25.5">
      <c r="A1726" s="35" t="s">
        <v>57</v>
      </c>
      <c r="E1726" s="39" t="s">
        <v>2686</v>
      </c>
    </row>
    <row r="1727" spans="1:5" ht="409.5">
      <c r="A1727" s="35" t="s">
        <v>58</v>
      </c>
      <c r="E1727" s="42" t="s">
        <v>2687</v>
      </c>
    </row>
    <row r="1728" spans="1:5" ht="12.75">
      <c r="A1728" t="s">
        <v>60</v>
      </c>
      <c r="E1728" s="39" t="s">
        <v>5</v>
      </c>
    </row>
    <row r="1729" spans="1:16" ht="12.75">
      <c r="A1729" t="s">
        <v>50</v>
      </c>
      <c s="34" t="s">
        <v>2688</v>
      </c>
      <c s="34" t="s">
        <v>2689</v>
      </c>
      <c s="35" t="s">
        <v>5</v>
      </c>
      <c s="6" t="s">
        <v>2690</v>
      </c>
      <c s="36" t="s">
        <v>620</v>
      </c>
      <c s="37">
        <v>852</v>
      </c>
      <c s="36">
        <v>0.0012</v>
      </c>
      <c s="36">
        <f>ROUND(G1729*H1729,6)</f>
      </c>
      <c r="L1729" s="38">
        <v>0</v>
      </c>
      <c s="32">
        <f>ROUND(ROUND(L1729,2)*ROUND(G1729,3),2)</f>
      </c>
      <c s="36" t="s">
        <v>1192</v>
      </c>
      <c>
        <f>(M1729*21)/100</f>
      </c>
      <c t="s">
        <v>28</v>
      </c>
    </row>
    <row r="1730" spans="1:5" ht="12.75">
      <c r="A1730" s="35" t="s">
        <v>57</v>
      </c>
      <c r="E1730" s="39" t="s">
        <v>2690</v>
      </c>
    </row>
    <row r="1731" spans="1:5" ht="38.25">
      <c r="A1731" s="35" t="s">
        <v>58</v>
      </c>
      <c r="E1731" s="40" t="s">
        <v>2691</v>
      </c>
    </row>
    <row r="1732" spans="1:5" ht="12.75">
      <c r="A1732" t="s">
        <v>60</v>
      </c>
      <c r="E1732" s="39" t="s">
        <v>5</v>
      </c>
    </row>
    <row r="1733" spans="1:16" ht="25.5">
      <c r="A1733" t="s">
        <v>50</v>
      </c>
      <c s="34" t="s">
        <v>2692</v>
      </c>
      <c s="34" t="s">
        <v>2693</v>
      </c>
      <c s="35" t="s">
        <v>5</v>
      </c>
      <c s="6" t="s">
        <v>2694</v>
      </c>
      <c s="36" t="s">
        <v>220</v>
      </c>
      <c s="37">
        <v>314.6</v>
      </c>
      <c s="36">
        <v>0.00635</v>
      </c>
      <c s="36">
        <f>ROUND(G1733*H1733,6)</f>
      </c>
      <c r="L1733" s="38">
        <v>0</v>
      </c>
      <c s="32">
        <f>ROUND(ROUND(L1733,2)*ROUND(G1733,3),2)</f>
      </c>
      <c s="36" t="s">
        <v>1192</v>
      </c>
      <c>
        <f>(M1733*21)/100</f>
      </c>
      <c t="s">
        <v>28</v>
      </c>
    </row>
    <row r="1734" spans="1:5" ht="25.5">
      <c r="A1734" s="35" t="s">
        <v>57</v>
      </c>
      <c r="E1734" s="39" t="s">
        <v>2694</v>
      </c>
    </row>
    <row r="1735" spans="1:5" ht="12.75">
      <c r="A1735" s="35" t="s">
        <v>58</v>
      </c>
      <c r="E1735" s="40" t="s">
        <v>2695</v>
      </c>
    </row>
    <row r="1736" spans="1:5" ht="12.75">
      <c r="A1736" t="s">
        <v>60</v>
      </c>
      <c r="E1736" s="39" t="s">
        <v>2696</v>
      </c>
    </row>
    <row r="1737" spans="1:16" ht="25.5">
      <c r="A1737" t="s">
        <v>50</v>
      </c>
      <c s="34" t="s">
        <v>2697</v>
      </c>
      <c s="34" t="s">
        <v>2698</v>
      </c>
      <c s="35" t="s">
        <v>5</v>
      </c>
      <c s="6" t="s">
        <v>2699</v>
      </c>
      <c s="36" t="s">
        <v>220</v>
      </c>
      <c s="37">
        <v>346.06</v>
      </c>
      <c s="36">
        <v>0.0192</v>
      </c>
      <c s="36">
        <f>ROUND(G1737*H1737,6)</f>
      </c>
      <c r="L1737" s="38">
        <v>0</v>
      </c>
      <c s="32">
        <f>ROUND(ROUND(L1737,2)*ROUND(G1737,3),2)</f>
      </c>
      <c s="36" t="s">
        <v>1192</v>
      </c>
      <c>
        <f>(M1737*21)/100</f>
      </c>
      <c t="s">
        <v>28</v>
      </c>
    </row>
    <row r="1738" spans="1:5" ht="25.5">
      <c r="A1738" s="35" t="s">
        <v>57</v>
      </c>
      <c r="E1738" s="39" t="s">
        <v>2699</v>
      </c>
    </row>
    <row r="1739" spans="1:5" ht="12.75">
      <c r="A1739" s="35" t="s">
        <v>58</v>
      </c>
      <c r="E1739" s="40" t="s">
        <v>2700</v>
      </c>
    </row>
    <row r="1740" spans="1:5" ht="12.75">
      <c r="A1740" t="s">
        <v>60</v>
      </c>
      <c r="E1740" s="39" t="s">
        <v>5</v>
      </c>
    </row>
    <row r="1741" spans="1:16" ht="25.5">
      <c r="A1741" t="s">
        <v>50</v>
      </c>
      <c s="34" t="s">
        <v>2701</v>
      </c>
      <c s="34" t="s">
        <v>2702</v>
      </c>
      <c s="35" t="s">
        <v>5</v>
      </c>
      <c s="6" t="s">
        <v>2703</v>
      </c>
      <c s="36" t="s">
        <v>55</v>
      </c>
      <c s="37">
        <v>14.042</v>
      </c>
      <c s="36">
        <v>0</v>
      </c>
      <c s="36">
        <f>ROUND(G1741*H1741,6)</f>
      </c>
      <c r="L1741" s="38">
        <v>0</v>
      </c>
      <c s="32">
        <f>ROUND(ROUND(L1741,2)*ROUND(G1741,3),2)</f>
      </c>
      <c s="36" t="s">
        <v>1192</v>
      </c>
      <c>
        <f>(M1741*21)/100</f>
      </c>
      <c t="s">
        <v>28</v>
      </c>
    </row>
    <row r="1742" spans="1:5" ht="25.5">
      <c r="A1742" s="35" t="s">
        <v>57</v>
      </c>
      <c r="E1742" s="39" t="s">
        <v>2703</v>
      </c>
    </row>
    <row r="1743" spans="1:5" ht="12.75">
      <c r="A1743" s="35" t="s">
        <v>58</v>
      </c>
      <c r="E1743" s="40" t="s">
        <v>5</v>
      </c>
    </row>
    <row r="1744" spans="1:5" ht="114.75">
      <c r="A1744" t="s">
        <v>60</v>
      </c>
      <c r="E1744" s="39" t="s">
        <v>1509</v>
      </c>
    </row>
    <row r="1745" spans="1:13" ht="12.75">
      <c r="A1745" t="s">
        <v>47</v>
      </c>
      <c r="C1745" s="31" t="s">
        <v>2704</v>
      </c>
      <c r="E1745" s="33" t="s">
        <v>2705</v>
      </c>
      <c r="J1745" s="32">
        <f>0</f>
      </c>
      <c s="32">
        <f>0</f>
      </c>
      <c s="32">
        <f>0+L1746+L1750+L1754+L1758+L1762+L1766+L1770+L1774</f>
      </c>
      <c s="32">
        <f>0+M1746+M1750+M1754+M1758+M1762+M1766+M1770+M1774</f>
      </c>
    </row>
    <row r="1746" spans="1:16" ht="25.5">
      <c r="A1746" t="s">
        <v>50</v>
      </c>
      <c s="34" t="s">
        <v>2706</v>
      </c>
      <c s="34" t="s">
        <v>2707</v>
      </c>
      <c s="35" t="s">
        <v>5</v>
      </c>
      <c s="6" t="s">
        <v>2708</v>
      </c>
      <c s="36" t="s">
        <v>220</v>
      </c>
      <c s="37">
        <v>374</v>
      </c>
      <c s="36">
        <v>0.04</v>
      </c>
      <c s="36">
        <f>ROUND(G1746*H1746,6)</f>
      </c>
      <c r="L1746" s="38">
        <v>0</v>
      </c>
      <c s="32">
        <f>ROUND(ROUND(L1746,2)*ROUND(G1746,3),2)</f>
      </c>
      <c s="36" t="s">
        <v>1192</v>
      </c>
      <c>
        <f>(M1746*21)/100</f>
      </c>
      <c t="s">
        <v>28</v>
      </c>
    </row>
    <row r="1747" spans="1:5" ht="25.5">
      <c r="A1747" s="35" t="s">
        <v>57</v>
      </c>
      <c r="E1747" s="39" t="s">
        <v>2708</v>
      </c>
    </row>
    <row r="1748" spans="1:5" ht="12.75">
      <c r="A1748" s="35" t="s">
        <v>58</v>
      </c>
      <c r="E1748" s="40" t="s">
        <v>5</v>
      </c>
    </row>
    <row r="1749" spans="1:5" ht="51">
      <c r="A1749" t="s">
        <v>60</v>
      </c>
      <c r="E1749" s="39" t="s">
        <v>2709</v>
      </c>
    </row>
    <row r="1750" spans="1:16" ht="12.75">
      <c r="A1750" t="s">
        <v>50</v>
      </c>
      <c s="34" t="s">
        <v>2710</v>
      </c>
      <c s="34" t="s">
        <v>2711</v>
      </c>
      <c s="35" t="s">
        <v>5</v>
      </c>
      <c s="6" t="s">
        <v>2712</v>
      </c>
      <c s="36" t="s">
        <v>220</v>
      </c>
      <c s="37">
        <v>37.4</v>
      </c>
      <c s="36">
        <v>0.135</v>
      </c>
      <c s="36">
        <f>ROUND(G1750*H1750,6)</f>
      </c>
      <c r="L1750" s="38">
        <v>0</v>
      </c>
      <c s="32">
        <f>ROUND(ROUND(L1750,2)*ROUND(G1750,3),2)</f>
      </c>
      <c s="36" t="s">
        <v>56</v>
      </c>
      <c>
        <f>(M1750*21)/100</f>
      </c>
      <c t="s">
        <v>28</v>
      </c>
    </row>
    <row r="1751" spans="1:5" ht="12.75">
      <c r="A1751" s="35" t="s">
        <v>57</v>
      </c>
      <c r="E1751" s="39" t="s">
        <v>2712</v>
      </c>
    </row>
    <row r="1752" spans="1:5" ht="12.75">
      <c r="A1752" s="35" t="s">
        <v>58</v>
      </c>
      <c r="E1752" s="40" t="s">
        <v>5</v>
      </c>
    </row>
    <row r="1753" spans="1:5" ht="12.75">
      <c r="A1753" t="s">
        <v>60</v>
      </c>
      <c r="E1753" s="39" t="s">
        <v>5</v>
      </c>
    </row>
    <row r="1754" spans="1:16" ht="12.75">
      <c r="A1754" t="s">
        <v>50</v>
      </c>
      <c s="34" t="s">
        <v>2713</v>
      </c>
      <c s="34" t="s">
        <v>2714</v>
      </c>
      <c s="35" t="s">
        <v>5</v>
      </c>
      <c s="6" t="s">
        <v>2715</v>
      </c>
      <c s="36" t="s">
        <v>220</v>
      </c>
      <c s="37">
        <v>374</v>
      </c>
      <c s="36">
        <v>0</v>
      </c>
      <c s="36">
        <f>ROUND(G1754*H1754,6)</f>
      </c>
      <c r="L1754" s="38">
        <v>0</v>
      </c>
      <c s="32">
        <f>ROUND(ROUND(L1754,2)*ROUND(G1754,3),2)</f>
      </c>
      <c s="36" t="s">
        <v>1192</v>
      </c>
      <c>
        <f>(M1754*21)/100</f>
      </c>
      <c t="s">
        <v>28</v>
      </c>
    </row>
    <row r="1755" spans="1:5" ht="12.75">
      <c r="A1755" s="35" t="s">
        <v>57</v>
      </c>
      <c r="E1755" s="39" t="s">
        <v>2715</v>
      </c>
    </row>
    <row r="1756" spans="1:5" ht="12.75">
      <c r="A1756" s="35" t="s">
        <v>58</v>
      </c>
      <c r="E1756" s="40" t="s">
        <v>5</v>
      </c>
    </row>
    <row r="1757" spans="1:5" ht="12.75">
      <c r="A1757" t="s">
        <v>60</v>
      </c>
      <c r="E1757" s="39" t="s">
        <v>5</v>
      </c>
    </row>
    <row r="1758" spans="1:16" ht="12.75">
      <c r="A1758" t="s">
        <v>50</v>
      </c>
      <c s="34" t="s">
        <v>2716</v>
      </c>
      <c s="34" t="s">
        <v>2717</v>
      </c>
      <c s="35" t="s">
        <v>5</v>
      </c>
      <c s="6" t="s">
        <v>2718</v>
      </c>
      <c s="36" t="s">
        <v>220</v>
      </c>
      <c s="37">
        <v>374</v>
      </c>
      <c s="36">
        <v>0.0003</v>
      </c>
      <c s="36">
        <f>ROUND(G1758*H1758,6)</f>
      </c>
      <c r="L1758" s="38">
        <v>0</v>
      </c>
      <c s="32">
        <f>ROUND(ROUND(L1758,2)*ROUND(G1758,3),2)</f>
      </c>
      <c s="36" t="s">
        <v>1192</v>
      </c>
      <c>
        <f>(M1758*21)/100</f>
      </c>
      <c t="s">
        <v>28</v>
      </c>
    </row>
    <row r="1759" spans="1:5" ht="12.75">
      <c r="A1759" s="35" t="s">
        <v>57</v>
      </c>
      <c r="E1759" s="39" t="s">
        <v>2718</v>
      </c>
    </row>
    <row r="1760" spans="1:5" ht="12.75">
      <c r="A1760" s="35" t="s">
        <v>58</v>
      </c>
      <c r="E1760" s="40" t="s">
        <v>5</v>
      </c>
    </row>
    <row r="1761" spans="1:5" ht="38.25">
      <c r="A1761" t="s">
        <v>60</v>
      </c>
      <c r="E1761" s="39" t="s">
        <v>2719</v>
      </c>
    </row>
    <row r="1762" spans="1:16" ht="12.75">
      <c r="A1762" t="s">
        <v>50</v>
      </c>
      <c s="34" t="s">
        <v>2720</v>
      </c>
      <c s="34" t="s">
        <v>2721</v>
      </c>
      <c s="35" t="s">
        <v>5</v>
      </c>
      <c s="6" t="s">
        <v>2722</v>
      </c>
      <c s="36" t="s">
        <v>220</v>
      </c>
      <c s="37">
        <v>374</v>
      </c>
      <c s="36">
        <v>1E-05</v>
      </c>
      <c s="36">
        <f>ROUND(G1762*H1762,6)</f>
      </c>
      <c r="L1762" s="38">
        <v>0</v>
      </c>
      <c s="32">
        <f>ROUND(ROUND(L1762,2)*ROUND(G1762,3),2)</f>
      </c>
      <c s="36" t="s">
        <v>1192</v>
      </c>
      <c>
        <f>(M1762*21)/100</f>
      </c>
      <c t="s">
        <v>28</v>
      </c>
    </row>
    <row r="1763" spans="1:5" ht="12.75">
      <c r="A1763" s="35" t="s">
        <v>57</v>
      </c>
      <c r="E1763" s="39" t="s">
        <v>2722</v>
      </c>
    </row>
    <row r="1764" spans="1:5" ht="12.75">
      <c r="A1764" s="35" t="s">
        <v>58</v>
      </c>
      <c r="E1764" s="40" t="s">
        <v>5</v>
      </c>
    </row>
    <row r="1765" spans="1:5" ht="38.25">
      <c r="A1765" t="s">
        <v>60</v>
      </c>
      <c r="E1765" s="39" t="s">
        <v>2719</v>
      </c>
    </row>
    <row r="1766" spans="1:16" ht="25.5">
      <c r="A1766" t="s">
        <v>50</v>
      </c>
      <c s="34" t="s">
        <v>2723</v>
      </c>
      <c s="34" t="s">
        <v>2724</v>
      </c>
      <c s="35" t="s">
        <v>5</v>
      </c>
      <c s="6" t="s">
        <v>2725</v>
      </c>
      <c s="36" t="s">
        <v>220</v>
      </c>
      <c s="37">
        <v>374</v>
      </c>
      <c s="36">
        <v>0.00016</v>
      </c>
      <c s="36">
        <f>ROUND(G1766*H1766,6)</f>
      </c>
      <c r="L1766" s="38">
        <v>0</v>
      </c>
      <c s="32">
        <f>ROUND(ROUND(L1766,2)*ROUND(G1766,3),2)</f>
      </c>
      <c s="36" t="s">
        <v>1192</v>
      </c>
      <c>
        <f>(M1766*21)/100</f>
      </c>
      <c t="s">
        <v>28</v>
      </c>
    </row>
    <row r="1767" spans="1:5" ht="25.5">
      <c r="A1767" s="35" t="s">
        <v>57</v>
      </c>
      <c r="E1767" s="39" t="s">
        <v>2725</v>
      </c>
    </row>
    <row r="1768" spans="1:5" ht="12.75">
      <c r="A1768" s="35" t="s">
        <v>58</v>
      </c>
      <c r="E1768" s="40" t="s">
        <v>5</v>
      </c>
    </row>
    <row r="1769" spans="1:5" ht="38.25">
      <c r="A1769" t="s">
        <v>60</v>
      </c>
      <c r="E1769" s="39" t="s">
        <v>2719</v>
      </c>
    </row>
    <row r="1770" spans="1:16" ht="12.75">
      <c r="A1770" t="s">
        <v>50</v>
      </c>
      <c s="34" t="s">
        <v>2726</v>
      </c>
      <c s="34" t="s">
        <v>2727</v>
      </c>
      <c s="35" t="s">
        <v>5</v>
      </c>
      <c s="6" t="s">
        <v>2728</v>
      </c>
      <c s="36" t="s">
        <v>220</v>
      </c>
      <c s="37">
        <v>374</v>
      </c>
      <c s="36">
        <v>0</v>
      </c>
      <c s="36">
        <f>ROUND(G1770*H1770,6)</f>
      </c>
      <c r="L1770" s="38">
        <v>0</v>
      </c>
      <c s="32">
        <f>ROUND(ROUND(L1770,2)*ROUND(G1770,3),2)</f>
      </c>
      <c s="36" t="s">
        <v>1192</v>
      </c>
      <c>
        <f>(M1770*21)/100</f>
      </c>
      <c t="s">
        <v>28</v>
      </c>
    </row>
    <row r="1771" spans="1:5" ht="12.75">
      <c r="A1771" s="35" t="s">
        <v>57</v>
      </c>
      <c r="E1771" s="39" t="s">
        <v>2728</v>
      </c>
    </row>
    <row r="1772" spans="1:5" ht="12.75">
      <c r="A1772" s="35" t="s">
        <v>58</v>
      </c>
      <c r="E1772" s="40" t="s">
        <v>2729</v>
      </c>
    </row>
    <row r="1773" spans="1:5" ht="25.5">
      <c r="A1773" t="s">
        <v>60</v>
      </c>
      <c r="E1773" s="39" t="s">
        <v>2730</v>
      </c>
    </row>
    <row r="1774" spans="1:16" ht="25.5">
      <c r="A1774" t="s">
        <v>50</v>
      </c>
      <c s="34" t="s">
        <v>2731</v>
      </c>
      <c s="34" t="s">
        <v>2732</v>
      </c>
      <c s="35" t="s">
        <v>5</v>
      </c>
      <c s="6" t="s">
        <v>2733</v>
      </c>
      <c s="36" t="s">
        <v>55</v>
      </c>
      <c s="37">
        <v>20.185</v>
      </c>
      <c s="36">
        <v>0</v>
      </c>
      <c s="36">
        <f>ROUND(G1774*H1774,6)</f>
      </c>
      <c r="L1774" s="38">
        <v>0</v>
      </c>
      <c s="32">
        <f>ROUND(ROUND(L1774,2)*ROUND(G1774,3),2)</f>
      </c>
      <c s="36" t="s">
        <v>1192</v>
      </c>
      <c>
        <f>(M1774*21)/100</f>
      </c>
      <c t="s">
        <v>28</v>
      </c>
    </row>
    <row r="1775" spans="1:5" ht="38.25">
      <c r="A1775" s="35" t="s">
        <v>57</v>
      </c>
      <c r="E1775" s="39" t="s">
        <v>2734</v>
      </c>
    </row>
    <row r="1776" spans="1:5" ht="12.75">
      <c r="A1776" s="35" t="s">
        <v>58</v>
      </c>
      <c r="E1776" s="40" t="s">
        <v>5</v>
      </c>
    </row>
    <row r="1777" spans="1:5" ht="114.75">
      <c r="A1777" t="s">
        <v>60</v>
      </c>
      <c r="E1777" s="39" t="s">
        <v>1737</v>
      </c>
    </row>
    <row r="1778" spans="1:13" ht="12.75">
      <c r="A1778" t="s">
        <v>47</v>
      </c>
      <c r="C1778" s="31" t="s">
        <v>2735</v>
      </c>
      <c r="E1778" s="33" t="s">
        <v>2736</v>
      </c>
      <c r="J1778" s="32">
        <f>0</f>
      </c>
      <c s="32">
        <f>0</f>
      </c>
      <c s="32">
        <f>0+L1779+L1783+L1787+L1791</f>
      </c>
      <c s="32">
        <f>0+M1779+M1783+M1787+M1791</f>
      </c>
    </row>
    <row r="1779" spans="1:16" ht="25.5">
      <c r="A1779" t="s">
        <v>50</v>
      </c>
      <c s="34" t="s">
        <v>2737</v>
      </c>
      <c s="34" t="s">
        <v>2738</v>
      </c>
      <c s="35" t="s">
        <v>5</v>
      </c>
      <c s="6" t="s">
        <v>2739</v>
      </c>
      <c s="36" t="s">
        <v>188</v>
      </c>
      <c s="37">
        <v>103</v>
      </c>
      <c s="36">
        <v>0</v>
      </c>
      <c s="36">
        <f>ROUND(G1779*H1779,6)</f>
      </c>
      <c r="L1779" s="38">
        <v>0</v>
      </c>
      <c s="32">
        <f>ROUND(ROUND(L1779,2)*ROUND(G1779,3),2)</f>
      </c>
      <c s="36" t="s">
        <v>1192</v>
      </c>
      <c>
        <f>(M1779*21)/100</f>
      </c>
      <c t="s">
        <v>28</v>
      </c>
    </row>
    <row r="1780" spans="1:5" ht="25.5">
      <c r="A1780" s="35" t="s">
        <v>57</v>
      </c>
      <c r="E1780" s="39" t="s">
        <v>2739</v>
      </c>
    </row>
    <row r="1781" spans="1:5" ht="51">
      <c r="A1781" s="35" t="s">
        <v>58</v>
      </c>
      <c r="E1781" s="40" t="s">
        <v>2740</v>
      </c>
    </row>
    <row r="1782" spans="1:5" ht="114.75">
      <c r="A1782" t="s">
        <v>60</v>
      </c>
      <c r="E1782" s="39" t="s">
        <v>2741</v>
      </c>
    </row>
    <row r="1783" spans="1:16" ht="12.75">
      <c r="A1783" t="s">
        <v>50</v>
      </c>
      <c s="34" t="s">
        <v>2742</v>
      </c>
      <c s="34" t="s">
        <v>2743</v>
      </c>
      <c s="35" t="s">
        <v>5</v>
      </c>
      <c s="6" t="s">
        <v>2744</v>
      </c>
      <c s="36" t="s">
        <v>188</v>
      </c>
      <c s="37">
        <v>108.15</v>
      </c>
      <c s="36">
        <v>0.0001</v>
      </c>
      <c s="36">
        <f>ROUND(G1783*H1783,6)</f>
      </c>
      <c r="L1783" s="38">
        <v>0</v>
      </c>
      <c s="32">
        <f>ROUND(ROUND(L1783,2)*ROUND(G1783,3),2)</f>
      </c>
      <c s="36" t="s">
        <v>1273</v>
      </c>
      <c>
        <f>(M1783*21)/100</f>
      </c>
      <c t="s">
        <v>28</v>
      </c>
    </row>
    <row r="1784" spans="1:5" ht="12.75">
      <c r="A1784" s="35" t="s">
        <v>57</v>
      </c>
      <c r="E1784" s="39" t="s">
        <v>2744</v>
      </c>
    </row>
    <row r="1785" spans="1:5" ht="12.75">
      <c r="A1785" s="35" t="s">
        <v>58</v>
      </c>
      <c r="E1785" s="40" t="s">
        <v>2745</v>
      </c>
    </row>
    <row r="1786" spans="1:5" ht="12.75">
      <c r="A1786" t="s">
        <v>60</v>
      </c>
      <c r="E1786" s="39" t="s">
        <v>5</v>
      </c>
    </row>
    <row r="1787" spans="1:16" ht="25.5">
      <c r="A1787" t="s">
        <v>50</v>
      </c>
      <c s="34" t="s">
        <v>2746</v>
      </c>
      <c s="34" t="s">
        <v>2747</v>
      </c>
      <c s="35" t="s">
        <v>5</v>
      </c>
      <c s="6" t="s">
        <v>2748</v>
      </c>
      <c s="36" t="s">
        <v>220</v>
      </c>
      <c s="37">
        <v>243.7</v>
      </c>
      <c s="36">
        <v>0.0173</v>
      </c>
      <c s="36">
        <f>ROUND(G1787*H1787,6)</f>
      </c>
      <c r="L1787" s="38">
        <v>0</v>
      </c>
      <c s="32">
        <f>ROUND(ROUND(L1787,2)*ROUND(G1787,3),2)</f>
      </c>
      <c s="36" t="s">
        <v>1192</v>
      </c>
      <c>
        <f>(M1787*21)/100</f>
      </c>
      <c t="s">
        <v>28</v>
      </c>
    </row>
    <row r="1788" spans="1:5" ht="38.25">
      <c r="A1788" s="35" t="s">
        <v>57</v>
      </c>
      <c r="E1788" s="39" t="s">
        <v>2749</v>
      </c>
    </row>
    <row r="1789" spans="1:5" ht="12.75">
      <c r="A1789" s="35" t="s">
        <v>58</v>
      </c>
      <c r="E1789" s="40" t="s">
        <v>2750</v>
      </c>
    </row>
    <row r="1790" spans="1:5" ht="114.75">
      <c r="A1790" t="s">
        <v>60</v>
      </c>
      <c r="E1790" s="39" t="s">
        <v>2751</v>
      </c>
    </row>
    <row r="1791" spans="1:16" ht="12.75">
      <c r="A1791" t="s">
        <v>50</v>
      </c>
      <c s="34" t="s">
        <v>2752</v>
      </c>
      <c s="34" t="s">
        <v>2753</v>
      </c>
      <c s="35" t="s">
        <v>5</v>
      </c>
      <c s="6" t="s">
        <v>2754</v>
      </c>
      <c s="36" t="s">
        <v>55</v>
      </c>
      <c s="37">
        <v>9.748</v>
      </c>
      <c s="36">
        <v>1</v>
      </c>
      <c s="36">
        <f>ROUND(G1791*H1791,6)</f>
      </c>
      <c r="L1791" s="38">
        <v>0</v>
      </c>
      <c s="32">
        <f>ROUND(ROUND(L1791,2)*ROUND(G1791,3),2)</f>
      </c>
      <c s="36" t="s">
        <v>1192</v>
      </c>
      <c>
        <f>(M1791*21)/100</f>
      </c>
      <c t="s">
        <v>28</v>
      </c>
    </row>
    <row r="1792" spans="1:5" ht="12.75">
      <c r="A1792" s="35" t="s">
        <v>57</v>
      </c>
      <c r="E1792" s="39" t="s">
        <v>2754</v>
      </c>
    </row>
    <row r="1793" spans="1:5" ht="12.75">
      <c r="A1793" s="35" t="s">
        <v>58</v>
      </c>
      <c r="E1793" s="40" t="s">
        <v>2755</v>
      </c>
    </row>
    <row r="1794" spans="1:5" ht="12.75">
      <c r="A1794" t="s">
        <v>60</v>
      </c>
      <c r="E1794" s="39" t="s">
        <v>5</v>
      </c>
    </row>
    <row r="1795" spans="1:13" ht="12.75">
      <c r="A1795" t="s">
        <v>47</v>
      </c>
      <c r="C1795" s="31" t="s">
        <v>2756</v>
      </c>
      <c r="E1795" s="33" t="s">
        <v>2757</v>
      </c>
      <c r="J1795" s="32">
        <f>0</f>
      </c>
      <c s="32">
        <f>0</f>
      </c>
      <c s="32">
        <f>0+L1796+L1800+L1804+L1808+L1812+L1816+L1820+L1824+L1828+L1832</f>
      </c>
      <c s="32">
        <f>0+M1796+M1800+M1804+M1808+M1812+M1816+M1820+M1824+M1828+M1832</f>
      </c>
    </row>
    <row r="1796" spans="1:16" ht="25.5">
      <c r="A1796" t="s">
        <v>50</v>
      </c>
      <c s="34" t="s">
        <v>2758</v>
      </c>
      <c s="34" t="s">
        <v>2759</v>
      </c>
      <c s="35" t="s">
        <v>5</v>
      </c>
      <c s="6" t="s">
        <v>2760</v>
      </c>
      <c s="36" t="s">
        <v>220</v>
      </c>
      <c s="37">
        <v>49.473</v>
      </c>
      <c s="36">
        <v>3E-05</v>
      </c>
      <c s="36">
        <f>ROUND(G1796*H1796,6)</f>
      </c>
      <c r="L1796" s="38">
        <v>0</v>
      </c>
      <c s="32">
        <f>ROUND(ROUND(L1796,2)*ROUND(G1796,3),2)</f>
      </c>
      <c s="36" t="s">
        <v>1192</v>
      </c>
      <c>
        <f>(M1796*21)/100</f>
      </c>
      <c t="s">
        <v>28</v>
      </c>
    </row>
    <row r="1797" spans="1:5" ht="25.5">
      <c r="A1797" s="35" t="s">
        <v>57</v>
      </c>
      <c r="E1797" s="39" t="s">
        <v>2760</v>
      </c>
    </row>
    <row r="1798" spans="1:5" ht="12.75">
      <c r="A1798" s="35" t="s">
        <v>58</v>
      </c>
      <c r="E1798" s="40" t="s">
        <v>2761</v>
      </c>
    </row>
    <row r="1799" spans="1:5" ht="38.25">
      <c r="A1799" t="s">
        <v>60</v>
      </c>
      <c r="E1799" s="39" t="s">
        <v>2762</v>
      </c>
    </row>
    <row r="1800" spans="1:16" ht="25.5">
      <c r="A1800" t="s">
        <v>50</v>
      </c>
      <c s="34" t="s">
        <v>2763</v>
      </c>
      <c s="34" t="s">
        <v>2764</v>
      </c>
      <c s="35" t="s">
        <v>5</v>
      </c>
      <c s="6" t="s">
        <v>2765</v>
      </c>
      <c s="36" t="s">
        <v>220</v>
      </c>
      <c s="37">
        <v>49.473</v>
      </c>
      <c s="36">
        <v>0.00758</v>
      </c>
      <c s="36">
        <f>ROUND(G1800*H1800,6)</f>
      </c>
      <c r="L1800" s="38">
        <v>0</v>
      </c>
      <c s="32">
        <f>ROUND(ROUND(L1800,2)*ROUND(G1800,3),2)</f>
      </c>
      <c s="36" t="s">
        <v>1192</v>
      </c>
      <c>
        <f>(M1800*21)/100</f>
      </c>
      <c t="s">
        <v>28</v>
      </c>
    </row>
    <row r="1801" spans="1:5" ht="25.5">
      <c r="A1801" s="35" t="s">
        <v>57</v>
      </c>
      <c r="E1801" s="39" t="s">
        <v>2765</v>
      </c>
    </row>
    <row r="1802" spans="1:5" ht="12.75">
      <c r="A1802" s="35" t="s">
        <v>58</v>
      </c>
      <c r="E1802" s="40" t="s">
        <v>2761</v>
      </c>
    </row>
    <row r="1803" spans="1:5" ht="38.25">
      <c r="A1803" t="s">
        <v>60</v>
      </c>
      <c r="E1803" s="39" t="s">
        <v>2762</v>
      </c>
    </row>
    <row r="1804" spans="1:16" ht="12.75">
      <c r="A1804" t="s">
        <v>50</v>
      </c>
      <c s="34" t="s">
        <v>2766</v>
      </c>
      <c s="34" t="s">
        <v>2767</v>
      </c>
      <c s="35" t="s">
        <v>5</v>
      </c>
      <c s="6" t="s">
        <v>2768</v>
      </c>
      <c s="36" t="s">
        <v>220</v>
      </c>
      <c s="37">
        <v>178.1</v>
      </c>
      <c s="36">
        <v>0</v>
      </c>
      <c s="36">
        <f>ROUND(G1804*H1804,6)</f>
      </c>
      <c r="L1804" s="38">
        <v>0</v>
      </c>
      <c s="32">
        <f>ROUND(ROUND(L1804,2)*ROUND(G1804,3),2)</f>
      </c>
      <c s="36" t="s">
        <v>1192</v>
      </c>
      <c>
        <f>(M1804*21)/100</f>
      </c>
      <c t="s">
        <v>28</v>
      </c>
    </row>
    <row r="1805" spans="1:5" ht="12.75">
      <c r="A1805" s="35" t="s">
        <v>57</v>
      </c>
      <c r="E1805" s="39" t="s">
        <v>2768</v>
      </c>
    </row>
    <row r="1806" spans="1:5" ht="51">
      <c r="A1806" s="35" t="s">
        <v>58</v>
      </c>
      <c r="E1806" s="40" t="s">
        <v>2769</v>
      </c>
    </row>
    <row r="1807" spans="1:5" ht="12.75">
      <c r="A1807" t="s">
        <v>60</v>
      </c>
      <c r="E1807" s="39" t="s">
        <v>5</v>
      </c>
    </row>
    <row r="1808" spans="1:16" ht="12.75">
      <c r="A1808" t="s">
        <v>50</v>
      </c>
      <c s="34" t="s">
        <v>2770</v>
      </c>
      <c s="34" t="s">
        <v>2771</v>
      </c>
      <c s="35" t="s">
        <v>5</v>
      </c>
      <c s="6" t="s">
        <v>2772</v>
      </c>
      <c s="36" t="s">
        <v>220</v>
      </c>
      <c s="37">
        <v>51.473</v>
      </c>
      <c s="36">
        <v>0.0003</v>
      </c>
      <c s="36">
        <f>ROUND(G1808*H1808,6)</f>
      </c>
      <c r="L1808" s="38">
        <v>0</v>
      </c>
      <c s="32">
        <f>ROUND(ROUND(L1808,2)*ROUND(G1808,3),2)</f>
      </c>
      <c s="36" t="s">
        <v>1192</v>
      </c>
      <c>
        <f>(M1808*21)/100</f>
      </c>
      <c t="s">
        <v>28</v>
      </c>
    </row>
    <row r="1809" spans="1:5" ht="12.75">
      <c r="A1809" s="35" t="s">
        <v>57</v>
      </c>
      <c r="E1809" s="39" t="s">
        <v>2772</v>
      </c>
    </row>
    <row r="1810" spans="1:5" ht="12.75">
      <c r="A1810" s="35" t="s">
        <v>58</v>
      </c>
      <c r="E1810" s="40" t="s">
        <v>2773</v>
      </c>
    </row>
    <row r="1811" spans="1:5" ht="12.75">
      <c r="A1811" t="s">
        <v>60</v>
      </c>
      <c r="E1811" s="39" t="s">
        <v>5</v>
      </c>
    </row>
    <row r="1812" spans="1:16" ht="25.5">
      <c r="A1812" t="s">
        <v>50</v>
      </c>
      <c s="34" t="s">
        <v>2774</v>
      </c>
      <c s="34" t="s">
        <v>2775</v>
      </c>
      <c s="35" t="s">
        <v>5</v>
      </c>
      <c s="6" t="s">
        <v>2776</v>
      </c>
      <c s="36" t="s">
        <v>220</v>
      </c>
      <c s="37">
        <v>56.62</v>
      </c>
      <c s="36">
        <v>0.00275</v>
      </c>
      <c s="36">
        <f>ROUND(G1812*H1812,6)</f>
      </c>
      <c r="L1812" s="38">
        <v>0</v>
      </c>
      <c s="32">
        <f>ROUND(ROUND(L1812,2)*ROUND(G1812,3),2)</f>
      </c>
      <c s="36" t="s">
        <v>1192</v>
      </c>
      <c>
        <f>(M1812*21)/100</f>
      </c>
      <c t="s">
        <v>28</v>
      </c>
    </row>
    <row r="1813" spans="1:5" ht="25.5">
      <c r="A1813" s="35" t="s">
        <v>57</v>
      </c>
      <c r="E1813" s="39" t="s">
        <v>2776</v>
      </c>
    </row>
    <row r="1814" spans="1:5" ht="12.75">
      <c r="A1814" s="35" t="s">
        <v>58</v>
      </c>
      <c r="E1814" s="40" t="s">
        <v>2777</v>
      </c>
    </row>
    <row r="1815" spans="1:5" ht="12.75">
      <c r="A1815" t="s">
        <v>60</v>
      </c>
      <c r="E1815" s="39" t="s">
        <v>5</v>
      </c>
    </row>
    <row r="1816" spans="1:16" ht="12.75">
      <c r="A1816" t="s">
        <v>50</v>
      </c>
      <c s="34" t="s">
        <v>2778</v>
      </c>
      <c s="34" t="s">
        <v>2779</v>
      </c>
      <c s="35" t="s">
        <v>5</v>
      </c>
      <c s="6" t="s">
        <v>2780</v>
      </c>
      <c s="36" t="s">
        <v>188</v>
      </c>
      <c s="37">
        <v>34.315</v>
      </c>
      <c s="36">
        <v>2E-05</v>
      </c>
      <c s="36">
        <f>ROUND(G1816*H1816,6)</f>
      </c>
      <c r="L1816" s="38">
        <v>0</v>
      </c>
      <c s="32">
        <f>ROUND(ROUND(L1816,2)*ROUND(G1816,3),2)</f>
      </c>
      <c s="36" t="s">
        <v>1192</v>
      </c>
      <c>
        <f>(M1816*21)/100</f>
      </c>
      <c t="s">
        <v>28</v>
      </c>
    </row>
    <row r="1817" spans="1:5" ht="12.75">
      <c r="A1817" s="35" t="s">
        <v>57</v>
      </c>
      <c r="E1817" s="39" t="s">
        <v>2780</v>
      </c>
    </row>
    <row r="1818" spans="1:5" ht="12.75">
      <c r="A1818" s="35" t="s">
        <v>58</v>
      </c>
      <c r="E1818" s="40" t="s">
        <v>2781</v>
      </c>
    </row>
    <row r="1819" spans="1:5" ht="12.75">
      <c r="A1819" t="s">
        <v>60</v>
      </c>
      <c r="E1819" s="39" t="s">
        <v>5</v>
      </c>
    </row>
    <row r="1820" spans="1:16" ht="12.75">
      <c r="A1820" t="s">
        <v>50</v>
      </c>
      <c s="34" t="s">
        <v>2782</v>
      </c>
      <c s="34" t="s">
        <v>2783</v>
      </c>
      <c s="35" t="s">
        <v>5</v>
      </c>
      <c s="6" t="s">
        <v>2784</v>
      </c>
      <c s="36" t="s">
        <v>188</v>
      </c>
      <c s="37">
        <v>51.473</v>
      </c>
      <c s="36">
        <v>1E-05</v>
      </c>
      <c s="36">
        <f>ROUND(G1820*H1820,6)</f>
      </c>
      <c r="L1820" s="38">
        <v>0</v>
      </c>
      <c s="32">
        <f>ROUND(ROUND(L1820,2)*ROUND(G1820,3),2)</f>
      </c>
      <c s="36" t="s">
        <v>1192</v>
      </c>
      <c>
        <f>(M1820*21)/100</f>
      </c>
      <c t="s">
        <v>28</v>
      </c>
    </row>
    <row r="1821" spans="1:5" ht="12.75">
      <c r="A1821" s="35" t="s">
        <v>57</v>
      </c>
      <c r="E1821" s="39" t="s">
        <v>2784</v>
      </c>
    </row>
    <row r="1822" spans="1:5" ht="63.75">
      <c r="A1822" s="35" t="s">
        <v>58</v>
      </c>
      <c r="E1822" s="42" t="s">
        <v>2785</v>
      </c>
    </row>
    <row r="1823" spans="1:5" ht="12.75">
      <c r="A1823" t="s">
        <v>60</v>
      </c>
      <c r="E1823" s="39" t="s">
        <v>5</v>
      </c>
    </row>
    <row r="1824" spans="1:16" ht="12.75">
      <c r="A1824" t="s">
        <v>50</v>
      </c>
      <c s="34" t="s">
        <v>2786</v>
      </c>
      <c s="34" t="s">
        <v>2787</v>
      </c>
      <c s="35" t="s">
        <v>5</v>
      </c>
      <c s="6" t="s">
        <v>2788</v>
      </c>
      <c s="36" t="s">
        <v>188</v>
      </c>
      <c s="37">
        <v>54.047</v>
      </c>
      <c s="36">
        <v>0.00035</v>
      </c>
      <c s="36">
        <f>ROUND(G1824*H1824,6)</f>
      </c>
      <c r="L1824" s="38">
        <v>0</v>
      </c>
      <c s="32">
        <f>ROUND(ROUND(L1824,2)*ROUND(G1824,3),2)</f>
      </c>
      <c s="36" t="s">
        <v>1192</v>
      </c>
      <c>
        <f>(M1824*21)/100</f>
      </c>
      <c t="s">
        <v>28</v>
      </c>
    </row>
    <row r="1825" spans="1:5" ht="12.75">
      <c r="A1825" s="35" t="s">
        <v>57</v>
      </c>
      <c r="E1825" s="39" t="s">
        <v>2788</v>
      </c>
    </row>
    <row r="1826" spans="1:5" ht="12.75">
      <c r="A1826" s="35" t="s">
        <v>58</v>
      </c>
      <c r="E1826" s="40" t="s">
        <v>2789</v>
      </c>
    </row>
    <row r="1827" spans="1:5" ht="12.75">
      <c r="A1827" t="s">
        <v>60</v>
      </c>
      <c r="E1827" s="39" t="s">
        <v>5</v>
      </c>
    </row>
    <row r="1828" spans="1:16" ht="12.75">
      <c r="A1828" t="s">
        <v>50</v>
      </c>
      <c s="34" t="s">
        <v>2790</v>
      </c>
      <c s="34" t="s">
        <v>2791</v>
      </c>
      <c s="35" t="s">
        <v>5</v>
      </c>
      <c s="6" t="s">
        <v>2792</v>
      </c>
      <c s="36" t="s">
        <v>220</v>
      </c>
      <c s="37">
        <v>51.473</v>
      </c>
      <c s="36">
        <v>0</v>
      </c>
      <c s="36">
        <f>ROUND(G1828*H1828,6)</f>
      </c>
      <c r="L1828" s="38">
        <v>0</v>
      </c>
      <c s="32">
        <f>ROUND(ROUND(L1828,2)*ROUND(G1828,3),2)</f>
      </c>
      <c s="36" t="s">
        <v>1192</v>
      </c>
      <c>
        <f>(M1828*21)/100</f>
      </c>
      <c t="s">
        <v>28</v>
      </c>
    </row>
    <row r="1829" spans="1:5" ht="12.75">
      <c r="A1829" s="35" t="s">
        <v>57</v>
      </c>
      <c r="E1829" s="39" t="s">
        <v>2792</v>
      </c>
    </row>
    <row r="1830" spans="1:5" ht="12.75">
      <c r="A1830" s="35" t="s">
        <v>58</v>
      </c>
      <c r="E1830" s="40" t="s">
        <v>2773</v>
      </c>
    </row>
    <row r="1831" spans="1:5" ht="38.25">
      <c r="A1831" t="s">
        <v>60</v>
      </c>
      <c r="E1831" s="39" t="s">
        <v>2793</v>
      </c>
    </row>
    <row r="1832" spans="1:16" ht="25.5">
      <c r="A1832" t="s">
        <v>50</v>
      </c>
      <c s="34" t="s">
        <v>2794</v>
      </c>
      <c s="34" t="s">
        <v>2795</v>
      </c>
      <c s="35" t="s">
        <v>5</v>
      </c>
      <c s="6" t="s">
        <v>2796</v>
      </c>
      <c s="36" t="s">
        <v>55</v>
      </c>
      <c s="37">
        <v>0.583</v>
      </c>
      <c s="36">
        <v>0</v>
      </c>
      <c s="36">
        <f>ROUND(G1832*H1832,6)</f>
      </c>
      <c r="L1832" s="38">
        <v>0</v>
      </c>
      <c s="32">
        <f>ROUND(ROUND(L1832,2)*ROUND(G1832,3),2)</f>
      </c>
      <c s="36" t="s">
        <v>1192</v>
      </c>
      <c>
        <f>(M1832*21)/100</f>
      </c>
      <c t="s">
        <v>28</v>
      </c>
    </row>
    <row r="1833" spans="1:5" ht="25.5">
      <c r="A1833" s="35" t="s">
        <v>57</v>
      </c>
      <c r="E1833" s="39" t="s">
        <v>2796</v>
      </c>
    </row>
    <row r="1834" spans="1:5" ht="12.75">
      <c r="A1834" s="35" t="s">
        <v>58</v>
      </c>
      <c r="E1834" s="40" t="s">
        <v>5</v>
      </c>
    </row>
    <row r="1835" spans="1:5" ht="114.75">
      <c r="A1835" t="s">
        <v>60</v>
      </c>
      <c r="E1835" s="39" t="s">
        <v>2491</v>
      </c>
    </row>
    <row r="1836" spans="1:13" ht="12.75">
      <c r="A1836" t="s">
        <v>47</v>
      </c>
      <c r="C1836" s="31" t="s">
        <v>2797</v>
      </c>
      <c r="E1836" s="33" t="s">
        <v>2798</v>
      </c>
      <c r="J1836" s="32">
        <f>0</f>
      </c>
      <c s="32">
        <f>0</f>
      </c>
      <c s="32">
        <f>0+L1837+L1841+L1845+L1849+L1853+L1857+L1861+L1865+L1869+L1873</f>
      </c>
      <c s="32">
        <f>0+M1837+M1841+M1845+M1849+M1853+M1857+M1861+M1865+M1869+M1873</f>
      </c>
    </row>
    <row r="1837" spans="1:16" ht="25.5">
      <c r="A1837" t="s">
        <v>50</v>
      </c>
      <c s="34" t="s">
        <v>2799</v>
      </c>
      <c s="34" t="s">
        <v>2800</v>
      </c>
      <c s="35" t="s">
        <v>5</v>
      </c>
      <c s="6" t="s">
        <v>2801</v>
      </c>
      <c s="36" t="s">
        <v>220</v>
      </c>
      <c s="37">
        <v>412.51</v>
      </c>
      <c s="36">
        <v>0.0049</v>
      </c>
      <c s="36">
        <f>ROUND(G1837*H1837,6)</f>
      </c>
      <c r="L1837" s="38">
        <v>0</v>
      </c>
      <c s="32">
        <f>ROUND(ROUND(L1837,2)*ROUND(G1837,3),2)</f>
      </c>
      <c s="36" t="s">
        <v>1192</v>
      </c>
      <c>
        <f>(M1837*21)/100</f>
      </c>
      <c t="s">
        <v>28</v>
      </c>
    </row>
    <row r="1838" spans="1:5" ht="25.5">
      <c r="A1838" s="35" t="s">
        <v>57</v>
      </c>
      <c r="E1838" s="39" t="s">
        <v>2801</v>
      </c>
    </row>
    <row r="1839" spans="1:5" ht="409.5">
      <c r="A1839" s="35" t="s">
        <v>58</v>
      </c>
      <c r="E1839" s="42" t="s">
        <v>2802</v>
      </c>
    </row>
    <row r="1840" spans="1:5" ht="12.75">
      <c r="A1840" t="s">
        <v>60</v>
      </c>
      <c r="E1840" s="39" t="s">
        <v>2803</v>
      </c>
    </row>
    <row r="1841" spans="1:16" ht="12.75">
      <c r="A1841" t="s">
        <v>50</v>
      </c>
      <c s="34" t="s">
        <v>2804</v>
      </c>
      <c s="34" t="s">
        <v>2805</v>
      </c>
      <c s="35" t="s">
        <v>5</v>
      </c>
      <c s="6" t="s">
        <v>2806</v>
      </c>
      <c s="36" t="s">
        <v>220</v>
      </c>
      <c s="37">
        <v>427.734</v>
      </c>
      <c s="36">
        <v>0.0098</v>
      </c>
      <c s="36">
        <f>ROUND(G1841*H1841,6)</f>
      </c>
      <c r="L1841" s="38">
        <v>0</v>
      </c>
      <c s="32">
        <f>ROUND(ROUND(L1841,2)*ROUND(G1841,3),2)</f>
      </c>
      <c s="36" t="s">
        <v>1273</v>
      </c>
      <c>
        <f>(M1841*21)/100</f>
      </c>
      <c t="s">
        <v>28</v>
      </c>
    </row>
    <row r="1842" spans="1:5" ht="12.75">
      <c r="A1842" s="35" t="s">
        <v>57</v>
      </c>
      <c r="E1842" s="39" t="s">
        <v>2806</v>
      </c>
    </row>
    <row r="1843" spans="1:5" ht="25.5">
      <c r="A1843" s="35" t="s">
        <v>58</v>
      </c>
      <c r="E1843" s="40" t="s">
        <v>2807</v>
      </c>
    </row>
    <row r="1844" spans="1:5" ht="12.75">
      <c r="A1844" t="s">
        <v>60</v>
      </c>
      <c r="E1844" s="39" t="s">
        <v>5</v>
      </c>
    </row>
    <row r="1845" spans="1:16" ht="12.75">
      <c r="A1845" t="s">
        <v>50</v>
      </c>
      <c s="34" t="s">
        <v>2808</v>
      </c>
      <c s="34" t="s">
        <v>2809</v>
      </c>
      <c s="35" t="s">
        <v>5</v>
      </c>
      <c s="6" t="s">
        <v>2810</v>
      </c>
      <c s="36" t="s">
        <v>220</v>
      </c>
      <c s="37">
        <v>30.911</v>
      </c>
      <c s="36">
        <v>0.0098</v>
      </c>
      <c s="36">
        <f>ROUND(G1845*H1845,6)</f>
      </c>
      <c r="L1845" s="38">
        <v>0</v>
      </c>
      <c s="32">
        <f>ROUND(ROUND(L1845,2)*ROUND(G1845,3),2)</f>
      </c>
      <c s="36" t="s">
        <v>1273</v>
      </c>
      <c>
        <f>(M1845*21)/100</f>
      </c>
      <c t="s">
        <v>28</v>
      </c>
    </row>
    <row r="1846" spans="1:5" ht="12.75">
      <c r="A1846" s="35" t="s">
        <v>57</v>
      </c>
      <c r="E1846" s="39" t="s">
        <v>2810</v>
      </c>
    </row>
    <row r="1847" spans="1:5" ht="409.5">
      <c r="A1847" s="35" t="s">
        <v>58</v>
      </c>
      <c r="E1847" s="42" t="s">
        <v>2811</v>
      </c>
    </row>
    <row r="1848" spans="1:5" ht="12.75">
      <c r="A1848" t="s">
        <v>60</v>
      </c>
      <c r="E1848" s="39" t="s">
        <v>5</v>
      </c>
    </row>
    <row r="1849" spans="1:16" ht="12.75">
      <c r="A1849" t="s">
        <v>50</v>
      </c>
      <c s="34" t="s">
        <v>2812</v>
      </c>
      <c s="34" t="s">
        <v>2813</v>
      </c>
      <c s="35" t="s">
        <v>5</v>
      </c>
      <c s="6" t="s">
        <v>2814</v>
      </c>
      <c s="36" t="s">
        <v>220</v>
      </c>
      <c s="37">
        <v>412.51</v>
      </c>
      <c s="36">
        <v>0.0003</v>
      </c>
      <c s="36">
        <f>ROUND(G1849*H1849,6)</f>
      </c>
      <c r="L1849" s="38">
        <v>0</v>
      </c>
      <c s="32">
        <f>ROUND(ROUND(L1849,2)*ROUND(G1849,3),2)</f>
      </c>
      <c s="36" t="s">
        <v>1192</v>
      </c>
      <c>
        <f>(M1849*21)/100</f>
      </c>
      <c t="s">
        <v>28</v>
      </c>
    </row>
    <row r="1850" spans="1:5" ht="12.75">
      <c r="A1850" s="35" t="s">
        <v>57</v>
      </c>
      <c r="E1850" s="39" t="s">
        <v>2814</v>
      </c>
    </row>
    <row r="1851" spans="1:5" ht="12.75">
      <c r="A1851" s="35" t="s">
        <v>58</v>
      </c>
      <c r="E1851" s="40" t="s">
        <v>2815</v>
      </c>
    </row>
    <row r="1852" spans="1:5" ht="89.25">
      <c r="A1852" t="s">
        <v>60</v>
      </c>
      <c r="E1852" s="39" t="s">
        <v>2816</v>
      </c>
    </row>
    <row r="1853" spans="1:16" ht="25.5">
      <c r="A1853" t="s">
        <v>50</v>
      </c>
      <c s="34" t="s">
        <v>2817</v>
      </c>
      <c s="34" t="s">
        <v>2818</v>
      </c>
      <c s="35" t="s">
        <v>5</v>
      </c>
      <c s="6" t="s">
        <v>2819</v>
      </c>
      <c s="36" t="s">
        <v>220</v>
      </c>
      <c s="37">
        <v>2.8</v>
      </c>
      <c s="36">
        <v>0.00052</v>
      </c>
      <c s="36">
        <f>ROUND(G1853*H1853,6)</f>
      </c>
      <c r="L1853" s="38">
        <v>0</v>
      </c>
      <c s="32">
        <f>ROUND(ROUND(L1853,2)*ROUND(G1853,3),2)</f>
      </c>
      <c s="36" t="s">
        <v>1192</v>
      </c>
      <c>
        <f>(M1853*21)/100</f>
      </c>
      <c t="s">
        <v>28</v>
      </c>
    </row>
    <row r="1854" spans="1:5" ht="25.5">
      <c r="A1854" s="35" t="s">
        <v>57</v>
      </c>
      <c r="E1854" s="39" t="s">
        <v>2819</v>
      </c>
    </row>
    <row r="1855" spans="1:5" ht="38.25">
      <c r="A1855" s="35" t="s">
        <v>58</v>
      </c>
      <c r="E1855" s="42" t="s">
        <v>2820</v>
      </c>
    </row>
    <row r="1856" spans="1:5" ht="12.75">
      <c r="A1856" t="s">
        <v>60</v>
      </c>
      <c r="E1856" s="39" t="s">
        <v>5</v>
      </c>
    </row>
    <row r="1857" spans="1:16" ht="12.75">
      <c r="A1857" t="s">
        <v>50</v>
      </c>
      <c s="34" t="s">
        <v>2821</v>
      </c>
      <c s="34" t="s">
        <v>2822</v>
      </c>
      <c s="35" t="s">
        <v>5</v>
      </c>
      <c s="6" t="s">
        <v>2823</v>
      </c>
      <c s="36" t="s">
        <v>620</v>
      </c>
      <c s="37">
        <v>1</v>
      </c>
      <c s="36">
        <v>0</v>
      </c>
      <c s="36">
        <f>ROUND(G1857*H1857,6)</f>
      </c>
      <c r="L1857" s="38">
        <v>0</v>
      </c>
      <c s="32">
        <f>ROUND(ROUND(L1857,2)*ROUND(G1857,3),2)</f>
      </c>
      <c s="36" t="s">
        <v>1273</v>
      </c>
      <c>
        <f>(M1857*21)/100</f>
      </c>
      <c t="s">
        <v>28</v>
      </c>
    </row>
    <row r="1858" spans="1:5" ht="12.75">
      <c r="A1858" s="35" t="s">
        <v>57</v>
      </c>
      <c r="E1858" s="39" t="s">
        <v>2823</v>
      </c>
    </row>
    <row r="1859" spans="1:5" ht="12.75">
      <c r="A1859" s="35" t="s">
        <v>58</v>
      </c>
      <c r="E1859" s="40" t="s">
        <v>5</v>
      </c>
    </row>
    <row r="1860" spans="1:5" ht="12.75">
      <c r="A1860" t="s">
        <v>60</v>
      </c>
      <c r="E1860" s="39" t="s">
        <v>5</v>
      </c>
    </row>
    <row r="1861" spans="1:16" ht="12.75">
      <c r="A1861" t="s">
        <v>50</v>
      </c>
      <c s="34" t="s">
        <v>2824</v>
      </c>
      <c s="34" t="s">
        <v>2825</v>
      </c>
      <c s="35" t="s">
        <v>5</v>
      </c>
      <c s="6" t="s">
        <v>2826</v>
      </c>
      <c s="36" t="s">
        <v>620</v>
      </c>
      <c s="37">
        <v>1</v>
      </c>
      <c s="36">
        <v>0</v>
      </c>
      <c s="36">
        <f>ROUND(G1861*H1861,6)</f>
      </c>
      <c r="L1861" s="38">
        <v>0</v>
      </c>
      <c s="32">
        <f>ROUND(ROUND(L1861,2)*ROUND(G1861,3),2)</f>
      </c>
      <c s="36" t="s">
        <v>1273</v>
      </c>
      <c>
        <f>(M1861*21)/100</f>
      </c>
      <c t="s">
        <v>28</v>
      </c>
    </row>
    <row r="1862" spans="1:5" ht="12.75">
      <c r="A1862" s="35" t="s">
        <v>57</v>
      </c>
      <c r="E1862" s="39" t="s">
        <v>2826</v>
      </c>
    </row>
    <row r="1863" spans="1:5" ht="12.75">
      <c r="A1863" s="35" t="s">
        <v>58</v>
      </c>
      <c r="E1863" s="40" t="s">
        <v>5</v>
      </c>
    </row>
    <row r="1864" spans="1:5" ht="12.75">
      <c r="A1864" t="s">
        <v>60</v>
      </c>
      <c r="E1864" s="39" t="s">
        <v>5</v>
      </c>
    </row>
    <row r="1865" spans="1:16" ht="25.5">
      <c r="A1865" t="s">
        <v>50</v>
      </c>
      <c s="34" t="s">
        <v>2827</v>
      </c>
      <c s="34" t="s">
        <v>2828</v>
      </c>
      <c s="35" t="s">
        <v>5</v>
      </c>
      <c s="6" t="s">
        <v>2829</v>
      </c>
      <c s="36" t="s">
        <v>188</v>
      </c>
      <c s="37">
        <v>22.2</v>
      </c>
      <c s="36">
        <v>0.00098</v>
      </c>
      <c s="36">
        <f>ROUND(G1865*H1865,6)</f>
      </c>
      <c r="L1865" s="38">
        <v>0</v>
      </c>
      <c s="32">
        <f>ROUND(ROUND(L1865,2)*ROUND(G1865,3),2)</f>
      </c>
      <c s="36" t="s">
        <v>1192</v>
      </c>
      <c>
        <f>(M1865*21)/100</f>
      </c>
      <c t="s">
        <v>28</v>
      </c>
    </row>
    <row r="1866" spans="1:5" ht="25.5">
      <c r="A1866" s="35" t="s">
        <v>57</v>
      </c>
      <c r="E1866" s="39" t="s">
        <v>2829</v>
      </c>
    </row>
    <row r="1867" spans="1:5" ht="63.75">
      <c r="A1867" s="35" t="s">
        <v>58</v>
      </c>
      <c r="E1867" s="42" t="s">
        <v>2830</v>
      </c>
    </row>
    <row r="1868" spans="1:5" ht="12.75">
      <c r="A1868" t="s">
        <v>60</v>
      </c>
      <c r="E1868" s="39" t="s">
        <v>5</v>
      </c>
    </row>
    <row r="1869" spans="1:16" ht="25.5">
      <c r="A1869" t="s">
        <v>50</v>
      </c>
      <c s="34" t="s">
        <v>2831</v>
      </c>
      <c s="34" t="s">
        <v>2832</v>
      </c>
      <c s="35" t="s">
        <v>5</v>
      </c>
      <c s="6" t="s">
        <v>2833</v>
      </c>
      <c s="36" t="s">
        <v>55</v>
      </c>
      <c s="37">
        <v>5.963</v>
      </c>
      <c s="36">
        <v>0</v>
      </c>
      <c s="36">
        <f>ROUND(G1869*H1869,6)</f>
      </c>
      <c r="L1869" s="38">
        <v>0</v>
      </c>
      <c s="32">
        <f>ROUND(ROUND(L1869,2)*ROUND(G1869,3),2)</f>
      </c>
      <c s="36" t="s">
        <v>1192</v>
      </c>
      <c>
        <f>(M1869*21)/100</f>
      </c>
      <c t="s">
        <v>28</v>
      </c>
    </row>
    <row r="1870" spans="1:5" ht="25.5">
      <c r="A1870" s="35" t="s">
        <v>57</v>
      </c>
      <c r="E1870" s="39" t="s">
        <v>2833</v>
      </c>
    </row>
    <row r="1871" spans="1:5" ht="12.75">
      <c r="A1871" s="35" t="s">
        <v>58</v>
      </c>
      <c r="E1871" s="40" t="s">
        <v>5</v>
      </c>
    </row>
    <row r="1872" spans="1:5" ht="114.75">
      <c r="A1872" t="s">
        <v>60</v>
      </c>
      <c r="E1872" s="39" t="s">
        <v>1509</v>
      </c>
    </row>
    <row r="1873" spans="1:16" ht="25.5">
      <c r="A1873" t="s">
        <v>50</v>
      </c>
      <c s="34" t="s">
        <v>2834</v>
      </c>
      <c s="34" t="s">
        <v>2835</v>
      </c>
      <c s="35" t="s">
        <v>5</v>
      </c>
      <c s="6" t="s">
        <v>2836</v>
      </c>
      <c s="36" t="s">
        <v>55</v>
      </c>
      <c s="37">
        <v>5.963</v>
      </c>
      <c s="36">
        <v>0</v>
      </c>
      <c s="36">
        <f>ROUND(G1873*H1873,6)</f>
      </c>
      <c r="L1873" s="38">
        <v>0</v>
      </c>
      <c s="32">
        <f>ROUND(ROUND(L1873,2)*ROUND(G1873,3),2)</f>
      </c>
      <c s="36" t="s">
        <v>1192</v>
      </c>
      <c>
        <f>(M1873*21)/100</f>
      </c>
      <c t="s">
        <v>28</v>
      </c>
    </row>
    <row r="1874" spans="1:5" ht="38.25">
      <c r="A1874" s="35" t="s">
        <v>57</v>
      </c>
      <c r="E1874" s="39" t="s">
        <v>2837</v>
      </c>
    </row>
    <row r="1875" spans="1:5" ht="12.75">
      <c r="A1875" s="35" t="s">
        <v>58</v>
      </c>
      <c r="E1875" s="40" t="s">
        <v>5</v>
      </c>
    </row>
    <row r="1876" spans="1:5" ht="114.75">
      <c r="A1876" t="s">
        <v>60</v>
      </c>
      <c r="E1876" s="39" t="s">
        <v>1509</v>
      </c>
    </row>
    <row r="1877" spans="1:13" ht="12.75">
      <c r="A1877" t="s">
        <v>47</v>
      </c>
      <c r="C1877" s="31" t="s">
        <v>2838</v>
      </c>
      <c r="E1877" s="33" t="s">
        <v>2839</v>
      </c>
      <c r="J1877" s="32">
        <f>0</f>
      </c>
      <c s="32">
        <f>0</f>
      </c>
      <c s="32">
        <f>0+L1878+L1882+L1886+L1890+L1894+L1898+L1902+L1906+L1910+L1914+L1918+L1922</f>
      </c>
      <c s="32">
        <f>0+M1878+M1882+M1886+M1890+M1894+M1898+M1902+M1906+M1910+M1914+M1918+M1922</f>
      </c>
    </row>
    <row r="1878" spans="1:16" ht="38.25">
      <c r="A1878" t="s">
        <v>50</v>
      </c>
      <c s="34" t="s">
        <v>2840</v>
      </c>
      <c s="34" t="s">
        <v>2841</v>
      </c>
      <c s="35" t="s">
        <v>5</v>
      </c>
      <c s="6" t="s">
        <v>2842</v>
      </c>
      <c s="36" t="s">
        <v>220</v>
      </c>
      <c s="37">
        <v>260</v>
      </c>
      <c s="36">
        <v>0.0357</v>
      </c>
      <c s="36">
        <f>ROUND(G1878*H1878,6)</f>
      </c>
      <c r="L1878" s="38">
        <v>0</v>
      </c>
      <c s="32">
        <f>ROUND(ROUND(L1878,2)*ROUND(G1878,3),2)</f>
      </c>
      <c s="36" t="s">
        <v>1192</v>
      </c>
      <c>
        <f>(M1878*21)/100</f>
      </c>
      <c t="s">
        <v>28</v>
      </c>
    </row>
    <row r="1879" spans="1:5" ht="38.25">
      <c r="A1879" s="35" t="s">
        <v>57</v>
      </c>
      <c r="E1879" s="39" t="s">
        <v>2843</v>
      </c>
    </row>
    <row r="1880" spans="1:5" ht="12.75">
      <c r="A1880" s="35" t="s">
        <v>58</v>
      </c>
      <c r="E1880" s="40" t="s">
        <v>5</v>
      </c>
    </row>
    <row r="1881" spans="1:5" ht="12.75">
      <c r="A1881" t="s">
        <v>60</v>
      </c>
      <c r="E1881" s="39" t="s">
        <v>5</v>
      </c>
    </row>
    <row r="1882" spans="1:16" ht="12.75">
      <c r="A1882" t="s">
        <v>50</v>
      </c>
      <c s="34" t="s">
        <v>2844</v>
      </c>
      <c s="34" t="s">
        <v>2845</v>
      </c>
      <c s="35" t="s">
        <v>5</v>
      </c>
      <c s="6" t="s">
        <v>2846</v>
      </c>
      <c s="36" t="s">
        <v>220</v>
      </c>
      <c s="37">
        <v>26</v>
      </c>
      <c s="36">
        <v>0.136</v>
      </c>
      <c s="36">
        <f>ROUND(G1882*H1882,6)</f>
      </c>
      <c r="L1882" s="38">
        <v>0</v>
      </c>
      <c s="32">
        <f>ROUND(ROUND(L1882,2)*ROUND(G1882,3),2)</f>
      </c>
      <c s="36" t="s">
        <v>56</v>
      </c>
      <c>
        <f>(M1882*21)/100</f>
      </c>
      <c t="s">
        <v>28</v>
      </c>
    </row>
    <row r="1883" spans="1:5" ht="12.75">
      <c r="A1883" s="35" t="s">
        <v>57</v>
      </c>
      <c r="E1883" s="39" t="s">
        <v>2846</v>
      </c>
    </row>
    <row r="1884" spans="1:5" ht="12.75">
      <c r="A1884" s="35" t="s">
        <v>58</v>
      </c>
      <c r="E1884" s="40" t="s">
        <v>5</v>
      </c>
    </row>
    <row r="1885" spans="1:5" ht="12.75">
      <c r="A1885" t="s">
        <v>60</v>
      </c>
      <c r="E1885" s="39" t="s">
        <v>5</v>
      </c>
    </row>
    <row r="1886" spans="1:16" ht="25.5">
      <c r="A1886" t="s">
        <v>50</v>
      </c>
      <c s="34" t="s">
        <v>2847</v>
      </c>
      <c s="34" t="s">
        <v>2848</v>
      </c>
      <c s="35" t="s">
        <v>5</v>
      </c>
      <c s="6" t="s">
        <v>2849</v>
      </c>
      <c s="36" t="s">
        <v>220</v>
      </c>
      <c s="37">
        <v>260</v>
      </c>
      <c s="36">
        <v>0</v>
      </c>
      <c s="36">
        <f>ROUND(G1886*H1886,6)</f>
      </c>
      <c r="L1886" s="38">
        <v>0</v>
      </c>
      <c s="32">
        <f>ROUND(ROUND(L1886,2)*ROUND(G1886,3),2)</f>
      </c>
      <c s="36" t="s">
        <v>1192</v>
      </c>
      <c>
        <f>(M1886*21)/100</f>
      </c>
      <c t="s">
        <v>28</v>
      </c>
    </row>
    <row r="1887" spans="1:5" ht="25.5">
      <c r="A1887" s="35" t="s">
        <v>57</v>
      </c>
      <c r="E1887" s="39" t="s">
        <v>2849</v>
      </c>
    </row>
    <row r="1888" spans="1:5" ht="12.75">
      <c r="A1888" s="35" t="s">
        <v>58</v>
      </c>
      <c r="E1888" s="40" t="s">
        <v>5</v>
      </c>
    </row>
    <row r="1889" spans="1:5" ht="12.75">
      <c r="A1889" t="s">
        <v>60</v>
      </c>
      <c r="E1889" s="39" t="s">
        <v>5</v>
      </c>
    </row>
    <row r="1890" spans="1:16" ht="25.5">
      <c r="A1890" t="s">
        <v>50</v>
      </c>
      <c s="34" t="s">
        <v>2850</v>
      </c>
      <c s="34" t="s">
        <v>2851</v>
      </c>
      <c s="35" t="s">
        <v>5</v>
      </c>
      <c s="6" t="s">
        <v>2852</v>
      </c>
      <c s="36" t="s">
        <v>220</v>
      </c>
      <c s="37">
        <v>6.879</v>
      </c>
      <c s="36">
        <v>0.01023</v>
      </c>
      <c s="36">
        <f>ROUND(G1890*H1890,6)</f>
      </c>
      <c r="L1890" s="38">
        <v>0</v>
      </c>
      <c s="32">
        <f>ROUND(ROUND(L1890,2)*ROUND(G1890,3),2)</f>
      </c>
      <c s="36" t="s">
        <v>1192</v>
      </c>
      <c>
        <f>(M1890*21)/100</f>
      </c>
      <c t="s">
        <v>28</v>
      </c>
    </row>
    <row r="1891" spans="1:5" ht="38.25">
      <c r="A1891" s="35" t="s">
        <v>57</v>
      </c>
      <c r="E1891" s="39" t="s">
        <v>2853</v>
      </c>
    </row>
    <row r="1892" spans="1:5" ht="63.75">
      <c r="A1892" s="35" t="s">
        <v>58</v>
      </c>
      <c r="E1892" s="42" t="s">
        <v>2854</v>
      </c>
    </row>
    <row r="1893" spans="1:5" ht="12.75">
      <c r="A1893" t="s">
        <v>60</v>
      </c>
      <c r="E1893" s="39" t="s">
        <v>5</v>
      </c>
    </row>
    <row r="1894" spans="1:16" ht="12.75">
      <c r="A1894" t="s">
        <v>50</v>
      </c>
      <c s="34" t="s">
        <v>2855</v>
      </c>
      <c s="34" t="s">
        <v>2856</v>
      </c>
      <c s="35" t="s">
        <v>5</v>
      </c>
      <c s="6" t="s">
        <v>2857</v>
      </c>
      <c s="36" t="s">
        <v>220</v>
      </c>
      <c s="37">
        <v>7.567</v>
      </c>
      <c s="36">
        <v>0.054</v>
      </c>
      <c s="36">
        <f>ROUND(G1894*H1894,6)</f>
      </c>
      <c r="L1894" s="38">
        <v>0</v>
      </c>
      <c s="32">
        <f>ROUND(ROUND(L1894,2)*ROUND(G1894,3),2)</f>
      </c>
      <c s="36" t="s">
        <v>1192</v>
      </c>
      <c>
        <f>(M1894*21)/100</f>
      </c>
      <c t="s">
        <v>28</v>
      </c>
    </row>
    <row r="1895" spans="1:5" ht="12.75">
      <c r="A1895" s="35" t="s">
        <v>57</v>
      </c>
      <c r="E1895" s="39" t="s">
        <v>2857</v>
      </c>
    </row>
    <row r="1896" spans="1:5" ht="76.5">
      <c r="A1896" s="35" t="s">
        <v>58</v>
      </c>
      <c r="E1896" s="42" t="s">
        <v>2858</v>
      </c>
    </row>
    <row r="1897" spans="1:5" ht="12.75">
      <c r="A1897" t="s">
        <v>60</v>
      </c>
      <c r="E1897" s="39" t="s">
        <v>5</v>
      </c>
    </row>
    <row r="1898" spans="1:16" ht="12.75">
      <c r="A1898" t="s">
        <v>50</v>
      </c>
      <c s="34" t="s">
        <v>2859</v>
      </c>
      <c s="34" t="s">
        <v>2860</v>
      </c>
      <c s="35" t="s">
        <v>5</v>
      </c>
      <c s="6" t="s">
        <v>2861</v>
      </c>
      <c s="36" t="s">
        <v>220</v>
      </c>
      <c s="37">
        <v>266.879</v>
      </c>
      <c s="36">
        <v>0.0004</v>
      </c>
      <c s="36">
        <f>ROUND(G1898*H1898,6)</f>
      </c>
      <c r="L1898" s="38">
        <v>0</v>
      </c>
      <c s="32">
        <f>ROUND(ROUND(L1898,2)*ROUND(G1898,3),2)</f>
      </c>
      <c s="36" t="s">
        <v>1192</v>
      </c>
      <c>
        <f>(M1898*21)/100</f>
      </c>
      <c t="s">
        <v>28</v>
      </c>
    </row>
    <row r="1899" spans="1:5" ht="12.75">
      <c r="A1899" s="35" t="s">
        <v>57</v>
      </c>
      <c r="E1899" s="39" t="s">
        <v>2861</v>
      </c>
    </row>
    <row r="1900" spans="1:5" ht="12.75">
      <c r="A1900" s="35" t="s">
        <v>58</v>
      </c>
      <c r="E1900" s="40" t="s">
        <v>2862</v>
      </c>
    </row>
    <row r="1901" spans="1:5" ht="38.25">
      <c r="A1901" t="s">
        <v>60</v>
      </c>
      <c r="E1901" s="39" t="s">
        <v>2863</v>
      </c>
    </row>
    <row r="1902" spans="1:16" ht="12.75">
      <c r="A1902" t="s">
        <v>50</v>
      </c>
      <c s="34" t="s">
        <v>2864</v>
      </c>
      <c s="34" t="s">
        <v>2865</v>
      </c>
      <c s="35" t="s">
        <v>5</v>
      </c>
      <c s="6" t="s">
        <v>2866</v>
      </c>
      <c s="36" t="s">
        <v>220</v>
      </c>
      <c s="37">
        <v>266.879</v>
      </c>
      <c s="36">
        <v>1E-05</v>
      </c>
      <c s="36">
        <f>ROUND(G1902*H1902,6)</f>
      </c>
      <c r="L1902" s="38">
        <v>0</v>
      </c>
      <c s="32">
        <f>ROUND(ROUND(L1902,2)*ROUND(G1902,3),2)</f>
      </c>
      <c s="36" t="s">
        <v>1192</v>
      </c>
      <c>
        <f>(M1902*21)/100</f>
      </c>
      <c t="s">
        <v>28</v>
      </c>
    </row>
    <row r="1903" spans="1:5" ht="12.75">
      <c r="A1903" s="35" t="s">
        <v>57</v>
      </c>
      <c r="E1903" s="39" t="s">
        <v>2866</v>
      </c>
    </row>
    <row r="1904" spans="1:5" ht="12.75">
      <c r="A1904" s="35" t="s">
        <v>58</v>
      </c>
      <c r="E1904" s="40" t="s">
        <v>2862</v>
      </c>
    </row>
    <row r="1905" spans="1:5" ht="38.25">
      <c r="A1905" t="s">
        <v>60</v>
      </c>
      <c r="E1905" s="39" t="s">
        <v>2863</v>
      </c>
    </row>
    <row r="1906" spans="1:16" ht="25.5">
      <c r="A1906" t="s">
        <v>50</v>
      </c>
      <c s="34" t="s">
        <v>2867</v>
      </c>
      <c s="34" t="s">
        <v>2868</v>
      </c>
      <c s="35" t="s">
        <v>5</v>
      </c>
      <c s="6" t="s">
        <v>2869</v>
      </c>
      <c s="36" t="s">
        <v>220</v>
      </c>
      <c s="37">
        <v>266.879</v>
      </c>
      <c s="36">
        <v>0.00016</v>
      </c>
      <c s="36">
        <f>ROUND(G1906*H1906,6)</f>
      </c>
      <c r="L1906" s="38">
        <v>0</v>
      </c>
      <c s="32">
        <f>ROUND(ROUND(L1906,2)*ROUND(G1906,3),2)</f>
      </c>
      <c s="36" t="s">
        <v>1192</v>
      </c>
      <c>
        <f>(M1906*21)/100</f>
      </c>
      <c t="s">
        <v>28</v>
      </c>
    </row>
    <row r="1907" spans="1:5" ht="25.5">
      <c r="A1907" s="35" t="s">
        <v>57</v>
      </c>
      <c r="E1907" s="39" t="s">
        <v>2869</v>
      </c>
    </row>
    <row r="1908" spans="1:5" ht="12.75">
      <c r="A1908" s="35" t="s">
        <v>58</v>
      </c>
      <c r="E1908" s="40" t="s">
        <v>2862</v>
      </c>
    </row>
    <row r="1909" spans="1:5" ht="38.25">
      <c r="A1909" t="s">
        <v>60</v>
      </c>
      <c r="E1909" s="39" t="s">
        <v>2863</v>
      </c>
    </row>
    <row r="1910" spans="1:16" ht="12.75">
      <c r="A1910" t="s">
        <v>50</v>
      </c>
      <c s="34" t="s">
        <v>2870</v>
      </c>
      <c s="34" t="s">
        <v>2871</v>
      </c>
      <c s="35" t="s">
        <v>5</v>
      </c>
      <c s="6" t="s">
        <v>2872</v>
      </c>
      <c s="36" t="s">
        <v>220</v>
      </c>
      <c s="37">
        <v>266.879</v>
      </c>
      <c s="36">
        <v>8E-05</v>
      </c>
      <c s="36">
        <f>ROUND(G1910*H1910,6)</f>
      </c>
      <c r="L1910" s="38">
        <v>0</v>
      </c>
      <c s="32">
        <f>ROUND(ROUND(L1910,2)*ROUND(G1910,3),2)</f>
      </c>
      <c s="36" t="s">
        <v>1192</v>
      </c>
      <c>
        <f>(M1910*21)/100</f>
      </c>
      <c t="s">
        <v>28</v>
      </c>
    </row>
    <row r="1911" spans="1:5" ht="12.75">
      <c r="A1911" s="35" t="s">
        <v>57</v>
      </c>
      <c r="E1911" s="39" t="s">
        <v>2872</v>
      </c>
    </row>
    <row r="1912" spans="1:5" ht="12.75">
      <c r="A1912" s="35" t="s">
        <v>58</v>
      </c>
      <c r="E1912" s="40" t="s">
        <v>2862</v>
      </c>
    </row>
    <row r="1913" spans="1:5" ht="38.25">
      <c r="A1913" t="s">
        <v>60</v>
      </c>
      <c r="E1913" s="39" t="s">
        <v>2863</v>
      </c>
    </row>
    <row r="1914" spans="1:16" ht="12.75">
      <c r="A1914" t="s">
        <v>50</v>
      </c>
      <c s="34" t="s">
        <v>2873</v>
      </c>
      <c s="34" t="s">
        <v>2874</v>
      </c>
      <c s="35" t="s">
        <v>5</v>
      </c>
      <c s="6" t="s">
        <v>2875</v>
      </c>
      <c s="36" t="s">
        <v>220</v>
      </c>
      <c s="37">
        <v>260</v>
      </c>
      <c s="36">
        <v>0</v>
      </c>
      <c s="36">
        <f>ROUND(G1914*H1914,6)</f>
      </c>
      <c r="L1914" s="38">
        <v>0</v>
      </c>
      <c s="32">
        <f>ROUND(ROUND(L1914,2)*ROUND(G1914,3),2)</f>
      </c>
      <c s="36" t="s">
        <v>1192</v>
      </c>
      <c>
        <f>(M1914*21)/100</f>
      </c>
      <c t="s">
        <v>28</v>
      </c>
    </row>
    <row r="1915" spans="1:5" ht="12.75">
      <c r="A1915" s="35" t="s">
        <v>57</v>
      </c>
      <c r="E1915" s="39" t="s">
        <v>2875</v>
      </c>
    </row>
    <row r="1916" spans="1:5" ht="12.75">
      <c r="A1916" s="35" t="s">
        <v>58</v>
      </c>
      <c r="E1916" s="40" t="s">
        <v>5</v>
      </c>
    </row>
    <row r="1917" spans="1:5" ht="25.5">
      <c r="A1917" t="s">
        <v>60</v>
      </c>
      <c r="E1917" s="39" t="s">
        <v>2730</v>
      </c>
    </row>
    <row r="1918" spans="1:16" ht="25.5">
      <c r="A1918" t="s">
        <v>50</v>
      </c>
      <c s="34" t="s">
        <v>2876</v>
      </c>
      <c s="34" t="s">
        <v>2877</v>
      </c>
      <c s="35" t="s">
        <v>5</v>
      </c>
      <c s="6" t="s">
        <v>2878</v>
      </c>
      <c s="36" t="s">
        <v>55</v>
      </c>
      <c s="37">
        <v>0.483</v>
      </c>
      <c s="36">
        <v>0</v>
      </c>
      <c s="36">
        <f>ROUND(G1918*H1918,6)</f>
      </c>
      <c r="L1918" s="38">
        <v>0</v>
      </c>
      <c s="32">
        <f>ROUND(ROUND(L1918,2)*ROUND(G1918,3),2)</f>
      </c>
      <c s="36" t="s">
        <v>1192</v>
      </c>
      <c>
        <f>(M1918*21)/100</f>
      </c>
      <c t="s">
        <v>28</v>
      </c>
    </row>
    <row r="1919" spans="1:5" ht="25.5">
      <c r="A1919" s="35" t="s">
        <v>57</v>
      </c>
      <c r="E1919" s="39" t="s">
        <v>2878</v>
      </c>
    </row>
    <row r="1920" spans="1:5" ht="12.75">
      <c r="A1920" s="35" t="s">
        <v>58</v>
      </c>
      <c r="E1920" s="40" t="s">
        <v>5</v>
      </c>
    </row>
    <row r="1921" spans="1:5" ht="114.75">
      <c r="A1921" t="s">
        <v>60</v>
      </c>
      <c r="E1921" s="39" t="s">
        <v>1737</v>
      </c>
    </row>
    <row r="1922" spans="1:16" ht="25.5">
      <c r="A1922" t="s">
        <v>50</v>
      </c>
      <c s="34" t="s">
        <v>2879</v>
      </c>
      <c s="34" t="s">
        <v>2880</v>
      </c>
      <c s="35" t="s">
        <v>5</v>
      </c>
      <c s="6" t="s">
        <v>2881</v>
      </c>
      <c s="36" t="s">
        <v>55</v>
      </c>
      <c s="37">
        <v>0.483</v>
      </c>
      <c s="36">
        <v>0</v>
      </c>
      <c s="36">
        <f>ROUND(G1922*H1922,6)</f>
      </c>
      <c r="L1922" s="38">
        <v>0</v>
      </c>
      <c s="32">
        <f>ROUND(ROUND(L1922,2)*ROUND(G1922,3),2)</f>
      </c>
      <c s="36" t="s">
        <v>1192</v>
      </c>
      <c>
        <f>(M1922*21)/100</f>
      </c>
      <c t="s">
        <v>28</v>
      </c>
    </row>
    <row r="1923" spans="1:5" ht="38.25">
      <c r="A1923" s="35" t="s">
        <v>57</v>
      </c>
      <c r="E1923" s="39" t="s">
        <v>2882</v>
      </c>
    </row>
    <row r="1924" spans="1:5" ht="12.75">
      <c r="A1924" s="35" t="s">
        <v>58</v>
      </c>
      <c r="E1924" s="40" t="s">
        <v>5</v>
      </c>
    </row>
    <row r="1925" spans="1:5" ht="114.75">
      <c r="A1925" t="s">
        <v>60</v>
      </c>
      <c r="E1925" s="39" t="s">
        <v>1737</v>
      </c>
    </row>
    <row r="1926" spans="1:13" ht="12.75">
      <c r="A1926" t="s">
        <v>47</v>
      </c>
      <c r="C1926" s="31" t="s">
        <v>2883</v>
      </c>
      <c r="E1926" s="33" t="s">
        <v>2884</v>
      </c>
      <c r="J1926" s="32">
        <f>0</f>
      </c>
      <c s="32">
        <f>0</f>
      </c>
      <c s="32">
        <f>0+L1927+L1931+L1935+L1939+L1943+L1947+L1951+L1955+L1959+L1963</f>
      </c>
      <c s="32">
        <f>0+M1927+M1931+M1935+M1939+M1943+M1947+M1951+M1955+M1959+M1963</f>
      </c>
    </row>
    <row r="1927" spans="1:16" ht="25.5">
      <c r="A1927" t="s">
        <v>50</v>
      </c>
      <c s="34" t="s">
        <v>2885</v>
      </c>
      <c s="34" t="s">
        <v>2886</v>
      </c>
      <c s="35" t="s">
        <v>5</v>
      </c>
      <c s="6" t="s">
        <v>2887</v>
      </c>
      <c s="36" t="s">
        <v>220</v>
      </c>
      <c s="37">
        <v>255.256</v>
      </c>
      <c s="36">
        <v>0.00022</v>
      </c>
      <c s="36">
        <f>ROUND(G1927*H1927,6)</f>
      </c>
      <c r="L1927" s="38">
        <v>0</v>
      </c>
      <c s="32">
        <f>ROUND(ROUND(L1927,2)*ROUND(G1927,3),2)</f>
      </c>
      <c s="36" t="s">
        <v>1192</v>
      </c>
      <c>
        <f>(M1927*21)/100</f>
      </c>
      <c t="s">
        <v>28</v>
      </c>
    </row>
    <row r="1928" spans="1:5" ht="25.5">
      <c r="A1928" s="35" t="s">
        <v>57</v>
      </c>
      <c r="E1928" s="39" t="s">
        <v>2887</v>
      </c>
    </row>
    <row r="1929" spans="1:5" ht="127.5">
      <c r="A1929" s="35" t="s">
        <v>58</v>
      </c>
      <c r="E1929" s="42" t="s">
        <v>2888</v>
      </c>
    </row>
    <row r="1930" spans="1:5" ht="114.75">
      <c r="A1930" t="s">
        <v>60</v>
      </c>
      <c r="E1930" s="39" t="s">
        <v>2889</v>
      </c>
    </row>
    <row r="1931" spans="1:16" ht="25.5">
      <c r="A1931" t="s">
        <v>50</v>
      </c>
      <c s="34" t="s">
        <v>2890</v>
      </c>
      <c s="34" t="s">
        <v>2891</v>
      </c>
      <c s="35" t="s">
        <v>5</v>
      </c>
      <c s="6" t="s">
        <v>2892</v>
      </c>
      <c s="36" t="s">
        <v>220</v>
      </c>
      <c s="37">
        <v>1021.02</v>
      </c>
      <c s="36">
        <v>0.00022</v>
      </c>
      <c s="36">
        <f>ROUND(G1931*H1931,6)</f>
      </c>
      <c r="L1931" s="38">
        <v>0</v>
      </c>
      <c s="32">
        <f>ROUND(ROUND(L1931,2)*ROUND(G1931,3),2)</f>
      </c>
      <c s="36" t="s">
        <v>1192</v>
      </c>
      <c>
        <f>(M1931*21)/100</f>
      </c>
      <c t="s">
        <v>28</v>
      </c>
    </row>
    <row r="1932" spans="1:5" ht="25.5">
      <c r="A1932" s="35" t="s">
        <v>57</v>
      </c>
      <c r="E1932" s="39" t="s">
        <v>2892</v>
      </c>
    </row>
    <row r="1933" spans="1:5" ht="127.5">
      <c r="A1933" s="35" t="s">
        <v>58</v>
      </c>
      <c r="E1933" s="42" t="s">
        <v>2893</v>
      </c>
    </row>
    <row r="1934" spans="1:5" ht="114.75">
      <c r="A1934" t="s">
        <v>60</v>
      </c>
      <c r="E1934" s="39" t="s">
        <v>2889</v>
      </c>
    </row>
    <row r="1935" spans="1:16" ht="25.5">
      <c r="A1935" t="s">
        <v>50</v>
      </c>
      <c s="34" t="s">
        <v>2894</v>
      </c>
      <c s="34" t="s">
        <v>2895</v>
      </c>
      <c s="35" t="s">
        <v>5</v>
      </c>
      <c s="6" t="s">
        <v>2896</v>
      </c>
      <c s="36" t="s">
        <v>220</v>
      </c>
      <c s="37">
        <v>47.3</v>
      </c>
      <c s="36">
        <v>7E-05</v>
      </c>
      <c s="36">
        <f>ROUND(G1935*H1935,6)</f>
      </c>
      <c r="L1935" s="38">
        <v>0</v>
      </c>
      <c s="32">
        <f>ROUND(ROUND(L1935,2)*ROUND(G1935,3),2)</f>
      </c>
      <c s="36" t="s">
        <v>1192</v>
      </c>
      <c>
        <f>(M1935*21)/100</f>
      </c>
      <c t="s">
        <v>28</v>
      </c>
    </row>
    <row r="1936" spans="1:5" ht="25.5">
      <c r="A1936" s="35" t="s">
        <v>57</v>
      </c>
      <c r="E1936" s="39" t="s">
        <v>2896</v>
      </c>
    </row>
    <row r="1937" spans="1:5" ht="38.25">
      <c r="A1937" s="35" t="s">
        <v>58</v>
      </c>
      <c r="E1937" s="42" t="s">
        <v>2897</v>
      </c>
    </row>
    <row r="1938" spans="1:5" ht="12.75">
      <c r="A1938" t="s">
        <v>60</v>
      </c>
      <c r="E1938" s="39" t="s">
        <v>5</v>
      </c>
    </row>
    <row r="1939" spans="1:16" ht="12.75">
      <c r="A1939" t="s">
        <v>50</v>
      </c>
      <c s="34" t="s">
        <v>2898</v>
      </c>
      <c s="34" t="s">
        <v>2899</v>
      </c>
      <c s="35" t="s">
        <v>5</v>
      </c>
      <c s="6" t="s">
        <v>2900</v>
      </c>
      <c s="36" t="s">
        <v>220</v>
      </c>
      <c s="37">
        <v>47.3</v>
      </c>
      <c s="36">
        <v>0.00014</v>
      </c>
      <c s="36">
        <f>ROUND(G1939*H1939,6)</f>
      </c>
      <c r="L1939" s="38">
        <v>0</v>
      </c>
      <c s="32">
        <f>ROUND(ROUND(L1939,2)*ROUND(G1939,3),2)</f>
      </c>
      <c s="36" t="s">
        <v>1192</v>
      </c>
      <c>
        <f>(M1939*21)/100</f>
      </c>
      <c t="s">
        <v>28</v>
      </c>
    </row>
    <row r="1940" spans="1:5" ht="12.75">
      <c r="A1940" s="35" t="s">
        <v>57</v>
      </c>
      <c r="E1940" s="39" t="s">
        <v>2900</v>
      </c>
    </row>
    <row r="1941" spans="1:5" ht="38.25">
      <c r="A1941" s="35" t="s">
        <v>58</v>
      </c>
      <c r="E1941" s="42" t="s">
        <v>2897</v>
      </c>
    </row>
    <row r="1942" spans="1:5" ht="12.75">
      <c r="A1942" t="s">
        <v>60</v>
      </c>
      <c r="E1942" s="39" t="s">
        <v>5</v>
      </c>
    </row>
    <row r="1943" spans="1:16" ht="12.75">
      <c r="A1943" t="s">
        <v>50</v>
      </c>
      <c s="34" t="s">
        <v>2901</v>
      </c>
      <c s="34" t="s">
        <v>2902</v>
      </c>
      <c s="35" t="s">
        <v>5</v>
      </c>
      <c s="6" t="s">
        <v>2903</v>
      </c>
      <c s="36" t="s">
        <v>220</v>
      </c>
      <c s="37">
        <v>89.064</v>
      </c>
      <c s="36">
        <v>0.00012</v>
      </c>
      <c s="36">
        <f>ROUND(G1943*H1943,6)</f>
      </c>
      <c r="L1943" s="38">
        <v>0</v>
      </c>
      <c s="32">
        <f>ROUND(ROUND(L1943,2)*ROUND(G1943,3),2)</f>
      </c>
      <c s="36" t="s">
        <v>1192</v>
      </c>
      <c>
        <f>(M1943*21)/100</f>
      </c>
      <c t="s">
        <v>28</v>
      </c>
    </row>
    <row r="1944" spans="1:5" ht="12.75">
      <c r="A1944" s="35" t="s">
        <v>57</v>
      </c>
      <c r="E1944" s="39" t="s">
        <v>2903</v>
      </c>
    </row>
    <row r="1945" spans="1:5" ht="63.75">
      <c r="A1945" s="35" t="s">
        <v>58</v>
      </c>
      <c r="E1945" s="42" t="s">
        <v>2904</v>
      </c>
    </row>
    <row r="1946" spans="1:5" ht="12.75">
      <c r="A1946" t="s">
        <v>60</v>
      </c>
      <c r="E1946" s="39" t="s">
        <v>5</v>
      </c>
    </row>
    <row r="1947" spans="1:16" ht="12.75">
      <c r="A1947" t="s">
        <v>50</v>
      </c>
      <c s="34" t="s">
        <v>2905</v>
      </c>
      <c s="34" t="s">
        <v>2906</v>
      </c>
      <c s="35" t="s">
        <v>5</v>
      </c>
      <c s="6" t="s">
        <v>2907</v>
      </c>
      <c s="36" t="s">
        <v>220</v>
      </c>
      <c s="37">
        <v>89.064</v>
      </c>
      <c s="36">
        <v>0.00012</v>
      </c>
      <c s="36">
        <f>ROUND(G1947*H1947,6)</f>
      </c>
      <c r="L1947" s="38">
        <v>0</v>
      </c>
      <c s="32">
        <f>ROUND(ROUND(L1947,2)*ROUND(G1947,3),2)</f>
      </c>
      <c s="36" t="s">
        <v>1192</v>
      </c>
      <c>
        <f>(M1947*21)/100</f>
      </c>
      <c t="s">
        <v>28</v>
      </c>
    </row>
    <row r="1948" spans="1:5" ht="12.75">
      <c r="A1948" s="35" t="s">
        <v>57</v>
      </c>
      <c r="E1948" s="39" t="s">
        <v>2907</v>
      </c>
    </row>
    <row r="1949" spans="1:5" ht="63.75">
      <c r="A1949" s="35" t="s">
        <v>58</v>
      </c>
      <c r="E1949" s="42" t="s">
        <v>2904</v>
      </c>
    </row>
    <row r="1950" spans="1:5" ht="12.75">
      <c r="A1950" t="s">
        <v>60</v>
      </c>
      <c r="E1950" s="39" t="s">
        <v>5</v>
      </c>
    </row>
    <row r="1951" spans="1:16" ht="25.5">
      <c r="A1951" t="s">
        <v>50</v>
      </c>
      <c s="34" t="s">
        <v>2908</v>
      </c>
      <c s="34" t="s">
        <v>2909</v>
      </c>
      <c s="35" t="s">
        <v>5</v>
      </c>
      <c s="6" t="s">
        <v>2910</v>
      </c>
      <c s="36" t="s">
        <v>220</v>
      </c>
      <c s="37">
        <v>2329.2</v>
      </c>
      <c s="36">
        <v>0.00015</v>
      </c>
      <c s="36">
        <f>ROUND(G1951*H1951,6)</f>
      </c>
      <c r="L1951" s="38">
        <v>0</v>
      </c>
      <c s="32">
        <f>ROUND(ROUND(L1951,2)*ROUND(G1951,3),2)</f>
      </c>
      <c s="36" t="s">
        <v>1192</v>
      </c>
      <c>
        <f>(M1951*21)/100</f>
      </c>
      <c t="s">
        <v>28</v>
      </c>
    </row>
    <row r="1952" spans="1:5" ht="25.5">
      <c r="A1952" s="35" t="s">
        <v>57</v>
      </c>
      <c r="E1952" s="39" t="s">
        <v>2910</v>
      </c>
    </row>
    <row r="1953" spans="1:5" ht="38.25">
      <c r="A1953" s="35" t="s">
        <v>58</v>
      </c>
      <c r="E1953" s="42" t="s">
        <v>2911</v>
      </c>
    </row>
    <row r="1954" spans="1:5" ht="12.75">
      <c r="A1954" t="s">
        <v>60</v>
      </c>
      <c r="E1954" s="39" t="s">
        <v>5</v>
      </c>
    </row>
    <row r="1955" spans="1:16" ht="25.5">
      <c r="A1955" t="s">
        <v>50</v>
      </c>
      <c s="34" t="s">
        <v>2912</v>
      </c>
      <c s="34" t="s">
        <v>2913</v>
      </c>
      <c s="35" t="s">
        <v>5</v>
      </c>
      <c s="6" t="s">
        <v>2914</v>
      </c>
      <c s="36" t="s">
        <v>220</v>
      </c>
      <c s="37">
        <v>2329.2</v>
      </c>
      <c s="36">
        <v>0.00103</v>
      </c>
      <c s="36">
        <f>ROUND(G1955*H1955,6)</f>
      </c>
      <c r="L1955" s="38">
        <v>0</v>
      </c>
      <c s="32">
        <f>ROUND(ROUND(L1955,2)*ROUND(G1955,3),2)</f>
      </c>
      <c s="36" t="s">
        <v>1192</v>
      </c>
      <c>
        <f>(M1955*21)/100</f>
      </c>
      <c t="s">
        <v>28</v>
      </c>
    </row>
    <row r="1956" spans="1:5" ht="25.5">
      <c r="A1956" s="35" t="s">
        <v>57</v>
      </c>
      <c r="E1956" s="39" t="s">
        <v>2914</v>
      </c>
    </row>
    <row r="1957" spans="1:5" ht="38.25">
      <c r="A1957" s="35" t="s">
        <v>58</v>
      </c>
      <c r="E1957" s="42" t="s">
        <v>2911</v>
      </c>
    </row>
    <row r="1958" spans="1:5" ht="12.75">
      <c r="A1958" t="s">
        <v>60</v>
      </c>
      <c r="E1958" s="39" t="s">
        <v>5</v>
      </c>
    </row>
    <row r="1959" spans="1:16" ht="25.5">
      <c r="A1959" t="s">
        <v>50</v>
      </c>
      <c s="34" t="s">
        <v>2915</v>
      </c>
      <c s="34" t="s">
        <v>2916</v>
      </c>
      <c s="35" t="s">
        <v>5</v>
      </c>
      <c s="6" t="s">
        <v>2917</v>
      </c>
      <c s="36" t="s">
        <v>220</v>
      </c>
      <c s="37">
        <v>7</v>
      </c>
      <c s="36">
        <v>0.00029</v>
      </c>
      <c s="36">
        <f>ROUND(G1959*H1959,6)</f>
      </c>
      <c r="L1959" s="38">
        <v>0</v>
      </c>
      <c s="32">
        <f>ROUND(ROUND(L1959,2)*ROUND(G1959,3),2)</f>
      </c>
      <c s="36" t="s">
        <v>1192</v>
      </c>
      <c>
        <f>(M1959*21)/100</f>
      </c>
      <c t="s">
        <v>28</v>
      </c>
    </row>
    <row r="1960" spans="1:5" ht="25.5">
      <c r="A1960" s="35" t="s">
        <v>57</v>
      </c>
      <c r="E1960" s="39" t="s">
        <v>2917</v>
      </c>
    </row>
    <row r="1961" spans="1:5" ht="12.75">
      <c r="A1961" s="35" t="s">
        <v>58</v>
      </c>
      <c r="E1961" s="40" t="s">
        <v>2918</v>
      </c>
    </row>
    <row r="1962" spans="1:5" ht="12.75">
      <c r="A1962" t="s">
        <v>60</v>
      </c>
      <c r="E1962" s="39" t="s">
        <v>5</v>
      </c>
    </row>
    <row r="1963" spans="1:16" ht="12.75">
      <c r="A1963" t="s">
        <v>50</v>
      </c>
      <c s="34" t="s">
        <v>2919</v>
      </c>
      <c s="34" t="s">
        <v>2920</v>
      </c>
      <c s="35" t="s">
        <v>5</v>
      </c>
      <c s="6" t="s">
        <v>2921</v>
      </c>
      <c s="36" t="s">
        <v>220</v>
      </c>
      <c s="37">
        <v>7</v>
      </c>
      <c s="36">
        <v>0.00066</v>
      </c>
      <c s="36">
        <f>ROUND(G1963*H1963,6)</f>
      </c>
      <c r="L1963" s="38">
        <v>0</v>
      </c>
      <c s="32">
        <f>ROUND(ROUND(L1963,2)*ROUND(G1963,3),2)</f>
      </c>
      <c s="36" t="s">
        <v>1192</v>
      </c>
      <c>
        <f>(M1963*21)/100</f>
      </c>
      <c t="s">
        <v>28</v>
      </c>
    </row>
    <row r="1964" spans="1:5" ht="12.75">
      <c r="A1964" s="35" t="s">
        <v>57</v>
      </c>
      <c r="E1964" s="39" t="s">
        <v>2921</v>
      </c>
    </row>
    <row r="1965" spans="1:5" ht="12.75">
      <c r="A1965" s="35" t="s">
        <v>58</v>
      </c>
      <c r="E1965" s="40" t="s">
        <v>2918</v>
      </c>
    </row>
    <row r="1966" spans="1:5" ht="12.75">
      <c r="A1966" t="s">
        <v>60</v>
      </c>
      <c r="E1966" s="39" t="s">
        <v>5</v>
      </c>
    </row>
    <row r="1967" spans="1:13" ht="12.75">
      <c r="A1967" t="s">
        <v>47</v>
      </c>
      <c r="C1967" s="31" t="s">
        <v>2922</v>
      </c>
      <c r="E1967" s="33" t="s">
        <v>2923</v>
      </c>
      <c r="J1967" s="32">
        <f>0</f>
      </c>
      <c s="32">
        <f>0</f>
      </c>
      <c s="32">
        <f>0+L1968+L1972+L1976+L1980+L1984+L1988+L1992+L1996+L2000+L2004+L2008</f>
      </c>
      <c s="32">
        <f>0+M1968+M1972+M1976+M1980+M1984+M1988+M1992+M1996+M2000+M2004+M2008</f>
      </c>
    </row>
    <row r="1968" spans="1:16" ht="25.5">
      <c r="A1968" t="s">
        <v>50</v>
      </c>
      <c s="34" t="s">
        <v>2924</v>
      </c>
      <c s="34" t="s">
        <v>2925</v>
      </c>
      <c s="35" t="s">
        <v>5</v>
      </c>
      <c s="6" t="s">
        <v>2926</v>
      </c>
      <c s="36" t="s">
        <v>220</v>
      </c>
      <c s="37">
        <v>1534.5</v>
      </c>
      <c s="36">
        <v>0</v>
      </c>
      <c s="36">
        <f>ROUND(G1968*H1968,6)</f>
      </c>
      <c r="L1968" s="38">
        <v>0</v>
      </c>
      <c s="32">
        <f>ROUND(ROUND(L1968,2)*ROUND(G1968,3),2)</f>
      </c>
      <c s="36" t="s">
        <v>1192</v>
      </c>
      <c>
        <f>(M1968*21)/100</f>
      </c>
      <c t="s">
        <v>28</v>
      </c>
    </row>
    <row r="1969" spans="1:5" ht="25.5">
      <c r="A1969" s="35" t="s">
        <v>57</v>
      </c>
      <c r="E1969" s="39" t="s">
        <v>2926</v>
      </c>
    </row>
    <row r="1970" spans="1:5" ht="51">
      <c r="A1970" s="35" t="s">
        <v>58</v>
      </c>
      <c r="E1970" s="40" t="s">
        <v>2927</v>
      </c>
    </row>
    <row r="1971" spans="1:5" ht="25.5">
      <c r="A1971" t="s">
        <v>60</v>
      </c>
      <c r="E1971" s="39" t="s">
        <v>2928</v>
      </c>
    </row>
    <row r="1972" spans="1:16" ht="12.75">
      <c r="A1972" t="s">
        <v>50</v>
      </c>
      <c s="34" t="s">
        <v>2929</v>
      </c>
      <c s="34" t="s">
        <v>2930</v>
      </c>
      <c s="35" t="s">
        <v>5</v>
      </c>
      <c s="6" t="s">
        <v>2931</v>
      </c>
      <c s="36" t="s">
        <v>220</v>
      </c>
      <c s="37">
        <v>1086.225</v>
      </c>
      <c s="36">
        <v>0</v>
      </c>
      <c s="36">
        <f>ROUND(G1972*H1972,6)</f>
      </c>
      <c r="L1972" s="38">
        <v>0</v>
      </c>
      <c s="32">
        <f>ROUND(ROUND(L1972,2)*ROUND(G1972,3),2)</f>
      </c>
      <c s="36" t="s">
        <v>1192</v>
      </c>
      <c>
        <f>(M1972*21)/100</f>
      </c>
      <c t="s">
        <v>28</v>
      </c>
    </row>
    <row r="1973" spans="1:5" ht="12.75">
      <c r="A1973" s="35" t="s">
        <v>57</v>
      </c>
      <c r="E1973" s="39" t="s">
        <v>2931</v>
      </c>
    </row>
    <row r="1974" spans="1:5" ht="12.75">
      <c r="A1974" s="35" t="s">
        <v>58</v>
      </c>
      <c r="E1974" s="40" t="s">
        <v>2932</v>
      </c>
    </row>
    <row r="1975" spans="1:5" ht="12.75">
      <c r="A1975" t="s">
        <v>60</v>
      </c>
      <c r="E1975" s="39" t="s">
        <v>5</v>
      </c>
    </row>
    <row r="1976" spans="1:16" ht="12.75">
      <c r="A1976" t="s">
        <v>50</v>
      </c>
      <c s="34" t="s">
        <v>2933</v>
      </c>
      <c s="34" t="s">
        <v>2934</v>
      </c>
      <c s="35" t="s">
        <v>5</v>
      </c>
      <c s="6" t="s">
        <v>2935</v>
      </c>
      <c s="36" t="s">
        <v>220</v>
      </c>
      <c s="37">
        <v>575</v>
      </c>
      <c s="36">
        <v>0.0003</v>
      </c>
      <c s="36">
        <f>ROUND(G1976*H1976,6)</f>
      </c>
      <c r="L1976" s="38">
        <v>0</v>
      </c>
      <c s="32">
        <f>ROUND(ROUND(L1976,2)*ROUND(G1976,3),2)</f>
      </c>
      <c s="36" t="s">
        <v>1192</v>
      </c>
      <c>
        <f>(M1976*21)/100</f>
      </c>
      <c t="s">
        <v>28</v>
      </c>
    </row>
    <row r="1977" spans="1:5" ht="12.75">
      <c r="A1977" s="35" t="s">
        <v>57</v>
      </c>
      <c r="E1977" s="39" t="s">
        <v>2935</v>
      </c>
    </row>
    <row r="1978" spans="1:5" ht="25.5">
      <c r="A1978" s="35" t="s">
        <v>58</v>
      </c>
      <c r="E1978" s="40" t="s">
        <v>2936</v>
      </c>
    </row>
    <row r="1979" spans="1:5" ht="12.75">
      <c r="A1979" t="s">
        <v>60</v>
      </c>
      <c r="E1979" s="39" t="s">
        <v>5</v>
      </c>
    </row>
    <row r="1980" spans="1:16" ht="12.75">
      <c r="A1980" t="s">
        <v>50</v>
      </c>
      <c s="34" t="s">
        <v>2937</v>
      </c>
      <c s="34" t="s">
        <v>2938</v>
      </c>
      <c s="35" t="s">
        <v>5</v>
      </c>
      <c s="6" t="s">
        <v>2939</v>
      </c>
      <c s="36" t="s">
        <v>220</v>
      </c>
      <c s="37">
        <v>1353.851</v>
      </c>
      <c s="36">
        <v>0.00044</v>
      </c>
      <c s="36">
        <f>ROUND(G1980*H1980,6)</f>
      </c>
      <c r="L1980" s="38">
        <v>0</v>
      </c>
      <c s="32">
        <f>ROUND(ROUND(L1980,2)*ROUND(G1980,3),2)</f>
      </c>
      <c s="36" t="s">
        <v>1192</v>
      </c>
      <c>
        <f>(M1980*21)/100</f>
      </c>
      <c t="s">
        <v>28</v>
      </c>
    </row>
    <row r="1981" spans="1:5" ht="12.75">
      <c r="A1981" s="35" t="s">
        <v>57</v>
      </c>
      <c r="E1981" s="39" t="s">
        <v>2939</v>
      </c>
    </row>
    <row r="1982" spans="1:5" ht="12.75">
      <c r="A1982" s="35" t="s">
        <v>58</v>
      </c>
      <c r="E1982" s="40" t="s">
        <v>5</v>
      </c>
    </row>
    <row r="1983" spans="1:5" ht="12.75">
      <c r="A1983" t="s">
        <v>60</v>
      </c>
      <c r="E1983" s="39" t="s">
        <v>5</v>
      </c>
    </row>
    <row r="1984" spans="1:16" ht="12.75">
      <c r="A1984" t="s">
        <v>50</v>
      </c>
      <c s="34" t="s">
        <v>2940</v>
      </c>
      <c s="34" t="s">
        <v>2941</v>
      </c>
      <c s="35" t="s">
        <v>5</v>
      </c>
      <c s="6" t="s">
        <v>2942</v>
      </c>
      <c s="36" t="s">
        <v>220</v>
      </c>
      <c s="37">
        <v>689.232</v>
      </c>
      <c s="36">
        <v>0.00044</v>
      </c>
      <c s="36">
        <f>ROUND(G1984*H1984,6)</f>
      </c>
      <c r="L1984" s="38">
        <v>0</v>
      </c>
      <c s="32">
        <f>ROUND(ROUND(L1984,2)*ROUND(G1984,3),2)</f>
      </c>
      <c s="36" t="s">
        <v>1192</v>
      </c>
      <c>
        <f>(M1984*21)/100</f>
      </c>
      <c t="s">
        <v>28</v>
      </c>
    </row>
    <row r="1985" spans="1:5" ht="12.75">
      <c r="A1985" s="35" t="s">
        <v>57</v>
      </c>
      <c r="E1985" s="39" t="s">
        <v>2942</v>
      </c>
    </row>
    <row r="1986" spans="1:5" ht="12.75">
      <c r="A1986" s="35" t="s">
        <v>58</v>
      </c>
      <c r="E1986" s="40" t="s">
        <v>5</v>
      </c>
    </row>
    <row r="1987" spans="1:5" ht="12.75">
      <c r="A1987" t="s">
        <v>60</v>
      </c>
      <c r="E1987" s="39" t="s">
        <v>5</v>
      </c>
    </row>
    <row r="1988" spans="1:16" ht="12.75">
      <c r="A1988" t="s">
        <v>50</v>
      </c>
      <c s="34" t="s">
        <v>2943</v>
      </c>
      <c s="34" t="s">
        <v>2944</v>
      </c>
      <c s="35" t="s">
        <v>5</v>
      </c>
      <c s="6" t="s">
        <v>2945</v>
      </c>
      <c s="36" t="s">
        <v>220</v>
      </c>
      <c s="37">
        <v>892.08</v>
      </c>
      <c s="36">
        <v>0.00044</v>
      </c>
      <c s="36">
        <f>ROUND(G1988*H1988,6)</f>
      </c>
      <c r="L1988" s="38">
        <v>0</v>
      </c>
      <c s="32">
        <f>ROUND(ROUND(L1988,2)*ROUND(G1988,3),2)</f>
      </c>
      <c s="36" t="s">
        <v>1192</v>
      </c>
      <c>
        <f>(M1988*21)/100</f>
      </c>
      <c t="s">
        <v>28</v>
      </c>
    </row>
    <row r="1989" spans="1:5" ht="12.75">
      <c r="A1989" s="35" t="s">
        <v>57</v>
      </c>
      <c r="E1989" s="39" t="s">
        <v>2945</v>
      </c>
    </row>
    <row r="1990" spans="1:5" ht="12.75">
      <c r="A1990" s="35" t="s">
        <v>58</v>
      </c>
      <c r="E1990" s="40" t="s">
        <v>5</v>
      </c>
    </row>
    <row r="1991" spans="1:5" ht="12.75">
      <c r="A1991" t="s">
        <v>60</v>
      </c>
      <c r="E1991" s="39" t="s">
        <v>5</v>
      </c>
    </row>
    <row r="1992" spans="1:16" ht="25.5">
      <c r="A1992" t="s">
        <v>50</v>
      </c>
      <c s="34" t="s">
        <v>2946</v>
      </c>
      <c s="34" t="s">
        <v>2947</v>
      </c>
      <c s="35" t="s">
        <v>5</v>
      </c>
      <c s="6" t="s">
        <v>2948</v>
      </c>
      <c s="36" t="s">
        <v>220</v>
      </c>
      <c s="37">
        <v>78.9</v>
      </c>
      <c s="36">
        <v>0.00029</v>
      </c>
      <c s="36">
        <f>ROUND(G1992*H1992,6)</f>
      </c>
      <c r="L1992" s="38">
        <v>0</v>
      </c>
      <c s="32">
        <f>ROUND(ROUND(L1992,2)*ROUND(G1992,3),2)</f>
      </c>
      <c s="36" t="s">
        <v>1192</v>
      </c>
      <c>
        <f>(M1992*21)/100</f>
      </c>
      <c t="s">
        <v>28</v>
      </c>
    </row>
    <row r="1993" spans="1:5" ht="25.5">
      <c r="A1993" s="35" t="s">
        <v>57</v>
      </c>
      <c r="E1993" s="39" t="s">
        <v>2948</v>
      </c>
    </row>
    <row r="1994" spans="1:5" ht="76.5">
      <c r="A1994" s="35" t="s">
        <v>58</v>
      </c>
      <c r="E1994" s="42" t="s">
        <v>2949</v>
      </c>
    </row>
    <row r="1995" spans="1:5" ht="12.75">
      <c r="A1995" t="s">
        <v>60</v>
      </c>
      <c r="E1995" s="39" t="s">
        <v>5</v>
      </c>
    </row>
    <row r="1996" spans="1:16" ht="12.75">
      <c r="A1996" t="s">
        <v>50</v>
      </c>
      <c s="34" t="s">
        <v>2950</v>
      </c>
      <c s="34" t="s">
        <v>2951</v>
      </c>
      <c s="35" t="s">
        <v>5</v>
      </c>
      <c s="6" t="s">
        <v>2952</v>
      </c>
      <c s="36" t="s">
        <v>220</v>
      </c>
      <c s="37">
        <v>1353.851</v>
      </c>
      <c s="36">
        <v>0.0004</v>
      </c>
      <c s="36">
        <f>ROUND(G1996*H1996,6)</f>
      </c>
      <c r="L1996" s="38">
        <v>0</v>
      </c>
      <c s="32">
        <f>ROUND(ROUND(L1996,2)*ROUND(G1996,3),2)</f>
      </c>
      <c s="36" t="s">
        <v>1192</v>
      </c>
      <c>
        <f>(M1996*21)/100</f>
      </c>
      <c t="s">
        <v>28</v>
      </c>
    </row>
    <row r="1997" spans="1:5" ht="12.75">
      <c r="A1997" s="35" t="s">
        <v>57</v>
      </c>
      <c r="E1997" s="39" t="s">
        <v>2952</v>
      </c>
    </row>
    <row r="1998" spans="1:5" ht="12.75">
      <c r="A1998" s="35" t="s">
        <v>58</v>
      </c>
      <c r="E1998" s="40" t="s">
        <v>5</v>
      </c>
    </row>
    <row r="1999" spans="1:5" ht="12.75">
      <c r="A1999" t="s">
        <v>60</v>
      </c>
      <c r="E1999" s="39" t="s">
        <v>5</v>
      </c>
    </row>
    <row r="2000" spans="1:16" ht="12.75">
      <c r="A2000" t="s">
        <v>50</v>
      </c>
      <c s="34" t="s">
        <v>2953</v>
      </c>
      <c s="34" t="s">
        <v>2954</v>
      </c>
      <c s="35" t="s">
        <v>5</v>
      </c>
      <c s="6" t="s">
        <v>2955</v>
      </c>
      <c s="36" t="s">
        <v>220</v>
      </c>
      <c s="37">
        <v>689.232</v>
      </c>
      <c s="36">
        <v>0.0004</v>
      </c>
      <c s="36">
        <f>ROUND(G2000*H2000,6)</f>
      </c>
      <c r="L2000" s="38">
        <v>0</v>
      </c>
      <c s="32">
        <f>ROUND(ROUND(L2000,2)*ROUND(G2000,3),2)</f>
      </c>
      <c s="36" t="s">
        <v>1192</v>
      </c>
      <c>
        <f>(M2000*21)/100</f>
      </c>
      <c t="s">
        <v>28</v>
      </c>
    </row>
    <row r="2001" spans="1:5" ht="12.75">
      <c r="A2001" s="35" t="s">
        <v>57</v>
      </c>
      <c r="E2001" s="39" t="s">
        <v>2955</v>
      </c>
    </row>
    <row r="2002" spans="1:5" ht="409.5">
      <c r="A2002" s="35" t="s">
        <v>58</v>
      </c>
      <c r="E2002" s="42" t="s">
        <v>2956</v>
      </c>
    </row>
    <row r="2003" spans="1:5" ht="12.75">
      <c r="A2003" t="s">
        <v>60</v>
      </c>
      <c r="E2003" s="39" t="s">
        <v>5</v>
      </c>
    </row>
    <row r="2004" spans="1:16" ht="12.75">
      <c r="A2004" t="s">
        <v>50</v>
      </c>
      <c s="34" t="s">
        <v>2957</v>
      </c>
      <c s="34" t="s">
        <v>2958</v>
      </c>
      <c s="35" t="s">
        <v>5</v>
      </c>
      <c s="6" t="s">
        <v>2959</v>
      </c>
      <c s="36" t="s">
        <v>220</v>
      </c>
      <c s="37">
        <v>892.08</v>
      </c>
      <c s="36">
        <v>0.0004</v>
      </c>
      <c s="36">
        <f>ROUND(G2004*H2004,6)</f>
      </c>
      <c r="L2004" s="38">
        <v>0</v>
      </c>
      <c s="32">
        <f>ROUND(ROUND(L2004,2)*ROUND(G2004,3),2)</f>
      </c>
      <c s="36" t="s">
        <v>1192</v>
      </c>
      <c>
        <f>(M2004*21)/100</f>
      </c>
      <c t="s">
        <v>28</v>
      </c>
    </row>
    <row r="2005" spans="1:5" ht="12.75">
      <c r="A2005" s="35" t="s">
        <v>57</v>
      </c>
      <c r="E2005" s="39" t="s">
        <v>2959</v>
      </c>
    </row>
    <row r="2006" spans="1:5" ht="409.5">
      <c r="A2006" s="35" t="s">
        <v>58</v>
      </c>
      <c r="E2006" s="42" t="s">
        <v>2960</v>
      </c>
    </row>
    <row r="2007" spans="1:5" ht="12.75">
      <c r="A2007" t="s">
        <v>60</v>
      </c>
      <c r="E2007" s="39" t="s">
        <v>5</v>
      </c>
    </row>
    <row r="2008" spans="1:16" ht="25.5">
      <c r="A2008" t="s">
        <v>50</v>
      </c>
      <c s="34" t="s">
        <v>2961</v>
      </c>
      <c s="34" t="s">
        <v>2962</v>
      </c>
      <c s="35" t="s">
        <v>5</v>
      </c>
      <c s="6" t="s">
        <v>2963</v>
      </c>
      <c s="36" t="s">
        <v>220</v>
      </c>
      <c s="37">
        <v>3014.063</v>
      </c>
      <c s="36">
        <v>1E-05</v>
      </c>
      <c s="36">
        <f>ROUND(G2008*H2008,6)</f>
      </c>
      <c r="L2008" s="38">
        <v>0</v>
      </c>
      <c s="32">
        <f>ROUND(ROUND(L2008,2)*ROUND(G2008,3),2)</f>
      </c>
      <c s="36" t="s">
        <v>1192</v>
      </c>
      <c>
        <f>(M2008*21)/100</f>
      </c>
      <c t="s">
        <v>28</v>
      </c>
    </row>
    <row r="2009" spans="1:5" ht="25.5">
      <c r="A2009" s="35" t="s">
        <v>57</v>
      </c>
      <c r="E2009" s="39" t="s">
        <v>2963</v>
      </c>
    </row>
    <row r="2010" spans="1:5" ht="12.75">
      <c r="A2010" s="35" t="s">
        <v>58</v>
      </c>
      <c r="E2010" s="40" t="s">
        <v>2964</v>
      </c>
    </row>
    <row r="2011" spans="1:5" ht="12.75">
      <c r="A2011" t="s">
        <v>60</v>
      </c>
      <c r="E2011" s="39" t="s">
        <v>5</v>
      </c>
    </row>
    <row r="2012" spans="1:13" ht="12.75">
      <c r="A2012" t="s">
        <v>47</v>
      </c>
      <c r="C2012" s="31" t="s">
        <v>2965</v>
      </c>
      <c r="E2012" s="33" t="s">
        <v>2966</v>
      </c>
      <c r="J2012" s="32">
        <f>0</f>
      </c>
      <c s="32">
        <f>0</f>
      </c>
      <c s="32">
        <f>0+L2013+L2017+L2021</f>
      </c>
      <c s="32">
        <f>0+M2013+M2017+M2021</f>
      </c>
    </row>
    <row r="2013" spans="1:16" ht="12.75">
      <c r="A2013" t="s">
        <v>50</v>
      </c>
      <c s="34" t="s">
        <v>2967</v>
      </c>
      <c s="34" t="s">
        <v>2968</v>
      </c>
      <c s="35" t="s">
        <v>5</v>
      </c>
      <c s="6" t="s">
        <v>2969</v>
      </c>
      <c s="36" t="s">
        <v>220</v>
      </c>
      <c s="37">
        <v>30.7</v>
      </c>
      <c s="36">
        <v>0</v>
      </c>
      <c s="36">
        <f>ROUND(G2013*H2013,6)</f>
      </c>
      <c r="L2013" s="38">
        <v>0</v>
      </c>
      <c s="32">
        <f>ROUND(ROUND(L2013,2)*ROUND(G2013,3),2)</f>
      </c>
      <c s="36" t="s">
        <v>1273</v>
      </c>
      <c>
        <f>(M2013*21)/100</f>
      </c>
      <c t="s">
        <v>28</v>
      </c>
    </row>
    <row r="2014" spans="1:5" ht="12.75">
      <c r="A2014" s="35" t="s">
        <v>57</v>
      </c>
      <c r="E2014" s="39" t="s">
        <v>2969</v>
      </c>
    </row>
    <row r="2015" spans="1:5" ht="12.75">
      <c r="A2015" s="35" t="s">
        <v>58</v>
      </c>
      <c r="E2015" s="40" t="s">
        <v>5</v>
      </c>
    </row>
    <row r="2016" spans="1:5" ht="12.75">
      <c r="A2016" t="s">
        <v>60</v>
      </c>
      <c r="E2016" s="39" t="s">
        <v>5</v>
      </c>
    </row>
    <row r="2017" spans="1:16" ht="12.75">
      <c r="A2017" t="s">
        <v>50</v>
      </c>
      <c s="34" t="s">
        <v>2970</v>
      </c>
      <c s="34" t="s">
        <v>2971</v>
      </c>
      <c s="35" t="s">
        <v>5</v>
      </c>
      <c s="6" t="s">
        <v>2972</v>
      </c>
      <c s="36" t="s">
        <v>220</v>
      </c>
      <c s="37">
        <v>30.7</v>
      </c>
      <c s="36">
        <v>0.026</v>
      </c>
      <c s="36">
        <f>ROUND(G2017*H2017,6)</f>
      </c>
      <c r="L2017" s="38">
        <v>0</v>
      </c>
      <c s="32">
        <f>ROUND(ROUND(L2017,2)*ROUND(G2017,3),2)</f>
      </c>
      <c s="36" t="s">
        <v>1273</v>
      </c>
      <c>
        <f>(M2017*21)/100</f>
      </c>
      <c t="s">
        <v>28</v>
      </c>
    </row>
    <row r="2018" spans="1:5" ht="12.75">
      <c r="A2018" s="35" t="s">
        <v>57</v>
      </c>
      <c r="E2018" s="39" t="s">
        <v>2972</v>
      </c>
    </row>
    <row r="2019" spans="1:5" ht="12.75">
      <c r="A2019" s="35" t="s">
        <v>58</v>
      </c>
      <c r="E2019" s="40" t="s">
        <v>5</v>
      </c>
    </row>
    <row r="2020" spans="1:5" ht="12.75">
      <c r="A2020" t="s">
        <v>60</v>
      </c>
      <c r="E2020" s="39" t="s">
        <v>5</v>
      </c>
    </row>
    <row r="2021" spans="1:16" ht="25.5">
      <c r="A2021" t="s">
        <v>50</v>
      </c>
      <c s="34" t="s">
        <v>2973</v>
      </c>
      <c s="34" t="s">
        <v>2974</v>
      </c>
      <c s="35" t="s">
        <v>5</v>
      </c>
      <c s="6" t="s">
        <v>2975</v>
      </c>
      <c s="36" t="s">
        <v>55</v>
      </c>
      <c s="37">
        <v>0.576</v>
      </c>
      <c s="36">
        <v>0</v>
      </c>
      <c s="36">
        <f>ROUND(G2021*H2021,6)</f>
      </c>
      <c r="L2021" s="38">
        <v>0</v>
      </c>
      <c s="32">
        <f>ROUND(ROUND(L2021,2)*ROUND(G2021,3),2)</f>
      </c>
      <c s="36" t="s">
        <v>1192</v>
      </c>
      <c>
        <f>(M2021*21)/100</f>
      </c>
      <c t="s">
        <v>28</v>
      </c>
    </row>
    <row r="2022" spans="1:5" ht="25.5">
      <c r="A2022" s="35" t="s">
        <v>57</v>
      </c>
      <c r="E2022" s="39" t="s">
        <v>2975</v>
      </c>
    </row>
    <row r="2023" spans="1:5" ht="12.75">
      <c r="A2023" s="35" t="s">
        <v>58</v>
      </c>
      <c r="E2023" s="40" t="s">
        <v>5</v>
      </c>
    </row>
    <row r="2024" spans="1:5" ht="114.75">
      <c r="A2024" t="s">
        <v>60</v>
      </c>
      <c r="E2024" s="39" t="s">
        <v>2657</v>
      </c>
    </row>
    <row r="2025" spans="1:13" ht="12.75">
      <c r="A2025" t="s">
        <v>47</v>
      </c>
      <c r="C2025" s="31" t="s">
        <v>2976</v>
      </c>
      <c r="E2025" s="33" t="s">
        <v>2977</v>
      </c>
      <c r="J2025" s="32">
        <f>0</f>
      </c>
      <c s="32">
        <f>0</f>
      </c>
      <c s="32">
        <f>0+L2026+L2030+L2034+L2038+L2042</f>
      </c>
      <c s="32">
        <f>0+M2026+M2030+M2034+M2038+M2042</f>
      </c>
    </row>
    <row r="2026" spans="1:16" ht="25.5">
      <c r="A2026" t="s">
        <v>50</v>
      </c>
      <c s="34" t="s">
        <v>2978</v>
      </c>
      <c s="34" t="s">
        <v>2979</v>
      </c>
      <c s="35" t="s">
        <v>5</v>
      </c>
      <c s="6" t="s">
        <v>2980</v>
      </c>
      <c s="36" t="s">
        <v>620</v>
      </c>
      <c s="37">
        <v>3</v>
      </c>
      <c s="36">
        <v>0.006</v>
      </c>
      <c s="36">
        <f>ROUND(G2026*H2026,6)</f>
      </c>
      <c r="L2026" s="38">
        <v>0</v>
      </c>
      <c s="32">
        <f>ROUND(ROUND(L2026,2)*ROUND(G2026,3),2)</f>
      </c>
      <c s="36" t="s">
        <v>1273</v>
      </c>
      <c>
        <f>(M2026*21)/100</f>
      </c>
      <c t="s">
        <v>28</v>
      </c>
    </row>
    <row r="2027" spans="1:5" ht="38.25">
      <c r="A2027" s="35" t="s">
        <v>57</v>
      </c>
      <c r="E2027" s="39" t="s">
        <v>2981</v>
      </c>
    </row>
    <row r="2028" spans="1:5" ht="12.75">
      <c r="A2028" s="35" t="s">
        <v>58</v>
      </c>
      <c r="E2028" s="40" t="s">
        <v>5</v>
      </c>
    </row>
    <row r="2029" spans="1:5" ht="12.75">
      <c r="A2029" t="s">
        <v>60</v>
      </c>
      <c r="E2029" s="39" t="s">
        <v>5</v>
      </c>
    </row>
    <row r="2030" spans="1:16" ht="12.75">
      <c r="A2030" t="s">
        <v>50</v>
      </c>
      <c s="34" t="s">
        <v>2982</v>
      </c>
      <c s="34" t="s">
        <v>2983</v>
      </c>
      <c s="35" t="s">
        <v>5</v>
      </c>
      <c s="6" t="s">
        <v>2984</v>
      </c>
      <c s="36" t="s">
        <v>620</v>
      </c>
      <c s="37">
        <v>3</v>
      </c>
      <c s="36">
        <v>0.0008</v>
      </c>
      <c s="36">
        <f>ROUND(G2030*H2030,6)</f>
      </c>
      <c r="L2030" s="38">
        <v>0</v>
      </c>
      <c s="32">
        <f>ROUND(ROUND(L2030,2)*ROUND(G2030,3),2)</f>
      </c>
      <c s="36" t="s">
        <v>1273</v>
      </c>
      <c>
        <f>(M2030*21)/100</f>
      </c>
      <c t="s">
        <v>28</v>
      </c>
    </row>
    <row r="2031" spans="1:5" ht="12.75">
      <c r="A2031" s="35" t="s">
        <v>57</v>
      </c>
      <c r="E2031" s="39" t="s">
        <v>2984</v>
      </c>
    </row>
    <row r="2032" spans="1:5" ht="12.75">
      <c r="A2032" s="35" t="s">
        <v>58</v>
      </c>
      <c r="E2032" s="40" t="s">
        <v>5</v>
      </c>
    </row>
    <row r="2033" spans="1:5" ht="38.25">
      <c r="A2033" t="s">
        <v>60</v>
      </c>
      <c r="E2033" s="39" t="s">
        <v>2985</v>
      </c>
    </row>
    <row r="2034" spans="1:16" ht="12.75">
      <c r="A2034" t="s">
        <v>50</v>
      </c>
      <c s="34" t="s">
        <v>2986</v>
      </c>
      <c s="34" t="s">
        <v>2987</v>
      </c>
      <c s="35" t="s">
        <v>5</v>
      </c>
      <c s="6" t="s">
        <v>2988</v>
      </c>
      <c s="36" t="s">
        <v>620</v>
      </c>
      <c s="37">
        <v>3</v>
      </c>
      <c s="36">
        <v>0.02</v>
      </c>
      <c s="36">
        <f>ROUND(G2034*H2034,6)</f>
      </c>
      <c r="L2034" s="38">
        <v>0</v>
      </c>
      <c s="32">
        <f>ROUND(ROUND(L2034,2)*ROUND(G2034,3),2)</f>
      </c>
      <c s="36" t="s">
        <v>1273</v>
      </c>
      <c>
        <f>(M2034*21)/100</f>
      </c>
      <c t="s">
        <v>28</v>
      </c>
    </row>
    <row r="2035" spans="1:5" ht="12.75">
      <c r="A2035" s="35" t="s">
        <v>57</v>
      </c>
      <c r="E2035" s="39" t="s">
        <v>2988</v>
      </c>
    </row>
    <row r="2036" spans="1:5" ht="12.75">
      <c r="A2036" s="35" t="s">
        <v>58</v>
      </c>
      <c r="E2036" s="40" t="s">
        <v>5</v>
      </c>
    </row>
    <row r="2037" spans="1:5" ht="12.75">
      <c r="A2037" t="s">
        <v>60</v>
      </c>
      <c r="E2037" s="39" t="s">
        <v>5</v>
      </c>
    </row>
    <row r="2038" spans="1:16" ht="12.75">
      <c r="A2038" t="s">
        <v>50</v>
      </c>
      <c s="34" t="s">
        <v>2989</v>
      </c>
      <c s="34" t="s">
        <v>2990</v>
      </c>
      <c s="35" t="s">
        <v>5</v>
      </c>
      <c s="6" t="s">
        <v>2991</v>
      </c>
      <c s="36" t="s">
        <v>620</v>
      </c>
      <c s="37">
        <v>2</v>
      </c>
      <c s="36">
        <v>1E-05</v>
      </c>
      <c s="36">
        <f>ROUND(G2038*H2038,6)</f>
      </c>
      <c r="L2038" s="38">
        <v>0</v>
      </c>
      <c s="32">
        <f>ROUND(ROUND(L2038,2)*ROUND(G2038,3),2)</f>
      </c>
      <c s="36" t="s">
        <v>1273</v>
      </c>
      <c>
        <f>(M2038*21)/100</f>
      </c>
      <c t="s">
        <v>28</v>
      </c>
    </row>
    <row r="2039" spans="1:5" ht="12.75">
      <c r="A2039" s="35" t="s">
        <v>57</v>
      </c>
      <c r="E2039" s="39" t="s">
        <v>2991</v>
      </c>
    </row>
    <row r="2040" spans="1:5" ht="12.75">
      <c r="A2040" s="35" t="s">
        <v>58</v>
      </c>
      <c r="E2040" s="40" t="s">
        <v>5</v>
      </c>
    </row>
    <row r="2041" spans="1:5" ht="12.75">
      <c r="A2041" t="s">
        <v>60</v>
      </c>
      <c r="E2041" s="39" t="s">
        <v>5</v>
      </c>
    </row>
    <row r="2042" spans="1:16" ht="25.5">
      <c r="A2042" t="s">
        <v>50</v>
      </c>
      <c s="34" t="s">
        <v>2992</v>
      </c>
      <c s="34" t="s">
        <v>2993</v>
      </c>
      <c s="35" t="s">
        <v>5</v>
      </c>
      <c s="6" t="s">
        <v>2994</v>
      </c>
      <c s="36" t="s">
        <v>620</v>
      </c>
      <c s="37">
        <v>2</v>
      </c>
      <c s="36">
        <v>0.02</v>
      </c>
      <c s="36">
        <f>ROUND(G2042*H2042,6)</f>
      </c>
      <c r="L2042" s="38">
        <v>0</v>
      </c>
      <c s="32">
        <f>ROUND(ROUND(L2042,2)*ROUND(G2042,3),2)</f>
      </c>
      <c s="36" t="s">
        <v>1273</v>
      </c>
      <c>
        <f>(M2042*21)/100</f>
      </c>
      <c t="s">
        <v>28</v>
      </c>
    </row>
    <row r="2043" spans="1:5" ht="25.5">
      <c r="A2043" s="35" t="s">
        <v>57</v>
      </c>
      <c r="E2043" s="39" t="s">
        <v>2994</v>
      </c>
    </row>
    <row r="2044" spans="1:5" ht="12.75">
      <c r="A2044" s="35" t="s">
        <v>58</v>
      </c>
      <c r="E2044" s="40" t="s">
        <v>5</v>
      </c>
    </row>
    <row r="2045" spans="1:5" ht="12.75">
      <c r="A2045" t="s">
        <v>60</v>
      </c>
      <c r="E2045" s="39" t="s">
        <v>5</v>
      </c>
    </row>
    <row r="2046" spans="1:13" ht="12.75">
      <c r="A2046" t="s">
        <v>47</v>
      </c>
      <c r="C2046" s="31" t="s">
        <v>900</v>
      </c>
      <c r="E2046" s="33" t="s">
        <v>2995</v>
      </c>
      <c r="J2046" s="32">
        <f>0</f>
      </c>
      <c s="32">
        <f>0</f>
      </c>
      <c s="32">
        <f>0+L2047+L2051+L2055+L2059+L2063+L2067+L2071+L2075+L2079+L2083+L2087+L2091+L2095+L2099+L2103+L2107+L2111+L2115</f>
      </c>
      <c s="32">
        <f>0+M2047+M2051+M2055+M2059+M2063+M2067+M2071+M2075+M2079+M2083+M2087+M2091+M2095+M2099+M2103+M2107+M2111+M2115</f>
      </c>
    </row>
    <row r="2047" spans="1:16" ht="25.5">
      <c r="A2047" t="s">
        <v>50</v>
      </c>
      <c s="34" t="s">
        <v>890</v>
      </c>
      <c s="34" t="s">
        <v>2996</v>
      </c>
      <c s="35" t="s">
        <v>5</v>
      </c>
      <c s="6" t="s">
        <v>2997</v>
      </c>
      <c s="36" t="s">
        <v>220</v>
      </c>
      <c s="37">
        <v>2122.8</v>
      </c>
      <c s="36">
        <v>0</v>
      </c>
      <c s="36">
        <f>ROUND(G2047*H2047,6)</f>
      </c>
      <c r="L2047" s="38">
        <v>0</v>
      </c>
      <c s="32">
        <f>ROUND(ROUND(L2047,2)*ROUND(G2047,3),2)</f>
      </c>
      <c s="36" t="s">
        <v>1192</v>
      </c>
      <c>
        <f>(M2047*21)/100</f>
      </c>
      <c t="s">
        <v>28</v>
      </c>
    </row>
    <row r="2048" spans="1:5" ht="38.25">
      <c r="A2048" s="35" t="s">
        <v>57</v>
      </c>
      <c r="E2048" s="39" t="s">
        <v>2998</v>
      </c>
    </row>
    <row r="2049" spans="1:5" ht="102">
      <c r="A2049" s="35" t="s">
        <v>58</v>
      </c>
      <c r="E2049" s="42" t="s">
        <v>2999</v>
      </c>
    </row>
    <row r="2050" spans="1:5" ht="63.75">
      <c r="A2050" t="s">
        <v>60</v>
      </c>
      <c r="E2050" s="39" t="s">
        <v>3000</v>
      </c>
    </row>
    <row r="2051" spans="1:16" ht="25.5">
      <c r="A2051" t="s">
        <v>50</v>
      </c>
      <c s="34" t="s">
        <v>891</v>
      </c>
      <c s="34" t="s">
        <v>3001</v>
      </c>
      <c s="35" t="s">
        <v>5</v>
      </c>
      <c s="6" t="s">
        <v>3002</v>
      </c>
      <c s="36" t="s">
        <v>220</v>
      </c>
      <c s="37">
        <v>636840</v>
      </c>
      <c s="36">
        <v>0</v>
      </c>
      <c s="36">
        <f>ROUND(G2051*H2051,6)</f>
      </c>
      <c r="L2051" s="38">
        <v>0</v>
      </c>
      <c s="32">
        <f>ROUND(ROUND(L2051,2)*ROUND(G2051,3),2)</f>
      </c>
      <c s="36" t="s">
        <v>1192</v>
      </c>
      <c>
        <f>(M2051*21)/100</f>
      </c>
      <c t="s">
        <v>28</v>
      </c>
    </row>
    <row r="2052" spans="1:5" ht="38.25">
      <c r="A2052" s="35" t="s">
        <v>57</v>
      </c>
      <c r="E2052" s="39" t="s">
        <v>3003</v>
      </c>
    </row>
    <row r="2053" spans="1:5" ht="25.5">
      <c r="A2053" s="35" t="s">
        <v>58</v>
      </c>
      <c r="E2053" s="40" t="s">
        <v>3004</v>
      </c>
    </row>
    <row r="2054" spans="1:5" ht="63.75">
      <c r="A2054" t="s">
        <v>60</v>
      </c>
      <c r="E2054" s="39" t="s">
        <v>3000</v>
      </c>
    </row>
    <row r="2055" spans="1:16" ht="25.5">
      <c r="A2055" t="s">
        <v>50</v>
      </c>
      <c s="34" t="s">
        <v>892</v>
      </c>
      <c s="34" t="s">
        <v>3005</v>
      </c>
      <c s="35" t="s">
        <v>5</v>
      </c>
      <c s="6" t="s">
        <v>3006</v>
      </c>
      <c s="36" t="s">
        <v>220</v>
      </c>
      <c s="37">
        <v>2122.8</v>
      </c>
      <c s="36">
        <v>0</v>
      </c>
      <c s="36">
        <f>ROUND(G2055*H2055,6)</f>
      </c>
      <c r="L2055" s="38">
        <v>0</v>
      </c>
      <c s="32">
        <f>ROUND(ROUND(L2055,2)*ROUND(G2055,3),2)</f>
      </c>
      <c s="36" t="s">
        <v>1192</v>
      </c>
      <c>
        <f>(M2055*21)/100</f>
      </c>
      <c t="s">
        <v>28</v>
      </c>
    </row>
    <row r="2056" spans="1:5" ht="25.5">
      <c r="A2056" s="35" t="s">
        <v>57</v>
      </c>
      <c r="E2056" s="39" t="s">
        <v>3006</v>
      </c>
    </row>
    <row r="2057" spans="1:5" ht="12.75">
      <c r="A2057" s="35" t="s">
        <v>58</v>
      </c>
      <c r="E2057" s="40" t="s">
        <v>3007</v>
      </c>
    </row>
    <row r="2058" spans="1:5" ht="25.5">
      <c r="A2058" t="s">
        <v>60</v>
      </c>
      <c r="E2058" s="39" t="s">
        <v>3008</v>
      </c>
    </row>
    <row r="2059" spans="1:16" ht="25.5">
      <c r="A2059" t="s">
        <v>50</v>
      </c>
      <c s="34" t="s">
        <v>893</v>
      </c>
      <c s="34" t="s">
        <v>3009</v>
      </c>
      <c s="35" t="s">
        <v>5</v>
      </c>
      <c s="6" t="s">
        <v>3010</v>
      </c>
      <c s="36" t="s">
        <v>1191</v>
      </c>
      <c s="37">
        <v>2315.052</v>
      </c>
      <c s="36">
        <v>0</v>
      </c>
      <c s="36">
        <f>ROUND(G2059*H2059,6)</f>
      </c>
      <c r="L2059" s="38">
        <v>0</v>
      </c>
      <c s="32">
        <f>ROUND(ROUND(L2059,2)*ROUND(G2059,3),2)</f>
      </c>
      <c s="36" t="s">
        <v>1192</v>
      </c>
      <c>
        <f>(M2059*21)/100</f>
      </c>
      <c t="s">
        <v>28</v>
      </c>
    </row>
    <row r="2060" spans="1:5" ht="25.5">
      <c r="A2060" s="35" t="s">
        <v>57</v>
      </c>
      <c r="E2060" s="39" t="s">
        <v>3010</v>
      </c>
    </row>
    <row r="2061" spans="1:5" ht="12.75">
      <c r="A2061" s="35" t="s">
        <v>58</v>
      </c>
      <c r="E2061" s="40" t="s">
        <v>3011</v>
      </c>
    </row>
    <row r="2062" spans="1:5" ht="25.5">
      <c r="A2062" t="s">
        <v>60</v>
      </c>
      <c r="E2062" s="39" t="s">
        <v>3012</v>
      </c>
    </row>
    <row r="2063" spans="1:16" ht="25.5">
      <c r="A2063" t="s">
        <v>50</v>
      </c>
      <c s="34" t="s">
        <v>894</v>
      </c>
      <c s="34" t="s">
        <v>3013</v>
      </c>
      <c s="35" t="s">
        <v>5</v>
      </c>
      <c s="6" t="s">
        <v>3014</v>
      </c>
      <c s="36" t="s">
        <v>1191</v>
      </c>
      <c s="37">
        <v>138903.12</v>
      </c>
      <c s="36">
        <v>0</v>
      </c>
      <c s="36">
        <f>ROUND(G2063*H2063,6)</f>
      </c>
      <c r="L2063" s="38">
        <v>0</v>
      </c>
      <c s="32">
        <f>ROUND(ROUND(L2063,2)*ROUND(G2063,3),2)</f>
      </c>
      <c s="36" t="s">
        <v>1192</v>
      </c>
      <c>
        <f>(M2063*21)/100</f>
      </c>
      <c t="s">
        <v>28</v>
      </c>
    </row>
    <row r="2064" spans="1:5" ht="25.5">
      <c r="A2064" s="35" t="s">
        <v>57</v>
      </c>
      <c r="E2064" s="39" t="s">
        <v>3014</v>
      </c>
    </row>
    <row r="2065" spans="1:5" ht="38.25">
      <c r="A2065" s="35" t="s">
        <v>58</v>
      </c>
      <c r="E2065" s="42" t="s">
        <v>3015</v>
      </c>
    </row>
    <row r="2066" spans="1:5" ht="63.75">
      <c r="A2066" t="s">
        <v>60</v>
      </c>
      <c r="E2066" s="39" t="s">
        <v>3016</v>
      </c>
    </row>
    <row r="2067" spans="1:16" ht="25.5">
      <c r="A2067" t="s">
        <v>50</v>
      </c>
      <c s="34" t="s">
        <v>895</v>
      </c>
      <c s="34" t="s">
        <v>3017</v>
      </c>
      <c s="35" t="s">
        <v>5</v>
      </c>
      <c s="6" t="s">
        <v>3018</v>
      </c>
      <c s="36" t="s">
        <v>1191</v>
      </c>
      <c s="37">
        <v>2315.052</v>
      </c>
      <c s="36">
        <v>0</v>
      </c>
      <c s="36">
        <f>ROUND(G2067*H2067,6)</f>
      </c>
      <c r="L2067" s="38">
        <v>0</v>
      </c>
      <c s="32">
        <f>ROUND(ROUND(L2067,2)*ROUND(G2067,3),2)</f>
      </c>
      <c s="36" t="s">
        <v>1192</v>
      </c>
      <c>
        <f>(M2067*21)/100</f>
      </c>
      <c t="s">
        <v>28</v>
      </c>
    </row>
    <row r="2068" spans="1:5" ht="25.5">
      <c r="A2068" s="35" t="s">
        <v>57</v>
      </c>
      <c r="E2068" s="39" t="s">
        <v>3018</v>
      </c>
    </row>
    <row r="2069" spans="1:5" ht="12.75">
      <c r="A2069" s="35" t="s">
        <v>58</v>
      </c>
      <c r="E2069" s="40" t="s">
        <v>5</v>
      </c>
    </row>
    <row r="2070" spans="1:5" ht="25.5">
      <c r="A2070" t="s">
        <v>60</v>
      </c>
      <c r="E2070" s="39" t="s">
        <v>3019</v>
      </c>
    </row>
    <row r="2071" spans="1:16" ht="12.75">
      <c r="A2071" t="s">
        <v>50</v>
      </c>
      <c s="34" t="s">
        <v>896</v>
      </c>
      <c s="34" t="s">
        <v>3020</v>
      </c>
      <c s="35" t="s">
        <v>5</v>
      </c>
      <c s="6" t="s">
        <v>3021</v>
      </c>
      <c s="36" t="s">
        <v>220</v>
      </c>
      <c s="37">
        <v>2122.8</v>
      </c>
      <c s="36">
        <v>0</v>
      </c>
      <c s="36">
        <f>ROUND(G2071*H2071,6)</f>
      </c>
      <c r="L2071" s="38">
        <v>0</v>
      </c>
      <c s="32">
        <f>ROUND(ROUND(L2071,2)*ROUND(G2071,3),2)</f>
      </c>
      <c s="36" t="s">
        <v>1192</v>
      </c>
      <c>
        <f>(M2071*21)/100</f>
      </c>
      <c t="s">
        <v>28</v>
      </c>
    </row>
    <row r="2072" spans="1:5" ht="12.75">
      <c r="A2072" s="35" t="s">
        <v>57</v>
      </c>
      <c r="E2072" s="39" t="s">
        <v>3021</v>
      </c>
    </row>
    <row r="2073" spans="1:5" ht="12.75">
      <c r="A2073" s="35" t="s">
        <v>58</v>
      </c>
      <c r="E2073" s="40" t="s">
        <v>3007</v>
      </c>
    </row>
    <row r="2074" spans="1:5" ht="25.5">
      <c r="A2074" t="s">
        <v>60</v>
      </c>
      <c r="E2074" s="39" t="s">
        <v>3022</v>
      </c>
    </row>
    <row r="2075" spans="1:16" ht="12.75">
      <c r="A2075" t="s">
        <v>50</v>
      </c>
      <c s="34" t="s">
        <v>897</v>
      </c>
      <c s="34" t="s">
        <v>3023</v>
      </c>
      <c s="35" t="s">
        <v>5</v>
      </c>
      <c s="6" t="s">
        <v>3024</v>
      </c>
      <c s="36" t="s">
        <v>220</v>
      </c>
      <c s="37">
        <v>636840</v>
      </c>
      <c s="36">
        <v>0</v>
      </c>
      <c s="36">
        <f>ROUND(G2075*H2075,6)</f>
      </c>
      <c r="L2075" s="38">
        <v>0</v>
      </c>
      <c s="32">
        <f>ROUND(ROUND(L2075,2)*ROUND(G2075,3),2)</f>
      </c>
      <c s="36" t="s">
        <v>1192</v>
      </c>
      <c>
        <f>(M2075*21)/100</f>
      </c>
      <c t="s">
        <v>28</v>
      </c>
    </row>
    <row r="2076" spans="1:5" ht="12.75">
      <c r="A2076" s="35" t="s">
        <v>57</v>
      </c>
      <c r="E2076" s="39" t="s">
        <v>3024</v>
      </c>
    </row>
    <row r="2077" spans="1:5" ht="25.5">
      <c r="A2077" s="35" t="s">
        <v>58</v>
      </c>
      <c r="E2077" s="40" t="s">
        <v>3004</v>
      </c>
    </row>
    <row r="2078" spans="1:5" ht="25.5">
      <c r="A2078" t="s">
        <v>60</v>
      </c>
      <c r="E2078" s="39" t="s">
        <v>3022</v>
      </c>
    </row>
    <row r="2079" spans="1:16" ht="12.75">
      <c r="A2079" t="s">
        <v>50</v>
      </c>
      <c s="34" t="s">
        <v>898</v>
      </c>
      <c s="34" t="s">
        <v>3025</v>
      </c>
      <c s="35" t="s">
        <v>5</v>
      </c>
      <c s="6" t="s">
        <v>3026</v>
      </c>
      <c s="36" t="s">
        <v>220</v>
      </c>
      <c s="37">
        <v>2122.8</v>
      </c>
      <c s="36">
        <v>0</v>
      </c>
      <c s="36">
        <f>ROUND(G2079*H2079,6)</f>
      </c>
      <c r="L2079" s="38">
        <v>0</v>
      </c>
      <c s="32">
        <f>ROUND(ROUND(L2079,2)*ROUND(G2079,3),2)</f>
      </c>
      <c s="36" t="s">
        <v>1192</v>
      </c>
      <c>
        <f>(M2079*21)/100</f>
      </c>
      <c t="s">
        <v>28</v>
      </c>
    </row>
    <row r="2080" spans="1:5" ht="12.75">
      <c r="A2080" s="35" t="s">
        <v>57</v>
      </c>
      <c r="E2080" s="39" t="s">
        <v>3026</v>
      </c>
    </row>
    <row r="2081" spans="1:5" ht="12.75">
      <c r="A2081" s="35" t="s">
        <v>58</v>
      </c>
      <c r="E2081" s="40" t="s">
        <v>3007</v>
      </c>
    </row>
    <row r="2082" spans="1:5" ht="12.75">
      <c r="A2082" t="s">
        <v>60</v>
      </c>
      <c r="E2082" s="39" t="s">
        <v>5</v>
      </c>
    </row>
    <row r="2083" spans="1:16" ht="25.5">
      <c r="A2083" t="s">
        <v>50</v>
      </c>
      <c s="34" t="s">
        <v>899</v>
      </c>
      <c s="34" t="s">
        <v>3027</v>
      </c>
      <c s="35" t="s">
        <v>5</v>
      </c>
      <c s="6" t="s">
        <v>3028</v>
      </c>
      <c s="36" t="s">
        <v>188</v>
      </c>
      <c s="37">
        <v>161.3</v>
      </c>
      <c s="36">
        <v>0</v>
      </c>
      <c s="36">
        <f>ROUND(G2083*H2083,6)</f>
      </c>
      <c r="L2083" s="38">
        <v>0</v>
      </c>
      <c s="32">
        <f>ROUND(ROUND(L2083,2)*ROUND(G2083,3),2)</f>
      </c>
      <c s="36" t="s">
        <v>1192</v>
      </c>
      <c>
        <f>(M2083*21)/100</f>
      </c>
      <c t="s">
        <v>28</v>
      </c>
    </row>
    <row r="2084" spans="1:5" ht="25.5">
      <c r="A2084" s="35" t="s">
        <v>57</v>
      </c>
      <c r="E2084" s="39" t="s">
        <v>3028</v>
      </c>
    </row>
    <row r="2085" spans="1:5" ht="38.25">
      <c r="A2085" s="35" t="s">
        <v>58</v>
      </c>
      <c r="E2085" s="40" t="s">
        <v>3029</v>
      </c>
    </row>
    <row r="2086" spans="1:5" ht="63.75">
      <c r="A2086" t="s">
        <v>60</v>
      </c>
      <c r="E2086" s="39" t="s">
        <v>3030</v>
      </c>
    </row>
    <row r="2087" spans="1:16" ht="25.5">
      <c r="A2087" t="s">
        <v>50</v>
      </c>
      <c s="34" t="s">
        <v>900</v>
      </c>
      <c s="34" t="s">
        <v>3031</v>
      </c>
      <c s="35" t="s">
        <v>5</v>
      </c>
      <c s="6" t="s">
        <v>3032</v>
      </c>
      <c s="36" t="s">
        <v>188</v>
      </c>
      <c s="37">
        <v>48390</v>
      </c>
      <c s="36">
        <v>0</v>
      </c>
      <c s="36">
        <f>ROUND(G2087*H2087,6)</f>
      </c>
      <c r="L2087" s="38">
        <v>0</v>
      </c>
      <c s="32">
        <f>ROUND(ROUND(L2087,2)*ROUND(G2087,3),2)</f>
      </c>
      <c s="36" t="s">
        <v>1192</v>
      </c>
      <c>
        <f>(M2087*21)/100</f>
      </c>
      <c t="s">
        <v>28</v>
      </c>
    </row>
    <row r="2088" spans="1:5" ht="25.5">
      <c r="A2088" s="35" t="s">
        <v>57</v>
      </c>
      <c r="E2088" s="39" t="s">
        <v>3032</v>
      </c>
    </row>
    <row r="2089" spans="1:5" ht="12.75">
      <c r="A2089" s="35" t="s">
        <v>58</v>
      </c>
      <c r="E2089" s="40" t="s">
        <v>3033</v>
      </c>
    </row>
    <row r="2090" spans="1:5" ht="63.75">
      <c r="A2090" t="s">
        <v>60</v>
      </c>
      <c r="E2090" s="39" t="s">
        <v>3030</v>
      </c>
    </row>
    <row r="2091" spans="1:16" ht="25.5">
      <c r="A2091" t="s">
        <v>50</v>
      </c>
      <c s="34" t="s">
        <v>902</v>
      </c>
      <c s="34" t="s">
        <v>3034</v>
      </c>
      <c s="35" t="s">
        <v>5</v>
      </c>
      <c s="6" t="s">
        <v>3035</v>
      </c>
      <c s="36" t="s">
        <v>188</v>
      </c>
      <c s="37">
        <v>161.3</v>
      </c>
      <c s="36">
        <v>0</v>
      </c>
      <c s="36">
        <f>ROUND(G2091*H2091,6)</f>
      </c>
      <c r="L2091" s="38">
        <v>0</v>
      </c>
      <c s="32">
        <f>ROUND(ROUND(L2091,2)*ROUND(G2091,3),2)</f>
      </c>
      <c s="36" t="s">
        <v>1192</v>
      </c>
      <c>
        <f>(M2091*21)/100</f>
      </c>
      <c t="s">
        <v>28</v>
      </c>
    </row>
    <row r="2092" spans="1:5" ht="25.5">
      <c r="A2092" s="35" t="s">
        <v>57</v>
      </c>
      <c r="E2092" s="39" t="s">
        <v>3035</v>
      </c>
    </row>
    <row r="2093" spans="1:5" ht="12.75">
      <c r="A2093" s="35" t="s">
        <v>58</v>
      </c>
      <c r="E2093" s="40" t="s">
        <v>5</v>
      </c>
    </row>
    <row r="2094" spans="1:5" ht="38.25">
      <c r="A2094" t="s">
        <v>60</v>
      </c>
      <c r="E2094" s="39" t="s">
        <v>3036</v>
      </c>
    </row>
    <row r="2095" spans="1:16" ht="25.5">
      <c r="A2095" t="s">
        <v>50</v>
      </c>
      <c s="34" t="s">
        <v>903</v>
      </c>
      <c s="34" t="s">
        <v>3037</v>
      </c>
      <c s="35" t="s">
        <v>5</v>
      </c>
      <c s="6" t="s">
        <v>3038</v>
      </c>
      <c s="36" t="s">
        <v>620</v>
      </c>
      <c s="37">
        <v>1</v>
      </c>
      <c s="36">
        <v>0</v>
      </c>
      <c s="36">
        <f>ROUND(G2095*H2095,6)</f>
      </c>
      <c r="L2095" s="38">
        <v>0</v>
      </c>
      <c s="32">
        <f>ROUND(ROUND(L2095,2)*ROUND(G2095,3),2)</f>
      </c>
      <c s="36" t="s">
        <v>1192</v>
      </c>
      <c>
        <f>(M2095*21)/100</f>
      </c>
      <c t="s">
        <v>28</v>
      </c>
    </row>
    <row r="2096" spans="1:5" ht="25.5">
      <c r="A2096" s="35" t="s">
        <v>57</v>
      </c>
      <c r="E2096" s="39" t="s">
        <v>3038</v>
      </c>
    </row>
    <row r="2097" spans="1:5" ht="12.75">
      <c r="A2097" s="35" t="s">
        <v>58</v>
      </c>
      <c r="E2097" s="40" t="s">
        <v>5</v>
      </c>
    </row>
    <row r="2098" spans="1:5" ht="51">
      <c r="A2098" t="s">
        <v>60</v>
      </c>
      <c r="E2098" s="39" t="s">
        <v>3039</v>
      </c>
    </row>
    <row r="2099" spans="1:16" ht="25.5">
      <c r="A2099" t="s">
        <v>50</v>
      </c>
      <c s="34" t="s">
        <v>905</v>
      </c>
      <c s="34" t="s">
        <v>3040</v>
      </c>
      <c s="35" t="s">
        <v>5</v>
      </c>
      <c s="6" t="s">
        <v>3041</v>
      </c>
      <c s="36" t="s">
        <v>620</v>
      </c>
      <c s="37">
        <v>300</v>
      </c>
      <c s="36">
        <v>0</v>
      </c>
      <c s="36">
        <f>ROUND(G2099*H2099,6)</f>
      </c>
      <c r="L2099" s="38">
        <v>0</v>
      </c>
      <c s="32">
        <f>ROUND(ROUND(L2099,2)*ROUND(G2099,3),2)</f>
      </c>
      <c s="36" t="s">
        <v>1192</v>
      </c>
      <c>
        <f>(M2099*21)/100</f>
      </c>
      <c t="s">
        <v>28</v>
      </c>
    </row>
    <row r="2100" spans="1:5" ht="38.25">
      <c r="A2100" s="35" t="s">
        <v>57</v>
      </c>
      <c r="E2100" s="39" t="s">
        <v>3042</v>
      </c>
    </row>
    <row r="2101" spans="1:5" ht="12.75">
      <c r="A2101" s="35" t="s">
        <v>58</v>
      </c>
      <c r="E2101" s="40" t="s">
        <v>3043</v>
      </c>
    </row>
    <row r="2102" spans="1:5" ht="51">
      <c r="A2102" t="s">
        <v>60</v>
      </c>
      <c r="E2102" s="39" t="s">
        <v>3039</v>
      </c>
    </row>
    <row r="2103" spans="1:16" ht="38.25">
      <c r="A2103" t="s">
        <v>50</v>
      </c>
      <c s="34" t="s">
        <v>907</v>
      </c>
      <c s="34" t="s">
        <v>3044</v>
      </c>
      <c s="35" t="s">
        <v>5</v>
      </c>
      <c s="6" t="s">
        <v>3045</v>
      </c>
      <c s="36" t="s">
        <v>620</v>
      </c>
      <c s="37">
        <v>1</v>
      </c>
      <c s="36">
        <v>0</v>
      </c>
      <c s="36">
        <f>ROUND(G2103*H2103,6)</f>
      </c>
      <c r="L2103" s="38">
        <v>0</v>
      </c>
      <c s="32">
        <f>ROUND(ROUND(L2103,2)*ROUND(G2103,3),2)</f>
      </c>
      <c s="36" t="s">
        <v>1192</v>
      </c>
      <c>
        <f>(M2103*21)/100</f>
      </c>
      <c t="s">
        <v>28</v>
      </c>
    </row>
    <row r="2104" spans="1:5" ht="38.25">
      <c r="A2104" s="35" t="s">
        <v>57</v>
      </c>
      <c r="E2104" s="39" t="s">
        <v>3046</v>
      </c>
    </row>
    <row r="2105" spans="1:5" ht="12.75">
      <c r="A2105" s="35" t="s">
        <v>58</v>
      </c>
      <c r="E2105" s="40" t="s">
        <v>5</v>
      </c>
    </row>
    <row r="2106" spans="1:5" ht="25.5">
      <c r="A2106" t="s">
        <v>60</v>
      </c>
      <c r="E2106" s="39" t="s">
        <v>3047</v>
      </c>
    </row>
    <row r="2107" spans="1:16" ht="25.5">
      <c r="A2107" t="s">
        <v>50</v>
      </c>
      <c s="34" t="s">
        <v>909</v>
      </c>
      <c s="34" t="s">
        <v>3048</v>
      </c>
      <c s="35" t="s">
        <v>5</v>
      </c>
      <c s="6" t="s">
        <v>3049</v>
      </c>
      <c s="36" t="s">
        <v>220</v>
      </c>
      <c s="37">
        <v>258.9</v>
      </c>
      <c s="36">
        <v>0.00013</v>
      </c>
      <c s="36">
        <f>ROUND(G2107*H2107,6)</f>
      </c>
      <c r="L2107" s="38">
        <v>0</v>
      </c>
      <c s="32">
        <f>ROUND(ROUND(L2107,2)*ROUND(G2107,3),2)</f>
      </c>
      <c s="36" t="s">
        <v>1192</v>
      </c>
      <c>
        <f>(M2107*21)/100</f>
      </c>
      <c t="s">
        <v>28</v>
      </c>
    </row>
    <row r="2108" spans="1:5" ht="25.5">
      <c r="A2108" s="35" t="s">
        <v>57</v>
      </c>
      <c r="E2108" s="39" t="s">
        <v>3049</v>
      </c>
    </row>
    <row r="2109" spans="1:5" ht="76.5">
      <c r="A2109" s="35" t="s">
        <v>58</v>
      </c>
      <c r="E2109" s="42" t="s">
        <v>3050</v>
      </c>
    </row>
    <row r="2110" spans="1:5" ht="63.75">
      <c r="A2110" t="s">
        <v>60</v>
      </c>
      <c r="E2110" s="39" t="s">
        <v>3051</v>
      </c>
    </row>
    <row r="2111" spans="1:16" ht="25.5">
      <c r="A2111" t="s">
        <v>50</v>
      </c>
      <c s="34" t="s">
        <v>913</v>
      </c>
      <c s="34" t="s">
        <v>3052</v>
      </c>
      <c s="35" t="s">
        <v>5</v>
      </c>
      <c s="6" t="s">
        <v>3053</v>
      </c>
      <c s="36" t="s">
        <v>220</v>
      </c>
      <c s="37">
        <v>886</v>
      </c>
      <c s="36">
        <v>0.00021</v>
      </c>
      <c s="36">
        <f>ROUND(G2111*H2111,6)</f>
      </c>
      <c r="L2111" s="38">
        <v>0</v>
      </c>
      <c s="32">
        <f>ROUND(ROUND(L2111,2)*ROUND(G2111,3),2)</f>
      </c>
      <c s="36" t="s">
        <v>1192</v>
      </c>
      <c>
        <f>(M2111*21)/100</f>
      </c>
      <c t="s">
        <v>28</v>
      </c>
    </row>
    <row r="2112" spans="1:5" ht="25.5">
      <c r="A2112" s="35" t="s">
        <v>57</v>
      </c>
      <c r="E2112" s="39" t="s">
        <v>3053</v>
      </c>
    </row>
    <row r="2113" spans="1:5" ht="102">
      <c r="A2113" s="35" t="s">
        <v>58</v>
      </c>
      <c r="E2113" s="42" t="s">
        <v>3054</v>
      </c>
    </row>
    <row r="2114" spans="1:5" ht="63.75">
      <c r="A2114" t="s">
        <v>60</v>
      </c>
      <c r="E2114" s="39" t="s">
        <v>3051</v>
      </c>
    </row>
    <row r="2115" spans="1:16" ht="25.5">
      <c r="A2115" t="s">
        <v>50</v>
      </c>
      <c s="34" t="s">
        <v>917</v>
      </c>
      <c s="34" t="s">
        <v>3055</v>
      </c>
      <c s="35" t="s">
        <v>5</v>
      </c>
      <c s="6" t="s">
        <v>3056</v>
      </c>
      <c s="36" t="s">
        <v>1191</v>
      </c>
      <c s="37">
        <v>847.17</v>
      </c>
      <c s="36">
        <v>0</v>
      </c>
      <c s="36">
        <f>ROUND(G2115*H2115,6)</f>
      </c>
      <c r="L2115" s="38">
        <v>0</v>
      </c>
      <c s="32">
        <f>ROUND(ROUND(L2115,2)*ROUND(G2115,3),2)</f>
      </c>
      <c s="36" t="s">
        <v>1273</v>
      </c>
      <c>
        <f>(M2115*21)/100</f>
      </c>
      <c t="s">
        <v>28</v>
      </c>
    </row>
    <row r="2116" spans="1:5" ht="25.5">
      <c r="A2116" s="35" t="s">
        <v>57</v>
      </c>
      <c r="E2116" s="39" t="s">
        <v>3056</v>
      </c>
    </row>
    <row r="2117" spans="1:5" ht="12.75">
      <c r="A2117" s="35" t="s">
        <v>58</v>
      </c>
      <c r="E2117" s="40" t="s">
        <v>3057</v>
      </c>
    </row>
    <row r="2118" spans="1:5" ht="12.75">
      <c r="A2118" t="s">
        <v>60</v>
      </c>
      <c r="E2118" s="39" t="s">
        <v>5</v>
      </c>
    </row>
    <row r="2119" spans="1:13" ht="12.75">
      <c r="A2119" t="s">
        <v>47</v>
      </c>
      <c r="C2119" s="31" t="s">
        <v>902</v>
      </c>
      <c r="E2119" s="33" t="s">
        <v>3058</v>
      </c>
      <c r="J2119" s="32">
        <f>0</f>
      </c>
      <c s="32">
        <f>0</f>
      </c>
      <c s="32">
        <f>0+L2120+L2124+L2128+L2132+L2136+L2140+L2144+L2148+L2152+L2156+L2160+L2164+L2168+L2172+L2176+L2180+L2184+L2188+L2192+L2196+L2200+L2204+L2208+L2212+L2216+L2220+L2224+L2228</f>
      </c>
      <c s="32">
        <f>0+M2120+M2124+M2128+M2132+M2136+M2140+M2144+M2148+M2152+M2156+M2160+M2164+M2168+M2172+M2176+M2180+M2184+M2188+M2192+M2196+M2200+M2204+M2208+M2212+M2216+M2220+M2224+M2228</f>
      </c>
    </row>
    <row r="2120" spans="1:16" ht="25.5">
      <c r="A2120" t="s">
        <v>50</v>
      </c>
      <c s="34" t="s">
        <v>921</v>
      </c>
      <c s="34" t="s">
        <v>3059</v>
      </c>
      <c s="35" t="s">
        <v>5</v>
      </c>
      <c s="6" t="s">
        <v>3060</v>
      </c>
      <c s="36" t="s">
        <v>220</v>
      </c>
      <c s="37">
        <v>80.729</v>
      </c>
      <c s="36">
        <v>4E-05</v>
      </c>
      <c s="36">
        <f>ROUND(G2120*H2120,6)</f>
      </c>
      <c r="L2120" s="38">
        <v>0</v>
      </c>
      <c s="32">
        <f>ROUND(ROUND(L2120,2)*ROUND(G2120,3),2)</f>
      </c>
      <c s="36" t="s">
        <v>1192</v>
      </c>
      <c>
        <f>(M2120*21)/100</f>
      </c>
      <c t="s">
        <v>28</v>
      </c>
    </row>
    <row r="2121" spans="1:5" ht="25.5">
      <c r="A2121" s="35" t="s">
        <v>57</v>
      </c>
      <c r="E2121" s="39" t="s">
        <v>3060</v>
      </c>
    </row>
    <row r="2122" spans="1:5" ht="51">
      <c r="A2122" s="35" t="s">
        <v>58</v>
      </c>
      <c r="E2122" s="42" t="s">
        <v>3061</v>
      </c>
    </row>
    <row r="2123" spans="1:5" ht="306">
      <c r="A2123" t="s">
        <v>60</v>
      </c>
      <c r="E2123" s="39" t="s">
        <v>3062</v>
      </c>
    </row>
    <row r="2124" spans="1:16" ht="25.5">
      <c r="A2124" t="s">
        <v>50</v>
      </c>
      <c s="34" t="s">
        <v>925</v>
      </c>
      <c s="34" t="s">
        <v>3063</v>
      </c>
      <c s="35" t="s">
        <v>5</v>
      </c>
      <c s="6" t="s">
        <v>3064</v>
      </c>
      <c s="36" t="s">
        <v>220</v>
      </c>
      <c s="37">
        <v>440.4</v>
      </c>
      <c s="36">
        <v>4E-05</v>
      </c>
      <c s="36">
        <f>ROUND(G2124*H2124,6)</f>
      </c>
      <c r="L2124" s="38">
        <v>0</v>
      </c>
      <c s="32">
        <f>ROUND(ROUND(L2124,2)*ROUND(G2124,3),2)</f>
      </c>
      <c s="36" t="s">
        <v>1192</v>
      </c>
      <c>
        <f>(M2124*21)/100</f>
      </c>
      <c t="s">
        <v>28</v>
      </c>
    </row>
    <row r="2125" spans="1:5" ht="25.5">
      <c r="A2125" s="35" t="s">
        <v>57</v>
      </c>
      <c r="E2125" s="39" t="s">
        <v>3064</v>
      </c>
    </row>
    <row r="2126" spans="1:5" ht="25.5">
      <c r="A2126" s="35" t="s">
        <v>58</v>
      </c>
      <c r="E2126" s="40" t="s">
        <v>3065</v>
      </c>
    </row>
    <row r="2127" spans="1:5" ht="242.25">
      <c r="A2127" t="s">
        <v>60</v>
      </c>
      <c r="E2127" s="39" t="s">
        <v>3066</v>
      </c>
    </row>
    <row r="2128" spans="1:16" ht="25.5">
      <c r="A2128" t="s">
        <v>50</v>
      </c>
      <c s="34" t="s">
        <v>929</v>
      </c>
      <c s="34" t="s">
        <v>3067</v>
      </c>
      <c s="35" t="s">
        <v>5</v>
      </c>
      <c s="6" t="s">
        <v>3068</v>
      </c>
      <c s="36" t="s">
        <v>220</v>
      </c>
      <c s="37">
        <v>278.9</v>
      </c>
      <c s="36">
        <v>4E-05</v>
      </c>
      <c s="36">
        <f>ROUND(G2128*H2128,6)</f>
      </c>
      <c r="L2128" s="38">
        <v>0</v>
      </c>
      <c s="32">
        <f>ROUND(ROUND(L2128,2)*ROUND(G2128,3),2)</f>
      </c>
      <c s="36" t="s">
        <v>1192</v>
      </c>
      <c>
        <f>(M2128*21)/100</f>
      </c>
      <c t="s">
        <v>28</v>
      </c>
    </row>
    <row r="2129" spans="1:5" ht="25.5">
      <c r="A2129" s="35" t="s">
        <v>57</v>
      </c>
      <c r="E2129" s="39" t="s">
        <v>3068</v>
      </c>
    </row>
    <row r="2130" spans="1:5" ht="38.25">
      <c r="A2130" s="35" t="s">
        <v>58</v>
      </c>
      <c r="E2130" s="42" t="s">
        <v>3069</v>
      </c>
    </row>
    <row r="2131" spans="1:5" ht="242.25">
      <c r="A2131" t="s">
        <v>60</v>
      </c>
      <c r="E2131" s="39" t="s">
        <v>3066</v>
      </c>
    </row>
    <row r="2132" spans="1:16" ht="25.5">
      <c r="A2132" t="s">
        <v>50</v>
      </c>
      <c s="34" t="s">
        <v>933</v>
      </c>
      <c s="34" t="s">
        <v>3070</v>
      </c>
      <c s="35" t="s">
        <v>5</v>
      </c>
      <c s="6" t="s">
        <v>3071</v>
      </c>
      <c s="36" t="s">
        <v>1577</v>
      </c>
      <c s="37">
        <v>6</v>
      </c>
      <c s="36">
        <v>0.1141</v>
      </c>
      <c s="36">
        <f>ROUND(G2132*H2132,6)</f>
      </c>
      <c r="L2132" s="38">
        <v>0</v>
      </c>
      <c s="32">
        <f>ROUND(ROUND(L2132,2)*ROUND(G2132,3),2)</f>
      </c>
      <c s="36" t="s">
        <v>1192</v>
      </c>
      <c>
        <f>(M2132*21)/100</f>
      </c>
      <c t="s">
        <v>28</v>
      </c>
    </row>
    <row r="2133" spans="1:5" ht="38.25">
      <c r="A2133" s="35" t="s">
        <v>57</v>
      </c>
      <c r="E2133" s="39" t="s">
        <v>3072</v>
      </c>
    </row>
    <row r="2134" spans="1:5" ht="38.25">
      <c r="A2134" s="35" t="s">
        <v>58</v>
      </c>
      <c r="E2134" s="42" t="s">
        <v>3073</v>
      </c>
    </row>
    <row r="2135" spans="1:5" ht="357">
      <c r="A2135" t="s">
        <v>60</v>
      </c>
      <c r="E2135" s="39" t="s">
        <v>3074</v>
      </c>
    </row>
    <row r="2136" spans="1:16" ht="25.5">
      <c r="A2136" t="s">
        <v>50</v>
      </c>
      <c s="34" t="s">
        <v>937</v>
      </c>
      <c s="34" t="s">
        <v>3075</v>
      </c>
      <c s="35" t="s">
        <v>5</v>
      </c>
      <c s="6" t="s">
        <v>3076</v>
      </c>
      <c s="36" t="s">
        <v>188</v>
      </c>
      <c s="37">
        <v>70.2</v>
      </c>
      <c s="36">
        <v>0.00135</v>
      </c>
      <c s="36">
        <f>ROUND(G2136*H2136,6)</f>
      </c>
      <c r="L2136" s="38">
        <v>0</v>
      </c>
      <c s="32">
        <f>ROUND(ROUND(L2136,2)*ROUND(G2136,3),2)</f>
      </c>
      <c s="36" t="s">
        <v>1192</v>
      </c>
      <c>
        <f>(M2136*21)/100</f>
      </c>
      <c t="s">
        <v>28</v>
      </c>
    </row>
    <row r="2137" spans="1:5" ht="51">
      <c r="A2137" s="35" t="s">
        <v>57</v>
      </c>
      <c r="E2137" s="39" t="s">
        <v>3077</v>
      </c>
    </row>
    <row r="2138" spans="1:5" ht="38.25">
      <c r="A2138" s="35" t="s">
        <v>58</v>
      </c>
      <c r="E2138" s="42" t="s">
        <v>3078</v>
      </c>
    </row>
    <row r="2139" spans="1:5" ht="357">
      <c r="A2139" t="s">
        <v>60</v>
      </c>
      <c r="E2139" s="39" t="s">
        <v>3074</v>
      </c>
    </row>
    <row r="2140" spans="1:16" ht="25.5">
      <c r="A2140" t="s">
        <v>50</v>
      </c>
      <c s="34" t="s">
        <v>939</v>
      </c>
      <c s="34" t="s">
        <v>3079</v>
      </c>
      <c s="35" t="s">
        <v>5</v>
      </c>
      <c s="6" t="s">
        <v>3080</v>
      </c>
      <c s="36" t="s">
        <v>620</v>
      </c>
      <c s="37">
        <v>9</v>
      </c>
      <c s="36">
        <v>0</v>
      </c>
      <c s="36">
        <f>ROUND(G2140*H2140,6)</f>
      </c>
      <c r="L2140" s="38">
        <v>0</v>
      </c>
      <c s="32">
        <f>ROUND(ROUND(L2140,2)*ROUND(G2140,3),2)</f>
      </c>
      <c s="36" t="s">
        <v>1273</v>
      </c>
      <c>
        <f>(M2140*21)/100</f>
      </c>
      <c t="s">
        <v>28</v>
      </c>
    </row>
    <row r="2141" spans="1:5" ht="25.5">
      <c r="A2141" s="35" t="s">
        <v>57</v>
      </c>
      <c r="E2141" s="39" t="s">
        <v>3080</v>
      </c>
    </row>
    <row r="2142" spans="1:5" ht="12.75">
      <c r="A2142" s="35" t="s">
        <v>58</v>
      </c>
      <c r="E2142" s="40" t="s">
        <v>5</v>
      </c>
    </row>
    <row r="2143" spans="1:5" ht="12.75">
      <c r="A2143" t="s">
        <v>60</v>
      </c>
      <c r="E2143" s="39" t="s">
        <v>5</v>
      </c>
    </row>
    <row r="2144" spans="1:16" ht="25.5">
      <c r="A2144" t="s">
        <v>50</v>
      </c>
      <c s="34" t="s">
        <v>943</v>
      </c>
      <c s="34" t="s">
        <v>3081</v>
      </c>
      <c s="35" t="s">
        <v>5</v>
      </c>
      <c s="6" t="s">
        <v>3082</v>
      </c>
      <c s="36" t="s">
        <v>620</v>
      </c>
      <c s="37">
        <v>1</v>
      </c>
      <c s="36">
        <v>0</v>
      </c>
      <c s="36">
        <f>ROUND(G2144*H2144,6)</f>
      </c>
      <c r="L2144" s="38">
        <v>0</v>
      </c>
      <c s="32">
        <f>ROUND(ROUND(L2144,2)*ROUND(G2144,3),2)</f>
      </c>
      <c s="36" t="s">
        <v>1273</v>
      </c>
      <c>
        <f>(M2144*21)/100</f>
      </c>
      <c t="s">
        <v>28</v>
      </c>
    </row>
    <row r="2145" spans="1:5" ht="25.5">
      <c r="A2145" s="35" t="s">
        <v>57</v>
      </c>
      <c r="E2145" s="39" t="s">
        <v>3082</v>
      </c>
    </row>
    <row r="2146" spans="1:5" ht="12.75">
      <c r="A2146" s="35" t="s">
        <v>58</v>
      </c>
      <c r="E2146" s="40" t="s">
        <v>5</v>
      </c>
    </row>
    <row r="2147" spans="1:5" ht="12.75">
      <c r="A2147" t="s">
        <v>60</v>
      </c>
      <c r="E2147" s="39" t="s">
        <v>5</v>
      </c>
    </row>
    <row r="2148" spans="1:16" ht="25.5">
      <c r="A2148" t="s">
        <v>50</v>
      </c>
      <c s="34" t="s">
        <v>947</v>
      </c>
      <c s="34" t="s">
        <v>3083</v>
      </c>
      <c s="35" t="s">
        <v>5</v>
      </c>
      <c s="6" t="s">
        <v>3084</v>
      </c>
      <c s="36" t="s">
        <v>620</v>
      </c>
      <c s="37">
        <v>9</v>
      </c>
      <c s="36">
        <v>0</v>
      </c>
      <c s="36">
        <f>ROUND(G2148*H2148,6)</f>
      </c>
      <c r="L2148" s="38">
        <v>0</v>
      </c>
      <c s="32">
        <f>ROUND(ROUND(L2148,2)*ROUND(G2148,3),2)</f>
      </c>
      <c s="36" t="s">
        <v>1273</v>
      </c>
      <c>
        <f>(M2148*21)/100</f>
      </c>
      <c t="s">
        <v>28</v>
      </c>
    </row>
    <row r="2149" spans="1:5" ht="25.5">
      <c r="A2149" s="35" t="s">
        <v>57</v>
      </c>
      <c r="E2149" s="39" t="s">
        <v>3084</v>
      </c>
    </row>
    <row r="2150" spans="1:5" ht="12.75">
      <c r="A2150" s="35" t="s">
        <v>58</v>
      </c>
      <c r="E2150" s="40" t="s">
        <v>5</v>
      </c>
    </row>
    <row r="2151" spans="1:5" ht="12.75">
      <c r="A2151" t="s">
        <v>60</v>
      </c>
      <c r="E2151" s="39" t="s">
        <v>5</v>
      </c>
    </row>
    <row r="2152" spans="1:16" ht="25.5">
      <c r="A2152" t="s">
        <v>50</v>
      </c>
      <c s="34" t="s">
        <v>951</v>
      </c>
      <c s="34" t="s">
        <v>3085</v>
      </c>
      <c s="35" t="s">
        <v>5</v>
      </c>
      <c s="6" t="s">
        <v>3086</v>
      </c>
      <c s="36" t="s">
        <v>620</v>
      </c>
      <c s="37">
        <v>1</v>
      </c>
      <c s="36">
        <v>0</v>
      </c>
      <c s="36">
        <f>ROUND(G2152*H2152,6)</f>
      </c>
      <c r="L2152" s="38">
        <v>0</v>
      </c>
      <c s="32">
        <f>ROUND(ROUND(L2152,2)*ROUND(G2152,3),2)</f>
      </c>
      <c s="36" t="s">
        <v>1273</v>
      </c>
      <c>
        <f>(M2152*21)/100</f>
      </c>
      <c t="s">
        <v>28</v>
      </c>
    </row>
    <row r="2153" spans="1:5" ht="25.5">
      <c r="A2153" s="35" t="s">
        <v>57</v>
      </c>
      <c r="E2153" s="39" t="s">
        <v>3086</v>
      </c>
    </row>
    <row r="2154" spans="1:5" ht="12.75">
      <c r="A2154" s="35" t="s">
        <v>58</v>
      </c>
      <c r="E2154" s="40" t="s">
        <v>5</v>
      </c>
    </row>
    <row r="2155" spans="1:5" ht="12.75">
      <c r="A2155" t="s">
        <v>60</v>
      </c>
      <c r="E2155" s="39" t="s">
        <v>5</v>
      </c>
    </row>
    <row r="2156" spans="1:16" ht="12.75">
      <c r="A2156" t="s">
        <v>50</v>
      </c>
      <c s="34" t="s">
        <v>954</v>
      </c>
      <c s="34" t="s">
        <v>3087</v>
      </c>
      <c s="35" t="s">
        <v>5</v>
      </c>
      <c s="6" t="s">
        <v>3088</v>
      </c>
      <c s="36" t="s">
        <v>620</v>
      </c>
      <c s="37">
        <v>3</v>
      </c>
      <c s="36">
        <v>0</v>
      </c>
      <c s="36">
        <f>ROUND(G2156*H2156,6)</f>
      </c>
      <c r="L2156" s="38">
        <v>0</v>
      </c>
      <c s="32">
        <f>ROUND(ROUND(L2156,2)*ROUND(G2156,3),2)</f>
      </c>
      <c s="36" t="s">
        <v>1273</v>
      </c>
      <c>
        <f>(M2156*21)/100</f>
      </c>
      <c t="s">
        <v>28</v>
      </c>
    </row>
    <row r="2157" spans="1:5" ht="12.75">
      <c r="A2157" s="35" t="s">
        <v>57</v>
      </c>
      <c r="E2157" s="39" t="s">
        <v>3088</v>
      </c>
    </row>
    <row r="2158" spans="1:5" ht="12.75">
      <c r="A2158" s="35" t="s">
        <v>58</v>
      </c>
      <c r="E2158" s="40" t="s">
        <v>5</v>
      </c>
    </row>
    <row r="2159" spans="1:5" ht="12.75">
      <c r="A2159" t="s">
        <v>60</v>
      </c>
      <c r="E2159" s="39" t="s">
        <v>5</v>
      </c>
    </row>
    <row r="2160" spans="1:16" ht="25.5">
      <c r="A2160" t="s">
        <v>50</v>
      </c>
      <c s="34" t="s">
        <v>956</v>
      </c>
      <c s="34" t="s">
        <v>3089</v>
      </c>
      <c s="35" t="s">
        <v>5</v>
      </c>
      <c s="6" t="s">
        <v>3090</v>
      </c>
      <c s="36" t="s">
        <v>620</v>
      </c>
      <c s="37">
        <v>1</v>
      </c>
      <c s="36">
        <v>0</v>
      </c>
      <c s="36">
        <f>ROUND(G2160*H2160,6)</f>
      </c>
      <c r="L2160" s="38">
        <v>0</v>
      </c>
      <c s="32">
        <f>ROUND(ROUND(L2160,2)*ROUND(G2160,3),2)</f>
      </c>
      <c s="36" t="s">
        <v>1273</v>
      </c>
      <c>
        <f>(M2160*21)/100</f>
      </c>
      <c t="s">
        <v>28</v>
      </c>
    </row>
    <row r="2161" spans="1:5" ht="25.5">
      <c r="A2161" s="35" t="s">
        <v>57</v>
      </c>
      <c r="E2161" s="39" t="s">
        <v>3090</v>
      </c>
    </row>
    <row r="2162" spans="1:5" ht="12.75">
      <c r="A2162" s="35" t="s">
        <v>58</v>
      </c>
      <c r="E2162" s="40" t="s">
        <v>5</v>
      </c>
    </row>
    <row r="2163" spans="1:5" ht="12.75">
      <c r="A2163" t="s">
        <v>60</v>
      </c>
      <c r="E2163" s="39" t="s">
        <v>5</v>
      </c>
    </row>
    <row r="2164" spans="1:16" ht="25.5">
      <c r="A2164" t="s">
        <v>50</v>
      </c>
      <c s="34" t="s">
        <v>960</v>
      </c>
      <c s="34" t="s">
        <v>3091</v>
      </c>
      <c s="35" t="s">
        <v>5</v>
      </c>
      <c s="6" t="s">
        <v>3092</v>
      </c>
      <c s="36" t="s">
        <v>620</v>
      </c>
      <c s="37">
        <v>1</v>
      </c>
      <c s="36">
        <v>0</v>
      </c>
      <c s="36">
        <f>ROUND(G2164*H2164,6)</f>
      </c>
      <c r="L2164" s="38">
        <v>0</v>
      </c>
      <c s="32">
        <f>ROUND(ROUND(L2164,2)*ROUND(G2164,3),2)</f>
      </c>
      <c s="36" t="s">
        <v>1273</v>
      </c>
      <c>
        <f>(M2164*21)/100</f>
      </c>
      <c t="s">
        <v>28</v>
      </c>
    </row>
    <row r="2165" spans="1:5" ht="25.5">
      <c r="A2165" s="35" t="s">
        <v>57</v>
      </c>
      <c r="E2165" s="39" t="s">
        <v>3092</v>
      </c>
    </row>
    <row r="2166" spans="1:5" ht="12.75">
      <c r="A2166" s="35" t="s">
        <v>58</v>
      </c>
      <c r="E2166" s="40" t="s">
        <v>5</v>
      </c>
    </row>
    <row r="2167" spans="1:5" ht="12.75">
      <c r="A2167" t="s">
        <v>60</v>
      </c>
      <c r="E2167" s="39" t="s">
        <v>5</v>
      </c>
    </row>
    <row r="2168" spans="1:16" ht="25.5">
      <c r="A2168" t="s">
        <v>50</v>
      </c>
      <c s="34" t="s">
        <v>965</v>
      </c>
      <c s="34" t="s">
        <v>3093</v>
      </c>
      <c s="35" t="s">
        <v>5</v>
      </c>
      <c s="6" t="s">
        <v>3094</v>
      </c>
      <c s="36" t="s">
        <v>620</v>
      </c>
      <c s="37">
        <v>1</v>
      </c>
      <c s="36">
        <v>0</v>
      </c>
      <c s="36">
        <f>ROUND(G2168*H2168,6)</f>
      </c>
      <c r="L2168" s="38">
        <v>0</v>
      </c>
      <c s="32">
        <f>ROUND(ROUND(L2168,2)*ROUND(G2168,3),2)</f>
      </c>
      <c s="36" t="s">
        <v>1273</v>
      </c>
      <c>
        <f>(M2168*21)/100</f>
      </c>
      <c t="s">
        <v>28</v>
      </c>
    </row>
    <row r="2169" spans="1:5" ht="25.5">
      <c r="A2169" s="35" t="s">
        <v>57</v>
      </c>
      <c r="E2169" s="39" t="s">
        <v>3094</v>
      </c>
    </row>
    <row r="2170" spans="1:5" ht="12.75">
      <c r="A2170" s="35" t="s">
        <v>58</v>
      </c>
      <c r="E2170" s="40" t="s">
        <v>5</v>
      </c>
    </row>
    <row r="2171" spans="1:5" ht="12.75">
      <c r="A2171" t="s">
        <v>60</v>
      </c>
      <c r="E2171" s="39" t="s">
        <v>5</v>
      </c>
    </row>
    <row r="2172" spans="1:16" ht="25.5">
      <c r="A2172" t="s">
        <v>50</v>
      </c>
      <c s="34" t="s">
        <v>977</v>
      </c>
      <c s="34" t="s">
        <v>3095</v>
      </c>
      <c s="35" t="s">
        <v>5</v>
      </c>
      <c s="6" t="s">
        <v>3096</v>
      </c>
      <c s="36" t="s">
        <v>620</v>
      </c>
      <c s="37">
        <v>8</v>
      </c>
      <c s="36">
        <v>0</v>
      </c>
      <c s="36">
        <f>ROUND(G2172*H2172,6)</f>
      </c>
      <c r="L2172" s="38">
        <v>0</v>
      </c>
      <c s="32">
        <f>ROUND(ROUND(L2172,2)*ROUND(G2172,3),2)</f>
      </c>
      <c s="36" t="s">
        <v>1273</v>
      </c>
      <c>
        <f>(M2172*21)/100</f>
      </c>
      <c t="s">
        <v>28</v>
      </c>
    </row>
    <row r="2173" spans="1:5" ht="25.5">
      <c r="A2173" s="35" t="s">
        <v>57</v>
      </c>
      <c r="E2173" s="39" t="s">
        <v>3096</v>
      </c>
    </row>
    <row r="2174" spans="1:5" ht="76.5">
      <c r="A2174" s="35" t="s">
        <v>58</v>
      </c>
      <c r="E2174" s="42" t="s">
        <v>3097</v>
      </c>
    </row>
    <row r="2175" spans="1:5" ht="12.75">
      <c r="A2175" t="s">
        <v>60</v>
      </c>
      <c r="E2175" s="39" t="s">
        <v>3098</v>
      </c>
    </row>
    <row r="2176" spans="1:16" ht="25.5">
      <c r="A2176" t="s">
        <v>50</v>
      </c>
      <c s="34" t="s">
        <v>981</v>
      </c>
      <c s="34" t="s">
        <v>3099</v>
      </c>
      <c s="35" t="s">
        <v>5</v>
      </c>
      <c s="6" t="s">
        <v>3100</v>
      </c>
      <c s="36" t="s">
        <v>620</v>
      </c>
      <c s="37">
        <v>2</v>
      </c>
      <c s="36">
        <v>0</v>
      </c>
      <c s="36">
        <f>ROUND(G2176*H2176,6)</f>
      </c>
      <c r="L2176" s="38">
        <v>0</v>
      </c>
      <c s="32">
        <f>ROUND(ROUND(L2176,2)*ROUND(G2176,3),2)</f>
      </c>
      <c s="36" t="s">
        <v>1273</v>
      </c>
      <c>
        <f>(M2176*21)/100</f>
      </c>
      <c t="s">
        <v>28</v>
      </c>
    </row>
    <row r="2177" spans="1:5" ht="25.5">
      <c r="A2177" s="35" t="s">
        <v>57</v>
      </c>
      <c r="E2177" s="39" t="s">
        <v>3100</v>
      </c>
    </row>
    <row r="2178" spans="1:5" ht="76.5">
      <c r="A2178" s="35" t="s">
        <v>58</v>
      </c>
      <c r="E2178" s="42" t="s">
        <v>3101</v>
      </c>
    </row>
    <row r="2179" spans="1:5" ht="12.75">
      <c r="A2179" t="s">
        <v>60</v>
      </c>
      <c r="E2179" s="39" t="s">
        <v>3098</v>
      </c>
    </row>
    <row r="2180" spans="1:16" ht="25.5">
      <c r="A2180" t="s">
        <v>50</v>
      </c>
      <c s="34" t="s">
        <v>985</v>
      </c>
      <c s="34" t="s">
        <v>3102</v>
      </c>
      <c s="35" t="s">
        <v>5</v>
      </c>
      <c s="6" t="s">
        <v>3103</v>
      </c>
      <c s="36" t="s">
        <v>620</v>
      </c>
      <c s="37">
        <v>1</v>
      </c>
      <c s="36">
        <v>0</v>
      </c>
      <c s="36">
        <f>ROUND(G2180*H2180,6)</f>
      </c>
      <c r="L2180" s="38">
        <v>0</v>
      </c>
      <c s="32">
        <f>ROUND(ROUND(L2180,2)*ROUND(G2180,3),2)</f>
      </c>
      <c s="36" t="s">
        <v>1273</v>
      </c>
      <c>
        <f>(M2180*21)/100</f>
      </c>
      <c t="s">
        <v>28</v>
      </c>
    </row>
    <row r="2181" spans="1:5" ht="25.5">
      <c r="A2181" s="35" t="s">
        <v>57</v>
      </c>
      <c r="E2181" s="39" t="s">
        <v>3103</v>
      </c>
    </row>
    <row r="2182" spans="1:5" ht="76.5">
      <c r="A2182" s="35" t="s">
        <v>58</v>
      </c>
      <c r="E2182" s="42" t="s">
        <v>3104</v>
      </c>
    </row>
    <row r="2183" spans="1:5" ht="12.75">
      <c r="A2183" t="s">
        <v>60</v>
      </c>
      <c r="E2183" s="39" t="s">
        <v>5</v>
      </c>
    </row>
    <row r="2184" spans="1:16" ht="38.25">
      <c r="A2184" t="s">
        <v>50</v>
      </c>
      <c s="34" t="s">
        <v>990</v>
      </c>
      <c s="34" t="s">
        <v>3105</v>
      </c>
      <c s="35" t="s">
        <v>5</v>
      </c>
      <c s="6" t="s">
        <v>3106</v>
      </c>
      <c s="36" t="s">
        <v>620</v>
      </c>
      <c s="37">
        <v>1</v>
      </c>
      <c s="36">
        <v>0</v>
      </c>
      <c s="36">
        <f>ROUND(G2184*H2184,6)</f>
      </c>
      <c r="L2184" s="38">
        <v>0</v>
      </c>
      <c s="32">
        <f>ROUND(ROUND(L2184,2)*ROUND(G2184,3),2)</f>
      </c>
      <c s="36" t="s">
        <v>1273</v>
      </c>
      <c>
        <f>(M2184*21)/100</f>
      </c>
      <c t="s">
        <v>28</v>
      </c>
    </row>
    <row r="2185" spans="1:5" ht="38.25">
      <c r="A2185" s="35" t="s">
        <v>57</v>
      </c>
      <c r="E2185" s="39" t="s">
        <v>3107</v>
      </c>
    </row>
    <row r="2186" spans="1:5" ht="76.5">
      <c r="A2186" s="35" t="s">
        <v>58</v>
      </c>
      <c r="E2186" s="42" t="s">
        <v>3104</v>
      </c>
    </row>
    <row r="2187" spans="1:5" ht="12.75">
      <c r="A2187" t="s">
        <v>60</v>
      </c>
      <c r="E2187" s="39" t="s">
        <v>5</v>
      </c>
    </row>
    <row r="2188" spans="1:16" ht="25.5">
      <c r="A2188" t="s">
        <v>50</v>
      </c>
      <c s="34" t="s">
        <v>995</v>
      </c>
      <c s="34" t="s">
        <v>3108</v>
      </c>
      <c s="35" t="s">
        <v>5</v>
      </c>
      <c s="6" t="s">
        <v>3109</v>
      </c>
      <c s="36" t="s">
        <v>220</v>
      </c>
      <c s="37">
        <v>20</v>
      </c>
      <c s="36">
        <v>0</v>
      </c>
      <c s="36">
        <f>ROUND(G2188*H2188,6)</f>
      </c>
      <c r="L2188" s="38">
        <v>0</v>
      </c>
      <c s="32">
        <f>ROUND(ROUND(L2188,2)*ROUND(G2188,3),2)</f>
      </c>
      <c s="36" t="s">
        <v>1273</v>
      </c>
      <c>
        <f>(M2188*21)/100</f>
      </c>
      <c t="s">
        <v>28</v>
      </c>
    </row>
    <row r="2189" spans="1:5" ht="25.5">
      <c r="A2189" s="35" t="s">
        <v>57</v>
      </c>
      <c r="E2189" s="39" t="s">
        <v>3109</v>
      </c>
    </row>
    <row r="2190" spans="1:5" ht="76.5">
      <c r="A2190" s="35" t="s">
        <v>58</v>
      </c>
      <c r="E2190" s="42" t="s">
        <v>3110</v>
      </c>
    </row>
    <row r="2191" spans="1:5" ht="12.75">
      <c r="A2191" t="s">
        <v>60</v>
      </c>
      <c r="E2191" s="39" t="s">
        <v>5</v>
      </c>
    </row>
    <row r="2192" spans="1:16" ht="38.25">
      <c r="A2192" t="s">
        <v>50</v>
      </c>
      <c s="34" t="s">
        <v>999</v>
      </c>
      <c s="34" t="s">
        <v>3111</v>
      </c>
      <c s="35" t="s">
        <v>5</v>
      </c>
      <c s="6" t="s">
        <v>3112</v>
      </c>
      <c s="36" t="s">
        <v>620</v>
      </c>
      <c s="37">
        <v>10</v>
      </c>
      <c s="36">
        <v>0.00907</v>
      </c>
      <c s="36">
        <f>ROUND(G2192*H2192,6)</f>
      </c>
      <c r="L2192" s="38">
        <v>0</v>
      </c>
      <c s="32">
        <f>ROUND(ROUND(L2192,2)*ROUND(G2192,3),2)</f>
      </c>
      <c s="36" t="s">
        <v>1192</v>
      </c>
      <c>
        <f>(M2192*21)/100</f>
      </c>
      <c t="s">
        <v>28</v>
      </c>
    </row>
    <row r="2193" spans="1:5" ht="38.25">
      <c r="A2193" s="35" t="s">
        <v>57</v>
      </c>
      <c r="E2193" s="39" t="s">
        <v>3113</v>
      </c>
    </row>
    <row r="2194" spans="1:5" ht="38.25">
      <c r="A2194" s="35" t="s">
        <v>58</v>
      </c>
      <c r="E2194" s="42" t="s">
        <v>3114</v>
      </c>
    </row>
    <row r="2195" spans="1:5" ht="102">
      <c r="A2195" t="s">
        <v>60</v>
      </c>
      <c r="E2195" s="39" t="s">
        <v>3115</v>
      </c>
    </row>
    <row r="2196" spans="1:16" ht="25.5">
      <c r="A2196" t="s">
        <v>50</v>
      </c>
      <c s="34" t="s">
        <v>1003</v>
      </c>
      <c s="34" t="s">
        <v>3116</v>
      </c>
      <c s="35" t="s">
        <v>5</v>
      </c>
      <c s="6" t="s">
        <v>3117</v>
      </c>
      <c s="36" t="s">
        <v>620</v>
      </c>
      <c s="37">
        <v>10</v>
      </c>
      <c s="36">
        <v>0</v>
      </c>
      <c s="36">
        <f>ROUND(G2196*H2196,6)</f>
      </c>
      <c r="L2196" s="38">
        <v>0</v>
      </c>
      <c s="32">
        <f>ROUND(ROUND(L2196,2)*ROUND(G2196,3),2)</f>
      </c>
      <c s="36" t="s">
        <v>1273</v>
      </c>
      <c>
        <f>(M2196*21)/100</f>
      </c>
      <c t="s">
        <v>28</v>
      </c>
    </row>
    <row r="2197" spans="1:5" ht="25.5">
      <c r="A2197" s="35" t="s">
        <v>57</v>
      </c>
      <c r="E2197" s="39" t="s">
        <v>3117</v>
      </c>
    </row>
    <row r="2198" spans="1:5" ht="12.75">
      <c r="A2198" s="35" t="s">
        <v>58</v>
      </c>
      <c r="E2198" s="40" t="s">
        <v>5</v>
      </c>
    </row>
    <row r="2199" spans="1:5" ht="12.75">
      <c r="A2199" t="s">
        <v>60</v>
      </c>
      <c r="E2199" s="39" t="s">
        <v>5</v>
      </c>
    </row>
    <row r="2200" spans="1:16" ht="38.25">
      <c r="A2200" t="s">
        <v>50</v>
      </c>
      <c s="34" t="s">
        <v>1007</v>
      </c>
      <c s="34" t="s">
        <v>3118</v>
      </c>
      <c s="35" t="s">
        <v>5</v>
      </c>
      <c s="6" t="s">
        <v>3119</v>
      </c>
      <c s="36" t="s">
        <v>620</v>
      </c>
      <c s="37">
        <v>5</v>
      </c>
      <c s="36">
        <v>0.00936</v>
      </c>
      <c s="36">
        <f>ROUND(G2200*H2200,6)</f>
      </c>
      <c r="L2200" s="38">
        <v>0</v>
      </c>
      <c s="32">
        <f>ROUND(ROUND(L2200,2)*ROUND(G2200,3),2)</f>
      </c>
      <c s="36" t="s">
        <v>1192</v>
      </c>
      <c>
        <f>(M2200*21)/100</f>
      </c>
      <c t="s">
        <v>28</v>
      </c>
    </row>
    <row r="2201" spans="1:5" ht="38.25">
      <c r="A2201" s="35" t="s">
        <v>57</v>
      </c>
      <c r="E2201" s="39" t="s">
        <v>3120</v>
      </c>
    </row>
    <row r="2202" spans="1:5" ht="63.75">
      <c r="A2202" s="35" t="s">
        <v>58</v>
      </c>
      <c r="E2202" s="42" t="s">
        <v>3121</v>
      </c>
    </row>
    <row r="2203" spans="1:5" ht="102">
      <c r="A2203" t="s">
        <v>60</v>
      </c>
      <c r="E2203" s="39" t="s">
        <v>3115</v>
      </c>
    </row>
    <row r="2204" spans="1:16" ht="12.75">
      <c r="A2204" t="s">
        <v>50</v>
      </c>
      <c s="34" t="s">
        <v>1011</v>
      </c>
      <c s="34" t="s">
        <v>3122</v>
      </c>
      <c s="35" t="s">
        <v>5</v>
      </c>
      <c s="6" t="s">
        <v>3123</v>
      </c>
      <c s="36" t="s">
        <v>620</v>
      </c>
      <c s="37">
        <v>9</v>
      </c>
      <c s="36">
        <v>0.00181</v>
      </c>
      <c s="36">
        <f>ROUND(G2204*H2204,6)</f>
      </c>
      <c r="L2204" s="38">
        <v>0</v>
      </c>
      <c s="32">
        <f>ROUND(ROUND(L2204,2)*ROUND(G2204,3),2)</f>
      </c>
      <c s="36" t="s">
        <v>1192</v>
      </c>
      <c>
        <f>(M2204*21)/100</f>
      </c>
      <c t="s">
        <v>28</v>
      </c>
    </row>
    <row r="2205" spans="1:5" ht="12.75">
      <c r="A2205" s="35" t="s">
        <v>57</v>
      </c>
      <c r="E2205" s="39" t="s">
        <v>3123</v>
      </c>
    </row>
    <row r="2206" spans="1:5" ht="38.25">
      <c r="A2206" s="35" t="s">
        <v>58</v>
      </c>
      <c r="E2206" s="42" t="s">
        <v>3124</v>
      </c>
    </row>
    <row r="2207" spans="1:5" ht="25.5">
      <c r="A2207" t="s">
        <v>60</v>
      </c>
      <c r="E2207" s="39" t="s">
        <v>3125</v>
      </c>
    </row>
    <row r="2208" spans="1:16" ht="25.5">
      <c r="A2208" t="s">
        <v>50</v>
      </c>
      <c s="34" t="s">
        <v>1014</v>
      </c>
      <c s="34" t="s">
        <v>3126</v>
      </c>
      <c s="35" t="s">
        <v>5</v>
      </c>
      <c s="6" t="s">
        <v>3127</v>
      </c>
      <c s="36" t="s">
        <v>620</v>
      </c>
      <c s="37">
        <v>1</v>
      </c>
      <c s="36">
        <v>0</v>
      </c>
      <c s="36">
        <f>ROUND(G2208*H2208,6)</f>
      </c>
      <c r="L2208" s="38">
        <v>0</v>
      </c>
      <c s="32">
        <f>ROUND(ROUND(L2208,2)*ROUND(G2208,3),2)</f>
      </c>
      <c s="36" t="s">
        <v>1273</v>
      </c>
      <c>
        <f>(M2208*21)/100</f>
      </c>
      <c t="s">
        <v>28</v>
      </c>
    </row>
    <row r="2209" spans="1:5" ht="25.5">
      <c r="A2209" s="35" t="s">
        <v>57</v>
      </c>
      <c r="E2209" s="39" t="s">
        <v>3127</v>
      </c>
    </row>
    <row r="2210" spans="1:5" ht="12.75">
      <c r="A2210" s="35" t="s">
        <v>58</v>
      </c>
      <c r="E2210" s="40" t="s">
        <v>5</v>
      </c>
    </row>
    <row r="2211" spans="1:5" ht="12.75">
      <c r="A2211" t="s">
        <v>60</v>
      </c>
      <c r="E2211" s="39" t="s">
        <v>5</v>
      </c>
    </row>
    <row r="2212" spans="1:16" ht="12.75">
      <c r="A2212" t="s">
        <v>50</v>
      </c>
      <c s="34" t="s">
        <v>1018</v>
      </c>
      <c s="34" t="s">
        <v>3128</v>
      </c>
      <c s="35" t="s">
        <v>5</v>
      </c>
      <c s="6" t="s">
        <v>3129</v>
      </c>
      <c s="36" t="s">
        <v>620</v>
      </c>
      <c s="37">
        <v>1</v>
      </c>
      <c s="36">
        <v>0</v>
      </c>
      <c s="36">
        <f>ROUND(G2212*H2212,6)</f>
      </c>
      <c r="L2212" s="38">
        <v>0</v>
      </c>
      <c s="32">
        <f>ROUND(ROUND(L2212,2)*ROUND(G2212,3),2)</f>
      </c>
      <c s="36" t="s">
        <v>1273</v>
      </c>
      <c>
        <f>(M2212*21)/100</f>
      </c>
      <c t="s">
        <v>28</v>
      </c>
    </row>
    <row r="2213" spans="1:5" ht="12.75">
      <c r="A2213" s="35" t="s">
        <v>57</v>
      </c>
      <c r="E2213" s="39" t="s">
        <v>3129</v>
      </c>
    </row>
    <row r="2214" spans="1:5" ht="12.75">
      <c r="A2214" s="35" t="s">
        <v>58</v>
      </c>
      <c r="E2214" s="40" t="s">
        <v>5</v>
      </c>
    </row>
    <row r="2215" spans="1:5" ht="12.75">
      <c r="A2215" t="s">
        <v>60</v>
      </c>
      <c r="E2215" s="39" t="s">
        <v>5</v>
      </c>
    </row>
    <row r="2216" spans="1:16" ht="12.75">
      <c r="A2216" t="s">
        <v>50</v>
      </c>
      <c s="34" t="s">
        <v>1020</v>
      </c>
      <c s="34" t="s">
        <v>3130</v>
      </c>
      <c s="35" t="s">
        <v>5</v>
      </c>
      <c s="6" t="s">
        <v>3131</v>
      </c>
      <c s="36" t="s">
        <v>620</v>
      </c>
      <c s="37">
        <v>2</v>
      </c>
      <c s="36">
        <v>0</v>
      </c>
      <c s="36">
        <f>ROUND(G2216*H2216,6)</f>
      </c>
      <c r="L2216" s="38">
        <v>0</v>
      </c>
      <c s="32">
        <f>ROUND(ROUND(L2216,2)*ROUND(G2216,3),2)</f>
      </c>
      <c s="36" t="s">
        <v>1273</v>
      </c>
      <c>
        <f>(M2216*21)/100</f>
      </c>
      <c t="s">
        <v>28</v>
      </c>
    </row>
    <row r="2217" spans="1:5" ht="12.75">
      <c r="A2217" s="35" t="s">
        <v>57</v>
      </c>
      <c r="E2217" s="39" t="s">
        <v>3131</v>
      </c>
    </row>
    <row r="2218" spans="1:5" ht="12.75">
      <c r="A2218" s="35" t="s">
        <v>58</v>
      </c>
      <c r="E2218" s="40" t="s">
        <v>5</v>
      </c>
    </row>
    <row r="2219" spans="1:5" ht="12.75">
      <c r="A2219" t="s">
        <v>60</v>
      </c>
      <c r="E2219" s="39" t="s">
        <v>5</v>
      </c>
    </row>
    <row r="2220" spans="1:16" ht="12.75">
      <c r="A2220" t="s">
        <v>50</v>
      </c>
      <c s="34" t="s">
        <v>1022</v>
      </c>
      <c s="34" t="s">
        <v>3132</v>
      </c>
      <c s="35" t="s">
        <v>5</v>
      </c>
      <c s="6" t="s">
        <v>3133</v>
      </c>
      <c s="36" t="s">
        <v>620</v>
      </c>
      <c s="37">
        <v>1</v>
      </c>
      <c s="36">
        <v>0</v>
      </c>
      <c s="36">
        <f>ROUND(G2220*H2220,6)</f>
      </c>
      <c r="L2220" s="38">
        <v>0</v>
      </c>
      <c s="32">
        <f>ROUND(ROUND(L2220,2)*ROUND(G2220,3),2)</f>
      </c>
      <c s="36" t="s">
        <v>1273</v>
      </c>
      <c>
        <f>(M2220*21)/100</f>
      </c>
      <c t="s">
        <v>28</v>
      </c>
    </row>
    <row r="2221" spans="1:5" ht="12.75">
      <c r="A2221" s="35" t="s">
        <v>57</v>
      </c>
      <c r="E2221" s="39" t="s">
        <v>3133</v>
      </c>
    </row>
    <row r="2222" spans="1:5" ht="12.75">
      <c r="A2222" s="35" t="s">
        <v>58</v>
      </c>
      <c r="E2222" s="40" t="s">
        <v>5</v>
      </c>
    </row>
    <row r="2223" spans="1:5" ht="12.75">
      <c r="A2223" t="s">
        <v>60</v>
      </c>
      <c r="E2223" s="39" t="s">
        <v>5</v>
      </c>
    </row>
    <row r="2224" spans="1:16" ht="38.25">
      <c r="A2224" t="s">
        <v>50</v>
      </c>
      <c s="34" t="s">
        <v>1023</v>
      </c>
      <c s="34" t="s">
        <v>3134</v>
      </c>
      <c s="35" t="s">
        <v>5</v>
      </c>
      <c s="6" t="s">
        <v>3135</v>
      </c>
      <c s="36" t="s">
        <v>620</v>
      </c>
      <c s="37">
        <v>2</v>
      </c>
      <c s="36">
        <v>0.00234</v>
      </c>
      <c s="36">
        <f>ROUND(G2224*H2224,6)</f>
      </c>
      <c r="L2224" s="38">
        <v>0</v>
      </c>
      <c s="32">
        <f>ROUND(ROUND(L2224,2)*ROUND(G2224,3),2)</f>
      </c>
      <c s="36" t="s">
        <v>1192</v>
      </c>
      <c>
        <f>(M2224*21)/100</f>
      </c>
      <c t="s">
        <v>28</v>
      </c>
    </row>
    <row r="2225" spans="1:5" ht="38.25">
      <c r="A2225" s="35" t="s">
        <v>57</v>
      </c>
      <c r="E2225" s="39" t="s">
        <v>3136</v>
      </c>
    </row>
    <row r="2226" spans="1:5" ht="38.25">
      <c r="A2226" s="35" t="s">
        <v>58</v>
      </c>
      <c r="E2226" s="42" t="s">
        <v>3137</v>
      </c>
    </row>
    <row r="2227" spans="1:5" ht="102">
      <c r="A2227" t="s">
        <v>60</v>
      </c>
      <c r="E2227" s="39" t="s">
        <v>3115</v>
      </c>
    </row>
    <row r="2228" spans="1:16" ht="12.75">
      <c r="A2228" t="s">
        <v>50</v>
      </c>
      <c s="34" t="s">
        <v>1027</v>
      </c>
      <c s="34" t="s">
        <v>3138</v>
      </c>
      <c s="35" t="s">
        <v>5</v>
      </c>
      <c s="6" t="s">
        <v>3139</v>
      </c>
      <c s="36" t="s">
        <v>620</v>
      </c>
      <c s="37">
        <v>2</v>
      </c>
      <c s="36">
        <v>0</v>
      </c>
      <c s="36">
        <f>ROUND(G2228*H2228,6)</f>
      </c>
      <c r="L2228" s="38">
        <v>0</v>
      </c>
      <c s="32">
        <f>ROUND(ROUND(L2228,2)*ROUND(G2228,3),2)</f>
      </c>
      <c s="36" t="s">
        <v>1273</v>
      </c>
      <c>
        <f>(M2228*21)/100</f>
      </c>
      <c t="s">
        <v>28</v>
      </c>
    </row>
    <row r="2229" spans="1:5" ht="12.75">
      <c r="A2229" s="35" t="s">
        <v>57</v>
      </c>
      <c r="E2229" s="39" t="s">
        <v>3139</v>
      </c>
    </row>
    <row r="2230" spans="1:5" ht="12.75">
      <c r="A2230" s="35" t="s">
        <v>58</v>
      </c>
      <c r="E2230" s="40" t="s">
        <v>5</v>
      </c>
    </row>
    <row r="2231" spans="1:5" ht="12.75">
      <c r="A2231" t="s">
        <v>60</v>
      </c>
      <c r="E2231" s="39" t="s">
        <v>5</v>
      </c>
    </row>
    <row r="2232" spans="1:13" ht="12.75">
      <c r="A2232" t="s">
        <v>47</v>
      </c>
      <c r="C2232" s="31" t="s">
        <v>903</v>
      </c>
      <c r="E2232" s="33" t="s">
        <v>3140</v>
      </c>
      <c r="J2232" s="32">
        <f>0</f>
      </c>
      <c s="32">
        <f>0</f>
      </c>
      <c s="32">
        <f>0+L2233+L2237+L2241+L2245+L2249+L2253+L2257+L2261+L2265+L2269+L2273+L2277+L2281+L2285+L2289+L2293+L2297+L2301+L2305</f>
      </c>
      <c s="32">
        <f>0+M2233+M2237+M2241+M2245+M2249+M2253+M2257+M2261+M2265+M2269+M2273+M2277+M2281+M2285+M2289+M2293+M2297+M2301+M2305</f>
      </c>
    </row>
    <row r="2233" spans="1:16" ht="12.75">
      <c r="A2233" t="s">
        <v>50</v>
      </c>
      <c s="34" t="s">
        <v>1030</v>
      </c>
      <c s="34" t="s">
        <v>3141</v>
      </c>
      <c s="35" t="s">
        <v>5</v>
      </c>
      <c s="6" t="s">
        <v>3142</v>
      </c>
      <c s="36" t="s">
        <v>1191</v>
      </c>
      <c s="37">
        <v>1.75</v>
      </c>
      <c s="36">
        <v>0</v>
      </c>
      <c s="36">
        <f>ROUND(G2233*H2233,6)</f>
      </c>
      <c r="L2233" s="38">
        <v>0</v>
      </c>
      <c s="32">
        <f>ROUND(ROUND(L2233,2)*ROUND(G2233,3),2)</f>
      </c>
      <c s="36" t="s">
        <v>1192</v>
      </c>
      <c>
        <f>(M2233*21)/100</f>
      </c>
      <c t="s">
        <v>28</v>
      </c>
    </row>
    <row r="2234" spans="1:5" ht="12.75">
      <c r="A2234" s="35" t="s">
        <v>57</v>
      </c>
      <c r="E2234" s="39" t="s">
        <v>3142</v>
      </c>
    </row>
    <row r="2235" spans="1:5" ht="12.75">
      <c r="A2235" s="35" t="s">
        <v>58</v>
      </c>
      <c r="E2235" s="40" t="s">
        <v>3143</v>
      </c>
    </row>
    <row r="2236" spans="1:5" ht="12.75">
      <c r="A2236" t="s">
        <v>60</v>
      </c>
      <c r="E2236" s="39" t="s">
        <v>5</v>
      </c>
    </row>
    <row r="2237" spans="1:16" ht="25.5">
      <c r="A2237" t="s">
        <v>50</v>
      </c>
      <c s="34" t="s">
        <v>1032</v>
      </c>
      <c s="34" t="s">
        <v>3144</v>
      </c>
      <c s="35" t="s">
        <v>5</v>
      </c>
      <c s="6" t="s">
        <v>3145</v>
      </c>
      <c s="36" t="s">
        <v>220</v>
      </c>
      <c s="37">
        <v>163.328</v>
      </c>
      <c s="36">
        <v>0</v>
      </c>
      <c s="36">
        <f>ROUND(G2237*H2237,6)</f>
      </c>
      <c r="L2237" s="38">
        <v>0</v>
      </c>
      <c s="32">
        <f>ROUND(ROUND(L2237,2)*ROUND(G2237,3),2)</f>
      </c>
      <c s="36" t="s">
        <v>1192</v>
      </c>
      <c>
        <f>(M2237*21)/100</f>
      </c>
      <c t="s">
        <v>28</v>
      </c>
    </row>
    <row r="2238" spans="1:5" ht="25.5">
      <c r="A2238" s="35" t="s">
        <v>57</v>
      </c>
      <c r="E2238" s="39" t="s">
        <v>3145</v>
      </c>
    </row>
    <row r="2239" spans="1:5" ht="204">
      <c r="A2239" s="35" t="s">
        <v>58</v>
      </c>
      <c r="E2239" s="42" t="s">
        <v>3146</v>
      </c>
    </row>
    <row r="2240" spans="1:5" ht="12.75">
      <c r="A2240" t="s">
        <v>60</v>
      </c>
      <c r="E2240" s="39" t="s">
        <v>5</v>
      </c>
    </row>
    <row r="2241" spans="1:16" ht="25.5">
      <c r="A2241" t="s">
        <v>50</v>
      </c>
      <c s="34" t="s">
        <v>1036</v>
      </c>
      <c s="34" t="s">
        <v>3147</v>
      </c>
      <c s="35" t="s">
        <v>5</v>
      </c>
      <c s="6" t="s">
        <v>3148</v>
      </c>
      <c s="36" t="s">
        <v>220</v>
      </c>
      <c s="37">
        <v>93.31</v>
      </c>
      <c s="36">
        <v>0</v>
      </c>
      <c s="36">
        <f>ROUND(G2241*H2241,6)</f>
      </c>
      <c r="L2241" s="38">
        <v>0</v>
      </c>
      <c s="32">
        <f>ROUND(ROUND(L2241,2)*ROUND(G2241,3),2)</f>
      </c>
      <c s="36" t="s">
        <v>1192</v>
      </c>
      <c>
        <f>(M2241*21)/100</f>
      </c>
      <c t="s">
        <v>28</v>
      </c>
    </row>
    <row r="2242" spans="1:5" ht="25.5">
      <c r="A2242" s="35" t="s">
        <v>57</v>
      </c>
      <c r="E2242" s="39" t="s">
        <v>3148</v>
      </c>
    </row>
    <row r="2243" spans="1:5" ht="76.5">
      <c r="A2243" s="35" t="s">
        <v>58</v>
      </c>
      <c r="E2243" s="42" t="s">
        <v>3149</v>
      </c>
    </row>
    <row r="2244" spans="1:5" ht="12.75">
      <c r="A2244" t="s">
        <v>60</v>
      </c>
      <c r="E2244" s="39" t="s">
        <v>5</v>
      </c>
    </row>
    <row r="2245" spans="1:16" ht="25.5">
      <c r="A2245" t="s">
        <v>50</v>
      </c>
      <c s="34" t="s">
        <v>1042</v>
      </c>
      <c s="34" t="s">
        <v>3150</v>
      </c>
      <c s="35" t="s">
        <v>5</v>
      </c>
      <c s="6" t="s">
        <v>3151</v>
      </c>
      <c s="36" t="s">
        <v>1191</v>
      </c>
      <c s="37">
        <v>44.944</v>
      </c>
      <c s="36">
        <v>0</v>
      </c>
      <c s="36">
        <f>ROUND(G2245*H2245,6)</f>
      </c>
      <c r="L2245" s="38">
        <v>0</v>
      </c>
      <c s="32">
        <f>ROUND(ROUND(L2245,2)*ROUND(G2245,3),2)</f>
      </c>
      <c s="36" t="s">
        <v>1192</v>
      </c>
      <c>
        <f>(M2245*21)/100</f>
      </c>
      <c t="s">
        <v>28</v>
      </c>
    </row>
    <row r="2246" spans="1:5" ht="25.5">
      <c r="A2246" s="35" t="s">
        <v>57</v>
      </c>
      <c r="E2246" s="39" t="s">
        <v>3151</v>
      </c>
    </row>
    <row r="2247" spans="1:5" ht="306">
      <c r="A2247" s="35" t="s">
        <v>58</v>
      </c>
      <c r="E2247" s="42" t="s">
        <v>3152</v>
      </c>
    </row>
    <row r="2248" spans="1:5" ht="25.5">
      <c r="A2248" t="s">
        <v>60</v>
      </c>
      <c r="E2248" s="39" t="s">
        <v>3153</v>
      </c>
    </row>
    <row r="2249" spans="1:16" ht="25.5">
      <c r="A2249" t="s">
        <v>50</v>
      </c>
      <c s="34" t="s">
        <v>1046</v>
      </c>
      <c s="34" t="s">
        <v>3154</v>
      </c>
      <c s="35" t="s">
        <v>5</v>
      </c>
      <c s="6" t="s">
        <v>3155</v>
      </c>
      <c s="36" t="s">
        <v>1191</v>
      </c>
      <c s="37">
        <v>1.259</v>
      </c>
      <c s="36">
        <v>0</v>
      </c>
      <c s="36">
        <f>ROUND(G2249*H2249,6)</f>
      </c>
      <c r="L2249" s="38">
        <v>0</v>
      </c>
      <c s="32">
        <f>ROUND(ROUND(L2249,2)*ROUND(G2249,3),2)</f>
      </c>
      <c s="36" t="s">
        <v>1192</v>
      </c>
      <c>
        <f>(M2249*21)/100</f>
      </c>
      <c t="s">
        <v>28</v>
      </c>
    </row>
    <row r="2250" spans="1:5" ht="25.5">
      <c r="A2250" s="35" t="s">
        <v>57</v>
      </c>
      <c r="E2250" s="39" t="s">
        <v>3155</v>
      </c>
    </row>
    <row r="2251" spans="1:5" ht="38.25">
      <c r="A2251" s="35" t="s">
        <v>58</v>
      </c>
      <c r="E2251" s="42" t="s">
        <v>3156</v>
      </c>
    </row>
    <row r="2252" spans="1:5" ht="25.5">
      <c r="A2252" t="s">
        <v>60</v>
      </c>
      <c r="E2252" s="39" t="s">
        <v>3153</v>
      </c>
    </row>
    <row r="2253" spans="1:16" ht="25.5">
      <c r="A2253" t="s">
        <v>50</v>
      </c>
      <c s="34" t="s">
        <v>1050</v>
      </c>
      <c s="34" t="s">
        <v>3157</v>
      </c>
      <c s="35" t="s">
        <v>5</v>
      </c>
      <c s="6" t="s">
        <v>3158</v>
      </c>
      <c s="36" t="s">
        <v>220</v>
      </c>
      <c s="37">
        <v>136.6</v>
      </c>
      <c s="36">
        <v>0</v>
      </c>
      <c s="36">
        <f>ROUND(G2253*H2253,6)</f>
      </c>
      <c r="L2253" s="38">
        <v>0</v>
      </c>
      <c s="32">
        <f>ROUND(ROUND(L2253,2)*ROUND(G2253,3),2)</f>
      </c>
      <c s="36" t="s">
        <v>1192</v>
      </c>
      <c>
        <f>(M2253*21)/100</f>
      </c>
      <c t="s">
        <v>28</v>
      </c>
    </row>
    <row r="2254" spans="1:5" ht="25.5">
      <c r="A2254" s="35" t="s">
        <v>57</v>
      </c>
      <c r="E2254" s="39" t="s">
        <v>3158</v>
      </c>
    </row>
    <row r="2255" spans="1:5" ht="51">
      <c r="A2255" s="35" t="s">
        <v>58</v>
      </c>
      <c r="E2255" s="40" t="s">
        <v>3159</v>
      </c>
    </row>
    <row r="2256" spans="1:5" ht="12.75">
      <c r="A2256" t="s">
        <v>60</v>
      </c>
      <c r="E2256" s="39" t="s">
        <v>5</v>
      </c>
    </row>
    <row r="2257" spans="1:16" ht="12.75">
      <c r="A2257" t="s">
        <v>50</v>
      </c>
      <c s="34" t="s">
        <v>1054</v>
      </c>
      <c s="34" t="s">
        <v>3160</v>
      </c>
      <c s="35" t="s">
        <v>5</v>
      </c>
      <c s="6" t="s">
        <v>3161</v>
      </c>
      <c s="36" t="s">
        <v>1191</v>
      </c>
      <c s="37">
        <v>1.4</v>
      </c>
      <c s="36">
        <v>0</v>
      </c>
      <c s="36">
        <f>ROUND(G2257*H2257,6)</f>
      </c>
      <c r="L2257" s="38">
        <v>0</v>
      </c>
      <c s="32">
        <f>ROUND(ROUND(L2257,2)*ROUND(G2257,3),2)</f>
      </c>
      <c s="36" t="s">
        <v>1192</v>
      </c>
      <c>
        <f>(M2257*21)/100</f>
      </c>
      <c t="s">
        <v>28</v>
      </c>
    </row>
    <row r="2258" spans="1:5" ht="12.75">
      <c r="A2258" s="35" t="s">
        <v>57</v>
      </c>
      <c r="E2258" s="39" t="s">
        <v>3161</v>
      </c>
    </row>
    <row r="2259" spans="1:5" ht="12.75">
      <c r="A2259" s="35" t="s">
        <v>58</v>
      </c>
      <c r="E2259" s="40" t="s">
        <v>3162</v>
      </c>
    </row>
    <row r="2260" spans="1:5" ht="25.5">
      <c r="A2260" t="s">
        <v>60</v>
      </c>
      <c r="E2260" s="39" t="s">
        <v>3163</v>
      </c>
    </row>
    <row r="2261" spans="1:16" ht="12.75">
      <c r="A2261" t="s">
        <v>50</v>
      </c>
      <c s="34" t="s">
        <v>1057</v>
      </c>
      <c s="34" t="s">
        <v>3164</v>
      </c>
      <c s="35" t="s">
        <v>5</v>
      </c>
      <c s="6" t="s">
        <v>3165</v>
      </c>
      <c s="36" t="s">
        <v>1191</v>
      </c>
      <c s="37">
        <v>2.175</v>
      </c>
      <c s="36">
        <v>0</v>
      </c>
      <c s="36">
        <f>ROUND(G2261*H2261,6)</f>
      </c>
      <c r="L2261" s="38">
        <v>0</v>
      </c>
      <c s="32">
        <f>ROUND(ROUND(L2261,2)*ROUND(G2261,3),2)</f>
      </c>
      <c s="36" t="s">
        <v>1192</v>
      </c>
      <c>
        <f>(M2261*21)/100</f>
      </c>
      <c t="s">
        <v>28</v>
      </c>
    </row>
    <row r="2262" spans="1:5" ht="12.75">
      <c r="A2262" s="35" t="s">
        <v>57</v>
      </c>
      <c r="E2262" s="39" t="s">
        <v>3165</v>
      </c>
    </row>
    <row r="2263" spans="1:5" ht="12.75">
      <c r="A2263" s="35" t="s">
        <v>58</v>
      </c>
      <c r="E2263" s="40" t="s">
        <v>3166</v>
      </c>
    </row>
    <row r="2264" spans="1:5" ht="25.5">
      <c r="A2264" t="s">
        <v>60</v>
      </c>
      <c r="E2264" s="39" t="s">
        <v>3163</v>
      </c>
    </row>
    <row r="2265" spans="1:16" ht="25.5">
      <c r="A2265" t="s">
        <v>50</v>
      </c>
      <c s="34" t="s">
        <v>1061</v>
      </c>
      <c s="34" t="s">
        <v>3167</v>
      </c>
      <c s="35" t="s">
        <v>5</v>
      </c>
      <c s="6" t="s">
        <v>3168</v>
      </c>
      <c s="36" t="s">
        <v>55</v>
      </c>
      <c s="37">
        <v>2.141</v>
      </c>
      <c s="36">
        <v>0</v>
      </c>
      <c s="36">
        <f>ROUND(G2265*H2265,6)</f>
      </c>
      <c r="L2265" s="38">
        <v>0</v>
      </c>
      <c s="32">
        <f>ROUND(ROUND(L2265,2)*ROUND(G2265,3),2)</f>
      </c>
      <c s="36" t="s">
        <v>1192</v>
      </c>
      <c>
        <f>(M2265*21)/100</f>
      </c>
      <c t="s">
        <v>28</v>
      </c>
    </row>
    <row r="2266" spans="1:5" ht="25.5">
      <c r="A2266" s="35" t="s">
        <v>57</v>
      </c>
      <c r="E2266" s="39" t="s">
        <v>3168</v>
      </c>
    </row>
    <row r="2267" spans="1:5" ht="63.75">
      <c r="A2267" s="35" t="s">
        <v>58</v>
      </c>
      <c r="E2267" s="40" t="s">
        <v>3169</v>
      </c>
    </row>
    <row r="2268" spans="1:5" ht="12.75">
      <c r="A2268" t="s">
        <v>60</v>
      </c>
      <c r="E2268" s="39" t="s">
        <v>5</v>
      </c>
    </row>
    <row r="2269" spans="1:16" ht="25.5">
      <c r="A2269" t="s">
        <v>50</v>
      </c>
      <c s="34" t="s">
        <v>1063</v>
      </c>
      <c s="34" t="s">
        <v>3170</v>
      </c>
      <c s="35" t="s">
        <v>5</v>
      </c>
      <c s="6" t="s">
        <v>3171</v>
      </c>
      <c s="36" t="s">
        <v>220</v>
      </c>
      <c s="37">
        <v>277.4</v>
      </c>
      <c s="36">
        <v>0</v>
      </c>
      <c s="36">
        <f>ROUND(G2269*H2269,6)</f>
      </c>
      <c r="L2269" s="38">
        <v>0</v>
      </c>
      <c s="32">
        <f>ROUND(ROUND(L2269,2)*ROUND(G2269,3),2)</f>
      </c>
      <c s="36" t="s">
        <v>1192</v>
      </c>
      <c>
        <f>(M2269*21)/100</f>
      </c>
      <c t="s">
        <v>28</v>
      </c>
    </row>
    <row r="2270" spans="1:5" ht="25.5">
      <c r="A2270" s="35" t="s">
        <v>57</v>
      </c>
      <c r="E2270" s="39" t="s">
        <v>3171</v>
      </c>
    </row>
    <row r="2271" spans="1:5" ht="51">
      <c r="A2271" s="35" t="s">
        <v>58</v>
      </c>
      <c r="E2271" s="40" t="s">
        <v>3172</v>
      </c>
    </row>
    <row r="2272" spans="1:5" ht="12.75">
      <c r="A2272" t="s">
        <v>60</v>
      </c>
      <c r="E2272" s="39" t="s">
        <v>5</v>
      </c>
    </row>
    <row r="2273" spans="1:16" ht="12.75">
      <c r="A2273" t="s">
        <v>50</v>
      </c>
      <c s="34" t="s">
        <v>1065</v>
      </c>
      <c s="34" t="s">
        <v>3173</v>
      </c>
      <c s="35" t="s">
        <v>5</v>
      </c>
      <c s="6" t="s">
        <v>3174</v>
      </c>
      <c s="36" t="s">
        <v>1191</v>
      </c>
      <c s="37">
        <v>57.026</v>
      </c>
      <c s="36">
        <v>0</v>
      </c>
      <c s="36">
        <f>ROUND(G2273*H2273,6)</f>
      </c>
      <c r="L2273" s="38">
        <v>0</v>
      </c>
      <c s="32">
        <f>ROUND(ROUND(L2273,2)*ROUND(G2273,3),2)</f>
      </c>
      <c s="36" t="s">
        <v>1192</v>
      </c>
      <c>
        <f>(M2273*21)/100</f>
      </c>
      <c t="s">
        <v>28</v>
      </c>
    </row>
    <row r="2274" spans="1:5" ht="12.75">
      <c r="A2274" s="35" t="s">
        <v>57</v>
      </c>
      <c r="E2274" s="39" t="s">
        <v>3174</v>
      </c>
    </row>
    <row r="2275" spans="1:5" ht="114.75">
      <c r="A2275" s="35" t="s">
        <v>58</v>
      </c>
      <c r="E2275" s="40" t="s">
        <v>3175</v>
      </c>
    </row>
    <row r="2276" spans="1:5" ht="12.75">
      <c r="A2276" t="s">
        <v>60</v>
      </c>
      <c r="E2276" s="39" t="s">
        <v>5</v>
      </c>
    </row>
    <row r="2277" spans="1:16" ht="25.5">
      <c r="A2277" t="s">
        <v>50</v>
      </c>
      <c s="34" t="s">
        <v>1066</v>
      </c>
      <c s="34" t="s">
        <v>3176</v>
      </c>
      <c s="35" t="s">
        <v>5</v>
      </c>
      <c s="6" t="s">
        <v>3177</v>
      </c>
      <c s="36" t="s">
        <v>220</v>
      </c>
      <c s="37">
        <v>1223</v>
      </c>
      <c s="36">
        <v>0</v>
      </c>
      <c s="36">
        <f>ROUND(G2277*H2277,6)</f>
      </c>
      <c r="L2277" s="38">
        <v>0</v>
      </c>
      <c s="32">
        <f>ROUND(ROUND(L2277,2)*ROUND(G2277,3),2)</f>
      </c>
      <c s="36" t="s">
        <v>1192</v>
      </c>
      <c>
        <f>(M2277*21)/100</f>
      </c>
      <c t="s">
        <v>28</v>
      </c>
    </row>
    <row r="2278" spans="1:5" ht="25.5">
      <c r="A2278" s="35" t="s">
        <v>57</v>
      </c>
      <c r="E2278" s="39" t="s">
        <v>3177</v>
      </c>
    </row>
    <row r="2279" spans="1:5" ht="89.25">
      <c r="A2279" s="35" t="s">
        <v>58</v>
      </c>
      <c r="E2279" s="40" t="s">
        <v>3178</v>
      </c>
    </row>
    <row r="2280" spans="1:5" ht="12.75">
      <c r="A2280" t="s">
        <v>60</v>
      </c>
      <c r="E2280" s="39" t="s">
        <v>5</v>
      </c>
    </row>
    <row r="2281" spans="1:16" ht="25.5">
      <c r="A2281" t="s">
        <v>50</v>
      </c>
      <c s="34" t="s">
        <v>1069</v>
      </c>
      <c s="34" t="s">
        <v>3179</v>
      </c>
      <c s="35" t="s">
        <v>5</v>
      </c>
      <c s="6" t="s">
        <v>3180</v>
      </c>
      <c s="36" t="s">
        <v>1191</v>
      </c>
      <c s="37">
        <v>14.108</v>
      </c>
      <c s="36">
        <v>0</v>
      </c>
      <c s="36">
        <f>ROUND(G2281*H2281,6)</f>
      </c>
      <c r="L2281" s="38">
        <v>0</v>
      </c>
      <c s="32">
        <f>ROUND(ROUND(L2281,2)*ROUND(G2281,3),2)</f>
      </c>
      <c s="36" t="s">
        <v>1192</v>
      </c>
      <c>
        <f>(M2281*21)/100</f>
      </c>
      <c t="s">
        <v>28</v>
      </c>
    </row>
    <row r="2282" spans="1:5" ht="25.5">
      <c r="A2282" s="35" t="s">
        <v>57</v>
      </c>
      <c r="E2282" s="39" t="s">
        <v>3180</v>
      </c>
    </row>
    <row r="2283" spans="1:5" ht="76.5">
      <c r="A2283" s="35" t="s">
        <v>58</v>
      </c>
      <c r="E2283" s="40" t="s">
        <v>3181</v>
      </c>
    </row>
    <row r="2284" spans="1:5" ht="12.75">
      <c r="A2284" t="s">
        <v>60</v>
      </c>
      <c r="E2284" s="39" t="s">
        <v>5</v>
      </c>
    </row>
    <row r="2285" spans="1:16" ht="25.5">
      <c r="A2285" t="s">
        <v>50</v>
      </c>
      <c s="34" t="s">
        <v>1071</v>
      </c>
      <c s="34" t="s">
        <v>3182</v>
      </c>
      <c s="35" t="s">
        <v>5</v>
      </c>
      <c s="6" t="s">
        <v>3183</v>
      </c>
      <c s="36" t="s">
        <v>1191</v>
      </c>
      <c s="37">
        <v>81.171</v>
      </c>
      <c s="36">
        <v>0</v>
      </c>
      <c s="36">
        <f>ROUND(G2285*H2285,6)</f>
      </c>
      <c r="L2285" s="38">
        <v>0</v>
      </c>
      <c s="32">
        <f>ROUND(ROUND(L2285,2)*ROUND(G2285,3),2)</f>
      </c>
      <c s="36" t="s">
        <v>1192</v>
      </c>
      <c>
        <f>(M2285*21)/100</f>
      </c>
      <c t="s">
        <v>28</v>
      </c>
    </row>
    <row r="2286" spans="1:5" ht="25.5">
      <c r="A2286" s="35" t="s">
        <v>57</v>
      </c>
      <c r="E2286" s="39" t="s">
        <v>3183</v>
      </c>
    </row>
    <row r="2287" spans="1:5" ht="38.25">
      <c r="A2287" s="35" t="s">
        <v>58</v>
      </c>
      <c r="E2287" s="40" t="s">
        <v>3184</v>
      </c>
    </row>
    <row r="2288" spans="1:5" ht="12.75">
      <c r="A2288" t="s">
        <v>60</v>
      </c>
      <c r="E2288" s="39" t="s">
        <v>5</v>
      </c>
    </row>
    <row r="2289" spans="1:16" ht="25.5">
      <c r="A2289" t="s">
        <v>50</v>
      </c>
      <c s="34" t="s">
        <v>1075</v>
      </c>
      <c s="34" t="s">
        <v>3185</v>
      </c>
      <c s="35" t="s">
        <v>5</v>
      </c>
      <c s="6" t="s">
        <v>3186</v>
      </c>
      <c s="36" t="s">
        <v>220</v>
      </c>
      <c s="37">
        <v>33.285</v>
      </c>
      <c s="36">
        <v>0</v>
      </c>
      <c s="36">
        <f>ROUND(G2289*H2289,6)</f>
      </c>
      <c r="L2289" s="38">
        <v>0</v>
      </c>
      <c s="32">
        <f>ROUND(ROUND(L2289,2)*ROUND(G2289,3),2)</f>
      </c>
      <c s="36" t="s">
        <v>1192</v>
      </c>
      <c>
        <f>(M2289*21)/100</f>
      </c>
      <c t="s">
        <v>28</v>
      </c>
    </row>
    <row r="2290" spans="1:5" ht="25.5">
      <c r="A2290" s="35" t="s">
        <v>57</v>
      </c>
      <c r="E2290" s="39" t="s">
        <v>3186</v>
      </c>
    </row>
    <row r="2291" spans="1:5" ht="369.75">
      <c r="A2291" s="35" t="s">
        <v>58</v>
      </c>
      <c r="E2291" s="40" t="s">
        <v>3187</v>
      </c>
    </row>
    <row r="2292" spans="1:5" ht="12.75">
      <c r="A2292" t="s">
        <v>60</v>
      </c>
      <c r="E2292" s="39" t="s">
        <v>3188</v>
      </c>
    </row>
    <row r="2293" spans="1:16" ht="25.5">
      <c r="A2293" t="s">
        <v>50</v>
      </c>
      <c s="34" t="s">
        <v>1081</v>
      </c>
      <c s="34" t="s">
        <v>3189</v>
      </c>
      <c s="35" t="s">
        <v>5</v>
      </c>
      <c s="6" t="s">
        <v>3190</v>
      </c>
      <c s="36" t="s">
        <v>220</v>
      </c>
      <c s="37">
        <v>66.703</v>
      </c>
      <c s="36">
        <v>0</v>
      </c>
      <c s="36">
        <f>ROUND(G2293*H2293,6)</f>
      </c>
      <c r="L2293" s="38">
        <v>0</v>
      </c>
      <c s="32">
        <f>ROUND(ROUND(L2293,2)*ROUND(G2293,3),2)</f>
      </c>
      <c s="36" t="s">
        <v>1192</v>
      </c>
      <c>
        <f>(M2293*21)/100</f>
      </c>
      <c t="s">
        <v>28</v>
      </c>
    </row>
    <row r="2294" spans="1:5" ht="25.5">
      <c r="A2294" s="35" t="s">
        <v>57</v>
      </c>
      <c r="E2294" s="39" t="s">
        <v>3190</v>
      </c>
    </row>
    <row r="2295" spans="1:5" ht="357">
      <c r="A2295" s="35" t="s">
        <v>58</v>
      </c>
      <c r="E2295" s="40" t="s">
        <v>3191</v>
      </c>
    </row>
    <row r="2296" spans="1:5" ht="12.75">
      <c r="A2296" t="s">
        <v>60</v>
      </c>
      <c r="E2296" s="39" t="s">
        <v>3188</v>
      </c>
    </row>
    <row r="2297" spans="1:16" ht="25.5">
      <c r="A2297" t="s">
        <v>50</v>
      </c>
      <c s="34" t="s">
        <v>1085</v>
      </c>
      <c s="34" t="s">
        <v>3192</v>
      </c>
      <c s="35" t="s">
        <v>5</v>
      </c>
      <c s="6" t="s">
        <v>3193</v>
      </c>
      <c s="36" t="s">
        <v>220</v>
      </c>
      <c s="37">
        <v>30.45</v>
      </c>
      <c s="36">
        <v>0</v>
      </c>
      <c s="36">
        <f>ROUND(G2297*H2297,6)</f>
      </c>
      <c r="L2297" s="38">
        <v>0</v>
      </c>
      <c s="32">
        <f>ROUND(ROUND(L2297,2)*ROUND(G2297,3),2)</f>
      </c>
      <c s="36" t="s">
        <v>1192</v>
      </c>
      <c>
        <f>(M2297*21)/100</f>
      </c>
      <c t="s">
        <v>28</v>
      </c>
    </row>
    <row r="2298" spans="1:5" ht="25.5">
      <c r="A2298" s="35" t="s">
        <v>57</v>
      </c>
      <c r="E2298" s="39" t="s">
        <v>3193</v>
      </c>
    </row>
    <row r="2299" spans="1:5" ht="102">
      <c r="A2299" s="35" t="s">
        <v>58</v>
      </c>
      <c r="E2299" s="40" t="s">
        <v>3194</v>
      </c>
    </row>
    <row r="2300" spans="1:5" ht="12.75">
      <c r="A2300" t="s">
        <v>60</v>
      </c>
      <c r="E2300" s="39" t="s">
        <v>3188</v>
      </c>
    </row>
    <row r="2301" spans="1:16" ht="25.5">
      <c r="A2301" t="s">
        <v>50</v>
      </c>
      <c s="34" t="s">
        <v>1090</v>
      </c>
      <c s="34" t="s">
        <v>3195</v>
      </c>
      <c s="35" t="s">
        <v>5</v>
      </c>
      <c s="6" t="s">
        <v>3196</v>
      </c>
      <c s="36" t="s">
        <v>220</v>
      </c>
      <c s="37">
        <v>19.109</v>
      </c>
      <c s="36">
        <v>0</v>
      </c>
      <c s="36">
        <f>ROUND(G2301*H2301,6)</f>
      </c>
      <c r="L2301" s="38">
        <v>0</v>
      </c>
      <c s="32">
        <f>ROUND(ROUND(L2301,2)*ROUND(G2301,3),2)</f>
      </c>
      <c s="36" t="s">
        <v>1192</v>
      </c>
      <c>
        <f>(M2301*21)/100</f>
      </c>
      <c t="s">
        <v>28</v>
      </c>
    </row>
    <row r="2302" spans="1:5" ht="25.5">
      <c r="A2302" s="35" t="s">
        <v>57</v>
      </c>
      <c r="E2302" s="39" t="s">
        <v>3196</v>
      </c>
    </row>
    <row r="2303" spans="1:5" ht="102">
      <c r="A2303" s="35" t="s">
        <v>58</v>
      </c>
      <c r="E2303" s="42" t="s">
        <v>3197</v>
      </c>
    </row>
    <row r="2304" spans="1:5" ht="12.75">
      <c r="A2304" t="s">
        <v>60</v>
      </c>
      <c r="E2304" s="39" t="s">
        <v>3188</v>
      </c>
    </row>
    <row r="2305" spans="1:16" ht="25.5">
      <c r="A2305" t="s">
        <v>50</v>
      </c>
      <c s="34" t="s">
        <v>1094</v>
      </c>
      <c s="34" t="s">
        <v>3198</v>
      </c>
      <c s="35" t="s">
        <v>5</v>
      </c>
      <c s="6" t="s">
        <v>3199</v>
      </c>
      <c s="36" t="s">
        <v>220</v>
      </c>
      <c s="37">
        <v>74.535</v>
      </c>
      <c s="36">
        <v>0</v>
      </c>
      <c s="36">
        <f>ROUND(G2305*H2305,6)</f>
      </c>
      <c r="L2305" s="38">
        <v>0</v>
      </c>
      <c s="32">
        <f>ROUND(ROUND(L2305,2)*ROUND(G2305,3),2)</f>
      </c>
      <c s="36" t="s">
        <v>1192</v>
      </c>
      <c>
        <f>(M2305*21)/100</f>
      </c>
      <c t="s">
        <v>28</v>
      </c>
    </row>
    <row r="2306" spans="1:5" ht="25.5">
      <c r="A2306" s="35" t="s">
        <v>57</v>
      </c>
      <c r="E2306" s="39" t="s">
        <v>3199</v>
      </c>
    </row>
    <row r="2307" spans="1:5" ht="216.75">
      <c r="A2307" s="35" t="s">
        <v>58</v>
      </c>
      <c r="E2307" s="42" t="s">
        <v>3200</v>
      </c>
    </row>
    <row r="2308" spans="1:5" ht="12.75">
      <c r="A2308" t="s">
        <v>60</v>
      </c>
      <c r="E2308" s="39" t="s">
        <v>3188</v>
      </c>
    </row>
    <row r="2309" spans="1:13" ht="12.75">
      <c r="A2309" t="s">
        <v>47</v>
      </c>
      <c r="C2309" s="31" t="s">
        <v>905</v>
      </c>
      <c r="E2309" s="33" t="s">
        <v>3201</v>
      </c>
      <c r="J2309" s="32">
        <f>0</f>
      </c>
      <c s="32">
        <f>0</f>
      </c>
      <c s="32">
        <f>0+L2310+L2314+L2318+L2322+L2326+L2330+L2334+L2338+L2342+L2346+L2350+L2354+L2358+L2362+L2366+L2370+L2374+L2378</f>
      </c>
      <c s="32">
        <f>0+M2310+M2314+M2318+M2322+M2326+M2330+M2334+M2338+M2342+M2346+M2350+M2354+M2358+M2362+M2366+M2370+M2374+M2378</f>
      </c>
    </row>
    <row r="2310" spans="1:16" ht="38.25">
      <c r="A2310" t="s">
        <v>50</v>
      </c>
      <c s="34" t="s">
        <v>1098</v>
      </c>
      <c s="34" t="s">
        <v>3202</v>
      </c>
      <c s="35" t="s">
        <v>5</v>
      </c>
      <c s="6" t="s">
        <v>3203</v>
      </c>
      <c s="36" t="s">
        <v>1191</v>
      </c>
      <c s="37">
        <v>0.6</v>
      </c>
      <c s="36">
        <v>0</v>
      </c>
      <c s="36">
        <f>ROUND(G2310*H2310,6)</f>
      </c>
      <c r="L2310" s="38">
        <v>0</v>
      </c>
      <c s="32">
        <f>ROUND(ROUND(L2310,2)*ROUND(G2310,3),2)</f>
      </c>
      <c s="36" t="s">
        <v>1192</v>
      </c>
      <c>
        <f>(M2310*21)/100</f>
      </c>
      <c t="s">
        <v>28</v>
      </c>
    </row>
    <row r="2311" spans="1:5" ht="38.25">
      <c r="A2311" s="35" t="s">
        <v>57</v>
      </c>
      <c r="E2311" s="39" t="s">
        <v>3204</v>
      </c>
    </row>
    <row r="2312" spans="1:5" ht="38.25">
      <c r="A2312" s="35" t="s">
        <v>58</v>
      </c>
      <c r="E2312" s="42" t="s">
        <v>3205</v>
      </c>
    </row>
    <row r="2313" spans="1:5" ht="12.75">
      <c r="A2313" t="s">
        <v>60</v>
      </c>
      <c r="E2313" s="39" t="s">
        <v>5</v>
      </c>
    </row>
    <row r="2314" spans="1:16" ht="38.25">
      <c r="A2314" t="s">
        <v>50</v>
      </c>
      <c s="34" t="s">
        <v>1100</v>
      </c>
      <c s="34" t="s">
        <v>3206</v>
      </c>
      <c s="35" t="s">
        <v>5</v>
      </c>
      <c s="6" t="s">
        <v>3203</v>
      </c>
      <c s="36" t="s">
        <v>1191</v>
      </c>
      <c s="37">
        <v>11.852</v>
      </c>
      <c s="36">
        <v>0</v>
      </c>
      <c s="36">
        <f>ROUND(G2314*H2314,6)</f>
      </c>
      <c r="L2314" s="38">
        <v>0</v>
      </c>
      <c s="32">
        <f>ROUND(ROUND(L2314,2)*ROUND(G2314,3),2)</f>
      </c>
      <c s="36" t="s">
        <v>1192</v>
      </c>
      <c>
        <f>(M2314*21)/100</f>
      </c>
      <c t="s">
        <v>28</v>
      </c>
    </row>
    <row r="2315" spans="1:5" ht="38.25">
      <c r="A2315" s="35" t="s">
        <v>57</v>
      </c>
      <c r="E2315" s="39" t="s">
        <v>3207</v>
      </c>
    </row>
    <row r="2316" spans="1:5" ht="153">
      <c r="A2316" s="35" t="s">
        <v>58</v>
      </c>
      <c r="E2316" s="42" t="s">
        <v>3208</v>
      </c>
    </row>
    <row r="2317" spans="1:5" ht="12.75">
      <c r="A2317" t="s">
        <v>60</v>
      </c>
      <c r="E2317" s="39" t="s">
        <v>5</v>
      </c>
    </row>
    <row r="2318" spans="1:16" ht="38.25">
      <c r="A2318" t="s">
        <v>50</v>
      </c>
      <c s="34" t="s">
        <v>1103</v>
      </c>
      <c s="34" t="s">
        <v>3209</v>
      </c>
      <c s="35" t="s">
        <v>5</v>
      </c>
      <c s="6" t="s">
        <v>3203</v>
      </c>
      <c s="36" t="s">
        <v>1191</v>
      </c>
      <c s="37">
        <v>5.337</v>
      </c>
      <c s="36">
        <v>0</v>
      </c>
      <c s="36">
        <f>ROUND(G2318*H2318,6)</f>
      </c>
      <c r="L2318" s="38">
        <v>0</v>
      </c>
      <c s="32">
        <f>ROUND(ROUND(L2318,2)*ROUND(G2318,3),2)</f>
      </c>
      <c s="36" t="s">
        <v>1192</v>
      </c>
      <c>
        <f>(M2318*21)/100</f>
      </c>
      <c t="s">
        <v>28</v>
      </c>
    </row>
    <row r="2319" spans="1:5" ht="38.25">
      <c r="A2319" s="35" t="s">
        <v>57</v>
      </c>
      <c r="E2319" s="39" t="s">
        <v>3210</v>
      </c>
    </row>
    <row r="2320" spans="1:5" ht="51">
      <c r="A2320" s="35" t="s">
        <v>58</v>
      </c>
      <c r="E2320" s="42" t="s">
        <v>3211</v>
      </c>
    </row>
    <row r="2321" spans="1:5" ht="12.75">
      <c r="A2321" t="s">
        <v>60</v>
      </c>
      <c r="E2321" s="39" t="s">
        <v>5</v>
      </c>
    </row>
    <row r="2322" spans="1:16" ht="38.25">
      <c r="A2322" t="s">
        <v>50</v>
      </c>
      <c s="34" t="s">
        <v>1107</v>
      </c>
      <c s="34" t="s">
        <v>3212</v>
      </c>
      <c s="35" t="s">
        <v>5</v>
      </c>
      <c s="6" t="s">
        <v>3213</v>
      </c>
      <c s="36" t="s">
        <v>188</v>
      </c>
      <c s="37">
        <v>87.6</v>
      </c>
      <c s="36">
        <v>0</v>
      </c>
      <c s="36">
        <f>ROUND(G2322*H2322,6)</f>
      </c>
      <c r="L2322" s="38">
        <v>0</v>
      </c>
      <c s="32">
        <f>ROUND(ROUND(L2322,2)*ROUND(G2322,3),2)</f>
      </c>
      <c s="36" t="s">
        <v>1192</v>
      </c>
      <c>
        <f>(M2322*21)/100</f>
      </c>
      <c t="s">
        <v>28</v>
      </c>
    </row>
    <row r="2323" spans="1:5" ht="38.25">
      <c r="A2323" s="35" t="s">
        <v>57</v>
      </c>
      <c r="E2323" s="39" t="s">
        <v>3214</v>
      </c>
    </row>
    <row r="2324" spans="1:5" ht="38.25">
      <c r="A2324" s="35" t="s">
        <v>58</v>
      </c>
      <c r="E2324" s="42" t="s">
        <v>3215</v>
      </c>
    </row>
    <row r="2325" spans="1:5" ht="12.75">
      <c r="A2325" t="s">
        <v>60</v>
      </c>
      <c r="E2325" s="39" t="s">
        <v>5</v>
      </c>
    </row>
    <row r="2326" spans="1:16" ht="38.25">
      <c r="A2326" t="s">
        <v>50</v>
      </c>
      <c s="34" t="s">
        <v>1113</v>
      </c>
      <c s="34" t="s">
        <v>3216</v>
      </c>
      <c s="35" t="s">
        <v>5</v>
      </c>
      <c s="6" t="s">
        <v>3217</v>
      </c>
      <c s="36" t="s">
        <v>188</v>
      </c>
      <c s="37">
        <v>20.8</v>
      </c>
      <c s="36">
        <v>0</v>
      </c>
      <c s="36">
        <f>ROUND(G2326*H2326,6)</f>
      </c>
      <c r="L2326" s="38">
        <v>0</v>
      </c>
      <c s="32">
        <f>ROUND(ROUND(L2326,2)*ROUND(G2326,3),2)</f>
      </c>
      <c s="36" t="s">
        <v>1192</v>
      </c>
      <c>
        <f>(M2326*21)/100</f>
      </c>
      <c t="s">
        <v>28</v>
      </c>
    </row>
    <row r="2327" spans="1:5" ht="38.25">
      <c r="A2327" s="35" t="s">
        <v>57</v>
      </c>
      <c r="E2327" s="39" t="s">
        <v>3218</v>
      </c>
    </row>
    <row r="2328" spans="1:5" ht="38.25">
      <c r="A2328" s="35" t="s">
        <v>58</v>
      </c>
      <c r="E2328" s="42" t="s">
        <v>3219</v>
      </c>
    </row>
    <row r="2329" spans="1:5" ht="12.75">
      <c r="A2329" t="s">
        <v>60</v>
      </c>
      <c r="E2329" s="39" t="s">
        <v>5</v>
      </c>
    </row>
    <row r="2330" spans="1:16" ht="25.5">
      <c r="A2330" t="s">
        <v>50</v>
      </c>
      <c s="34" t="s">
        <v>1117</v>
      </c>
      <c s="34" t="s">
        <v>3220</v>
      </c>
      <c s="35" t="s">
        <v>5</v>
      </c>
      <c s="6" t="s">
        <v>3221</v>
      </c>
      <c s="36" t="s">
        <v>188</v>
      </c>
      <c s="37">
        <v>23.32</v>
      </c>
      <c s="36">
        <v>0.04557</v>
      </c>
      <c s="36">
        <f>ROUND(G2330*H2330,6)</f>
      </c>
      <c r="L2330" s="38">
        <v>0</v>
      </c>
      <c s="32">
        <f>ROUND(ROUND(L2330,2)*ROUND(G2330,3),2)</f>
      </c>
      <c s="36" t="s">
        <v>1192</v>
      </c>
      <c>
        <f>(M2330*21)/100</f>
      </c>
      <c t="s">
        <v>28</v>
      </c>
    </row>
    <row r="2331" spans="1:5" ht="25.5">
      <c r="A2331" s="35" t="s">
        <v>57</v>
      </c>
      <c r="E2331" s="39" t="s">
        <v>3221</v>
      </c>
    </row>
    <row r="2332" spans="1:5" ht="38.25">
      <c r="A2332" s="35" t="s">
        <v>58</v>
      </c>
      <c r="E2332" s="42" t="s">
        <v>3222</v>
      </c>
    </row>
    <row r="2333" spans="1:5" ht="51">
      <c r="A2333" t="s">
        <v>60</v>
      </c>
      <c r="E2333" s="39" t="s">
        <v>3223</v>
      </c>
    </row>
    <row r="2334" spans="1:16" ht="25.5">
      <c r="A2334" t="s">
        <v>50</v>
      </c>
      <c s="34" t="s">
        <v>1121</v>
      </c>
      <c s="34" t="s">
        <v>3224</v>
      </c>
      <c s="35" t="s">
        <v>5</v>
      </c>
      <c s="6" t="s">
        <v>3225</v>
      </c>
      <c s="36" t="s">
        <v>188</v>
      </c>
      <c s="37">
        <v>23.4</v>
      </c>
      <c s="36">
        <v>0.05224</v>
      </c>
      <c s="36">
        <f>ROUND(G2334*H2334,6)</f>
      </c>
      <c r="L2334" s="38">
        <v>0</v>
      </c>
      <c s="32">
        <f>ROUND(ROUND(L2334,2)*ROUND(G2334,3),2)</f>
      </c>
      <c s="36" t="s">
        <v>1192</v>
      </c>
      <c>
        <f>(M2334*21)/100</f>
      </c>
      <c t="s">
        <v>28</v>
      </c>
    </row>
    <row r="2335" spans="1:5" ht="25.5">
      <c r="A2335" s="35" t="s">
        <v>57</v>
      </c>
      <c r="E2335" s="39" t="s">
        <v>3225</v>
      </c>
    </row>
    <row r="2336" spans="1:5" ht="38.25">
      <c r="A2336" s="35" t="s">
        <v>58</v>
      </c>
      <c r="E2336" s="42" t="s">
        <v>3226</v>
      </c>
    </row>
    <row r="2337" spans="1:5" ht="51">
      <c r="A2337" t="s">
        <v>60</v>
      </c>
      <c r="E2337" s="39" t="s">
        <v>3223</v>
      </c>
    </row>
    <row r="2338" spans="1:16" ht="25.5">
      <c r="A2338" t="s">
        <v>50</v>
      </c>
      <c s="34" t="s">
        <v>1125</v>
      </c>
      <c s="34" t="s">
        <v>3227</v>
      </c>
      <c s="35" t="s">
        <v>5</v>
      </c>
      <c s="6" t="s">
        <v>3228</v>
      </c>
      <c s="36" t="s">
        <v>188</v>
      </c>
      <c s="37">
        <v>11.1</v>
      </c>
      <c s="36">
        <v>0.05262</v>
      </c>
      <c s="36">
        <f>ROUND(G2338*H2338,6)</f>
      </c>
      <c r="L2338" s="38">
        <v>0</v>
      </c>
      <c s="32">
        <f>ROUND(ROUND(L2338,2)*ROUND(G2338,3),2)</f>
      </c>
      <c s="36" t="s">
        <v>1192</v>
      </c>
      <c>
        <f>(M2338*21)/100</f>
      </c>
      <c t="s">
        <v>28</v>
      </c>
    </row>
    <row r="2339" spans="1:5" ht="25.5">
      <c r="A2339" s="35" t="s">
        <v>57</v>
      </c>
      <c r="E2339" s="39" t="s">
        <v>3228</v>
      </c>
    </row>
    <row r="2340" spans="1:5" ht="12.75">
      <c r="A2340" s="35" t="s">
        <v>58</v>
      </c>
      <c r="E2340" s="40" t="s">
        <v>3229</v>
      </c>
    </row>
    <row r="2341" spans="1:5" ht="51">
      <c r="A2341" t="s">
        <v>60</v>
      </c>
      <c r="E2341" s="39" t="s">
        <v>3223</v>
      </c>
    </row>
    <row r="2342" spans="1:16" ht="38.25">
      <c r="A2342" t="s">
        <v>50</v>
      </c>
      <c s="34" t="s">
        <v>1129</v>
      </c>
      <c s="34" t="s">
        <v>3230</v>
      </c>
      <c s="35" t="s">
        <v>5</v>
      </c>
      <c s="6" t="s">
        <v>3231</v>
      </c>
      <c s="36" t="s">
        <v>620</v>
      </c>
      <c s="37">
        <v>5</v>
      </c>
      <c s="36">
        <v>0</v>
      </c>
      <c s="36">
        <f>ROUND(G2342*H2342,6)</f>
      </c>
      <c r="L2342" s="38">
        <v>0</v>
      </c>
      <c s="32">
        <f>ROUND(ROUND(L2342,2)*ROUND(G2342,3),2)</f>
      </c>
      <c s="36" t="s">
        <v>1192</v>
      </c>
      <c>
        <f>(M2342*21)/100</f>
      </c>
      <c t="s">
        <v>28</v>
      </c>
    </row>
    <row r="2343" spans="1:5" ht="38.25">
      <c r="A2343" s="35" t="s">
        <v>57</v>
      </c>
      <c r="E2343" s="39" t="s">
        <v>3232</v>
      </c>
    </row>
    <row r="2344" spans="1:5" ht="38.25">
      <c r="A2344" s="35" t="s">
        <v>58</v>
      </c>
      <c r="E2344" s="42" t="s">
        <v>3233</v>
      </c>
    </row>
    <row r="2345" spans="1:5" ht="12.75">
      <c r="A2345" t="s">
        <v>60</v>
      </c>
      <c r="E2345" s="39" t="s">
        <v>5</v>
      </c>
    </row>
    <row r="2346" spans="1:16" ht="25.5">
      <c r="A2346" t="s">
        <v>50</v>
      </c>
      <c s="34" t="s">
        <v>1133</v>
      </c>
      <c s="34" t="s">
        <v>3234</v>
      </c>
      <c s="35" t="s">
        <v>5</v>
      </c>
      <c s="6" t="s">
        <v>3235</v>
      </c>
      <c s="36" t="s">
        <v>188</v>
      </c>
      <c s="37">
        <v>88.2</v>
      </c>
      <c s="36">
        <v>0</v>
      </c>
      <c s="36">
        <f>ROUND(G2346*H2346,6)</f>
      </c>
      <c r="L2346" s="38">
        <v>0</v>
      </c>
      <c s="32">
        <f>ROUND(ROUND(L2346,2)*ROUND(G2346,3),2)</f>
      </c>
      <c s="36" t="s">
        <v>1192</v>
      </c>
      <c>
        <f>(M2346*21)/100</f>
      </c>
      <c t="s">
        <v>28</v>
      </c>
    </row>
    <row r="2347" spans="1:5" ht="25.5">
      <c r="A2347" s="35" t="s">
        <v>57</v>
      </c>
      <c r="E2347" s="39" t="s">
        <v>3235</v>
      </c>
    </row>
    <row r="2348" spans="1:5" ht="38.25">
      <c r="A2348" s="35" t="s">
        <v>58</v>
      </c>
      <c r="E2348" s="42" t="s">
        <v>3236</v>
      </c>
    </row>
    <row r="2349" spans="1:5" ht="12.75">
      <c r="A2349" t="s">
        <v>60</v>
      </c>
      <c r="E2349" s="39" t="s">
        <v>3237</v>
      </c>
    </row>
    <row r="2350" spans="1:16" ht="25.5">
      <c r="A2350" t="s">
        <v>50</v>
      </c>
      <c s="34" t="s">
        <v>1137</v>
      </c>
      <c s="34" t="s">
        <v>3238</v>
      </c>
      <c s="35" t="s">
        <v>5</v>
      </c>
      <c s="6" t="s">
        <v>3239</v>
      </c>
      <c s="36" t="s">
        <v>220</v>
      </c>
      <c s="37">
        <v>210.191</v>
      </c>
      <c s="36">
        <v>0</v>
      </c>
      <c s="36">
        <f>ROUND(G2350*H2350,6)</f>
      </c>
      <c r="L2350" s="38">
        <v>0</v>
      </c>
      <c s="32">
        <f>ROUND(ROUND(L2350,2)*ROUND(G2350,3),2)</f>
      </c>
      <c s="36" t="s">
        <v>1192</v>
      </c>
      <c>
        <f>(M2350*21)/100</f>
      </c>
      <c t="s">
        <v>28</v>
      </c>
    </row>
    <row r="2351" spans="1:5" ht="25.5">
      <c r="A2351" s="35" t="s">
        <v>57</v>
      </c>
      <c r="E2351" s="39" t="s">
        <v>3239</v>
      </c>
    </row>
    <row r="2352" spans="1:5" ht="114.75">
      <c r="A2352" s="35" t="s">
        <v>58</v>
      </c>
      <c r="E2352" s="42" t="s">
        <v>3240</v>
      </c>
    </row>
    <row r="2353" spans="1:5" ht="12.75">
      <c r="A2353" t="s">
        <v>60</v>
      </c>
      <c r="E2353" s="39" t="s">
        <v>3241</v>
      </c>
    </row>
    <row r="2354" spans="1:16" ht="25.5">
      <c r="A2354" t="s">
        <v>50</v>
      </c>
      <c s="34" t="s">
        <v>1141</v>
      </c>
      <c s="34" t="s">
        <v>3242</v>
      </c>
      <c s="35" t="s">
        <v>5</v>
      </c>
      <c s="6" t="s">
        <v>3243</v>
      </c>
      <c s="36" t="s">
        <v>220</v>
      </c>
      <c s="37">
        <v>45.815</v>
      </c>
      <c s="36">
        <v>0</v>
      </c>
      <c s="36">
        <f>ROUND(G2354*H2354,6)</f>
      </c>
      <c r="L2354" s="38">
        <v>0</v>
      </c>
      <c s="32">
        <f>ROUND(ROUND(L2354,2)*ROUND(G2354,3),2)</f>
      </c>
      <c s="36" t="s">
        <v>1192</v>
      </c>
      <c>
        <f>(M2354*21)/100</f>
      </c>
      <c t="s">
        <v>28</v>
      </c>
    </row>
    <row r="2355" spans="1:5" ht="25.5">
      <c r="A2355" s="35" t="s">
        <v>57</v>
      </c>
      <c r="E2355" s="39" t="s">
        <v>3243</v>
      </c>
    </row>
    <row r="2356" spans="1:5" ht="114.75">
      <c r="A2356" s="35" t="s">
        <v>58</v>
      </c>
      <c r="E2356" s="42" t="s">
        <v>3244</v>
      </c>
    </row>
    <row r="2357" spans="1:5" ht="12.75">
      <c r="A2357" t="s">
        <v>60</v>
      </c>
      <c r="E2357" s="39" t="s">
        <v>3241</v>
      </c>
    </row>
    <row r="2358" spans="1:16" ht="25.5">
      <c r="A2358" t="s">
        <v>50</v>
      </c>
      <c s="34" t="s">
        <v>1145</v>
      </c>
      <c s="34" t="s">
        <v>3245</v>
      </c>
      <c s="35" t="s">
        <v>5</v>
      </c>
      <c s="6" t="s">
        <v>3246</v>
      </c>
      <c s="36" t="s">
        <v>220</v>
      </c>
      <c s="37">
        <v>353.14</v>
      </c>
      <c s="36">
        <v>0</v>
      </c>
      <c s="36">
        <f>ROUND(G2358*H2358,6)</f>
      </c>
      <c r="L2358" s="38">
        <v>0</v>
      </c>
      <c s="32">
        <f>ROUND(ROUND(L2358,2)*ROUND(G2358,3),2)</f>
      </c>
      <c s="36" t="s">
        <v>1192</v>
      </c>
      <c>
        <f>(M2358*21)/100</f>
      </c>
      <c t="s">
        <v>28</v>
      </c>
    </row>
    <row r="2359" spans="1:5" ht="25.5">
      <c r="A2359" s="35" t="s">
        <v>57</v>
      </c>
      <c r="E2359" s="39" t="s">
        <v>3246</v>
      </c>
    </row>
    <row r="2360" spans="1:5" ht="38.25">
      <c r="A2360" s="35" t="s">
        <v>58</v>
      </c>
      <c r="E2360" s="42" t="s">
        <v>3247</v>
      </c>
    </row>
    <row r="2361" spans="1:5" ht="25.5">
      <c r="A2361" t="s">
        <v>60</v>
      </c>
      <c r="E2361" s="39" t="s">
        <v>3248</v>
      </c>
    </row>
    <row r="2362" spans="1:16" ht="25.5">
      <c r="A2362" t="s">
        <v>50</v>
      </c>
      <c s="34" t="s">
        <v>1149</v>
      </c>
      <c s="34" t="s">
        <v>3249</v>
      </c>
      <c s="35" t="s">
        <v>5</v>
      </c>
      <c s="6" t="s">
        <v>3250</v>
      </c>
      <c s="36" t="s">
        <v>220</v>
      </c>
      <c s="37">
        <v>369.7</v>
      </c>
      <c s="36">
        <v>0</v>
      </c>
      <c s="36">
        <f>ROUND(G2362*H2362,6)</f>
      </c>
      <c r="L2362" s="38">
        <v>0</v>
      </c>
      <c s="32">
        <f>ROUND(ROUND(L2362,2)*ROUND(G2362,3),2)</f>
      </c>
      <c s="36" t="s">
        <v>1192</v>
      </c>
      <c>
        <f>(M2362*21)/100</f>
      </c>
      <c t="s">
        <v>28</v>
      </c>
    </row>
    <row r="2363" spans="1:5" ht="25.5">
      <c r="A2363" s="35" t="s">
        <v>57</v>
      </c>
      <c r="E2363" s="39" t="s">
        <v>3250</v>
      </c>
    </row>
    <row r="2364" spans="1:5" ht="38.25">
      <c r="A2364" s="35" t="s">
        <v>58</v>
      </c>
      <c r="E2364" s="42" t="s">
        <v>3251</v>
      </c>
    </row>
    <row r="2365" spans="1:5" ht="25.5">
      <c r="A2365" t="s">
        <v>60</v>
      </c>
      <c r="E2365" s="39" t="s">
        <v>3248</v>
      </c>
    </row>
    <row r="2366" spans="1:16" ht="25.5">
      <c r="A2366" t="s">
        <v>50</v>
      </c>
      <c s="34" t="s">
        <v>3252</v>
      </c>
      <c s="34" t="s">
        <v>3253</v>
      </c>
      <c s="35" t="s">
        <v>5</v>
      </c>
      <c s="6" t="s">
        <v>3254</v>
      </c>
      <c s="36" t="s">
        <v>220</v>
      </c>
      <c s="37">
        <v>33.1</v>
      </c>
      <c s="36">
        <v>0</v>
      </c>
      <c s="36">
        <f>ROUND(G2366*H2366,6)</f>
      </c>
      <c r="L2366" s="38">
        <v>0</v>
      </c>
      <c s="32">
        <f>ROUND(ROUND(L2366,2)*ROUND(G2366,3),2)</f>
      </c>
      <c s="36" t="s">
        <v>1192</v>
      </c>
      <c>
        <f>(M2366*21)/100</f>
      </c>
      <c t="s">
        <v>28</v>
      </c>
    </row>
    <row r="2367" spans="1:5" ht="25.5">
      <c r="A2367" s="35" t="s">
        <v>57</v>
      </c>
      <c r="E2367" s="39" t="s">
        <v>3254</v>
      </c>
    </row>
    <row r="2368" spans="1:5" ht="38.25">
      <c r="A2368" s="35" t="s">
        <v>58</v>
      </c>
      <c r="E2368" s="42" t="s">
        <v>3255</v>
      </c>
    </row>
    <row r="2369" spans="1:5" ht="25.5">
      <c r="A2369" t="s">
        <v>60</v>
      </c>
      <c r="E2369" s="39" t="s">
        <v>3248</v>
      </c>
    </row>
    <row r="2370" spans="1:16" ht="25.5">
      <c r="A2370" t="s">
        <v>50</v>
      </c>
      <c s="34" t="s">
        <v>1153</v>
      </c>
      <c s="34" t="s">
        <v>3256</v>
      </c>
      <c s="35" t="s">
        <v>5</v>
      </c>
      <c s="6" t="s">
        <v>3257</v>
      </c>
      <c s="36" t="s">
        <v>220</v>
      </c>
      <c s="37">
        <v>1419.23</v>
      </c>
      <c s="36">
        <v>0</v>
      </c>
      <c s="36">
        <f>ROUND(G2370*H2370,6)</f>
      </c>
      <c r="L2370" s="38">
        <v>0</v>
      </c>
      <c s="32">
        <f>ROUND(ROUND(L2370,2)*ROUND(G2370,3),2)</f>
      </c>
      <c s="36" t="s">
        <v>1192</v>
      </c>
      <c>
        <f>(M2370*21)/100</f>
      </c>
      <c t="s">
        <v>28</v>
      </c>
    </row>
    <row r="2371" spans="1:5" ht="25.5">
      <c r="A2371" s="35" t="s">
        <v>57</v>
      </c>
      <c r="E2371" s="39" t="s">
        <v>3257</v>
      </c>
    </row>
    <row r="2372" spans="1:5" ht="38.25">
      <c r="A2372" s="35" t="s">
        <v>58</v>
      </c>
      <c r="E2372" s="42" t="s">
        <v>3258</v>
      </c>
    </row>
    <row r="2373" spans="1:5" ht="25.5">
      <c r="A2373" t="s">
        <v>60</v>
      </c>
      <c r="E2373" s="39" t="s">
        <v>3248</v>
      </c>
    </row>
    <row r="2374" spans="1:16" ht="25.5">
      <c r="A2374" t="s">
        <v>50</v>
      </c>
      <c s="34" t="s">
        <v>1157</v>
      </c>
      <c s="34" t="s">
        <v>3259</v>
      </c>
      <c s="35" t="s">
        <v>5</v>
      </c>
      <c s="6" t="s">
        <v>3260</v>
      </c>
      <c s="36" t="s">
        <v>220</v>
      </c>
      <c s="37">
        <v>1548.728</v>
      </c>
      <c s="36">
        <v>0</v>
      </c>
      <c s="36">
        <f>ROUND(G2374*H2374,6)</f>
      </c>
      <c r="L2374" s="38">
        <v>0</v>
      </c>
      <c s="32">
        <f>ROUND(ROUND(L2374,2)*ROUND(G2374,3),2)</f>
      </c>
      <c s="36" t="s">
        <v>1192</v>
      </c>
      <c>
        <f>(M2374*21)/100</f>
      </c>
      <c t="s">
        <v>28</v>
      </c>
    </row>
    <row r="2375" spans="1:5" ht="25.5">
      <c r="A2375" s="35" t="s">
        <v>57</v>
      </c>
      <c r="E2375" s="39" t="s">
        <v>3260</v>
      </c>
    </row>
    <row r="2376" spans="1:5" ht="38.25">
      <c r="A2376" s="35" t="s">
        <v>58</v>
      </c>
      <c r="E2376" s="42" t="s">
        <v>3261</v>
      </c>
    </row>
    <row r="2377" spans="1:5" ht="25.5">
      <c r="A2377" t="s">
        <v>60</v>
      </c>
      <c r="E2377" s="39" t="s">
        <v>3248</v>
      </c>
    </row>
    <row r="2378" spans="1:16" ht="25.5">
      <c r="A2378" t="s">
        <v>50</v>
      </c>
      <c s="34" t="s">
        <v>1161</v>
      </c>
      <c s="34" t="s">
        <v>3262</v>
      </c>
      <c s="35" t="s">
        <v>5</v>
      </c>
      <c s="6" t="s">
        <v>3263</v>
      </c>
      <c s="36" t="s">
        <v>220</v>
      </c>
      <c s="37">
        <v>2329.2</v>
      </c>
      <c s="36">
        <v>0</v>
      </c>
      <c s="36">
        <f>ROUND(G2378*H2378,6)</f>
      </c>
      <c r="L2378" s="38">
        <v>0</v>
      </c>
      <c s="32">
        <f>ROUND(ROUND(L2378,2)*ROUND(G2378,3),2)</f>
      </c>
      <c s="36" t="s">
        <v>1192</v>
      </c>
      <c>
        <f>(M2378*21)/100</f>
      </c>
      <c t="s">
        <v>28</v>
      </c>
    </row>
    <row r="2379" spans="1:5" ht="25.5">
      <c r="A2379" s="35" t="s">
        <v>57</v>
      </c>
      <c r="E2379" s="39" t="s">
        <v>3263</v>
      </c>
    </row>
    <row r="2380" spans="1:5" ht="191.25">
      <c r="A2380" s="35" t="s">
        <v>58</v>
      </c>
      <c r="E2380" s="42" t="s">
        <v>1364</v>
      </c>
    </row>
    <row r="2381" spans="1:5" ht="12.75">
      <c r="A2381" t="s">
        <v>60</v>
      </c>
      <c r="E2381" s="39" t="s">
        <v>5</v>
      </c>
    </row>
    <row r="2382" spans="1:13" ht="12.75">
      <c r="A2382" t="s">
        <v>47</v>
      </c>
      <c r="C2382" s="31" t="s">
        <v>48</v>
      </c>
      <c r="E2382" s="33" t="s">
        <v>49</v>
      </c>
      <c r="J2382" s="32">
        <f>0</f>
      </c>
      <c s="32">
        <f>0</f>
      </c>
      <c s="32">
        <f>0+L2383+L2387+L2391</f>
      </c>
      <c s="32">
        <f>0+M2383+M2387+M2391</f>
      </c>
    </row>
    <row r="2383" spans="1:16" ht="38.25">
      <c r="A2383" t="s">
        <v>50</v>
      </c>
      <c s="34" t="s">
        <v>1163</v>
      </c>
      <c s="34" t="s">
        <v>62</v>
      </c>
      <c s="35" t="s">
        <v>63</v>
      </c>
      <c s="6" t="s">
        <v>64</v>
      </c>
      <c s="36" t="s">
        <v>55</v>
      </c>
      <c s="37">
        <v>948.261</v>
      </c>
      <c s="36">
        <v>0</v>
      </c>
      <c s="36">
        <f>ROUND(G2383*H2383,6)</f>
      </c>
      <c r="L2383" s="38">
        <v>0</v>
      </c>
      <c s="32">
        <f>ROUND(ROUND(L2383,2)*ROUND(G2383,3),2)</f>
      </c>
      <c s="36" t="s">
        <v>56</v>
      </c>
      <c>
        <f>(M2383*21)/100</f>
      </c>
      <c t="s">
        <v>28</v>
      </c>
    </row>
    <row r="2384" spans="1:5" ht="25.5">
      <c r="A2384" s="35" t="s">
        <v>57</v>
      </c>
      <c r="E2384" s="39" t="s">
        <v>222</v>
      </c>
    </row>
    <row r="2385" spans="1:5" ht="12.75">
      <c r="A2385" s="35" t="s">
        <v>58</v>
      </c>
      <c r="E2385" s="40" t="s">
        <v>5</v>
      </c>
    </row>
    <row r="2386" spans="1:5" ht="76.5">
      <c r="A2386" t="s">
        <v>60</v>
      </c>
      <c r="E2386" s="39" t="s">
        <v>3264</v>
      </c>
    </row>
    <row r="2387" spans="1:16" ht="38.25">
      <c r="A2387" t="s">
        <v>50</v>
      </c>
      <c s="34" t="s">
        <v>1165</v>
      </c>
      <c s="34" t="s">
        <v>90</v>
      </c>
      <c s="35" t="s">
        <v>91</v>
      </c>
      <c s="6" t="s">
        <v>92</v>
      </c>
      <c s="36" t="s">
        <v>55</v>
      </c>
      <c s="37">
        <v>0.1</v>
      </c>
      <c s="36">
        <v>0</v>
      </c>
      <c s="36">
        <f>ROUND(G2387*H2387,6)</f>
      </c>
      <c r="L2387" s="38">
        <v>0</v>
      </c>
      <c s="32">
        <f>ROUND(ROUND(L2387,2)*ROUND(G2387,3),2)</f>
      </c>
      <c s="36" t="s">
        <v>56</v>
      </c>
      <c>
        <f>(M2387*21)/100</f>
      </c>
      <c t="s">
        <v>28</v>
      </c>
    </row>
    <row r="2388" spans="1:5" ht="25.5">
      <c r="A2388" s="35" t="s">
        <v>57</v>
      </c>
      <c r="E2388" s="39" t="s">
        <v>222</v>
      </c>
    </row>
    <row r="2389" spans="1:5" ht="12.75">
      <c r="A2389" s="35" t="s">
        <v>58</v>
      </c>
      <c r="E2389" s="40" t="s">
        <v>5</v>
      </c>
    </row>
    <row r="2390" spans="1:5" ht="76.5">
      <c r="A2390" t="s">
        <v>60</v>
      </c>
      <c r="E2390" s="39" t="s">
        <v>3264</v>
      </c>
    </row>
    <row r="2391" spans="1:16" ht="25.5">
      <c r="A2391" t="s">
        <v>50</v>
      </c>
      <c s="34" t="s">
        <v>1167</v>
      </c>
      <c s="34" t="s">
        <v>105</v>
      </c>
      <c s="35" t="s">
        <v>106</v>
      </c>
      <c s="6" t="s">
        <v>107</v>
      </c>
      <c s="36" t="s">
        <v>55</v>
      </c>
      <c s="37">
        <v>0.95</v>
      </c>
      <c s="36">
        <v>0</v>
      </c>
      <c s="36">
        <f>ROUND(G2391*H2391,6)</f>
      </c>
      <c r="L2391" s="38">
        <v>0</v>
      </c>
      <c s="32">
        <f>ROUND(ROUND(L2391,2)*ROUND(G2391,3),2)</f>
      </c>
      <c s="36" t="s">
        <v>56</v>
      </c>
      <c>
        <f>(M2391*21)/100</f>
      </c>
      <c t="s">
        <v>28</v>
      </c>
    </row>
    <row r="2392" spans="1:5" ht="25.5">
      <c r="A2392" s="35" t="s">
        <v>57</v>
      </c>
      <c r="E2392" s="39" t="s">
        <v>222</v>
      </c>
    </row>
    <row r="2393" spans="1:5" ht="12.75">
      <c r="A2393" s="35" t="s">
        <v>58</v>
      </c>
      <c r="E2393" s="40" t="s">
        <v>3265</v>
      </c>
    </row>
    <row r="2394" spans="1:5" ht="76.5">
      <c r="A2394" t="s">
        <v>60</v>
      </c>
      <c r="E2394" s="39" t="s">
        <v>61</v>
      </c>
    </row>
    <row r="2395" spans="1:13" ht="12.75">
      <c r="A2395" t="s">
        <v>47</v>
      </c>
      <c r="C2395" s="31" t="s">
        <v>3266</v>
      </c>
      <c r="E2395" s="33" t="s">
        <v>317</v>
      </c>
      <c r="J2395" s="32">
        <f>0</f>
      </c>
      <c s="32">
        <f>0</f>
      </c>
      <c s="32">
        <f>0+L2396</f>
      </c>
      <c s="32">
        <f>0+M2396</f>
      </c>
    </row>
    <row r="2396" spans="1:16" ht="25.5">
      <c r="A2396" t="s">
        <v>50</v>
      </c>
      <c s="34" t="s">
        <v>1168</v>
      </c>
      <c s="34" t="s">
        <v>3267</v>
      </c>
      <c s="35" t="s">
        <v>5</v>
      </c>
      <c s="6" t="s">
        <v>3268</v>
      </c>
      <c s="36" t="s">
        <v>55</v>
      </c>
      <c s="37">
        <v>788.502</v>
      </c>
      <c s="36">
        <v>0</v>
      </c>
      <c s="36">
        <f>ROUND(G2396*H2396,6)</f>
      </c>
      <c r="L2396" s="38">
        <v>0</v>
      </c>
      <c s="32">
        <f>ROUND(ROUND(L2396,2)*ROUND(G2396,3),2)</f>
      </c>
      <c s="36" t="s">
        <v>1192</v>
      </c>
      <c>
        <f>(M2396*21)/100</f>
      </c>
      <c t="s">
        <v>28</v>
      </c>
    </row>
    <row r="2397" spans="1:5" ht="38.25">
      <c r="A2397" s="35" t="s">
        <v>57</v>
      </c>
      <c r="E2397" s="39" t="s">
        <v>3269</v>
      </c>
    </row>
    <row r="2398" spans="1:5" ht="12.75">
      <c r="A2398" s="35" t="s">
        <v>58</v>
      </c>
      <c r="E2398" s="40" t="s">
        <v>5</v>
      </c>
    </row>
    <row r="2399" spans="1:5" ht="76.5">
      <c r="A2399" t="s">
        <v>60</v>
      </c>
      <c r="E2399" s="39" t="s">
        <v>3270</v>
      </c>
    </row>
    <row r="2400" spans="1:13" ht="12.75">
      <c r="A2400" t="s">
        <v>47</v>
      </c>
      <c r="C2400" s="31" t="s">
        <v>127</v>
      </c>
      <c r="E2400" s="33" t="s">
        <v>3271</v>
      </c>
      <c r="J2400" s="32">
        <f>0</f>
      </c>
      <c s="32">
        <f>0</f>
      </c>
      <c s="32">
        <f>0+L2401+L2405</f>
      </c>
      <c s="32">
        <f>0+M2401+M2405</f>
      </c>
    </row>
    <row r="2401" spans="1:16" ht="12.75">
      <c r="A2401" t="s">
        <v>50</v>
      </c>
      <c s="34" t="s">
        <v>3272</v>
      </c>
      <c s="34" t="s">
        <v>3273</v>
      </c>
      <c s="35" t="s">
        <v>5</v>
      </c>
      <c s="6" t="s">
        <v>3274</v>
      </c>
      <c s="36" t="s">
        <v>132</v>
      </c>
      <c s="37">
        <v>1</v>
      </c>
      <c s="36">
        <v>0</v>
      </c>
      <c s="36">
        <f>ROUND(G2401*H2401,6)</f>
      </c>
      <c r="L2401" s="38">
        <v>0</v>
      </c>
      <c s="32">
        <f>ROUND(ROUND(L2401,2)*ROUND(G2401,3),2)</f>
      </c>
      <c s="36" t="s">
        <v>1273</v>
      </c>
      <c>
        <f>(M2401*21)/100</f>
      </c>
      <c t="s">
        <v>28</v>
      </c>
    </row>
    <row r="2402" spans="1:5" ht="12.75">
      <c r="A2402" s="35" t="s">
        <v>57</v>
      </c>
      <c r="E2402" s="39" t="s">
        <v>3274</v>
      </c>
    </row>
    <row r="2403" spans="1:5" ht="12.75">
      <c r="A2403" s="35" t="s">
        <v>58</v>
      </c>
      <c r="E2403" s="40" t="s">
        <v>5</v>
      </c>
    </row>
    <row r="2404" spans="1:5" ht="12.75">
      <c r="A2404" t="s">
        <v>60</v>
      </c>
      <c r="E2404" s="39" t="s">
        <v>5</v>
      </c>
    </row>
    <row r="2405" spans="1:16" ht="12.75">
      <c r="A2405" t="s">
        <v>50</v>
      </c>
      <c s="34" t="s">
        <v>3275</v>
      </c>
      <c s="34" t="s">
        <v>3276</v>
      </c>
      <c s="35" t="s">
        <v>5</v>
      </c>
      <c s="6" t="s">
        <v>3277</v>
      </c>
      <c s="36" t="s">
        <v>127</v>
      </c>
      <c s="37">
        <v>200</v>
      </c>
      <c s="36">
        <v>0</v>
      </c>
      <c s="36">
        <f>ROUND(G2405*H2405,6)</f>
      </c>
      <c r="L2405" s="38">
        <v>0</v>
      </c>
      <c s="32">
        <f>ROUND(ROUND(L2405,2)*ROUND(G2405,3),2)</f>
      </c>
      <c s="36" t="s">
        <v>1273</v>
      </c>
      <c>
        <f>(M2405*21)/100</f>
      </c>
      <c t="s">
        <v>28</v>
      </c>
    </row>
    <row r="2406" spans="1:5" ht="12.75">
      <c r="A2406" s="35" t="s">
        <v>57</v>
      </c>
      <c r="E2406" s="39" t="s">
        <v>3277</v>
      </c>
    </row>
    <row r="2407" spans="1:5" ht="12.75">
      <c r="A2407" s="35" t="s">
        <v>58</v>
      </c>
      <c r="E2407" s="40" t="s">
        <v>5</v>
      </c>
    </row>
    <row r="2408" spans="1:5" ht="12.75">
      <c r="A2408" t="s">
        <v>60</v>
      </c>
      <c r="E2408" s="39" t="s">
        <v>5</v>
      </c>
    </row>
    <row r="2409" spans="1:13" ht="12.75">
      <c r="A2409" t="s">
        <v>47</v>
      </c>
      <c r="C2409" s="31" t="s">
        <v>3278</v>
      </c>
      <c r="E2409" s="33" t="s">
        <v>3279</v>
      </c>
      <c r="J2409" s="32">
        <f>0</f>
      </c>
      <c s="32">
        <f>0</f>
      </c>
      <c s="32">
        <f>0+L2410+L2414+L2418+L2422+L2426+L2430+L2434+L2438+L2442+L2446+L2450+L2454+L2458+L2462+L2466+L2470+L2474+L2478+L2482+L2486+L2490+L2494+L2498+L2502+L2506+L2510+L2514+L2518+L2522+L2526+L2530+L2534+L2538+L2542+L2546+L2550+L2554+L2558+L2562+L2566+L2570+L2574+L2578+L2582+L2586+L2590+L2594+L2598+L2602+L2606+L2610+L2614+L2618+L2622+L2626+L2630+L2634+L2638+L2642+L2646</f>
      </c>
      <c s="32">
        <f>0+M2410+M2414+M2418+M2422+M2426+M2430+M2434+M2438+M2442+M2446+M2450+M2454+M2458+M2462+M2466+M2470+M2474+M2478+M2482+M2486+M2490+M2494+M2498+M2502+M2506+M2510+M2514+M2518+M2522+M2526+M2530+M2534+M2538+M2542+M2546+M2550+M2554+M2558+M2562+M2566+M2570+M2574+M2578+M2582+M2586+M2590+M2594+M2598+M2602+M2606+M2610+M2614+M2618+M2622+M2626+M2630+M2634+M2638+M2642+M2646</f>
      </c>
    </row>
    <row r="2410" spans="1:16" ht="25.5">
      <c r="A2410" t="s">
        <v>50</v>
      </c>
      <c s="34" t="s">
        <v>3280</v>
      </c>
      <c s="34" t="s">
        <v>3281</v>
      </c>
      <c s="35" t="s">
        <v>5</v>
      </c>
      <c s="6" t="s">
        <v>3282</v>
      </c>
      <c s="36" t="s">
        <v>220</v>
      </c>
      <c s="37">
        <v>4.8</v>
      </c>
      <c s="36">
        <v>0</v>
      </c>
      <c s="36">
        <f>ROUND(G2410*H2410,6)</f>
      </c>
      <c r="L2410" s="38">
        <v>0</v>
      </c>
      <c s="32">
        <f>ROUND(ROUND(L2410,2)*ROUND(G2410,3),2)</f>
      </c>
      <c s="36" t="s">
        <v>1273</v>
      </c>
      <c>
        <f>(M2410*21)/100</f>
      </c>
      <c t="s">
        <v>28</v>
      </c>
    </row>
    <row r="2411" spans="1:5" ht="76.5">
      <c r="A2411" s="35" t="s">
        <v>57</v>
      </c>
      <c r="E2411" s="39" t="s">
        <v>3283</v>
      </c>
    </row>
    <row r="2412" spans="1:5" ht="12.75">
      <c r="A2412" s="35" t="s">
        <v>58</v>
      </c>
      <c r="E2412" s="40" t="s">
        <v>5</v>
      </c>
    </row>
    <row r="2413" spans="1:5" ht="12.75">
      <c r="A2413" t="s">
        <v>60</v>
      </c>
      <c r="E2413" s="39" t="s">
        <v>5</v>
      </c>
    </row>
    <row r="2414" spans="1:16" ht="12.75">
      <c r="A2414" t="s">
        <v>50</v>
      </c>
      <c s="34" t="s">
        <v>3284</v>
      </c>
      <c s="34" t="s">
        <v>3285</v>
      </c>
      <c s="35" t="s">
        <v>5</v>
      </c>
      <c s="6" t="s">
        <v>3286</v>
      </c>
      <c s="36" t="s">
        <v>620</v>
      </c>
      <c s="37">
        <v>1</v>
      </c>
      <c s="36">
        <v>0</v>
      </c>
      <c s="36">
        <f>ROUND(G2414*H2414,6)</f>
      </c>
      <c r="L2414" s="38">
        <v>0</v>
      </c>
      <c s="32">
        <f>ROUND(ROUND(L2414,2)*ROUND(G2414,3),2)</f>
      </c>
      <c s="36" t="s">
        <v>1273</v>
      </c>
      <c>
        <f>(M2414*21)/100</f>
      </c>
      <c t="s">
        <v>28</v>
      </c>
    </row>
    <row r="2415" spans="1:5" ht="12.75">
      <c r="A2415" s="35" t="s">
        <v>57</v>
      </c>
      <c r="E2415" s="39" t="s">
        <v>3286</v>
      </c>
    </row>
    <row r="2416" spans="1:5" ht="12.75">
      <c r="A2416" s="35" t="s">
        <v>58</v>
      </c>
      <c r="E2416" s="40" t="s">
        <v>5</v>
      </c>
    </row>
    <row r="2417" spans="1:5" ht="12.75">
      <c r="A2417" t="s">
        <v>60</v>
      </c>
      <c r="E2417" s="39" t="s">
        <v>5</v>
      </c>
    </row>
    <row r="2418" spans="1:16" ht="12.75">
      <c r="A2418" t="s">
        <v>50</v>
      </c>
      <c s="34" t="s">
        <v>3287</v>
      </c>
      <c s="34" t="s">
        <v>3288</v>
      </c>
      <c s="35" t="s">
        <v>5</v>
      </c>
      <c s="6" t="s">
        <v>3289</v>
      </c>
      <c s="36" t="s">
        <v>220</v>
      </c>
      <c s="37">
        <v>9.66</v>
      </c>
      <c s="36">
        <v>0</v>
      </c>
      <c s="36">
        <f>ROUND(G2418*H2418,6)</f>
      </c>
      <c r="L2418" s="38">
        <v>0</v>
      </c>
      <c s="32">
        <f>ROUND(ROUND(L2418,2)*ROUND(G2418,3),2)</f>
      </c>
      <c s="36" t="s">
        <v>1273</v>
      </c>
      <c>
        <f>(M2418*21)/100</f>
      </c>
      <c t="s">
        <v>28</v>
      </c>
    </row>
    <row r="2419" spans="1:5" ht="12.75">
      <c r="A2419" s="35" t="s">
        <v>57</v>
      </c>
      <c r="E2419" s="39" t="s">
        <v>3289</v>
      </c>
    </row>
    <row r="2420" spans="1:5" ht="12.75">
      <c r="A2420" s="35" t="s">
        <v>58</v>
      </c>
      <c r="E2420" s="40" t="s">
        <v>5</v>
      </c>
    </row>
    <row r="2421" spans="1:5" ht="12.75">
      <c r="A2421" t="s">
        <v>60</v>
      </c>
      <c r="E2421" s="39" t="s">
        <v>5</v>
      </c>
    </row>
    <row r="2422" spans="1:16" ht="12.75">
      <c r="A2422" t="s">
        <v>50</v>
      </c>
      <c s="34" t="s">
        <v>3290</v>
      </c>
      <c s="34" t="s">
        <v>3291</v>
      </c>
      <c s="35" t="s">
        <v>5</v>
      </c>
      <c s="6" t="s">
        <v>3292</v>
      </c>
      <c s="36" t="s">
        <v>220</v>
      </c>
      <c s="37">
        <v>4.56</v>
      </c>
      <c s="36">
        <v>0</v>
      </c>
      <c s="36">
        <f>ROUND(G2422*H2422,6)</f>
      </c>
      <c r="L2422" s="38">
        <v>0</v>
      </c>
      <c s="32">
        <f>ROUND(ROUND(L2422,2)*ROUND(G2422,3),2)</f>
      </c>
      <c s="36" t="s">
        <v>1273</v>
      </c>
      <c>
        <f>(M2422*21)/100</f>
      </c>
      <c t="s">
        <v>28</v>
      </c>
    </row>
    <row r="2423" spans="1:5" ht="12.75">
      <c r="A2423" s="35" t="s">
        <v>57</v>
      </c>
      <c r="E2423" s="39" t="s">
        <v>3292</v>
      </c>
    </row>
    <row r="2424" spans="1:5" ht="12.75">
      <c r="A2424" s="35" t="s">
        <v>58</v>
      </c>
      <c r="E2424" s="40" t="s">
        <v>5</v>
      </c>
    </row>
    <row r="2425" spans="1:5" ht="12.75">
      <c r="A2425" t="s">
        <v>60</v>
      </c>
      <c r="E2425" s="39" t="s">
        <v>5</v>
      </c>
    </row>
    <row r="2426" spans="1:16" ht="12.75">
      <c r="A2426" t="s">
        <v>50</v>
      </c>
      <c s="34" t="s">
        <v>3293</v>
      </c>
      <c s="34" t="s">
        <v>3294</v>
      </c>
      <c s="35" t="s">
        <v>5</v>
      </c>
      <c s="6" t="s">
        <v>3295</v>
      </c>
      <c s="36" t="s">
        <v>220</v>
      </c>
      <c s="37">
        <v>1.44</v>
      </c>
      <c s="36">
        <v>0</v>
      </c>
      <c s="36">
        <f>ROUND(G2426*H2426,6)</f>
      </c>
      <c r="L2426" s="38">
        <v>0</v>
      </c>
      <c s="32">
        <f>ROUND(ROUND(L2426,2)*ROUND(G2426,3),2)</f>
      </c>
      <c s="36" t="s">
        <v>1273</v>
      </c>
      <c>
        <f>(M2426*21)/100</f>
      </c>
      <c t="s">
        <v>28</v>
      </c>
    </row>
    <row r="2427" spans="1:5" ht="12.75">
      <c r="A2427" s="35" t="s">
        <v>57</v>
      </c>
      <c r="E2427" s="39" t="s">
        <v>3295</v>
      </c>
    </row>
    <row r="2428" spans="1:5" ht="12.75">
      <c r="A2428" s="35" t="s">
        <v>58</v>
      </c>
      <c r="E2428" s="40" t="s">
        <v>5</v>
      </c>
    </row>
    <row r="2429" spans="1:5" ht="12.75">
      <c r="A2429" t="s">
        <v>60</v>
      </c>
      <c r="E2429" s="39" t="s">
        <v>5</v>
      </c>
    </row>
    <row r="2430" spans="1:16" ht="12.75">
      <c r="A2430" t="s">
        <v>50</v>
      </c>
      <c s="34" t="s">
        <v>3296</v>
      </c>
      <c s="34" t="s">
        <v>3297</v>
      </c>
      <c s="35" t="s">
        <v>5</v>
      </c>
      <c s="6" t="s">
        <v>3298</v>
      </c>
      <c s="36" t="s">
        <v>220</v>
      </c>
      <c s="37">
        <v>8.82</v>
      </c>
      <c s="36">
        <v>0</v>
      </c>
      <c s="36">
        <f>ROUND(G2430*H2430,6)</f>
      </c>
      <c r="L2430" s="38">
        <v>0</v>
      </c>
      <c s="32">
        <f>ROUND(ROUND(L2430,2)*ROUND(G2430,3),2)</f>
      </c>
      <c s="36" t="s">
        <v>1273</v>
      </c>
      <c>
        <f>(M2430*21)/100</f>
      </c>
      <c t="s">
        <v>28</v>
      </c>
    </row>
    <row r="2431" spans="1:5" ht="12.75">
      <c r="A2431" s="35" t="s">
        <v>57</v>
      </c>
      <c r="E2431" s="39" t="s">
        <v>3298</v>
      </c>
    </row>
    <row r="2432" spans="1:5" ht="12.75">
      <c r="A2432" s="35" t="s">
        <v>58</v>
      </c>
      <c r="E2432" s="40" t="s">
        <v>5</v>
      </c>
    </row>
    <row r="2433" spans="1:5" ht="12.75">
      <c r="A2433" t="s">
        <v>60</v>
      </c>
      <c r="E2433" s="39" t="s">
        <v>5</v>
      </c>
    </row>
    <row r="2434" spans="1:16" ht="12.75">
      <c r="A2434" t="s">
        <v>50</v>
      </c>
      <c s="34" t="s">
        <v>3299</v>
      </c>
      <c s="34" t="s">
        <v>3300</v>
      </c>
      <c s="35" t="s">
        <v>5</v>
      </c>
      <c s="6" t="s">
        <v>3301</v>
      </c>
      <c s="36" t="s">
        <v>620</v>
      </c>
      <c s="37">
        <v>1</v>
      </c>
      <c s="36">
        <v>0</v>
      </c>
      <c s="36">
        <f>ROUND(G2434*H2434,6)</f>
      </c>
      <c r="L2434" s="38">
        <v>0</v>
      </c>
      <c s="32">
        <f>ROUND(ROUND(L2434,2)*ROUND(G2434,3),2)</f>
      </c>
      <c s="36" t="s">
        <v>1273</v>
      </c>
      <c>
        <f>(M2434*21)/100</f>
      </c>
      <c t="s">
        <v>28</v>
      </c>
    </row>
    <row r="2435" spans="1:5" ht="12.75">
      <c r="A2435" s="35" t="s">
        <v>57</v>
      </c>
      <c r="E2435" s="39" t="s">
        <v>3301</v>
      </c>
    </row>
    <row r="2436" spans="1:5" ht="12.75">
      <c r="A2436" s="35" t="s">
        <v>58</v>
      </c>
      <c r="E2436" s="40" t="s">
        <v>5</v>
      </c>
    </row>
    <row r="2437" spans="1:5" ht="12.75">
      <c r="A2437" t="s">
        <v>60</v>
      </c>
      <c r="E2437" s="39" t="s">
        <v>5</v>
      </c>
    </row>
    <row r="2438" spans="1:16" ht="12.75">
      <c r="A2438" t="s">
        <v>50</v>
      </c>
      <c s="34" t="s">
        <v>3302</v>
      </c>
      <c s="34" t="s">
        <v>3303</v>
      </c>
      <c s="35" t="s">
        <v>5</v>
      </c>
      <c s="6" t="s">
        <v>3304</v>
      </c>
      <c s="36" t="s">
        <v>220</v>
      </c>
      <c s="37">
        <v>5.2</v>
      </c>
      <c s="36">
        <v>0</v>
      </c>
      <c s="36">
        <f>ROUND(G2438*H2438,6)</f>
      </c>
      <c r="L2438" s="38">
        <v>0</v>
      </c>
      <c s="32">
        <f>ROUND(ROUND(L2438,2)*ROUND(G2438,3),2)</f>
      </c>
      <c s="36" t="s">
        <v>1273</v>
      </c>
      <c>
        <f>(M2438*21)/100</f>
      </c>
      <c t="s">
        <v>28</v>
      </c>
    </row>
    <row r="2439" spans="1:5" ht="12.75">
      <c r="A2439" s="35" t="s">
        <v>57</v>
      </c>
      <c r="E2439" s="39" t="s">
        <v>3304</v>
      </c>
    </row>
    <row r="2440" spans="1:5" ht="12.75">
      <c r="A2440" s="35" t="s">
        <v>58</v>
      </c>
      <c r="E2440" s="40" t="s">
        <v>5</v>
      </c>
    </row>
    <row r="2441" spans="1:5" ht="12.75">
      <c r="A2441" t="s">
        <v>60</v>
      </c>
      <c r="E2441" s="39" t="s">
        <v>5</v>
      </c>
    </row>
    <row r="2442" spans="1:16" ht="12.75">
      <c r="A2442" t="s">
        <v>50</v>
      </c>
      <c s="34" t="s">
        <v>3305</v>
      </c>
      <c s="34" t="s">
        <v>3306</v>
      </c>
      <c s="35" t="s">
        <v>5</v>
      </c>
      <c s="6" t="s">
        <v>3307</v>
      </c>
      <c s="36" t="s">
        <v>620</v>
      </c>
      <c s="37">
        <v>1</v>
      </c>
      <c s="36">
        <v>0</v>
      </c>
      <c s="36">
        <f>ROUND(G2442*H2442,6)</f>
      </c>
      <c r="L2442" s="38">
        <v>0</v>
      </c>
      <c s="32">
        <f>ROUND(ROUND(L2442,2)*ROUND(G2442,3),2)</f>
      </c>
      <c s="36" t="s">
        <v>1273</v>
      </c>
      <c>
        <f>(M2442*21)/100</f>
      </c>
      <c t="s">
        <v>28</v>
      </c>
    </row>
    <row r="2443" spans="1:5" ht="12.75">
      <c r="A2443" s="35" t="s">
        <v>57</v>
      </c>
      <c r="E2443" s="39" t="s">
        <v>3307</v>
      </c>
    </row>
    <row r="2444" spans="1:5" ht="12.75">
      <c r="A2444" s="35" t="s">
        <v>58</v>
      </c>
      <c r="E2444" s="40" t="s">
        <v>5</v>
      </c>
    </row>
    <row r="2445" spans="1:5" ht="12.75">
      <c r="A2445" t="s">
        <v>60</v>
      </c>
      <c r="E2445" s="39" t="s">
        <v>5</v>
      </c>
    </row>
    <row r="2446" spans="1:16" ht="12.75">
      <c r="A2446" t="s">
        <v>50</v>
      </c>
      <c s="34" t="s">
        <v>3308</v>
      </c>
      <c s="34" t="s">
        <v>3309</v>
      </c>
      <c s="35" t="s">
        <v>5</v>
      </c>
      <c s="6" t="s">
        <v>3310</v>
      </c>
      <c s="36" t="s">
        <v>620</v>
      </c>
      <c s="37">
        <v>1</v>
      </c>
      <c s="36">
        <v>0</v>
      </c>
      <c s="36">
        <f>ROUND(G2446*H2446,6)</f>
      </c>
      <c r="L2446" s="38">
        <v>0</v>
      </c>
      <c s="32">
        <f>ROUND(ROUND(L2446,2)*ROUND(G2446,3),2)</f>
      </c>
      <c s="36" t="s">
        <v>1273</v>
      </c>
      <c>
        <f>(M2446*21)/100</f>
      </c>
      <c t="s">
        <v>28</v>
      </c>
    </row>
    <row r="2447" spans="1:5" ht="12.75">
      <c r="A2447" s="35" t="s">
        <v>57</v>
      </c>
      <c r="E2447" s="39" t="s">
        <v>3310</v>
      </c>
    </row>
    <row r="2448" spans="1:5" ht="12.75">
      <c r="A2448" s="35" t="s">
        <v>58</v>
      </c>
      <c r="E2448" s="40" t="s">
        <v>5</v>
      </c>
    </row>
    <row r="2449" spans="1:5" ht="12.75">
      <c r="A2449" t="s">
        <v>60</v>
      </c>
      <c r="E2449" s="39" t="s">
        <v>5</v>
      </c>
    </row>
    <row r="2450" spans="1:16" ht="12.75">
      <c r="A2450" t="s">
        <v>50</v>
      </c>
      <c s="34" t="s">
        <v>3311</v>
      </c>
      <c s="34" t="s">
        <v>3312</v>
      </c>
      <c s="35" t="s">
        <v>5</v>
      </c>
      <c s="6" t="s">
        <v>3313</v>
      </c>
      <c s="36" t="s">
        <v>620</v>
      </c>
      <c s="37">
        <v>4</v>
      </c>
      <c s="36">
        <v>0</v>
      </c>
      <c s="36">
        <f>ROUND(G2450*H2450,6)</f>
      </c>
      <c r="L2450" s="38">
        <v>0</v>
      </c>
      <c s="32">
        <f>ROUND(ROUND(L2450,2)*ROUND(G2450,3),2)</f>
      </c>
      <c s="36" t="s">
        <v>1273</v>
      </c>
      <c>
        <f>(M2450*21)/100</f>
      </c>
      <c t="s">
        <v>28</v>
      </c>
    </row>
    <row r="2451" spans="1:5" ht="12.75">
      <c r="A2451" s="35" t="s">
        <v>57</v>
      </c>
      <c r="E2451" s="39" t="s">
        <v>3313</v>
      </c>
    </row>
    <row r="2452" spans="1:5" ht="12.75">
      <c r="A2452" s="35" t="s">
        <v>58</v>
      </c>
      <c r="E2452" s="40" t="s">
        <v>5</v>
      </c>
    </row>
    <row r="2453" spans="1:5" ht="12.75">
      <c r="A2453" t="s">
        <v>60</v>
      </c>
      <c r="E2453" s="39" t="s">
        <v>5</v>
      </c>
    </row>
    <row r="2454" spans="1:16" ht="12.75">
      <c r="A2454" t="s">
        <v>50</v>
      </c>
      <c s="34" t="s">
        <v>3314</v>
      </c>
      <c s="34" t="s">
        <v>3315</v>
      </c>
      <c s="35" t="s">
        <v>5</v>
      </c>
      <c s="6" t="s">
        <v>3316</v>
      </c>
      <c s="36" t="s">
        <v>188</v>
      </c>
      <c s="37">
        <v>5.4</v>
      </c>
      <c s="36">
        <v>0</v>
      </c>
      <c s="36">
        <f>ROUND(G2454*H2454,6)</f>
      </c>
      <c r="L2454" s="38">
        <v>0</v>
      </c>
      <c s="32">
        <f>ROUND(ROUND(L2454,2)*ROUND(G2454,3),2)</f>
      </c>
      <c s="36" t="s">
        <v>1273</v>
      </c>
      <c>
        <f>(M2454*21)/100</f>
      </c>
      <c t="s">
        <v>28</v>
      </c>
    </row>
    <row r="2455" spans="1:5" ht="12.75">
      <c r="A2455" s="35" t="s">
        <v>57</v>
      </c>
      <c r="E2455" s="39" t="s">
        <v>3316</v>
      </c>
    </row>
    <row r="2456" spans="1:5" ht="12.75">
      <c r="A2456" s="35" t="s">
        <v>58</v>
      </c>
      <c r="E2456" s="40" t="s">
        <v>3317</v>
      </c>
    </row>
    <row r="2457" spans="1:5" ht="12.75">
      <c r="A2457" t="s">
        <v>60</v>
      </c>
      <c r="E2457" s="39" t="s">
        <v>5</v>
      </c>
    </row>
    <row r="2458" spans="1:16" ht="25.5">
      <c r="A2458" t="s">
        <v>50</v>
      </c>
      <c s="34" t="s">
        <v>3318</v>
      </c>
      <c s="34" t="s">
        <v>3319</v>
      </c>
      <c s="35" t="s">
        <v>5</v>
      </c>
      <c s="6" t="s">
        <v>3320</v>
      </c>
      <c s="36" t="s">
        <v>620</v>
      </c>
      <c s="37">
        <v>1</v>
      </c>
      <c s="36">
        <v>0</v>
      </c>
      <c s="36">
        <f>ROUND(G2458*H2458,6)</f>
      </c>
      <c r="L2458" s="38">
        <v>0</v>
      </c>
      <c s="32">
        <f>ROUND(ROUND(L2458,2)*ROUND(G2458,3),2)</f>
      </c>
      <c s="36" t="s">
        <v>1273</v>
      </c>
      <c>
        <f>(M2458*21)/100</f>
      </c>
      <c t="s">
        <v>28</v>
      </c>
    </row>
    <row r="2459" spans="1:5" ht="25.5">
      <c r="A2459" s="35" t="s">
        <v>57</v>
      </c>
      <c r="E2459" s="39" t="s">
        <v>3320</v>
      </c>
    </row>
    <row r="2460" spans="1:5" ht="12.75">
      <c r="A2460" s="35" t="s">
        <v>58</v>
      </c>
      <c r="E2460" s="40" t="s">
        <v>5</v>
      </c>
    </row>
    <row r="2461" spans="1:5" ht="12.75">
      <c r="A2461" t="s">
        <v>60</v>
      </c>
      <c r="E2461" s="39" t="s">
        <v>5</v>
      </c>
    </row>
    <row r="2462" spans="1:16" ht="12.75">
      <c r="A2462" t="s">
        <v>50</v>
      </c>
      <c s="34" t="s">
        <v>3321</v>
      </c>
      <c s="34" t="s">
        <v>3322</v>
      </c>
      <c s="35" t="s">
        <v>5</v>
      </c>
      <c s="6" t="s">
        <v>3323</v>
      </c>
      <c s="36" t="s">
        <v>220</v>
      </c>
      <c s="37">
        <v>4.2</v>
      </c>
      <c s="36">
        <v>0</v>
      </c>
      <c s="36">
        <f>ROUND(G2462*H2462,6)</f>
      </c>
      <c r="L2462" s="38">
        <v>0</v>
      </c>
      <c s="32">
        <f>ROUND(ROUND(L2462,2)*ROUND(G2462,3),2)</f>
      </c>
      <c s="36" t="s">
        <v>1273</v>
      </c>
      <c>
        <f>(M2462*21)/100</f>
      </c>
      <c t="s">
        <v>28</v>
      </c>
    </row>
    <row r="2463" spans="1:5" ht="12.75">
      <c r="A2463" s="35" t="s">
        <v>57</v>
      </c>
      <c r="E2463" s="39" t="s">
        <v>3323</v>
      </c>
    </row>
    <row r="2464" spans="1:5" ht="12.75">
      <c r="A2464" s="35" t="s">
        <v>58</v>
      </c>
      <c r="E2464" s="40" t="s">
        <v>5</v>
      </c>
    </row>
    <row r="2465" spans="1:5" ht="12.75">
      <c r="A2465" t="s">
        <v>60</v>
      </c>
      <c r="E2465" s="39" t="s">
        <v>5</v>
      </c>
    </row>
    <row r="2466" spans="1:16" ht="25.5">
      <c r="A2466" t="s">
        <v>50</v>
      </c>
      <c s="34" t="s">
        <v>3324</v>
      </c>
      <c s="34" t="s">
        <v>3325</v>
      </c>
      <c s="35" t="s">
        <v>5</v>
      </c>
      <c s="6" t="s">
        <v>3326</v>
      </c>
      <c s="36" t="s">
        <v>220</v>
      </c>
      <c s="37">
        <v>5.28</v>
      </c>
      <c s="36">
        <v>0</v>
      </c>
      <c s="36">
        <f>ROUND(G2466*H2466,6)</f>
      </c>
      <c r="L2466" s="38">
        <v>0</v>
      </c>
      <c s="32">
        <f>ROUND(ROUND(L2466,2)*ROUND(G2466,3),2)</f>
      </c>
      <c s="36" t="s">
        <v>1273</v>
      </c>
      <c>
        <f>(M2466*21)/100</f>
      </c>
      <c t="s">
        <v>28</v>
      </c>
    </row>
    <row r="2467" spans="1:5" ht="25.5">
      <c r="A2467" s="35" t="s">
        <v>57</v>
      </c>
      <c r="E2467" s="39" t="s">
        <v>3326</v>
      </c>
    </row>
    <row r="2468" spans="1:5" ht="12.75">
      <c r="A2468" s="35" t="s">
        <v>58</v>
      </c>
      <c r="E2468" s="40" t="s">
        <v>3327</v>
      </c>
    </row>
    <row r="2469" spans="1:5" ht="12.75">
      <c r="A2469" t="s">
        <v>60</v>
      </c>
      <c r="E2469" s="39" t="s">
        <v>5</v>
      </c>
    </row>
    <row r="2470" spans="1:16" ht="12.75">
      <c r="A2470" t="s">
        <v>50</v>
      </c>
      <c s="34" t="s">
        <v>3328</v>
      </c>
      <c s="34" t="s">
        <v>3329</v>
      </c>
      <c s="35" t="s">
        <v>5</v>
      </c>
      <c s="6" t="s">
        <v>3330</v>
      </c>
      <c s="36" t="s">
        <v>188</v>
      </c>
      <c s="37">
        <v>10.5</v>
      </c>
      <c s="36">
        <v>0</v>
      </c>
      <c s="36">
        <f>ROUND(G2470*H2470,6)</f>
      </c>
      <c r="L2470" s="38">
        <v>0</v>
      </c>
      <c s="32">
        <f>ROUND(ROUND(L2470,2)*ROUND(G2470,3),2)</f>
      </c>
      <c s="36" t="s">
        <v>1273</v>
      </c>
      <c>
        <f>(M2470*21)/100</f>
      </c>
      <c t="s">
        <v>28</v>
      </c>
    </row>
    <row r="2471" spans="1:5" ht="12.75">
      <c r="A2471" s="35" t="s">
        <v>57</v>
      </c>
      <c r="E2471" s="39" t="s">
        <v>3330</v>
      </c>
    </row>
    <row r="2472" spans="1:5" ht="12.75">
      <c r="A2472" s="35" t="s">
        <v>58</v>
      </c>
      <c r="E2472" s="40" t="s">
        <v>5</v>
      </c>
    </row>
    <row r="2473" spans="1:5" ht="12.75">
      <c r="A2473" t="s">
        <v>60</v>
      </c>
      <c r="E2473" s="39" t="s">
        <v>5</v>
      </c>
    </row>
    <row r="2474" spans="1:16" ht="25.5">
      <c r="A2474" t="s">
        <v>50</v>
      </c>
      <c s="34" t="s">
        <v>3331</v>
      </c>
      <c s="34" t="s">
        <v>3332</v>
      </c>
      <c s="35" t="s">
        <v>5</v>
      </c>
      <c s="6" t="s">
        <v>3333</v>
      </c>
      <c s="36" t="s">
        <v>620</v>
      </c>
      <c s="37">
        <v>1</v>
      </c>
      <c s="36">
        <v>0</v>
      </c>
      <c s="36">
        <f>ROUND(G2474*H2474,6)</f>
      </c>
      <c r="L2474" s="38">
        <v>0</v>
      </c>
      <c s="32">
        <f>ROUND(ROUND(L2474,2)*ROUND(G2474,3),2)</f>
      </c>
      <c s="36" t="s">
        <v>1273</v>
      </c>
      <c>
        <f>(M2474*21)/100</f>
      </c>
      <c t="s">
        <v>28</v>
      </c>
    </row>
    <row r="2475" spans="1:5" ht="38.25">
      <c r="A2475" s="35" t="s">
        <v>57</v>
      </c>
      <c r="E2475" s="39" t="s">
        <v>3334</v>
      </c>
    </row>
    <row r="2476" spans="1:5" ht="12.75">
      <c r="A2476" s="35" t="s">
        <v>58</v>
      </c>
      <c r="E2476" s="40" t="s">
        <v>5</v>
      </c>
    </row>
    <row r="2477" spans="1:5" ht="12.75">
      <c r="A2477" t="s">
        <v>60</v>
      </c>
      <c r="E2477" s="39" t="s">
        <v>5</v>
      </c>
    </row>
    <row r="2478" spans="1:16" ht="25.5">
      <c r="A2478" t="s">
        <v>50</v>
      </c>
      <c s="34" t="s">
        <v>3335</v>
      </c>
      <c s="34" t="s">
        <v>3336</v>
      </c>
      <c s="35" t="s">
        <v>5</v>
      </c>
      <c s="6" t="s">
        <v>3333</v>
      </c>
      <c s="36" t="s">
        <v>620</v>
      </c>
      <c s="37">
        <v>1</v>
      </c>
      <c s="36">
        <v>0</v>
      </c>
      <c s="36">
        <f>ROUND(G2478*H2478,6)</f>
      </c>
      <c r="L2478" s="38">
        <v>0</v>
      </c>
      <c s="32">
        <f>ROUND(ROUND(L2478,2)*ROUND(G2478,3),2)</f>
      </c>
      <c s="36" t="s">
        <v>1273</v>
      </c>
      <c>
        <f>(M2478*21)/100</f>
      </c>
      <c t="s">
        <v>28</v>
      </c>
    </row>
    <row r="2479" spans="1:5" ht="38.25">
      <c r="A2479" s="35" t="s">
        <v>57</v>
      </c>
      <c r="E2479" s="39" t="s">
        <v>3337</v>
      </c>
    </row>
    <row r="2480" spans="1:5" ht="12.75">
      <c r="A2480" s="35" t="s">
        <v>58</v>
      </c>
      <c r="E2480" s="40" t="s">
        <v>5</v>
      </c>
    </row>
    <row r="2481" spans="1:5" ht="12.75">
      <c r="A2481" t="s">
        <v>60</v>
      </c>
      <c r="E2481" s="39" t="s">
        <v>5</v>
      </c>
    </row>
    <row r="2482" spans="1:16" ht="12.75">
      <c r="A2482" t="s">
        <v>50</v>
      </c>
      <c s="34" t="s">
        <v>3338</v>
      </c>
      <c s="34" t="s">
        <v>3339</v>
      </c>
      <c s="35" t="s">
        <v>5</v>
      </c>
      <c s="6" t="s">
        <v>3340</v>
      </c>
      <c s="36" t="s">
        <v>188</v>
      </c>
      <c s="37">
        <v>11.7</v>
      </c>
      <c s="36">
        <v>0</v>
      </c>
      <c s="36">
        <f>ROUND(G2482*H2482,6)</f>
      </c>
      <c r="L2482" s="38">
        <v>0</v>
      </c>
      <c s="32">
        <f>ROUND(ROUND(L2482,2)*ROUND(G2482,3),2)</f>
      </c>
      <c s="36" t="s">
        <v>1273</v>
      </c>
      <c>
        <f>(M2482*21)/100</f>
      </c>
      <c t="s">
        <v>28</v>
      </c>
    </row>
    <row r="2483" spans="1:5" ht="12.75">
      <c r="A2483" s="35" t="s">
        <v>57</v>
      </c>
      <c r="E2483" s="39" t="s">
        <v>3340</v>
      </c>
    </row>
    <row r="2484" spans="1:5" ht="12.75">
      <c r="A2484" s="35" t="s">
        <v>58</v>
      </c>
      <c r="E2484" s="40" t="s">
        <v>5</v>
      </c>
    </row>
    <row r="2485" spans="1:5" ht="12.75">
      <c r="A2485" t="s">
        <v>60</v>
      </c>
      <c r="E2485" s="39" t="s">
        <v>5</v>
      </c>
    </row>
    <row r="2486" spans="1:16" ht="25.5">
      <c r="A2486" t="s">
        <v>50</v>
      </c>
      <c s="34" t="s">
        <v>3341</v>
      </c>
      <c s="34" t="s">
        <v>3342</v>
      </c>
      <c s="35" t="s">
        <v>5</v>
      </c>
      <c s="6" t="s">
        <v>3343</v>
      </c>
      <c s="36" t="s">
        <v>620</v>
      </c>
      <c s="37">
        <v>1</v>
      </c>
      <c s="36">
        <v>0</v>
      </c>
      <c s="36">
        <f>ROUND(G2486*H2486,6)</f>
      </c>
      <c r="L2486" s="38">
        <v>0</v>
      </c>
      <c s="32">
        <f>ROUND(ROUND(L2486,2)*ROUND(G2486,3),2)</f>
      </c>
      <c s="36" t="s">
        <v>1273</v>
      </c>
      <c>
        <f>(M2486*21)/100</f>
      </c>
      <c t="s">
        <v>28</v>
      </c>
    </row>
    <row r="2487" spans="1:5" ht="25.5">
      <c r="A2487" s="35" t="s">
        <v>57</v>
      </c>
      <c r="E2487" s="39" t="s">
        <v>3343</v>
      </c>
    </row>
    <row r="2488" spans="1:5" ht="12.75">
      <c r="A2488" s="35" t="s">
        <v>58</v>
      </c>
      <c r="E2488" s="40" t="s">
        <v>5</v>
      </c>
    </row>
    <row r="2489" spans="1:5" ht="12.75">
      <c r="A2489" t="s">
        <v>60</v>
      </c>
      <c r="E2489" s="39" t="s">
        <v>5</v>
      </c>
    </row>
    <row r="2490" spans="1:16" ht="25.5">
      <c r="A2490" t="s">
        <v>50</v>
      </c>
      <c s="34" t="s">
        <v>3344</v>
      </c>
      <c s="34" t="s">
        <v>3345</v>
      </c>
      <c s="35" t="s">
        <v>5</v>
      </c>
      <c s="6" t="s">
        <v>3343</v>
      </c>
      <c s="36" t="s">
        <v>620</v>
      </c>
      <c s="37">
        <v>1</v>
      </c>
      <c s="36">
        <v>0</v>
      </c>
      <c s="36">
        <f>ROUND(G2490*H2490,6)</f>
      </c>
      <c r="L2490" s="38">
        <v>0</v>
      </c>
      <c s="32">
        <f>ROUND(ROUND(L2490,2)*ROUND(G2490,3),2)</f>
      </c>
      <c s="36" t="s">
        <v>1273</v>
      </c>
      <c>
        <f>(M2490*21)/100</f>
      </c>
      <c t="s">
        <v>28</v>
      </c>
    </row>
    <row r="2491" spans="1:5" ht="25.5">
      <c r="A2491" s="35" t="s">
        <v>57</v>
      </c>
      <c r="E2491" s="39" t="s">
        <v>3343</v>
      </c>
    </row>
    <row r="2492" spans="1:5" ht="12.75">
      <c r="A2492" s="35" t="s">
        <v>58</v>
      </c>
      <c r="E2492" s="40" t="s">
        <v>5</v>
      </c>
    </row>
    <row r="2493" spans="1:5" ht="12.75">
      <c r="A2493" t="s">
        <v>60</v>
      </c>
      <c r="E2493" s="39" t="s">
        <v>5</v>
      </c>
    </row>
    <row r="2494" spans="1:16" ht="25.5">
      <c r="A2494" t="s">
        <v>50</v>
      </c>
      <c s="34" t="s">
        <v>3346</v>
      </c>
      <c s="34" t="s">
        <v>3347</v>
      </c>
      <c s="35" t="s">
        <v>5</v>
      </c>
      <c s="6" t="s">
        <v>3343</v>
      </c>
      <c s="36" t="s">
        <v>620</v>
      </c>
      <c s="37">
        <v>1</v>
      </c>
      <c s="36">
        <v>0</v>
      </c>
      <c s="36">
        <f>ROUND(G2494*H2494,6)</f>
      </c>
      <c r="L2494" s="38">
        <v>0</v>
      </c>
      <c s="32">
        <f>ROUND(ROUND(L2494,2)*ROUND(G2494,3),2)</f>
      </c>
      <c s="36" t="s">
        <v>1273</v>
      </c>
      <c>
        <f>(M2494*21)/100</f>
      </c>
      <c t="s">
        <v>28</v>
      </c>
    </row>
    <row r="2495" spans="1:5" ht="25.5">
      <c r="A2495" s="35" t="s">
        <v>57</v>
      </c>
      <c r="E2495" s="39" t="s">
        <v>3343</v>
      </c>
    </row>
    <row r="2496" spans="1:5" ht="12.75">
      <c r="A2496" s="35" t="s">
        <v>58</v>
      </c>
      <c r="E2496" s="40" t="s">
        <v>5</v>
      </c>
    </row>
    <row r="2497" spans="1:5" ht="12.75">
      <c r="A2497" t="s">
        <v>60</v>
      </c>
      <c r="E2497" s="39" t="s">
        <v>5</v>
      </c>
    </row>
    <row r="2498" spans="1:16" ht="25.5">
      <c r="A2498" t="s">
        <v>50</v>
      </c>
      <c s="34" t="s">
        <v>3348</v>
      </c>
      <c s="34" t="s">
        <v>3349</v>
      </c>
      <c s="35" t="s">
        <v>5</v>
      </c>
      <c s="6" t="s">
        <v>3343</v>
      </c>
      <c s="36" t="s">
        <v>620</v>
      </c>
      <c s="37">
        <v>1</v>
      </c>
      <c s="36">
        <v>0</v>
      </c>
      <c s="36">
        <f>ROUND(G2498*H2498,6)</f>
      </c>
      <c r="L2498" s="38">
        <v>0</v>
      </c>
      <c s="32">
        <f>ROUND(ROUND(L2498,2)*ROUND(G2498,3),2)</f>
      </c>
      <c s="36" t="s">
        <v>1273</v>
      </c>
      <c>
        <f>(M2498*21)/100</f>
      </c>
      <c t="s">
        <v>28</v>
      </c>
    </row>
    <row r="2499" spans="1:5" ht="25.5">
      <c r="A2499" s="35" t="s">
        <v>57</v>
      </c>
      <c r="E2499" s="39" t="s">
        <v>3343</v>
      </c>
    </row>
    <row r="2500" spans="1:5" ht="12.75">
      <c r="A2500" s="35" t="s">
        <v>58</v>
      </c>
      <c r="E2500" s="40" t="s">
        <v>5</v>
      </c>
    </row>
    <row r="2501" spans="1:5" ht="12.75">
      <c r="A2501" t="s">
        <v>60</v>
      </c>
      <c r="E2501" s="39" t="s">
        <v>5</v>
      </c>
    </row>
    <row r="2502" spans="1:16" ht="25.5">
      <c r="A2502" t="s">
        <v>50</v>
      </c>
      <c s="34" t="s">
        <v>3350</v>
      </c>
      <c s="34" t="s">
        <v>3351</v>
      </c>
      <c s="35" t="s">
        <v>5</v>
      </c>
      <c s="6" t="s">
        <v>3352</v>
      </c>
      <c s="36" t="s">
        <v>620</v>
      </c>
      <c s="37">
        <v>1</v>
      </c>
      <c s="36">
        <v>0</v>
      </c>
      <c s="36">
        <f>ROUND(G2502*H2502,6)</f>
      </c>
      <c r="L2502" s="38">
        <v>0</v>
      </c>
      <c s="32">
        <f>ROUND(ROUND(L2502,2)*ROUND(G2502,3),2)</f>
      </c>
      <c s="36" t="s">
        <v>1273</v>
      </c>
      <c>
        <f>(M2502*21)/100</f>
      </c>
      <c t="s">
        <v>28</v>
      </c>
    </row>
    <row r="2503" spans="1:5" ht="25.5">
      <c r="A2503" s="35" t="s">
        <v>57</v>
      </c>
      <c r="E2503" s="39" t="s">
        <v>3352</v>
      </c>
    </row>
    <row r="2504" spans="1:5" ht="12.75">
      <c r="A2504" s="35" t="s">
        <v>58</v>
      </c>
      <c r="E2504" s="40" t="s">
        <v>5</v>
      </c>
    </row>
    <row r="2505" spans="1:5" ht="12.75">
      <c r="A2505" t="s">
        <v>60</v>
      </c>
      <c r="E2505" s="39" t="s">
        <v>5</v>
      </c>
    </row>
    <row r="2506" spans="1:16" ht="25.5">
      <c r="A2506" t="s">
        <v>50</v>
      </c>
      <c s="34" t="s">
        <v>3353</v>
      </c>
      <c s="34" t="s">
        <v>3354</v>
      </c>
      <c s="35" t="s">
        <v>5</v>
      </c>
      <c s="6" t="s">
        <v>3352</v>
      </c>
      <c s="36" t="s">
        <v>620</v>
      </c>
      <c s="37">
        <v>1</v>
      </c>
      <c s="36">
        <v>0</v>
      </c>
      <c s="36">
        <f>ROUND(G2506*H2506,6)</f>
      </c>
      <c r="L2506" s="38">
        <v>0</v>
      </c>
      <c s="32">
        <f>ROUND(ROUND(L2506,2)*ROUND(G2506,3),2)</f>
      </c>
      <c s="36" t="s">
        <v>1273</v>
      </c>
      <c>
        <f>(M2506*21)/100</f>
      </c>
      <c t="s">
        <v>28</v>
      </c>
    </row>
    <row r="2507" spans="1:5" ht="25.5">
      <c r="A2507" s="35" t="s">
        <v>57</v>
      </c>
      <c r="E2507" s="39" t="s">
        <v>3352</v>
      </c>
    </row>
    <row r="2508" spans="1:5" ht="12.75">
      <c r="A2508" s="35" t="s">
        <v>58</v>
      </c>
      <c r="E2508" s="40" t="s">
        <v>5</v>
      </c>
    </row>
    <row r="2509" spans="1:5" ht="12.75">
      <c r="A2509" t="s">
        <v>60</v>
      </c>
      <c r="E2509" s="39" t="s">
        <v>5</v>
      </c>
    </row>
    <row r="2510" spans="1:16" ht="25.5">
      <c r="A2510" t="s">
        <v>50</v>
      </c>
      <c s="34" t="s">
        <v>3355</v>
      </c>
      <c s="34" t="s">
        <v>3356</v>
      </c>
      <c s="35" t="s">
        <v>5</v>
      </c>
      <c s="6" t="s">
        <v>3352</v>
      </c>
      <c s="36" t="s">
        <v>620</v>
      </c>
      <c s="37">
        <v>1</v>
      </c>
      <c s="36">
        <v>0</v>
      </c>
      <c s="36">
        <f>ROUND(G2510*H2510,6)</f>
      </c>
      <c r="L2510" s="38">
        <v>0</v>
      </c>
      <c s="32">
        <f>ROUND(ROUND(L2510,2)*ROUND(G2510,3),2)</f>
      </c>
      <c s="36" t="s">
        <v>1273</v>
      </c>
      <c>
        <f>(M2510*21)/100</f>
      </c>
      <c t="s">
        <v>28</v>
      </c>
    </row>
    <row r="2511" spans="1:5" ht="25.5">
      <c r="A2511" s="35" t="s">
        <v>57</v>
      </c>
      <c r="E2511" s="39" t="s">
        <v>3352</v>
      </c>
    </row>
    <row r="2512" spans="1:5" ht="12.75">
      <c r="A2512" s="35" t="s">
        <v>58</v>
      </c>
      <c r="E2512" s="40" t="s">
        <v>5</v>
      </c>
    </row>
    <row r="2513" spans="1:5" ht="12.75">
      <c r="A2513" t="s">
        <v>60</v>
      </c>
      <c r="E2513" s="39" t="s">
        <v>5</v>
      </c>
    </row>
    <row r="2514" spans="1:16" ht="25.5">
      <c r="A2514" t="s">
        <v>50</v>
      </c>
      <c s="34" t="s">
        <v>3357</v>
      </c>
      <c s="34" t="s">
        <v>3358</v>
      </c>
      <c s="35" t="s">
        <v>5</v>
      </c>
      <c s="6" t="s">
        <v>3352</v>
      </c>
      <c s="36" t="s">
        <v>620</v>
      </c>
      <c s="37">
        <v>1</v>
      </c>
      <c s="36">
        <v>0</v>
      </c>
      <c s="36">
        <f>ROUND(G2514*H2514,6)</f>
      </c>
      <c r="L2514" s="38">
        <v>0</v>
      </c>
      <c s="32">
        <f>ROUND(ROUND(L2514,2)*ROUND(G2514,3),2)</f>
      </c>
      <c s="36" t="s">
        <v>1273</v>
      </c>
      <c>
        <f>(M2514*21)/100</f>
      </c>
      <c t="s">
        <v>28</v>
      </c>
    </row>
    <row r="2515" spans="1:5" ht="25.5">
      <c r="A2515" s="35" t="s">
        <v>57</v>
      </c>
      <c r="E2515" s="39" t="s">
        <v>3352</v>
      </c>
    </row>
    <row r="2516" spans="1:5" ht="12.75">
      <c r="A2516" s="35" t="s">
        <v>58</v>
      </c>
      <c r="E2516" s="40" t="s">
        <v>5</v>
      </c>
    </row>
    <row r="2517" spans="1:5" ht="12.75">
      <c r="A2517" t="s">
        <v>60</v>
      </c>
      <c r="E2517" s="39" t="s">
        <v>5</v>
      </c>
    </row>
    <row r="2518" spans="1:16" ht="25.5">
      <c r="A2518" t="s">
        <v>50</v>
      </c>
      <c s="34" t="s">
        <v>3359</v>
      </c>
      <c s="34" t="s">
        <v>3360</v>
      </c>
      <c s="35" t="s">
        <v>5</v>
      </c>
      <c s="6" t="s">
        <v>3361</v>
      </c>
      <c s="36" t="s">
        <v>620</v>
      </c>
      <c s="37">
        <v>1</v>
      </c>
      <c s="36">
        <v>0</v>
      </c>
      <c s="36">
        <f>ROUND(G2518*H2518,6)</f>
      </c>
      <c r="L2518" s="38">
        <v>0</v>
      </c>
      <c s="32">
        <f>ROUND(ROUND(L2518,2)*ROUND(G2518,3),2)</f>
      </c>
      <c s="36" t="s">
        <v>1273</v>
      </c>
      <c>
        <f>(M2518*21)/100</f>
      </c>
      <c t="s">
        <v>28</v>
      </c>
    </row>
    <row r="2519" spans="1:5" ht="25.5">
      <c r="A2519" s="35" t="s">
        <v>57</v>
      </c>
      <c r="E2519" s="39" t="s">
        <v>3361</v>
      </c>
    </row>
    <row r="2520" spans="1:5" ht="12.75">
      <c r="A2520" s="35" t="s">
        <v>58</v>
      </c>
      <c r="E2520" s="40" t="s">
        <v>5</v>
      </c>
    </row>
    <row r="2521" spans="1:5" ht="12.75">
      <c r="A2521" t="s">
        <v>60</v>
      </c>
      <c r="E2521" s="39" t="s">
        <v>5</v>
      </c>
    </row>
    <row r="2522" spans="1:16" ht="25.5">
      <c r="A2522" t="s">
        <v>50</v>
      </c>
      <c s="34" t="s">
        <v>3362</v>
      </c>
      <c s="34" t="s">
        <v>3363</v>
      </c>
      <c s="35" t="s">
        <v>5</v>
      </c>
      <c s="6" t="s">
        <v>3361</v>
      </c>
      <c s="36" t="s">
        <v>620</v>
      </c>
      <c s="37">
        <v>1</v>
      </c>
      <c s="36">
        <v>0</v>
      </c>
      <c s="36">
        <f>ROUND(G2522*H2522,6)</f>
      </c>
      <c r="L2522" s="38">
        <v>0</v>
      </c>
      <c s="32">
        <f>ROUND(ROUND(L2522,2)*ROUND(G2522,3),2)</f>
      </c>
      <c s="36" t="s">
        <v>1273</v>
      </c>
      <c>
        <f>(M2522*21)/100</f>
      </c>
      <c t="s">
        <v>28</v>
      </c>
    </row>
    <row r="2523" spans="1:5" ht="25.5">
      <c r="A2523" s="35" t="s">
        <v>57</v>
      </c>
      <c r="E2523" s="39" t="s">
        <v>3361</v>
      </c>
    </row>
    <row r="2524" spans="1:5" ht="12.75">
      <c r="A2524" s="35" t="s">
        <v>58</v>
      </c>
      <c r="E2524" s="40" t="s">
        <v>5</v>
      </c>
    </row>
    <row r="2525" spans="1:5" ht="12.75">
      <c r="A2525" t="s">
        <v>60</v>
      </c>
      <c r="E2525" s="39" t="s">
        <v>5</v>
      </c>
    </row>
    <row r="2526" spans="1:16" ht="25.5">
      <c r="A2526" t="s">
        <v>50</v>
      </c>
      <c s="34" t="s">
        <v>3364</v>
      </c>
      <c s="34" t="s">
        <v>3365</v>
      </c>
      <c s="35" t="s">
        <v>5</v>
      </c>
      <c s="6" t="s">
        <v>3361</v>
      </c>
      <c s="36" t="s">
        <v>620</v>
      </c>
      <c s="37">
        <v>1</v>
      </c>
      <c s="36">
        <v>0</v>
      </c>
      <c s="36">
        <f>ROUND(G2526*H2526,6)</f>
      </c>
      <c r="L2526" s="38">
        <v>0</v>
      </c>
      <c s="32">
        <f>ROUND(ROUND(L2526,2)*ROUND(G2526,3),2)</f>
      </c>
      <c s="36" t="s">
        <v>1273</v>
      </c>
      <c>
        <f>(M2526*21)/100</f>
      </c>
      <c t="s">
        <v>28</v>
      </c>
    </row>
    <row r="2527" spans="1:5" ht="25.5">
      <c r="A2527" s="35" t="s">
        <v>57</v>
      </c>
      <c r="E2527" s="39" t="s">
        <v>3361</v>
      </c>
    </row>
    <row r="2528" spans="1:5" ht="12.75">
      <c r="A2528" s="35" t="s">
        <v>58</v>
      </c>
      <c r="E2528" s="40" t="s">
        <v>5</v>
      </c>
    </row>
    <row r="2529" spans="1:5" ht="12.75">
      <c r="A2529" t="s">
        <v>60</v>
      </c>
      <c r="E2529" s="39" t="s">
        <v>5</v>
      </c>
    </row>
    <row r="2530" spans="1:16" ht="25.5">
      <c r="A2530" t="s">
        <v>50</v>
      </c>
      <c s="34" t="s">
        <v>3366</v>
      </c>
      <c s="34" t="s">
        <v>3367</v>
      </c>
      <c s="35" t="s">
        <v>5</v>
      </c>
      <c s="6" t="s">
        <v>3361</v>
      </c>
      <c s="36" t="s">
        <v>620</v>
      </c>
      <c s="37">
        <v>1</v>
      </c>
      <c s="36">
        <v>0</v>
      </c>
      <c s="36">
        <f>ROUND(G2530*H2530,6)</f>
      </c>
      <c r="L2530" s="38">
        <v>0</v>
      </c>
      <c s="32">
        <f>ROUND(ROUND(L2530,2)*ROUND(G2530,3),2)</f>
      </c>
      <c s="36" t="s">
        <v>1273</v>
      </c>
      <c>
        <f>(M2530*21)/100</f>
      </c>
      <c t="s">
        <v>28</v>
      </c>
    </row>
    <row r="2531" spans="1:5" ht="25.5">
      <c r="A2531" s="35" t="s">
        <v>57</v>
      </c>
      <c r="E2531" s="39" t="s">
        <v>3361</v>
      </c>
    </row>
    <row r="2532" spans="1:5" ht="12.75">
      <c r="A2532" s="35" t="s">
        <v>58</v>
      </c>
      <c r="E2532" s="40" t="s">
        <v>5</v>
      </c>
    </row>
    <row r="2533" spans="1:5" ht="12.75">
      <c r="A2533" t="s">
        <v>60</v>
      </c>
      <c r="E2533" s="39" t="s">
        <v>5</v>
      </c>
    </row>
    <row r="2534" spans="1:16" ht="25.5">
      <c r="A2534" t="s">
        <v>50</v>
      </c>
      <c s="34" t="s">
        <v>3368</v>
      </c>
      <c s="34" t="s">
        <v>3369</v>
      </c>
      <c s="35" t="s">
        <v>5</v>
      </c>
      <c s="6" t="s">
        <v>3370</v>
      </c>
      <c s="36" t="s">
        <v>620</v>
      </c>
      <c s="37">
        <v>1</v>
      </c>
      <c s="36">
        <v>0</v>
      </c>
      <c s="36">
        <f>ROUND(G2534*H2534,6)</f>
      </c>
      <c r="L2534" s="38">
        <v>0</v>
      </c>
      <c s="32">
        <f>ROUND(ROUND(L2534,2)*ROUND(G2534,3),2)</f>
      </c>
      <c s="36" t="s">
        <v>1273</v>
      </c>
      <c>
        <f>(M2534*21)/100</f>
      </c>
      <c t="s">
        <v>28</v>
      </c>
    </row>
    <row r="2535" spans="1:5" ht="25.5">
      <c r="A2535" s="35" t="s">
        <v>57</v>
      </c>
      <c r="E2535" s="39" t="s">
        <v>3370</v>
      </c>
    </row>
    <row r="2536" spans="1:5" ht="12.75">
      <c r="A2536" s="35" t="s">
        <v>58</v>
      </c>
      <c r="E2536" s="40" t="s">
        <v>5</v>
      </c>
    </row>
    <row r="2537" spans="1:5" ht="12.75">
      <c r="A2537" t="s">
        <v>60</v>
      </c>
      <c r="E2537" s="39" t="s">
        <v>5</v>
      </c>
    </row>
    <row r="2538" spans="1:16" ht="25.5">
      <c r="A2538" t="s">
        <v>50</v>
      </c>
      <c s="34" t="s">
        <v>3371</v>
      </c>
      <c s="34" t="s">
        <v>3372</v>
      </c>
      <c s="35" t="s">
        <v>5</v>
      </c>
      <c s="6" t="s">
        <v>3370</v>
      </c>
      <c s="36" t="s">
        <v>620</v>
      </c>
      <c s="37">
        <v>1</v>
      </c>
      <c s="36">
        <v>0</v>
      </c>
      <c s="36">
        <f>ROUND(G2538*H2538,6)</f>
      </c>
      <c r="L2538" s="38">
        <v>0</v>
      </c>
      <c s="32">
        <f>ROUND(ROUND(L2538,2)*ROUND(G2538,3),2)</f>
      </c>
      <c s="36" t="s">
        <v>1273</v>
      </c>
      <c>
        <f>(M2538*21)/100</f>
      </c>
      <c t="s">
        <v>28</v>
      </c>
    </row>
    <row r="2539" spans="1:5" ht="25.5">
      <c r="A2539" s="35" t="s">
        <v>57</v>
      </c>
      <c r="E2539" s="39" t="s">
        <v>3370</v>
      </c>
    </row>
    <row r="2540" spans="1:5" ht="12.75">
      <c r="A2540" s="35" t="s">
        <v>58</v>
      </c>
      <c r="E2540" s="40" t="s">
        <v>5</v>
      </c>
    </row>
    <row r="2541" spans="1:5" ht="12.75">
      <c r="A2541" t="s">
        <v>60</v>
      </c>
      <c r="E2541" s="39" t="s">
        <v>5</v>
      </c>
    </row>
    <row r="2542" spans="1:16" ht="25.5">
      <c r="A2542" t="s">
        <v>50</v>
      </c>
      <c s="34" t="s">
        <v>3373</v>
      </c>
      <c s="34" t="s">
        <v>3374</v>
      </c>
      <c s="35" t="s">
        <v>5</v>
      </c>
      <c s="6" t="s">
        <v>3370</v>
      </c>
      <c s="36" t="s">
        <v>620</v>
      </c>
      <c s="37">
        <v>1</v>
      </c>
      <c s="36">
        <v>0</v>
      </c>
      <c s="36">
        <f>ROUND(G2542*H2542,6)</f>
      </c>
      <c r="L2542" s="38">
        <v>0</v>
      </c>
      <c s="32">
        <f>ROUND(ROUND(L2542,2)*ROUND(G2542,3),2)</f>
      </c>
      <c s="36" t="s">
        <v>1273</v>
      </c>
      <c>
        <f>(M2542*21)/100</f>
      </c>
      <c t="s">
        <v>28</v>
      </c>
    </row>
    <row r="2543" spans="1:5" ht="25.5">
      <c r="A2543" s="35" t="s">
        <v>57</v>
      </c>
      <c r="E2543" s="39" t="s">
        <v>3370</v>
      </c>
    </row>
    <row r="2544" spans="1:5" ht="12.75">
      <c r="A2544" s="35" t="s">
        <v>58</v>
      </c>
      <c r="E2544" s="40" t="s">
        <v>5</v>
      </c>
    </row>
    <row r="2545" spans="1:5" ht="12.75">
      <c r="A2545" t="s">
        <v>60</v>
      </c>
      <c r="E2545" s="39" t="s">
        <v>5</v>
      </c>
    </row>
    <row r="2546" spans="1:16" ht="25.5">
      <c r="A2546" t="s">
        <v>50</v>
      </c>
      <c s="34" t="s">
        <v>3375</v>
      </c>
      <c s="34" t="s">
        <v>3376</v>
      </c>
      <c s="35" t="s">
        <v>5</v>
      </c>
      <c s="6" t="s">
        <v>3370</v>
      </c>
      <c s="36" t="s">
        <v>620</v>
      </c>
      <c s="37">
        <v>1</v>
      </c>
      <c s="36">
        <v>0</v>
      </c>
      <c s="36">
        <f>ROUND(G2546*H2546,6)</f>
      </c>
      <c r="L2546" s="38">
        <v>0</v>
      </c>
      <c s="32">
        <f>ROUND(ROUND(L2546,2)*ROUND(G2546,3),2)</f>
      </c>
      <c s="36" t="s">
        <v>1273</v>
      </c>
      <c>
        <f>(M2546*21)/100</f>
      </c>
      <c t="s">
        <v>28</v>
      </c>
    </row>
    <row r="2547" spans="1:5" ht="25.5">
      <c r="A2547" s="35" t="s">
        <v>57</v>
      </c>
      <c r="E2547" s="39" t="s">
        <v>3370</v>
      </c>
    </row>
    <row r="2548" spans="1:5" ht="12.75">
      <c r="A2548" s="35" t="s">
        <v>58</v>
      </c>
      <c r="E2548" s="40" t="s">
        <v>5</v>
      </c>
    </row>
    <row r="2549" spans="1:5" ht="12.75">
      <c r="A2549" t="s">
        <v>60</v>
      </c>
      <c r="E2549" s="39" t="s">
        <v>5</v>
      </c>
    </row>
    <row r="2550" spans="1:16" ht="25.5">
      <c r="A2550" t="s">
        <v>50</v>
      </c>
      <c s="34" t="s">
        <v>3377</v>
      </c>
      <c s="34" t="s">
        <v>3378</v>
      </c>
      <c s="35" t="s">
        <v>5</v>
      </c>
      <c s="6" t="s">
        <v>3379</v>
      </c>
      <c s="36" t="s">
        <v>620</v>
      </c>
      <c s="37">
        <v>1</v>
      </c>
      <c s="36">
        <v>0</v>
      </c>
      <c s="36">
        <f>ROUND(G2550*H2550,6)</f>
      </c>
      <c r="L2550" s="38">
        <v>0</v>
      </c>
      <c s="32">
        <f>ROUND(ROUND(L2550,2)*ROUND(G2550,3),2)</f>
      </c>
      <c s="36" t="s">
        <v>1273</v>
      </c>
      <c>
        <f>(M2550*21)/100</f>
      </c>
      <c t="s">
        <v>28</v>
      </c>
    </row>
    <row r="2551" spans="1:5" ht="25.5">
      <c r="A2551" s="35" t="s">
        <v>57</v>
      </c>
      <c r="E2551" s="39" t="s">
        <v>3379</v>
      </c>
    </row>
    <row r="2552" spans="1:5" ht="12.75">
      <c r="A2552" s="35" t="s">
        <v>58</v>
      </c>
      <c r="E2552" s="40" t="s">
        <v>5</v>
      </c>
    </row>
    <row r="2553" spans="1:5" ht="12.75">
      <c r="A2553" t="s">
        <v>60</v>
      </c>
      <c r="E2553" s="39" t="s">
        <v>5</v>
      </c>
    </row>
    <row r="2554" spans="1:16" ht="25.5">
      <c r="A2554" t="s">
        <v>50</v>
      </c>
      <c s="34" t="s">
        <v>3380</v>
      </c>
      <c s="34" t="s">
        <v>3381</v>
      </c>
      <c s="35" t="s">
        <v>5</v>
      </c>
      <c s="6" t="s">
        <v>3382</v>
      </c>
      <c s="36" t="s">
        <v>620</v>
      </c>
      <c s="37">
        <v>1</v>
      </c>
      <c s="36">
        <v>0</v>
      </c>
      <c s="36">
        <f>ROUND(G2554*H2554,6)</f>
      </c>
      <c r="L2554" s="38">
        <v>0</v>
      </c>
      <c s="32">
        <f>ROUND(ROUND(L2554,2)*ROUND(G2554,3),2)</f>
      </c>
      <c s="36" t="s">
        <v>1273</v>
      </c>
      <c>
        <f>(M2554*21)/100</f>
      </c>
      <c t="s">
        <v>28</v>
      </c>
    </row>
    <row r="2555" spans="1:5" ht="25.5">
      <c r="A2555" s="35" t="s">
        <v>57</v>
      </c>
      <c r="E2555" s="39" t="s">
        <v>3382</v>
      </c>
    </row>
    <row r="2556" spans="1:5" ht="12.75">
      <c r="A2556" s="35" t="s">
        <v>58</v>
      </c>
      <c r="E2556" s="40" t="s">
        <v>5</v>
      </c>
    </row>
    <row r="2557" spans="1:5" ht="12.75">
      <c r="A2557" t="s">
        <v>60</v>
      </c>
      <c r="E2557" s="39" t="s">
        <v>5</v>
      </c>
    </row>
    <row r="2558" spans="1:16" ht="25.5">
      <c r="A2558" t="s">
        <v>50</v>
      </c>
      <c s="34" t="s">
        <v>3383</v>
      </c>
      <c s="34" t="s">
        <v>3384</v>
      </c>
      <c s="35" t="s">
        <v>5</v>
      </c>
      <c s="6" t="s">
        <v>3379</v>
      </c>
      <c s="36" t="s">
        <v>620</v>
      </c>
      <c s="37">
        <v>1</v>
      </c>
      <c s="36">
        <v>0</v>
      </c>
      <c s="36">
        <f>ROUND(G2558*H2558,6)</f>
      </c>
      <c r="L2558" s="38">
        <v>0</v>
      </c>
      <c s="32">
        <f>ROUND(ROUND(L2558,2)*ROUND(G2558,3),2)</f>
      </c>
      <c s="36" t="s">
        <v>1273</v>
      </c>
      <c>
        <f>(M2558*21)/100</f>
      </c>
      <c t="s">
        <v>28</v>
      </c>
    </row>
    <row r="2559" spans="1:5" ht="25.5">
      <c r="A2559" s="35" t="s">
        <v>57</v>
      </c>
      <c r="E2559" s="39" t="s">
        <v>3379</v>
      </c>
    </row>
    <row r="2560" spans="1:5" ht="12.75">
      <c r="A2560" s="35" t="s">
        <v>58</v>
      </c>
      <c r="E2560" s="40" t="s">
        <v>5</v>
      </c>
    </row>
    <row r="2561" spans="1:5" ht="12.75">
      <c r="A2561" t="s">
        <v>60</v>
      </c>
      <c r="E2561" s="39" t="s">
        <v>5</v>
      </c>
    </row>
    <row r="2562" spans="1:16" ht="25.5">
      <c r="A2562" t="s">
        <v>50</v>
      </c>
      <c s="34" t="s">
        <v>3385</v>
      </c>
      <c s="34" t="s">
        <v>3386</v>
      </c>
      <c s="35" t="s">
        <v>5</v>
      </c>
      <c s="6" t="s">
        <v>3382</v>
      </c>
      <c s="36" t="s">
        <v>620</v>
      </c>
      <c s="37">
        <v>1</v>
      </c>
      <c s="36">
        <v>0</v>
      </c>
      <c s="36">
        <f>ROUND(G2562*H2562,6)</f>
      </c>
      <c r="L2562" s="38">
        <v>0</v>
      </c>
      <c s="32">
        <f>ROUND(ROUND(L2562,2)*ROUND(G2562,3),2)</f>
      </c>
      <c s="36" t="s">
        <v>1273</v>
      </c>
      <c>
        <f>(M2562*21)/100</f>
      </c>
      <c t="s">
        <v>28</v>
      </c>
    </row>
    <row r="2563" spans="1:5" ht="25.5">
      <c r="A2563" s="35" t="s">
        <v>57</v>
      </c>
      <c r="E2563" s="39" t="s">
        <v>3382</v>
      </c>
    </row>
    <row r="2564" spans="1:5" ht="12.75">
      <c r="A2564" s="35" t="s">
        <v>58</v>
      </c>
      <c r="E2564" s="40" t="s">
        <v>5</v>
      </c>
    </row>
    <row r="2565" spans="1:5" ht="12.75">
      <c r="A2565" t="s">
        <v>60</v>
      </c>
      <c r="E2565" s="39" t="s">
        <v>5</v>
      </c>
    </row>
    <row r="2566" spans="1:16" ht="25.5">
      <c r="A2566" t="s">
        <v>50</v>
      </c>
      <c s="34" t="s">
        <v>3387</v>
      </c>
      <c s="34" t="s">
        <v>3388</v>
      </c>
      <c s="35" t="s">
        <v>5</v>
      </c>
      <c s="6" t="s">
        <v>3389</v>
      </c>
      <c s="36" t="s">
        <v>620</v>
      </c>
      <c s="37">
        <v>1</v>
      </c>
      <c s="36">
        <v>0</v>
      </c>
      <c s="36">
        <f>ROUND(G2566*H2566,6)</f>
      </c>
      <c r="L2566" s="38">
        <v>0</v>
      </c>
      <c s="32">
        <f>ROUND(ROUND(L2566,2)*ROUND(G2566,3),2)</f>
      </c>
      <c s="36" t="s">
        <v>1273</v>
      </c>
      <c>
        <f>(M2566*21)/100</f>
      </c>
      <c t="s">
        <v>28</v>
      </c>
    </row>
    <row r="2567" spans="1:5" ht="25.5">
      <c r="A2567" s="35" t="s">
        <v>57</v>
      </c>
      <c r="E2567" s="39" t="s">
        <v>3389</v>
      </c>
    </row>
    <row r="2568" spans="1:5" ht="12.75">
      <c r="A2568" s="35" t="s">
        <v>58</v>
      </c>
      <c r="E2568" s="40" t="s">
        <v>5</v>
      </c>
    </row>
    <row r="2569" spans="1:5" ht="12.75">
      <c r="A2569" t="s">
        <v>60</v>
      </c>
      <c r="E2569" s="39" t="s">
        <v>5</v>
      </c>
    </row>
    <row r="2570" spans="1:16" ht="25.5">
      <c r="A2570" t="s">
        <v>50</v>
      </c>
      <c s="34" t="s">
        <v>3390</v>
      </c>
      <c s="34" t="s">
        <v>3391</v>
      </c>
      <c s="35" t="s">
        <v>5</v>
      </c>
      <c s="6" t="s">
        <v>3392</v>
      </c>
      <c s="36" t="s">
        <v>620</v>
      </c>
      <c s="37">
        <v>1</v>
      </c>
      <c s="36">
        <v>0</v>
      </c>
      <c s="36">
        <f>ROUND(G2570*H2570,6)</f>
      </c>
      <c r="L2570" s="38">
        <v>0</v>
      </c>
      <c s="32">
        <f>ROUND(ROUND(L2570,2)*ROUND(G2570,3),2)</f>
      </c>
      <c s="36" t="s">
        <v>1273</v>
      </c>
      <c>
        <f>(M2570*21)/100</f>
      </c>
      <c t="s">
        <v>28</v>
      </c>
    </row>
    <row r="2571" spans="1:5" ht="25.5">
      <c r="A2571" s="35" t="s">
        <v>57</v>
      </c>
      <c r="E2571" s="39" t="s">
        <v>3392</v>
      </c>
    </row>
    <row r="2572" spans="1:5" ht="12.75">
      <c r="A2572" s="35" t="s">
        <v>58</v>
      </c>
      <c r="E2572" s="40" t="s">
        <v>5</v>
      </c>
    </row>
    <row r="2573" spans="1:5" ht="12.75">
      <c r="A2573" t="s">
        <v>60</v>
      </c>
      <c r="E2573" s="39" t="s">
        <v>5</v>
      </c>
    </row>
    <row r="2574" spans="1:16" ht="25.5">
      <c r="A2574" t="s">
        <v>50</v>
      </c>
      <c s="34" t="s">
        <v>3393</v>
      </c>
      <c s="34" t="s">
        <v>3394</v>
      </c>
      <c s="35" t="s">
        <v>5</v>
      </c>
      <c s="6" t="s">
        <v>3392</v>
      </c>
      <c s="36" t="s">
        <v>620</v>
      </c>
      <c s="37">
        <v>1</v>
      </c>
      <c s="36">
        <v>0</v>
      </c>
      <c s="36">
        <f>ROUND(G2574*H2574,6)</f>
      </c>
      <c r="L2574" s="38">
        <v>0</v>
      </c>
      <c s="32">
        <f>ROUND(ROUND(L2574,2)*ROUND(G2574,3),2)</f>
      </c>
      <c s="36" t="s">
        <v>1273</v>
      </c>
      <c>
        <f>(M2574*21)/100</f>
      </c>
      <c t="s">
        <v>28</v>
      </c>
    </row>
    <row r="2575" spans="1:5" ht="25.5">
      <c r="A2575" s="35" t="s">
        <v>57</v>
      </c>
      <c r="E2575" s="39" t="s">
        <v>3392</v>
      </c>
    </row>
    <row r="2576" spans="1:5" ht="12.75">
      <c r="A2576" s="35" t="s">
        <v>58</v>
      </c>
      <c r="E2576" s="40" t="s">
        <v>5</v>
      </c>
    </row>
    <row r="2577" spans="1:5" ht="12.75">
      <c r="A2577" t="s">
        <v>60</v>
      </c>
      <c r="E2577" s="39" t="s">
        <v>5</v>
      </c>
    </row>
    <row r="2578" spans="1:16" ht="25.5">
      <c r="A2578" t="s">
        <v>50</v>
      </c>
      <c s="34" t="s">
        <v>3395</v>
      </c>
      <c s="34" t="s">
        <v>3396</v>
      </c>
      <c s="35" t="s">
        <v>5</v>
      </c>
      <c s="6" t="s">
        <v>3397</v>
      </c>
      <c s="36" t="s">
        <v>620</v>
      </c>
      <c s="37">
        <v>1</v>
      </c>
      <c s="36">
        <v>0</v>
      </c>
      <c s="36">
        <f>ROUND(G2578*H2578,6)</f>
      </c>
      <c r="L2578" s="38">
        <v>0</v>
      </c>
      <c s="32">
        <f>ROUND(ROUND(L2578,2)*ROUND(G2578,3),2)</f>
      </c>
      <c s="36" t="s">
        <v>1273</v>
      </c>
      <c>
        <f>(M2578*21)/100</f>
      </c>
      <c t="s">
        <v>28</v>
      </c>
    </row>
    <row r="2579" spans="1:5" ht="25.5">
      <c r="A2579" s="35" t="s">
        <v>57</v>
      </c>
      <c r="E2579" s="39" t="s">
        <v>3397</v>
      </c>
    </row>
    <row r="2580" spans="1:5" ht="12.75">
      <c r="A2580" s="35" t="s">
        <v>58</v>
      </c>
      <c r="E2580" s="40" t="s">
        <v>5</v>
      </c>
    </row>
    <row r="2581" spans="1:5" ht="12.75">
      <c r="A2581" t="s">
        <v>60</v>
      </c>
      <c r="E2581" s="39" t="s">
        <v>5</v>
      </c>
    </row>
    <row r="2582" spans="1:16" ht="25.5">
      <c r="A2582" t="s">
        <v>50</v>
      </c>
      <c s="34" t="s">
        <v>3398</v>
      </c>
      <c s="34" t="s">
        <v>3399</v>
      </c>
      <c s="35" t="s">
        <v>5</v>
      </c>
      <c s="6" t="s">
        <v>3400</v>
      </c>
      <c s="36" t="s">
        <v>620</v>
      </c>
      <c s="37">
        <v>1</v>
      </c>
      <c s="36">
        <v>0</v>
      </c>
      <c s="36">
        <f>ROUND(G2582*H2582,6)</f>
      </c>
      <c r="L2582" s="38">
        <v>0</v>
      </c>
      <c s="32">
        <f>ROUND(ROUND(L2582,2)*ROUND(G2582,3),2)</f>
      </c>
      <c s="36" t="s">
        <v>1273</v>
      </c>
      <c>
        <f>(M2582*21)/100</f>
      </c>
      <c t="s">
        <v>28</v>
      </c>
    </row>
    <row r="2583" spans="1:5" ht="25.5">
      <c r="A2583" s="35" t="s">
        <v>57</v>
      </c>
      <c r="E2583" s="39" t="s">
        <v>3400</v>
      </c>
    </row>
    <row r="2584" spans="1:5" ht="12.75">
      <c r="A2584" s="35" t="s">
        <v>58</v>
      </c>
      <c r="E2584" s="40" t="s">
        <v>5</v>
      </c>
    </row>
    <row r="2585" spans="1:5" ht="12.75">
      <c r="A2585" t="s">
        <v>60</v>
      </c>
      <c r="E2585" s="39" t="s">
        <v>5</v>
      </c>
    </row>
    <row r="2586" spans="1:16" ht="25.5">
      <c r="A2586" t="s">
        <v>50</v>
      </c>
      <c s="34" t="s">
        <v>3401</v>
      </c>
      <c s="34" t="s">
        <v>3402</v>
      </c>
      <c s="35" t="s">
        <v>5</v>
      </c>
      <c s="6" t="s">
        <v>3403</v>
      </c>
      <c s="36" t="s">
        <v>620</v>
      </c>
      <c s="37">
        <v>1</v>
      </c>
      <c s="36">
        <v>0</v>
      </c>
      <c s="36">
        <f>ROUND(G2586*H2586,6)</f>
      </c>
      <c r="L2586" s="38">
        <v>0</v>
      </c>
      <c s="32">
        <f>ROUND(ROUND(L2586,2)*ROUND(G2586,3),2)</f>
      </c>
      <c s="36" t="s">
        <v>1273</v>
      </c>
      <c>
        <f>(M2586*21)/100</f>
      </c>
      <c t="s">
        <v>28</v>
      </c>
    </row>
    <row r="2587" spans="1:5" ht="25.5">
      <c r="A2587" s="35" t="s">
        <v>57</v>
      </c>
      <c r="E2587" s="39" t="s">
        <v>3403</v>
      </c>
    </row>
    <row r="2588" spans="1:5" ht="12.75">
      <c r="A2588" s="35" t="s">
        <v>58</v>
      </c>
      <c r="E2588" s="40" t="s">
        <v>5</v>
      </c>
    </row>
    <row r="2589" spans="1:5" ht="12.75">
      <c r="A2589" t="s">
        <v>60</v>
      </c>
      <c r="E2589" s="39" t="s">
        <v>5</v>
      </c>
    </row>
    <row r="2590" spans="1:16" ht="25.5">
      <c r="A2590" t="s">
        <v>50</v>
      </c>
      <c s="34" t="s">
        <v>3404</v>
      </c>
      <c s="34" t="s">
        <v>3405</v>
      </c>
      <c s="35" t="s">
        <v>5</v>
      </c>
      <c s="6" t="s">
        <v>3397</v>
      </c>
      <c s="36" t="s">
        <v>620</v>
      </c>
      <c s="37">
        <v>1</v>
      </c>
      <c s="36">
        <v>0</v>
      </c>
      <c s="36">
        <f>ROUND(G2590*H2590,6)</f>
      </c>
      <c r="L2590" s="38">
        <v>0</v>
      </c>
      <c s="32">
        <f>ROUND(ROUND(L2590,2)*ROUND(G2590,3),2)</f>
      </c>
      <c s="36" t="s">
        <v>1273</v>
      </c>
      <c>
        <f>(M2590*21)/100</f>
      </c>
      <c t="s">
        <v>28</v>
      </c>
    </row>
    <row r="2591" spans="1:5" ht="25.5">
      <c r="A2591" s="35" t="s">
        <v>57</v>
      </c>
      <c r="E2591" s="39" t="s">
        <v>3397</v>
      </c>
    </row>
    <row r="2592" spans="1:5" ht="12.75">
      <c r="A2592" s="35" t="s">
        <v>58</v>
      </c>
      <c r="E2592" s="40" t="s">
        <v>5</v>
      </c>
    </row>
    <row r="2593" spans="1:5" ht="12.75">
      <c r="A2593" t="s">
        <v>60</v>
      </c>
      <c r="E2593" s="39" t="s">
        <v>5</v>
      </c>
    </row>
    <row r="2594" spans="1:16" ht="25.5">
      <c r="A2594" t="s">
        <v>50</v>
      </c>
      <c s="34" t="s">
        <v>3406</v>
      </c>
      <c s="34" t="s">
        <v>3407</v>
      </c>
      <c s="35" t="s">
        <v>5</v>
      </c>
      <c s="6" t="s">
        <v>3400</v>
      </c>
      <c s="36" t="s">
        <v>620</v>
      </c>
      <c s="37">
        <v>1</v>
      </c>
      <c s="36">
        <v>0</v>
      </c>
      <c s="36">
        <f>ROUND(G2594*H2594,6)</f>
      </c>
      <c r="L2594" s="38">
        <v>0</v>
      </c>
      <c s="32">
        <f>ROUND(ROUND(L2594,2)*ROUND(G2594,3),2)</f>
      </c>
      <c s="36" t="s">
        <v>1273</v>
      </c>
      <c>
        <f>(M2594*21)/100</f>
      </c>
      <c t="s">
        <v>28</v>
      </c>
    </row>
    <row r="2595" spans="1:5" ht="25.5">
      <c r="A2595" s="35" t="s">
        <v>57</v>
      </c>
      <c r="E2595" s="39" t="s">
        <v>3400</v>
      </c>
    </row>
    <row r="2596" spans="1:5" ht="12.75">
      <c r="A2596" s="35" t="s">
        <v>58</v>
      </c>
      <c r="E2596" s="40" t="s">
        <v>5</v>
      </c>
    </row>
    <row r="2597" spans="1:5" ht="12.75">
      <c r="A2597" t="s">
        <v>60</v>
      </c>
      <c r="E2597" s="39" t="s">
        <v>5</v>
      </c>
    </row>
    <row r="2598" spans="1:16" ht="25.5">
      <c r="A2598" t="s">
        <v>50</v>
      </c>
      <c s="34" t="s">
        <v>3408</v>
      </c>
      <c s="34" t="s">
        <v>3409</v>
      </c>
      <c s="35" t="s">
        <v>5</v>
      </c>
      <c s="6" t="s">
        <v>3410</v>
      </c>
      <c s="36" t="s">
        <v>620</v>
      </c>
      <c s="37">
        <v>1</v>
      </c>
      <c s="36">
        <v>0</v>
      </c>
      <c s="36">
        <f>ROUND(G2598*H2598,6)</f>
      </c>
      <c r="L2598" s="38">
        <v>0</v>
      </c>
      <c s="32">
        <f>ROUND(ROUND(L2598,2)*ROUND(G2598,3),2)</f>
      </c>
      <c s="36" t="s">
        <v>1273</v>
      </c>
      <c>
        <f>(M2598*21)/100</f>
      </c>
      <c t="s">
        <v>28</v>
      </c>
    </row>
    <row r="2599" spans="1:5" ht="25.5">
      <c r="A2599" s="35" t="s">
        <v>57</v>
      </c>
      <c r="E2599" s="39" t="s">
        <v>3410</v>
      </c>
    </row>
    <row r="2600" spans="1:5" ht="12.75">
      <c r="A2600" s="35" t="s">
        <v>58</v>
      </c>
      <c r="E2600" s="40" t="s">
        <v>5</v>
      </c>
    </row>
    <row r="2601" spans="1:5" ht="12.75">
      <c r="A2601" t="s">
        <v>60</v>
      </c>
      <c r="E2601" s="39" t="s">
        <v>5</v>
      </c>
    </row>
    <row r="2602" spans="1:16" ht="25.5">
      <c r="A2602" t="s">
        <v>50</v>
      </c>
      <c s="34" t="s">
        <v>3411</v>
      </c>
      <c s="34" t="s">
        <v>3412</v>
      </c>
      <c s="35" t="s">
        <v>5</v>
      </c>
      <c s="6" t="s">
        <v>3410</v>
      </c>
      <c s="36" t="s">
        <v>620</v>
      </c>
      <c s="37">
        <v>1</v>
      </c>
      <c s="36">
        <v>0</v>
      </c>
      <c s="36">
        <f>ROUND(G2602*H2602,6)</f>
      </c>
      <c r="L2602" s="38">
        <v>0</v>
      </c>
      <c s="32">
        <f>ROUND(ROUND(L2602,2)*ROUND(G2602,3),2)</f>
      </c>
      <c s="36" t="s">
        <v>1273</v>
      </c>
      <c>
        <f>(M2602*21)/100</f>
      </c>
      <c t="s">
        <v>28</v>
      </c>
    </row>
    <row r="2603" spans="1:5" ht="25.5">
      <c r="A2603" s="35" t="s">
        <v>57</v>
      </c>
      <c r="E2603" s="39" t="s">
        <v>3410</v>
      </c>
    </row>
    <row r="2604" spans="1:5" ht="12.75">
      <c r="A2604" s="35" t="s">
        <v>58</v>
      </c>
      <c r="E2604" s="40" t="s">
        <v>5</v>
      </c>
    </row>
    <row r="2605" spans="1:5" ht="12.75">
      <c r="A2605" t="s">
        <v>60</v>
      </c>
      <c r="E2605" s="39" t="s">
        <v>5</v>
      </c>
    </row>
    <row r="2606" spans="1:16" ht="25.5">
      <c r="A2606" t="s">
        <v>50</v>
      </c>
      <c s="34" t="s">
        <v>3413</v>
      </c>
      <c s="34" t="s">
        <v>3414</v>
      </c>
      <c s="35" t="s">
        <v>5</v>
      </c>
      <c s="6" t="s">
        <v>3415</v>
      </c>
      <c s="36" t="s">
        <v>620</v>
      </c>
      <c s="37">
        <v>1</v>
      </c>
      <c s="36">
        <v>0</v>
      </c>
      <c s="36">
        <f>ROUND(G2606*H2606,6)</f>
      </c>
      <c r="L2606" s="38">
        <v>0</v>
      </c>
      <c s="32">
        <f>ROUND(ROUND(L2606,2)*ROUND(G2606,3),2)</f>
      </c>
      <c s="36" t="s">
        <v>1273</v>
      </c>
      <c>
        <f>(M2606*21)/100</f>
      </c>
      <c t="s">
        <v>28</v>
      </c>
    </row>
    <row r="2607" spans="1:5" ht="25.5">
      <c r="A2607" s="35" t="s">
        <v>57</v>
      </c>
      <c r="E2607" s="39" t="s">
        <v>3416</v>
      </c>
    </row>
    <row r="2608" spans="1:5" ht="12.75">
      <c r="A2608" s="35" t="s">
        <v>58</v>
      </c>
      <c r="E2608" s="40" t="s">
        <v>5</v>
      </c>
    </row>
    <row r="2609" spans="1:5" ht="12.75">
      <c r="A2609" t="s">
        <v>60</v>
      </c>
      <c r="E2609" s="39" t="s">
        <v>5</v>
      </c>
    </row>
    <row r="2610" spans="1:16" ht="12.75">
      <c r="A2610" t="s">
        <v>50</v>
      </c>
      <c s="34" t="s">
        <v>3417</v>
      </c>
      <c s="34" t="s">
        <v>3418</v>
      </c>
      <c s="35" t="s">
        <v>5</v>
      </c>
      <c s="6" t="s">
        <v>3419</v>
      </c>
      <c s="36" t="s">
        <v>620</v>
      </c>
      <c s="37">
        <v>1</v>
      </c>
      <c s="36">
        <v>0</v>
      </c>
      <c s="36">
        <f>ROUND(G2610*H2610,6)</f>
      </c>
      <c r="L2610" s="38">
        <v>0</v>
      </c>
      <c s="32">
        <f>ROUND(ROUND(L2610,2)*ROUND(G2610,3),2)</f>
      </c>
      <c s="36" t="s">
        <v>1273</v>
      </c>
      <c>
        <f>(M2610*21)/100</f>
      </c>
      <c t="s">
        <v>28</v>
      </c>
    </row>
    <row r="2611" spans="1:5" ht="12.75">
      <c r="A2611" s="35" t="s">
        <v>57</v>
      </c>
      <c r="E2611" s="39" t="s">
        <v>3419</v>
      </c>
    </row>
    <row r="2612" spans="1:5" ht="12.75">
      <c r="A2612" s="35" t="s">
        <v>58</v>
      </c>
      <c r="E2612" s="40" t="s">
        <v>5</v>
      </c>
    </row>
    <row r="2613" spans="1:5" ht="12.75">
      <c r="A2613" t="s">
        <v>60</v>
      </c>
      <c r="E2613" s="39" t="s">
        <v>5</v>
      </c>
    </row>
    <row r="2614" spans="1:16" ht="12.75">
      <c r="A2614" t="s">
        <v>50</v>
      </c>
      <c s="34" t="s">
        <v>3420</v>
      </c>
      <c s="34" t="s">
        <v>3421</v>
      </c>
      <c s="35" t="s">
        <v>5</v>
      </c>
      <c s="6" t="s">
        <v>3422</v>
      </c>
      <c s="36" t="s">
        <v>620</v>
      </c>
      <c s="37">
        <v>1</v>
      </c>
      <c s="36">
        <v>0</v>
      </c>
      <c s="36">
        <f>ROUND(G2614*H2614,6)</f>
      </c>
      <c r="L2614" s="38">
        <v>0</v>
      </c>
      <c s="32">
        <f>ROUND(ROUND(L2614,2)*ROUND(G2614,3),2)</f>
      </c>
      <c s="36" t="s">
        <v>1273</v>
      </c>
      <c>
        <f>(M2614*21)/100</f>
      </c>
      <c t="s">
        <v>28</v>
      </c>
    </row>
    <row r="2615" spans="1:5" ht="12.75">
      <c r="A2615" s="35" t="s">
        <v>57</v>
      </c>
      <c r="E2615" s="39" t="s">
        <v>3422</v>
      </c>
    </row>
    <row r="2616" spans="1:5" ht="12.75">
      <c r="A2616" s="35" t="s">
        <v>58</v>
      </c>
      <c r="E2616" s="40" t="s">
        <v>5</v>
      </c>
    </row>
    <row r="2617" spans="1:5" ht="12.75">
      <c r="A2617" t="s">
        <v>60</v>
      </c>
      <c r="E2617" s="39" t="s">
        <v>5</v>
      </c>
    </row>
    <row r="2618" spans="1:16" ht="12.75">
      <c r="A2618" t="s">
        <v>50</v>
      </c>
      <c s="34" t="s">
        <v>3423</v>
      </c>
      <c s="34" t="s">
        <v>3424</v>
      </c>
      <c s="35" t="s">
        <v>5</v>
      </c>
      <c s="6" t="s">
        <v>3425</v>
      </c>
      <c s="36" t="s">
        <v>620</v>
      </c>
      <c s="37">
        <v>1</v>
      </c>
      <c s="36">
        <v>0</v>
      </c>
      <c s="36">
        <f>ROUND(G2618*H2618,6)</f>
      </c>
      <c r="L2618" s="38">
        <v>0</v>
      </c>
      <c s="32">
        <f>ROUND(ROUND(L2618,2)*ROUND(G2618,3),2)</f>
      </c>
      <c s="36" t="s">
        <v>1273</v>
      </c>
      <c>
        <f>(M2618*21)/100</f>
      </c>
      <c t="s">
        <v>28</v>
      </c>
    </row>
    <row r="2619" spans="1:5" ht="12.75">
      <c r="A2619" s="35" t="s">
        <v>57</v>
      </c>
      <c r="E2619" s="39" t="s">
        <v>3425</v>
      </c>
    </row>
    <row r="2620" spans="1:5" ht="12.75">
      <c r="A2620" s="35" t="s">
        <v>58</v>
      </c>
      <c r="E2620" s="40" t="s">
        <v>5</v>
      </c>
    </row>
    <row r="2621" spans="1:5" ht="12.75">
      <c r="A2621" t="s">
        <v>60</v>
      </c>
      <c r="E2621" s="39" t="s">
        <v>5</v>
      </c>
    </row>
    <row r="2622" spans="1:16" ht="25.5">
      <c r="A2622" t="s">
        <v>50</v>
      </c>
      <c s="34" t="s">
        <v>3426</v>
      </c>
      <c s="34" t="s">
        <v>3427</v>
      </c>
      <c s="35" t="s">
        <v>5</v>
      </c>
      <c s="6" t="s">
        <v>3428</v>
      </c>
      <c s="36" t="s">
        <v>620</v>
      </c>
      <c s="37">
        <v>1</v>
      </c>
      <c s="36">
        <v>0</v>
      </c>
      <c s="36">
        <f>ROUND(G2622*H2622,6)</f>
      </c>
      <c r="L2622" s="38">
        <v>0</v>
      </c>
      <c s="32">
        <f>ROUND(ROUND(L2622,2)*ROUND(G2622,3),2)</f>
      </c>
      <c s="36" t="s">
        <v>1273</v>
      </c>
      <c>
        <f>(M2622*21)/100</f>
      </c>
      <c t="s">
        <v>28</v>
      </c>
    </row>
    <row r="2623" spans="1:5" ht="25.5">
      <c r="A2623" s="35" t="s">
        <v>57</v>
      </c>
      <c r="E2623" s="39" t="s">
        <v>3428</v>
      </c>
    </row>
    <row r="2624" spans="1:5" ht="12.75">
      <c r="A2624" s="35" t="s">
        <v>58</v>
      </c>
      <c r="E2624" s="40" t="s">
        <v>5</v>
      </c>
    </row>
    <row r="2625" spans="1:5" ht="12.75">
      <c r="A2625" t="s">
        <v>60</v>
      </c>
      <c r="E2625" s="39" t="s">
        <v>5</v>
      </c>
    </row>
    <row r="2626" spans="1:16" ht="25.5">
      <c r="A2626" t="s">
        <v>50</v>
      </c>
      <c s="34" t="s">
        <v>3429</v>
      </c>
      <c s="34" t="s">
        <v>3430</v>
      </c>
      <c s="35" t="s">
        <v>5</v>
      </c>
      <c s="6" t="s">
        <v>3431</v>
      </c>
      <c s="36" t="s">
        <v>620</v>
      </c>
      <c s="37">
        <v>1</v>
      </c>
      <c s="36">
        <v>0</v>
      </c>
      <c s="36">
        <f>ROUND(G2626*H2626,6)</f>
      </c>
      <c r="L2626" s="38">
        <v>0</v>
      </c>
      <c s="32">
        <f>ROUND(ROUND(L2626,2)*ROUND(G2626,3),2)</f>
      </c>
      <c s="36" t="s">
        <v>1273</v>
      </c>
      <c>
        <f>(M2626*21)/100</f>
      </c>
      <c t="s">
        <v>28</v>
      </c>
    </row>
    <row r="2627" spans="1:5" ht="25.5">
      <c r="A2627" s="35" t="s">
        <v>57</v>
      </c>
      <c r="E2627" s="39" t="s">
        <v>3431</v>
      </c>
    </row>
    <row r="2628" spans="1:5" ht="12.75">
      <c r="A2628" s="35" t="s">
        <v>58</v>
      </c>
      <c r="E2628" s="40" t="s">
        <v>5</v>
      </c>
    </row>
    <row r="2629" spans="1:5" ht="12.75">
      <c r="A2629" t="s">
        <v>60</v>
      </c>
      <c r="E2629" s="39" t="s">
        <v>5</v>
      </c>
    </row>
    <row r="2630" spans="1:16" ht="25.5">
      <c r="A2630" t="s">
        <v>50</v>
      </c>
      <c s="34" t="s">
        <v>3432</v>
      </c>
      <c s="34" t="s">
        <v>3433</v>
      </c>
      <c s="35" t="s">
        <v>5</v>
      </c>
      <c s="6" t="s">
        <v>3434</v>
      </c>
      <c s="36" t="s">
        <v>220</v>
      </c>
      <c s="37">
        <v>2.44</v>
      </c>
      <c s="36">
        <v>0</v>
      </c>
      <c s="36">
        <f>ROUND(G2630*H2630,6)</f>
      </c>
      <c r="L2630" s="38">
        <v>0</v>
      </c>
      <c s="32">
        <f>ROUND(ROUND(L2630,2)*ROUND(G2630,3),2)</f>
      </c>
      <c s="36" t="s">
        <v>1273</v>
      </c>
      <c>
        <f>(M2630*21)/100</f>
      </c>
      <c t="s">
        <v>28</v>
      </c>
    </row>
    <row r="2631" spans="1:5" ht="25.5">
      <c r="A2631" s="35" t="s">
        <v>57</v>
      </c>
      <c r="E2631" s="39" t="s">
        <v>3434</v>
      </c>
    </row>
    <row r="2632" spans="1:5" ht="12.75">
      <c r="A2632" s="35" t="s">
        <v>58</v>
      </c>
      <c r="E2632" s="40" t="s">
        <v>3435</v>
      </c>
    </row>
    <row r="2633" spans="1:5" ht="12.75">
      <c r="A2633" t="s">
        <v>60</v>
      </c>
      <c r="E2633" s="39" t="s">
        <v>5</v>
      </c>
    </row>
    <row r="2634" spans="1:16" ht="12.75">
      <c r="A2634" t="s">
        <v>50</v>
      </c>
      <c s="34" t="s">
        <v>1349</v>
      </c>
      <c s="34" t="s">
        <v>3436</v>
      </c>
      <c s="35" t="s">
        <v>5</v>
      </c>
      <c s="6" t="s">
        <v>3437</v>
      </c>
      <c s="36" t="s">
        <v>220</v>
      </c>
      <c s="37">
        <v>4.88</v>
      </c>
      <c s="36">
        <v>0</v>
      </c>
      <c s="36">
        <f>ROUND(G2634*H2634,6)</f>
      </c>
      <c r="L2634" s="38">
        <v>0</v>
      </c>
      <c s="32">
        <f>ROUND(ROUND(L2634,2)*ROUND(G2634,3),2)</f>
      </c>
      <c s="36" t="s">
        <v>1273</v>
      </c>
      <c>
        <f>(M2634*21)/100</f>
      </c>
      <c t="s">
        <v>28</v>
      </c>
    </row>
    <row r="2635" spans="1:5" ht="12.75">
      <c r="A2635" s="35" t="s">
        <v>57</v>
      </c>
      <c r="E2635" s="39" t="s">
        <v>3437</v>
      </c>
    </row>
    <row r="2636" spans="1:5" ht="12.75">
      <c r="A2636" s="35" t="s">
        <v>58</v>
      </c>
      <c r="E2636" s="40" t="s">
        <v>3438</v>
      </c>
    </row>
    <row r="2637" spans="1:5" ht="12.75">
      <c r="A2637" t="s">
        <v>60</v>
      </c>
      <c r="E2637" s="39" t="s">
        <v>5</v>
      </c>
    </row>
    <row r="2638" spans="1:16" ht="12.75">
      <c r="A2638" t="s">
        <v>50</v>
      </c>
      <c s="34" t="s">
        <v>3439</v>
      </c>
      <c s="34" t="s">
        <v>3440</v>
      </c>
      <c s="35" t="s">
        <v>5</v>
      </c>
      <c s="6" t="s">
        <v>3441</v>
      </c>
      <c s="36" t="s">
        <v>220</v>
      </c>
      <c s="37">
        <v>4.88</v>
      </c>
      <c s="36">
        <v>0</v>
      </c>
      <c s="36">
        <f>ROUND(G2638*H2638,6)</f>
      </c>
      <c r="L2638" s="38">
        <v>0</v>
      </c>
      <c s="32">
        <f>ROUND(ROUND(L2638,2)*ROUND(G2638,3),2)</f>
      </c>
      <c s="36" t="s">
        <v>1273</v>
      </c>
      <c>
        <f>(M2638*21)/100</f>
      </c>
      <c t="s">
        <v>28</v>
      </c>
    </row>
    <row r="2639" spans="1:5" ht="12.75">
      <c r="A2639" s="35" t="s">
        <v>57</v>
      </c>
      <c r="E2639" s="39" t="s">
        <v>3441</v>
      </c>
    </row>
    <row r="2640" spans="1:5" ht="12.75">
      <c r="A2640" s="35" t="s">
        <v>58</v>
      </c>
      <c r="E2640" s="40" t="s">
        <v>3438</v>
      </c>
    </row>
    <row r="2641" spans="1:5" ht="12.75">
      <c r="A2641" t="s">
        <v>60</v>
      </c>
      <c r="E2641" s="39" t="s">
        <v>5</v>
      </c>
    </row>
    <row r="2642" spans="1:16" ht="12.75">
      <c r="A2642" t="s">
        <v>50</v>
      </c>
      <c s="34" t="s">
        <v>3442</v>
      </c>
      <c s="34" t="s">
        <v>3443</v>
      </c>
      <c s="35" t="s">
        <v>5</v>
      </c>
      <c s="6" t="s">
        <v>3444</v>
      </c>
      <c s="36" t="s">
        <v>220</v>
      </c>
      <c s="37">
        <v>3.3</v>
      </c>
      <c s="36">
        <v>0</v>
      </c>
      <c s="36">
        <f>ROUND(G2642*H2642,6)</f>
      </c>
      <c r="L2642" s="38">
        <v>0</v>
      </c>
      <c s="32">
        <f>ROUND(ROUND(L2642,2)*ROUND(G2642,3),2)</f>
      </c>
      <c s="36" t="s">
        <v>1273</v>
      </c>
      <c>
        <f>(M2642*21)/100</f>
      </c>
      <c t="s">
        <v>28</v>
      </c>
    </row>
    <row r="2643" spans="1:5" ht="12.75">
      <c r="A2643" s="35" t="s">
        <v>57</v>
      </c>
      <c r="E2643" s="39" t="s">
        <v>3444</v>
      </c>
    </row>
    <row r="2644" spans="1:5" ht="12.75">
      <c r="A2644" s="35" t="s">
        <v>58</v>
      </c>
      <c r="E2644" s="40" t="s">
        <v>3445</v>
      </c>
    </row>
    <row r="2645" spans="1:5" ht="12.75">
      <c r="A2645" t="s">
        <v>60</v>
      </c>
      <c r="E2645" s="39" t="s">
        <v>5</v>
      </c>
    </row>
    <row r="2646" spans="1:16" ht="25.5">
      <c r="A2646" t="s">
        <v>50</v>
      </c>
      <c s="34" t="s">
        <v>3446</v>
      </c>
      <c s="34" t="s">
        <v>3447</v>
      </c>
      <c s="35" t="s">
        <v>5</v>
      </c>
      <c s="6" t="s">
        <v>3448</v>
      </c>
      <c s="36" t="s">
        <v>220</v>
      </c>
      <c s="37">
        <v>2.4</v>
      </c>
      <c s="36">
        <v>0</v>
      </c>
      <c s="36">
        <f>ROUND(G2646*H2646,6)</f>
      </c>
      <c r="L2646" s="38">
        <v>0</v>
      </c>
      <c s="32">
        <f>ROUND(ROUND(L2646,2)*ROUND(G2646,3),2)</f>
      </c>
      <c s="36" t="s">
        <v>1273</v>
      </c>
      <c>
        <f>(M2646*21)/100</f>
      </c>
      <c t="s">
        <v>28</v>
      </c>
    </row>
    <row r="2647" spans="1:5" ht="25.5">
      <c r="A2647" s="35" t="s">
        <v>57</v>
      </c>
      <c r="E2647" s="39" t="s">
        <v>3448</v>
      </c>
    </row>
    <row r="2648" spans="1:5" ht="12.75">
      <c r="A2648" s="35" t="s">
        <v>58</v>
      </c>
      <c r="E2648" s="40" t="s">
        <v>3449</v>
      </c>
    </row>
    <row r="2649" spans="1:5" ht="12.75">
      <c r="A2649" t="s">
        <v>60</v>
      </c>
      <c r="E264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