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<sst xmlns="http://schemas.openxmlformats.org/spreadsheetml/2006/main" count="1991" uniqueCount="525">
  <si>
    <t>Aspe</t>
  </si>
  <si>
    <t>Rekapitulace ceny</t>
  </si>
  <si>
    <t>S631900194</t>
  </si>
  <si>
    <t>Doplnění závor a rekonstrukce PZS (P550) v km 84,542 trati Protivín – Zdice</t>
  </si>
  <si>
    <t>ZŘ</t>
  </si>
  <si>
    <t>20210407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</si>
  <si>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</si>
  <si>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</si>
  <si>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</si>
  <si>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</si>
  <si>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</si>
  <si>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</si>
  <si>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</si>
  <si>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</si>
  <si>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</si>
  <si>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</si>
  <si>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</si>
  <si>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v km 84,542 (P550)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</si>
  <si>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</si>
  <si>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</si>
  <si>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</si>
  <si>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</si>
  <si>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</si>
  <si>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</si>
  <si>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</si>
  <si>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</si>
  <si>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</si>
  <si>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</si>
  <si>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</si>
  <si>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</si>
  <si>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</si>
  <si>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</si>
  <si>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</si>
  <si>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</si>
  <si>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</si>
  <si>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</si>
  <si>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</si>
  <si>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</si>
  <si>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</si>
  <si>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</si>
  <si>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</si>
  <si>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</si>
  <si>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</si>
  <si>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</si>
  <si>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</si>
  <si>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</si>
  <si>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</si>
  <si>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</si>
  <si>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</si>
  <si>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</si>
  <si>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</si>
  <si>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</si>
  <si>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</si>
  <si>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</si>
  <si>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2020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</si>
  <si>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</si>
  <si>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</si>
  <si>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</si>
  <si>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</si>
  <si>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</si>
  <si>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</si>
  <si>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</si>
  <si>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</si>
  <si>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</si>
  <si>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</si>
  <si>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</si>
  <si>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</si>
  <si>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</si>
  <si>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</si>
  <si>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</si>
  <si>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</si>
  <si>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</si>
  <si>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</si>
  <si>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</si>
  <si>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</si>
  <si>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</si>
  <si>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</si>
  <si>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</si>
  <si>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</si>
  <si>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DOPLNĚNÍ LOGIKY RELÉOVÉHO PŘEJEZDOVÉHO ZABEZPEČOVACÍHO ZAŘÍZENÍ</t>
  </si>
  <si>
    <t>1. Položka obsahuje:  
 – kompletní doplnění logiky reléového přejezdového zabezpečovacího zařízení vč. potřebného pomocného materiálu a dopravy do staveništního skladu</t>
  </si>
  <si>
    <t>8</t>
  </si>
  <si>
    <t>R3</t>
  </si>
  <si>
    <t>DOPLNĚNÍ LOGIKY RELÉOVÉHO PŘEJEZDOVÉHO ZABEZPEČOVACÍHO ZAŘÍZENÍ - MONTÁŽ</t>
  </si>
  <si>
    <t>OTSKP 2019</t>
  </si>
  <si>
    <t>17</t>
  </si>
  <si>
    <t>R4</t>
  </si>
  <si>
    <t>Úprava adresného software (SZZ, DOZ, diag.) - dodávka i montáž</t>
  </si>
  <si>
    <t>Položka obsahuje veškeré činnosti spojené s úpravou adresného software (SZZ, DOZ, diag.), jeho nasazením / instalací včetně kompletního přezkoušení a projekční přípravy dle nabídky od výrobce.</t>
  </si>
  <si>
    <t>18</t>
  </si>
  <si>
    <t>91297</t>
  </si>
  <si>
    <t>DOPRAVNÍ ZRCADLO</t>
  </si>
  <si>
    <t>R5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</si>
  <si>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</si>
  <si>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</si>
  <si>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19</t>
  </si>
  <si>
    <t>75D237</t>
  </si>
  <si>
    <t>VÝSTRAŽNÍK SE ZÁVOROU, 2 SKŘÍNĚ - MONTÁŽ</t>
  </si>
  <si>
    <t>R6</t>
  </si>
  <si>
    <t>VÝSTRAŽNÍK SE ZÁVOROU, 1 SKŘÍŇ - DODÁVKA</t>
  </si>
  <si>
    <t>Výkaz výměr</t>
  </si>
  <si>
    <t>Položka obsahuje dodávka výstražníku se závorou 1 skříň podle jeho typu a potřebného pomocného materiálu a dopravy do staveništního skladu, včetně DZ A32a</t>
  </si>
  <si>
    <t>20</t>
  </si>
  <si>
    <t>75D217</t>
  </si>
  <si>
    <t>VÝSTRAŽNÍK SE ZÁVOROU, 1 SKŘÍŇ - MONTÁŽ</t>
  </si>
  <si>
    <t>21</t>
  </si>
  <si>
    <t>75D221</t>
  </si>
  <si>
    <t>VÝSTRAŽNÍK BEZ ZÁVORY, 1 SKŘÍŇ - DODÁVKA</t>
  </si>
  <si>
    <t>22</t>
  </si>
  <si>
    <t>75D227</t>
  </si>
  <si>
    <t>VÝSTRAŽNÍK BEZ ZÁVORY, 1 SKŘÍŇ - MONTÁŽ</t>
  </si>
  <si>
    <t>23</t>
  </si>
  <si>
    <t>75D271</t>
  </si>
  <si>
    <t>ZAŘÍZENÍ (PZZ) PRO NEVIDOMÉ - DODÁVKA</t>
  </si>
  <si>
    <t>24</t>
  </si>
  <si>
    <t>75D277</t>
  </si>
  <si>
    <t>ZAŘÍZENÍ (PZZ) PRO NEVIDOMÉ - MONTÁŽ</t>
  </si>
  <si>
    <t>25</t>
  </si>
  <si>
    <t>75C918</t>
  </si>
  <si>
    <t>SNÍMAČ POČÍTAČE NÁPRAV - DEMONTÁŽ</t>
  </si>
  <si>
    <t>75E117</t>
  </si>
  <si>
    <t>DOZOR PRACOVNÍKŮ PROVOZOVATELE PŘI PRÁCI NA ŽIVÉM ZAŘÍZENÍ</t>
  </si>
  <si>
    <t>HOD</t>
  </si>
  <si>
    <t>26</t>
  </si>
  <si>
    <t>75C917</t>
  </si>
  <si>
    <t>SNÍMAČ POČÍTAČE NÁPRAV - MONTÁŽ</t>
  </si>
  <si>
    <t>27</t>
  </si>
  <si>
    <t>75E197</t>
  </si>
  <si>
    <t>PŘÍPRAVA A CELKOVÉ ZKOUŠKY PŘEJEZDOVÉHO ZABEZPEČOVACÍHO ZAŘÍZENÍ PRO JEDNU KOLEJ</t>
  </si>
  <si>
    <t>28</t>
  </si>
  <si>
    <t>75E127</t>
  </si>
  <si>
    <t>CELKOVÁ PROHLÍDKA ZAŘÍZENÍ A VYHOTOVENÍ REVIZNÍ ZPRÁVY</t>
  </si>
  <si>
    <t>29</t>
  </si>
  <si>
    <t>75E1B7</t>
  </si>
  <si>
    <t>REGULACE A ZKOUŠENÍ ZABEZPEČOVACÍHO ZAŘÍZENÍ</t>
  </si>
  <si>
    <t>30</t>
  </si>
  <si>
    <t>74F323</t>
  </si>
  <si>
    <t>PROTOKOL UTZ</t>
  </si>
  <si>
    <t>34</t>
  </si>
  <si>
    <t>R7</t>
  </si>
  <si>
    <t>Přechodné dopravní značení - DODÁVKA A MONTÁŽ</t>
  </si>
  <si>
    <t>Položka zahrnuje:                                                                                                                                                      - vypracování a projednání DIO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</si>
  <si>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</si>
  <si>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R8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</si>
  <si>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</si>
  <si>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</si>
  <si>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</si>
  <si>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</si>
  <si>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</si>
  <si>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</si>
  <si>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</si>
  <si>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</si>
  <si>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</si>
  <si>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</si>
  <si>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</si>
  <si>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</si>
  <si>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</si>
  <si>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</si>
  <si>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</si>
  <si>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</si>
  <si>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</si>
  <si>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</si>
  <si>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</si>
  <si>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</si>
  <si>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</si>
  <si>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</si>
  <si>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</si>
  <si>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75II11</t>
  </si>
  <si>
    <t>SPOJKA PRO CELOPLASTOVÉ KABELY BEZ PANCÍŘE DO 100 ŽIL</t>
  </si>
  <si>
    <t>43</t>
  </si>
  <si>
    <t>75II1X</t>
  </si>
  <si>
    <t>SPOJKA PRO CELOPLASTOVÉ KABELY BEZ PANCÍŘE - MONTÁŽ</t>
  </si>
  <si>
    <t>44</t>
  </si>
  <si>
    <t>701005</t>
  </si>
  <si>
    <t>VYHLEDÁVACÍ MARKER ZEMNÍ S MOŽNOSTÍ ZÁPISU</t>
  </si>
  <si>
    <t>Zemní práce</t>
  </si>
  <si>
    <t>45</t>
  </si>
  <si>
    <t>R9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</si>
  <si>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</si>
  <si>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</si>
  <si>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</si>
  <si>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46</t>
  </si>
  <si>
    <t>709210</t>
  </si>
  <si>
    <t>KŘIŽOVATKA KABELOVÝCH VEDENÍ SE STÁVAJÍCÍ INŽENÝRSKOU SÍTÍ (KABELEM, POTRUBÍM APOD.)</t>
  </si>
  <si>
    <t>47</t>
  </si>
  <si>
    <t>R10</t>
  </si>
  <si>
    <t>POMOC PRÁCE ZŘÍZ NEBO ZAJIŠŤ OCHRANU INŽENÝRSKÝCH SÍTÍ</t>
  </si>
  <si>
    <t>KPL</t>
  </si>
  <si>
    <t>Zahrnuje veškeré náklady spojené s objednatelem požadovanými pracemi</t>
  </si>
  <si>
    <t>48</t>
  </si>
  <si>
    <t>R11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</si>
  <si>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</si>
  <si>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</si>
  <si>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</si>
  <si>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49</t>
  </si>
  <si>
    <t>R12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</si>
  <si>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</si>
  <si>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</si>
  <si>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50</t>
  </si>
  <si>
    <t>17411</t>
  </si>
  <si>
    <t>ZÁSYP JAM A RÝH ZEMINOU SE ZHUTNĚNÍM</t>
  </si>
  <si>
    <t>51</t>
  </si>
  <si>
    <t>702212</t>
  </si>
  <si>
    <t>KABELOVÁ CHRÁNIČKA ZEMNÍ DN PŘES 100 DO 200 MM</t>
  </si>
  <si>
    <t>52</t>
  </si>
  <si>
    <t>702312</t>
  </si>
  <si>
    <t>ZAKRYTÍ KABELŮ VÝSTRAŽNOU FÓLIÍ ŠÍŘKY PŘES 20 DO 40 CM</t>
  </si>
  <si>
    <t>53</t>
  </si>
  <si>
    <t>14173</t>
  </si>
  <si>
    <t>PROTLAČOVÁNÍ POTRUBÍ Z PLAST HMOT DN DO 200MM</t>
  </si>
  <si>
    <t>54</t>
  </si>
  <si>
    <t>18210</t>
  </si>
  <si>
    <t>ÚPRAVA POVRCHŮ SROVNÁNÍM ÚZEMÍ</t>
  </si>
  <si>
    <t>55</t>
  </si>
  <si>
    <t>R13</t>
  </si>
  <si>
    <t>OSTATNÍ POŽADAVKY - ZEMĚMĚŘIČSKÁ MĚŘENÍ</t>
  </si>
  <si>
    <t>Zahrnuje veškeré náklady spojené s požadovanými pracemi ( dle názvu položky)</t>
  </si>
  <si>
    <t>Demontáže</t>
  </si>
  <si>
    <t>75D228</t>
  </si>
  <si>
    <t>VÝSTRAŽNÍK BEZ ZÁVORY, 1 SKŘÍŇ - DEMONTÁŽ</t>
  </si>
  <si>
    <t>56</t>
  </si>
  <si>
    <t>75D248</t>
  </si>
  <si>
    <t>VÝSTRAŽNÍK BEZ ZÁVORY, 2 SKŘÍNĚ - DEMONTÁŽ</t>
  </si>
  <si>
    <t>57</t>
  </si>
  <si>
    <t>75B6T8</t>
  </si>
  <si>
    <t>BATERIE - DEMONTÁŽ</t>
  </si>
  <si>
    <t>58</t>
  </si>
  <si>
    <t>75B6G8</t>
  </si>
  <si>
    <t>USMĚRŇOVAČ - DEMONTÁŽ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</si>
  <si>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</si>
  <si>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</si>
  <si>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</si>
  <si>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</si>
  <si>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</si>
  <si>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</si>
  <si>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</si>
  <si>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</si>
  <si>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</si>
  <si>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</si>
  <si>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</si>
  <si>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</si>
  <si>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</si>
  <si>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</si>
  <si>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</si>
  <si>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</si>
  <si>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</si>
  <si>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</si>
  <si>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</si>
  <si>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</si>
  <si>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</si>
  <si>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</si>
  <si>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</si>
  <si>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</si>
  <si>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</si>
  <si>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</si>
  <si>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</si>
  <si>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</si>
  <si>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</si>
  <si>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</si>
  <si>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</si>
  <si>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[bez vazby na CS]</t>
  </si>
  <si>
    <t>dle SoD.</t>
  </si>
  <si>
    <t>Položka zahrnuje veškeré činnosti nezbytné k zajištění exkurze.</t>
  </si>
  <si>
    <t>E.1.3</t>
  </si>
  <si>
    <t>Železniční přejezdy</t>
  </si>
  <si>
    <t xml:space="preserve">  SO 01</t>
  </si>
  <si>
    <t>Přejezd v km 84,542</t>
  </si>
  <si>
    <t>SO 01</t>
  </si>
  <si>
    <t>0</t>
  </si>
  <si>
    <t>Všeobecné položky</t>
  </si>
  <si>
    <t>15113</t>
  </si>
  <si>
    <t>POPLATKY ZA LIKVIDACŮ ODPADŮ NEKONTAMINOVANÝCH - 17 05 04 VYTĚŽENÉ ZEMINY A HORNINY - III. TŘÍDA - TĚŽITELNOSTI</t>
  </si>
  <si>
    <t>T</t>
  </si>
  <si>
    <t>výkopová zemina (odečten objem na zásypy) * objemová hmotnost (2,0)</t>
  </si>
  <si>
    <t>15130</t>
  </si>
  <si>
    <t>POPLATKY ZA LIKVIDACŮ ODPADŮ NEKONTAMINOVANÝCH - 17 03 02 VYBOURANÝ ASFALTOVÝ BETON BEZ DEHTU</t>
  </si>
  <si>
    <t>1: odstranění asfaltového stávajícího krytu, tl. 100mm * objemová hmotnost (2,5)</t>
  </si>
  <si>
    <t>15140</t>
  </si>
  <si>
    <t>POPLATKY ZA LIKVIDACŮ ODPADŮ NEKONTAMINOVANÝCH - 17 01 01 BETON Z DEMOLIC OBJEKTŮ, ZÁKLADŮ TV</t>
  </si>
  <si>
    <t>1: drobné objekty, základy stožárů apod.*objem.hmotnost, 12*2,5</t>
  </si>
  <si>
    <t>15150</t>
  </si>
  <si>
    <t>POPLATKY ZA LIKVIDACŮ ODPADŮ NEKONTAMINOVANÝCH - 17 05 08 ŠTĚRK Z KOLEJIŠTĚ (ODPAD PO RECYKLACI)</t>
  </si>
  <si>
    <t>objem odtěženého kolejového lože * objemová hmotnost (2,0)</t>
  </si>
  <si>
    <t>15160</t>
  </si>
  <si>
    <t>POPLATKY ZA LIKVIDACŮ ODPADŮ NEKONTAMINOVANÝCH - 02 01 03 SMÝCENÉ STROMY A KEŘE</t>
  </si>
  <si>
    <t>odhad 250kg,  0,25t</t>
  </si>
  <si>
    <t>15210</t>
  </si>
  <si>
    <t>POPLATKY ZA LIKVIDACŮ ODPADŮ NEKONTAMINOVANÝCH - 17 01 01 ŽELEZNIČNÍ PRAŽCE BETONOVÉ</t>
  </si>
  <si>
    <t>19/0,611=32ks*0,260</t>
  </si>
  <si>
    <t>15250</t>
  </si>
  <si>
    <t>POPLATKY ZA LIKVIDACŮ ODPADŮ NEKONTAMINOVANÝCH - 17 02 03 POLYETYLÉNOVÉ PODLOŽKY (ŽEL. SVRŠEK)</t>
  </si>
  <si>
    <t>1: pražce*2*0,09 
2: 42*2*0,09/1000</t>
  </si>
  <si>
    <t>15260</t>
  </si>
  <si>
    <t>POPLATKY ZA LIKVIDACŮ ODPADŮ NEKONTAMINOVANÝCH - 07 02 99 PRYŽOVÉ PODLOŽKY (ŽEL. SVRŠEK)</t>
  </si>
  <si>
    <t>1: pražce*2*0,214/1000 
2: 42*2*0,214/1000</t>
  </si>
  <si>
    <t>9</t>
  </si>
  <si>
    <t>15330</t>
  </si>
  <si>
    <t>POPLATKY ZA LIKVIDACŮ ODPADŮ NEKONTAMINOVANÝCH - 17 05 04 KAMENNÁ SUŤ</t>
  </si>
  <si>
    <t>odstranění podkladních vrstev vozovek z kameniva drceného tl. 300mm*objemová hmotnost (2,0)</t>
  </si>
  <si>
    <t>10</t>
  </si>
  <si>
    <t>15520</t>
  </si>
  <si>
    <t>POPLATKY ZA LIKVIDACŮ ODPADŮ NEBEZPEČNÝCH - 17 02 04* ŽELEZNIČNÍ PRAŽCE DŘEVĚNÉ</t>
  </si>
  <si>
    <t>6/0,611=10ks*0,105</t>
  </si>
  <si>
    <t>11</t>
  </si>
  <si>
    <t>111203</t>
  </si>
  <si>
    <t>ODSTRANĚNÍ KŘOVIN S ODVOZEM DO 3KM</t>
  </si>
  <si>
    <t>M2</t>
  </si>
  <si>
    <t>odhad 150m2</t>
  </si>
  <si>
    <t>12</t>
  </si>
  <si>
    <t>113138</t>
  </si>
  <si>
    <t>ODSTRANĚNÍ KRYTU ZPEVNĚNÝCH PLOCH S ASFALT POJIVEM, ODVOZ DO 20KM</t>
  </si>
  <si>
    <t>odstranění asfalt.stáv.krytu tl. 100mm: (vlevo 29+ vpravo 36)*0,100</t>
  </si>
  <si>
    <t>13</t>
  </si>
  <si>
    <t>113328</t>
  </si>
  <si>
    <t>ODSTRAN PODKL VOZOVEK A CHODNÍKŮ Z KAMENIVA NESTMEL, ODVOZ DO 20KM</t>
  </si>
  <si>
    <t>vč. krajnic</t>
  </si>
  <si>
    <t>odstranění podkladních vrstev z kameniva drceného tl. 300mm: (vlevo 29+ vpravo 36 )*0,300</t>
  </si>
  <si>
    <t>14</t>
  </si>
  <si>
    <t>12110A</t>
  </si>
  <si>
    <t>SEJMUTÍ ORNICE NEBO LESNÍ PŮDY-BEZ DOPRAVY</t>
  </si>
  <si>
    <t>odhad vpravo 20m2, vlevo 40m2, tl. 0,15m</t>
  </si>
  <si>
    <t>15</t>
  </si>
  <si>
    <t>12110B</t>
  </si>
  <si>
    <t>SEJMUTÍ ORNICE NEBO LESNÍ PŮDY-DOPRAVA</t>
  </si>
  <si>
    <t>m3.km</t>
  </si>
  <si>
    <t>vpravo 20m2, vlevo 40m2, tl. 0,15m, odvoz 20 km</t>
  </si>
  <si>
    <t>16</t>
  </si>
  <si>
    <t>123938</t>
  </si>
  <si>
    <t>ODKOP PRO SPOD STAVBU SILNIC A ŽELEZNIC TŘ. III, ODVOZ DO 20KM</t>
  </si>
  <si>
    <t>prohloubení pro sanaci (ZKPP): 6,25*16,05*0,80, levostranný příkop 20m3</t>
  </si>
  <si>
    <t>12933</t>
  </si>
  <si>
    <t>ČIŠTĚNÍ PŘÍKOPŮ OD NÁNOSU PŘES 0,50M3/M</t>
  </si>
  <si>
    <t>délka příkopu 80m drážní levostranný před přejezdem</t>
  </si>
  <si>
    <t>132938</t>
  </si>
  <si>
    <t>HLOUBENÍ RÝH ŠÍŘ DO 2M PAŽ I NEPAŽ TŘ. III, ODVOZ DO 20KM</t>
  </si>
  <si>
    <t>trativod+svodné potrubí:  šířka *  hloubka * délka : 0,6*1,0*31</t>
  </si>
  <si>
    <t>133938</t>
  </si>
  <si>
    <t>HLOUBENÍ ŠACHET ZAPAŽ I NEPAŽ TŘ. III, ODVOZ DO 20KM</t>
  </si>
  <si>
    <t>2 šachty: 2*1*1*0,7</t>
  </si>
  <si>
    <t>zásyp svod.potrubí + tříděný zásyp po propustku; podkl. vrstva zlepš. zemina: 0,6*1,0*31</t>
  </si>
  <si>
    <t>17511</t>
  </si>
  <si>
    <t>OBSYP POTRUBÍ A OBJEKTŮ SE ZHUTNĚNÍM</t>
  </si>
  <si>
    <t>délka svodného potrubí a zatrubnění* šířka rýhy * výška obsypu 31*0,6*0,4</t>
  </si>
  <si>
    <t>18120</t>
  </si>
  <si>
    <t>ÚPRAVA PLÁNĚ SE ZHUTNĚNÍM V HORNINĚ TŘ. II</t>
  </si>
  <si>
    <t>zemní pláň: 6,25*16,05</t>
  </si>
  <si>
    <t>18222</t>
  </si>
  <si>
    <t>ROZPROSTŘENÍ ORNICE VE SVAHU V TL DO 0,15M</t>
  </si>
  <si>
    <t>plochy zatravnění svahu: 44m2</t>
  </si>
  <si>
    <t>18232</t>
  </si>
  <si>
    <t>ROZPROSTŘENÍ ORNICE V ROVINĚ V TL DO 0,15M</t>
  </si>
  <si>
    <t>zelené pásy: vlevo 16m2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</si>
  <si>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</si>
  <si>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</si>
  <si>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</si>
  <si>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</si>
  <si>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</si>
  <si>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plochy zatravnění svahu: (44+16)m2</t>
  </si>
  <si>
    <t>18243</t>
  </si>
  <si>
    <t>ZALOŽENÍ TRÁVNÍKU HYDROOSEVEM NA HLUŠINU</t>
  </si>
  <si>
    <t>zelené pásy: vlevo 40m2, vpravo 40m2 odhad</t>
  </si>
  <si>
    <t>18461</t>
  </si>
  <si>
    <t>MULČOVÁNÍ</t>
  </si>
  <si>
    <t>18600</t>
  </si>
  <si>
    <t>ZALÉVÁNÍ VODOU</t>
  </si>
  <si>
    <t>zalévaní svahů + v rovině: (60+40+40)*0,15</t>
  </si>
  <si>
    <t>Základy</t>
  </si>
  <si>
    <t>21197</t>
  </si>
  <si>
    <t>OPLÁŠTĚNÍ ODVODŇOVACÍCH ŽEBER Z GEOTEXTILIE</t>
  </si>
  <si>
    <t>délka trativodu * šířka geotextilie * 20% překryv: 31*0,6*2*1,0*1,2</t>
  </si>
  <si>
    <t>31</t>
  </si>
  <si>
    <t>212637</t>
  </si>
  <si>
    <t>TRATIVODY KOMPL Z TRUB Z PLAST HM DN DO 150MM, RÝHA TŘ III</t>
  </si>
  <si>
    <t>délka trativodu: 31m</t>
  </si>
  <si>
    <t>Vodorovné konstrukce</t>
  </si>
  <si>
    <t>32</t>
  </si>
  <si>
    <t>45152</t>
  </si>
  <si>
    <t>PODKLADNÍ A VÝPLŇOVÉ VRSTVY Z KAMENIVA DRCENÉHO</t>
  </si>
  <si>
    <t>podklad pod dlažbu, plocha * výška vrstvy 5cm*vliv sklonu: (8+4)*0,10*1,5</t>
  </si>
  <si>
    <t>33</t>
  </si>
  <si>
    <t>465512</t>
  </si>
  <si>
    <t>DLAŽBY Z LOMOVÉHO KAMENE NA MC</t>
  </si>
  <si>
    <t>zpevněný povrch drážního příkopu u zatrubnění a výtok od svod.potrubí* výška dlažby*vliv sklonu: (8+4)*0,15*1,5</t>
  </si>
  <si>
    <t>Komunikace</t>
  </si>
  <si>
    <t>501101</t>
  </si>
  <si>
    <t>ZŘÍZENÍ KONSTRUKČNÍ VRSTVY TĚLESA ŽELEZNIČNÍHO SPODKU ZE ŠTĚRKODRTI NOVÉ</t>
  </si>
  <si>
    <t>plocha * výška vrstvy: 16,05*6,25*(0,2+0,3+0,3)</t>
  </si>
  <si>
    <t>502941</t>
  </si>
  <si>
    <t>ZŘÍZENÍ KONSTRUKČNÍ VRSTVY TĚLESA ŽELEZNIČNÍHO SPODKU Z GEOTEXTILIE</t>
  </si>
  <si>
    <t>šířka * délka geotextilie * 20% rezerva: 16,05*6,25*1,2</t>
  </si>
  <si>
    <t>512550</t>
  </si>
  <si>
    <t>KOLEJOVÉ LOŽE - ZŘÍZENÍ Z KAMENIVA HRUBÉHO DRCENÉHO (ŠTĚRK)</t>
  </si>
  <si>
    <t>otevřené ŠL+zapuštěné pod přejezdem: 16,05*2,46</t>
  </si>
  <si>
    <t>513550</t>
  </si>
  <si>
    <t>KOLEJOVÉ LOŽE - DOPLNĚNÍ Z KAMENIVA HRUBÉHO DRCENÉHO (ŠTĚRK)</t>
  </si>
  <si>
    <t>doplnění ŠL 5% obj. při úpravě GPK v rozsahu stavby: (221,527-16,05)*2,46*0,05</t>
  </si>
  <si>
    <t>528152</t>
  </si>
  <si>
    <t>KOLEJ 49 E1, ROZD. "C", BEZSTYKOVÁ, PR. BET. BEZPODKLADNICOVÝ, UP. PRUŽNÉ</t>
  </si>
  <si>
    <t>pod přejezdovou konstrukcí rozd. "u", pražc.kotva na každém 2.pražci</t>
  </si>
  <si>
    <t>pražce bet.těžké, bezpodkladnicové upevnění</t>
  </si>
  <si>
    <t>542121</t>
  </si>
  <si>
    <t>SMĚROVÉ A VÝŠKOVÉ VYROVNÁNÍ KOLEJE NA PRAŽCÍCH BETONOVÝCH DO 0,05 M</t>
  </si>
  <si>
    <t>celý oblouk R=300m s přechodnicemi</t>
  </si>
  <si>
    <t>545121</t>
  </si>
  <si>
    <t>SVAR KOLEJNIC (STEJNÉHO TVARU) 49 E1, T JEDNOTLIVĚ</t>
  </si>
  <si>
    <t>počet svarů: 4ks 49 E1/49 E1</t>
  </si>
  <si>
    <t>549220</t>
  </si>
  <si>
    <t>PRAŽCOVÁ KOTVA VE STÁVAJÍCÍ KOLEJI</t>
  </si>
  <si>
    <t>pražcová kotva na každém druhé pražci</t>
  </si>
  <si>
    <t>25m/0,600=42 pražců/2=21 kotev</t>
  </si>
  <si>
    <t>549311</t>
  </si>
  <si>
    <t>ZRUŠENÍ A ZNOVUZŘÍZENÍ BEZSTYKOVÉ KOLEJE NA NEDEMONTOVANÝCH ÚSECÍCH V KOLEJI</t>
  </si>
  <si>
    <t>25m před + 25 m za přejezdem (před a za novým kolejovým polem + nové kolej.pole)</t>
  </si>
  <si>
    <t>56333</t>
  </si>
  <si>
    <t>VOZOVKOVÉ VRSTVY ZE ŠTĚRKODRTI TL. DO 150MM</t>
  </si>
  <si>
    <t>(29+36)*2</t>
  </si>
  <si>
    <t>56942</t>
  </si>
  <si>
    <t>ZPEVNĚNÍ KRAJNIC ZE ŠTĚRKOPÍSKU TL. DO 100MM</t>
  </si>
  <si>
    <t>12m2</t>
  </si>
  <si>
    <t>572221</t>
  </si>
  <si>
    <t>SPOJOVACÍ POSTŘIK Z ASFALTU DO 1,0KG/M2</t>
  </si>
  <si>
    <t>z půdorysu: (29+36)* 2 mezi vrstvami asfaltu=130m2</t>
  </si>
  <si>
    <t>574A33</t>
  </si>
  <si>
    <t>ASFALTOVÝ BETON PRO OBRUSNÉ VRSTVY ACO 11 TL. 40MM</t>
  </si>
  <si>
    <t>vozovkové vrstvy viz situace přejezdu: 29+36</t>
  </si>
  <si>
    <t>574E46</t>
  </si>
  <si>
    <t>ASFALTOVÝ BETON PRO PODKLADNÍ VRSTVY ACP 16+, 16S TL. 50MM</t>
  </si>
  <si>
    <t>Trubní vedení</t>
  </si>
  <si>
    <t>894846</t>
  </si>
  <si>
    <t>ŠACHTY KANALIZAČNÍ PLASTOVÉ D 400MM</t>
  </si>
  <si>
    <t>3 kusy</t>
  </si>
  <si>
    <t>Ostatní konstrukce a práce</t>
  </si>
  <si>
    <t>914141</t>
  </si>
  <si>
    <t>DOPRAVNÍ ZNAČKY ZÁKL VEL OCEL FÓLIE TŘ 3 - DOD A MONTÁŽ</t>
  </si>
  <si>
    <t>2ks A29, 2 ks E3a, 3 ks A32a, 2ks A31c. Technická specifikace položky odpovídá příslušné cenové soustavě.</t>
  </si>
  <si>
    <t>914143</t>
  </si>
  <si>
    <t>DOPRAVNÍ ZNAČKY ZÁKL VEL OCEL FÓLIE TŘ 3 - DEMONTÁŽ</t>
  </si>
  <si>
    <t>2ks A30, 2ks A32a, 1ks A31c</t>
  </si>
  <si>
    <t>915111</t>
  </si>
  <si>
    <t>VODOROVNÉ DOPRAVNÍ ZNAČENÍ BARVOU HLADKÉ - DODÁVKA A POKLÁDKA</t>
  </si>
  <si>
    <t>vodící čáry V4, š=0,125m, dl. 2*25m</t>
  </si>
  <si>
    <t>918513</t>
  </si>
  <si>
    <t>ČELA PROPUSTU Z KAMENE - OBKLAD</t>
  </si>
  <si>
    <t>obklad čel z dlažby z lomového kamene do betonu u prahové vpusti</t>
  </si>
  <si>
    <t>20 m2 * 0,15</t>
  </si>
  <si>
    <t>919112</t>
  </si>
  <si>
    <t>ŘEZÁNÍ ASFALTOVÉHO KRYTU VOZOVEK TL DO 100MM</t>
  </si>
  <si>
    <t>řezání stávajícího asfaltového krytu: 7+6m</t>
  </si>
  <si>
    <t>921311</t>
  </si>
  <si>
    <t>ŽELEZNIČNÍ PŘEJEZD ŽELEZOBETONOVÝ S NOSIČI</t>
  </si>
  <si>
    <t>pražce bet.těžké, rozd. "u"</t>
  </si>
  <si>
    <t>plocha přejezdu včetně závěrných zídek: 6,0*3,71</t>
  </si>
  <si>
    <t>921910</t>
  </si>
  <si>
    <t>PRAHOVÁ VPUSŤ</t>
  </si>
  <si>
    <t>tř.zatížení F900 kN</t>
  </si>
  <si>
    <t>délka: 12,50m</t>
  </si>
  <si>
    <t>921930</t>
  </si>
  <si>
    <t>ANTIKOROZNÍ PROVEDENÍ UPEVŇOVADEL A JINÉHO DROBNÉHO KOLEJIVA</t>
  </si>
  <si>
    <t>16ks pražců s upevňovadly s antikorozní úpravou rozdělení "u" - 10m</t>
  </si>
  <si>
    <t>923941</t>
  </si>
  <si>
    <t>ZAJIŠŤOVACÍ ZNAČKA KONZOLOVÁ (K) VČETNĚ OCELOVÉHO SLOUPKU</t>
  </si>
  <si>
    <t>1: počet nových zajišťovacích značek 
2: 7</t>
  </si>
  <si>
    <t>R925110</t>
  </si>
  <si>
    <t>DRÁŽNÍ STEZKY Z DRTI TL. DO 50 MM</t>
  </si>
  <si>
    <t>OTSKP 2018</t>
  </si>
  <si>
    <t>obě strany+úprava GPK: 0,4*16,05*2+205,477*0,4*2</t>
  </si>
  <si>
    <t>Technická specifikace položky odpovídá příslušné cenové soustavě, zvýšení ceny o 25%.</t>
  </si>
  <si>
    <t>59</t>
  </si>
  <si>
    <t>R925120</t>
  </si>
  <si>
    <t>DRÁŽNÍ STEZKY Z DRTI TL. PŘES 50 MM</t>
  </si>
  <si>
    <t>doplnění do ZŠL pod vozovkou tl.700mm: š.1,0m: 16,05*1,0*2</t>
  </si>
  <si>
    <t>60</t>
  </si>
  <si>
    <t>931317</t>
  </si>
  <si>
    <t>TĚSNĚNÍ DILATAČ SPAR ASF ZÁLIVKOU PRŮŘ DO 1000MM2</t>
  </si>
  <si>
    <t>zalití spár na rozhraní n. a stáv. krytu a u záv. zídek, průřez 30 x 50mm: 6+7m</t>
  </si>
  <si>
    <t>61</t>
  </si>
  <si>
    <t>965010</t>
  </si>
  <si>
    <t>Odstranění kolejového lože a drážních stezek</t>
  </si>
  <si>
    <t>stáv.ŠL: 16,05*2,46+ (+stezky) 2*0,40*0,50*16,05</t>
  </si>
  <si>
    <t>62</t>
  </si>
  <si>
    <t>965021</t>
  </si>
  <si>
    <t>Odstranění kolejového lože a drážních stezek - odvoz na skládku</t>
  </si>
  <si>
    <t>(stáv.ŠL: 16,05*2,46+ (+stezky) 2*0,40*0,50*16,05)*20</t>
  </si>
  <si>
    <t>63</t>
  </si>
  <si>
    <t>965114</t>
  </si>
  <si>
    <t>Demontáž koleje na betonových pražcích rozebráním do součástí</t>
  </si>
  <si>
    <t>(25-6)m</t>
  </si>
  <si>
    <t>64</t>
  </si>
  <si>
    <t>965124</t>
  </si>
  <si>
    <t>DEMONTÁŽ KOLEJE NA DŘEVĚNÝCH PRAŽCÍCH ROZEBRÁNÍM DO SOUČÁSTÍ</t>
  </si>
  <si>
    <t>6m pod přejezd.konstrukcí</t>
  </si>
  <si>
    <t>65</t>
  </si>
  <si>
    <t>965116</t>
  </si>
  <si>
    <t>DEMONTÁŽ KOLEJE NA BETONOVÝCH PRAŽCÍCH - ODVOZ ROZEBRANÝCH SOUČÁSTÍ (Z MÍSTA DEMONTÁŽE NEBO Z MONTÁŽNÍ ZÁKLADNY) K LIKVIDACI</t>
  </si>
  <si>
    <t>t.km</t>
  </si>
  <si>
    <t>délka kolejnicového pásu (0,04943 t/m): (0,04943*19*2)*20</t>
  </si>
  <si>
    <t>66</t>
  </si>
  <si>
    <t>965126</t>
  </si>
  <si>
    <t>Demontáž koleje na dřevěných pražcích - odvoz rozebraných součástí (z místa demontáže nebo z - montážní základny) k likvidaci</t>
  </si>
  <si>
    <t>délka kolejnicového pásu (0,04943 t/m): (0,04943*6*2)*20</t>
  </si>
  <si>
    <t>67</t>
  </si>
  <si>
    <t>965311</t>
  </si>
  <si>
    <t>Rozebrání přejezdu, přechodu z dílců</t>
  </si>
  <si>
    <t>živice: 5*4</t>
  </si>
  <si>
    <t>68</t>
  </si>
  <si>
    <t>965312</t>
  </si>
  <si>
    <t>Rozebrání přejezdu, přechodu z dílců - odvoz (na likvidaci odpadů nebo jiné určené místo)</t>
  </si>
  <si>
    <t>plocha * tl. 0,2m * objemová hmotnost: (5*4*0,2*2,5)*20</t>
  </si>
  <si>
    <t>69</t>
  </si>
  <si>
    <t>965851</t>
  </si>
  <si>
    <t>Demontáž zajišťovací značky</t>
  </si>
  <si>
    <t>počet demontovaných zajišťovacích značek: 7</t>
  </si>
  <si>
    <t>70</t>
  </si>
  <si>
    <t>965852</t>
  </si>
  <si>
    <t>Demontáž zajišťovací značky - odvoz (na likvidaci odpadů nebo jiné určené místo)</t>
  </si>
  <si>
    <t>počet demontovaných zajišťovacích značek - odvoz: 7*0,062*20</t>
  </si>
  <si>
    <t>71</t>
  </si>
  <si>
    <t>96611A</t>
  </si>
  <si>
    <t>BOURÁNÍ KONSTRUKCÍ Z BETONOVÝCH DÍLCŮ - BEZ DOPRAVY</t>
  </si>
  <si>
    <t>drobné stavby v trase (např. základy, zatrubnění příkopu)</t>
  </si>
  <si>
    <t>72</t>
  </si>
  <si>
    <t>96611B</t>
  </si>
  <si>
    <t>BOURÁNÍ KONSTRUKCÍ Z BETONOVÝCH DÍLCŮ - DOPRAVA</t>
  </si>
  <si>
    <t>do 20 km</t>
  </si>
  <si>
    <t>(12*2,5)*20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</si>
</sst>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229</v>
      </c>
      <c s="12" t="s">
        <v>230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231</v>
      </c>
      <c s="12" t="s">
        <v>232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263</v>
      </c>
      <c s="12" t="s">
        <v>264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265</v>
      </c>
      <c s="12" t="s">
        <v>266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COUNTIFS(L8:L213,"=0",A8:A213,"P")+COUNTIFS(L8:L213,"",A8:A213,"P")+SUM(Q8:Q213)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0+J9+J118+J155+J200</f>
      </c>
      <c s="29">
        <f>0+K9+K118+K155+K200</f>
      </c>
      <c s="29">
        <f>0+L9+L118+L155+L200</f>
      </c>
      <c s="29">
        <f>0+M9+M118+M155+M200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38.2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85</v>
      </c>
      <c s="34" t="s">
        <v>86</v>
      </c>
      <c s="35" t="s">
        <v>51</v>
      </c>
      <c s="6" t="s">
        <v>87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38.25">
      <c r="A45" t="s">
        <v>59</v>
      </c>
      <c r="E45" s="39" t="s">
        <v>88</v>
      </c>
    </row>
    <row r="46" spans="1:16" ht="12.75">
      <c r="A46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92</v>
      </c>
      <c s="35" t="s">
        <v>51</v>
      </c>
      <c s="6" t="s">
        <v>93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25.5">
      <c r="A53" t="s">
        <v>59</v>
      </c>
      <c r="E53" s="39" t="s">
        <v>94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98</v>
      </c>
      <c s="35" t="s">
        <v>51</v>
      </c>
      <c s="6" t="s">
        <v>99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100</v>
      </c>
    </row>
    <row r="61" spans="1:5" ht="25.5">
      <c r="A61" t="s">
        <v>59</v>
      </c>
      <c r="E61" s="39" t="s">
        <v>101</v>
      </c>
    </row>
    <row r="62" spans="1:16" ht="12.75">
      <c r="A62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117</v>
      </c>
      <c s="34" t="s">
        <v>120</v>
      </c>
      <c s="35" t="s">
        <v>51</v>
      </c>
      <c s="6" t="s">
        <v>121</v>
      </c>
      <c s="36" t="s">
        <v>122</v>
      </c>
      <c s="37">
        <v>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25.5">
      <c r="A94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122</v>
      </c>
      <c s="37">
        <v>24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122</v>
      </c>
      <c s="37">
        <v>24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9</v>
      </c>
    </row>
    <row r="112" spans="1:5" ht="12.75">
      <c r="A112" s="35" t="s">
        <v>57</v>
      </c>
      <c r="E112" s="40" t="s">
        <v>100</v>
      </c>
    </row>
    <row r="113" spans="1:5" ht="63.75">
      <c r="A113" t="s">
        <v>59</v>
      </c>
      <c r="E113" s="39" t="s">
        <v>141</v>
      </c>
    </row>
    <row r="114" spans="1:16" ht="12.75">
      <c r="A114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100</v>
      </c>
    </row>
    <row r="117" spans="1:5" ht="12.75">
      <c r="A117" t="s">
        <v>59</v>
      </c>
      <c r="E117" s="39" t="s">
        <v>145</v>
      </c>
    </row>
    <row r="118" spans="1:13" ht="12.75">
      <c r="A118" t="s">
        <v>46</v>
      </c>
      <c r="C118" s="31" t="s">
        <v>27</v>
      </c>
      <c r="E118" s="33" t="s">
        <v>146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150</v>
      </c>
      <c s="37">
        <v>0.68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58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150</v>
      </c>
      <c s="37">
        <v>0.68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58</v>
      </c>
    </row>
    <row r="126" spans="1:5" ht="12.75">
      <c r="A126" t="s">
        <v>59</v>
      </c>
      <c r="E126" s="39" t="s">
        <v>60</v>
      </c>
    </row>
    <row r="127" spans="1:16" ht="12.75">
      <c r="A127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150</v>
      </c>
      <c s="37">
        <v>1.64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56</v>
      </c>
    </row>
    <row r="129" spans="1:5" ht="12.75">
      <c r="A129" s="35" t="s">
        <v>57</v>
      </c>
      <c r="E129" s="40" t="s">
        <v>58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150</v>
      </c>
      <c s="37">
        <v>1.64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58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53</v>
      </c>
      <c s="37">
        <v>65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58</v>
      </c>
    </row>
    <row r="138" spans="1:5" ht="12.75">
      <c r="A138" t="s">
        <v>59</v>
      </c>
      <c r="E138" s="39" t="s">
        <v>60</v>
      </c>
    </row>
    <row r="139" spans="1:16" ht="25.5">
      <c r="A139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65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58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65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58</v>
      </c>
    </row>
    <row r="146" spans="1:5" ht="12.75">
      <c r="A146" t="s">
        <v>59</v>
      </c>
      <c r="E146" s="39" t="s">
        <v>60</v>
      </c>
    </row>
    <row r="147" spans="1:16" ht="12.75">
      <c r="A147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65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56</v>
      </c>
    </row>
    <row r="149" spans="1:5" ht="12.75">
      <c r="A149" s="35" t="s">
        <v>57</v>
      </c>
      <c r="E149" s="40" t="s">
        <v>58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65</v>
      </c>
      <c s="37">
        <v>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58</v>
      </c>
    </row>
    <row r="154" spans="1:5" ht="12.75">
      <c r="A154" t="s">
        <v>59</v>
      </c>
      <c r="E154" s="39" t="s">
        <v>60</v>
      </c>
    </row>
    <row r="155" spans="1:13" ht="12.75">
      <c r="A155" t="s">
        <v>46</v>
      </c>
      <c r="C155" s="31" t="s">
        <v>26</v>
      </c>
      <c r="E155" s="33" t="s">
        <v>175</v>
      </c>
      <c r="J155" s="32">
        <f>0</f>
      </c>
      <c s="32">
        <f>0</f>
      </c>
      <c s="32">
        <f>0+L156+L160+L164+L168+L172+L176+L180+L184+L188+L192+L196</f>
      </c>
      <c s="32">
        <f>0+M156+M160+M164+M168+M172+M176+M180+M184+M188+M192+M196</f>
      </c>
    </row>
    <row r="156" spans="1:16" ht="12.75">
      <c r="A156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179</v>
      </c>
      <c s="37">
        <v>0.06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72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58</v>
      </c>
    </row>
    <row r="159" spans="1:5" ht="63.75">
      <c r="A159" t="s">
        <v>59</v>
      </c>
      <c r="E159" s="39" t="s">
        <v>180</v>
      </c>
    </row>
    <row r="160" spans="1:16" ht="25.5">
      <c r="A160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65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58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187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72</v>
      </c>
      <c>
        <f>(M164*21)/100</f>
      </c>
      <c t="s">
        <v>27</v>
      </c>
    </row>
    <row r="165" spans="1:5" ht="12.75">
      <c r="A165" s="35" t="s">
        <v>55</v>
      </c>
      <c r="E165" s="39" t="s">
        <v>56</v>
      </c>
    </row>
    <row r="166" spans="1:5" ht="12.75">
      <c r="A166" s="35" t="s">
        <v>57</v>
      </c>
      <c r="E166" s="40" t="s">
        <v>58</v>
      </c>
    </row>
    <row r="167" spans="1:5" ht="12.75">
      <c r="A167" t="s">
        <v>59</v>
      </c>
      <c r="E167" s="39" t="s">
        <v>188</v>
      </c>
    </row>
    <row r="168" spans="1:16" ht="12.75">
      <c r="A16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192</v>
      </c>
      <c s="37">
        <v>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72</v>
      </c>
      <c>
        <f>(M168*21)/100</f>
      </c>
      <c t="s">
        <v>27</v>
      </c>
    </row>
    <row r="169" spans="1:5" ht="12.75">
      <c r="A169" s="35" t="s">
        <v>55</v>
      </c>
      <c r="E169" s="39" t="s">
        <v>56</v>
      </c>
    </row>
    <row r="170" spans="1:5" ht="12.75">
      <c r="A170" s="35" t="s">
        <v>57</v>
      </c>
      <c r="E170" s="40" t="s">
        <v>58</v>
      </c>
    </row>
    <row r="171" spans="1:5" ht="293.25">
      <c r="A171" t="s">
        <v>59</v>
      </c>
      <c r="E171" s="39" t="s">
        <v>193</v>
      </c>
    </row>
    <row r="172" spans="1:16" ht="12.75">
      <c r="A17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192</v>
      </c>
      <c s="37">
        <v>18.9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72</v>
      </c>
      <c>
        <f>(M172*21)/100</f>
      </c>
      <c t="s">
        <v>27</v>
      </c>
    </row>
    <row r="173" spans="1:5" ht="12.75">
      <c r="A173" s="35" t="s">
        <v>55</v>
      </c>
      <c r="E173" s="39" t="s">
        <v>56</v>
      </c>
    </row>
    <row r="174" spans="1:5" ht="12.75">
      <c r="A174" s="35" t="s">
        <v>57</v>
      </c>
      <c r="E174" s="40" t="s">
        <v>58</v>
      </c>
    </row>
    <row r="175" spans="1:5" ht="293.25">
      <c r="A175" t="s">
        <v>59</v>
      </c>
      <c r="E175" s="39" t="s">
        <v>197</v>
      </c>
    </row>
    <row r="176" spans="1:16" ht="12.75">
      <c r="A176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192</v>
      </c>
      <c s="37">
        <v>27.9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56</v>
      </c>
    </row>
    <row r="178" spans="1:5" ht="12.75">
      <c r="A178" s="35" t="s">
        <v>57</v>
      </c>
      <c r="E178" s="40" t="s">
        <v>58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53</v>
      </c>
      <c s="37">
        <v>21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56</v>
      </c>
    </row>
    <row r="182" spans="1:5" ht="12.75">
      <c r="A182" s="35" t="s">
        <v>57</v>
      </c>
      <c r="E182" s="40" t="s">
        <v>58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53</v>
      </c>
      <c s="37">
        <v>60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56</v>
      </c>
    </row>
    <row r="186" spans="1:5" ht="12.75">
      <c r="A186" s="35" t="s">
        <v>57</v>
      </c>
      <c r="E186" s="40" t="s">
        <v>58</v>
      </c>
    </row>
    <row r="187" spans="1:5" ht="12.75">
      <c r="A187" t="s">
        <v>59</v>
      </c>
      <c r="E187" s="39" t="s">
        <v>60</v>
      </c>
    </row>
    <row r="188" spans="1:16" ht="12.75">
      <c r="A188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53</v>
      </c>
      <c s="37">
        <v>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56</v>
      </c>
    </row>
    <row r="190" spans="1:5" ht="12.75">
      <c r="A190" s="35" t="s">
        <v>57</v>
      </c>
      <c r="E190" s="40" t="s">
        <v>58</v>
      </c>
    </row>
    <row r="191" spans="1:5" ht="12.75">
      <c r="A191" t="s">
        <v>59</v>
      </c>
      <c r="E191" s="39" t="s">
        <v>60</v>
      </c>
    </row>
    <row r="192" spans="1:16" ht="12.75">
      <c r="A192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192</v>
      </c>
      <c s="37">
        <v>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56</v>
      </c>
    </row>
    <row r="194" spans="1:5" ht="12.75">
      <c r="A194" s="35" t="s">
        <v>57</v>
      </c>
      <c r="E194" s="40" t="s">
        <v>58</v>
      </c>
    </row>
    <row r="195" spans="1:5" ht="12.75">
      <c r="A195" t="s">
        <v>59</v>
      </c>
      <c r="E195" s="39" t="s">
        <v>60</v>
      </c>
    </row>
    <row r="196" spans="1:16" ht="12.75">
      <c r="A196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187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72</v>
      </c>
      <c>
        <f>(M196*21)/100</f>
      </c>
      <c t="s">
        <v>27</v>
      </c>
    </row>
    <row r="197" spans="1:5" ht="12.75">
      <c r="A197" s="35" t="s">
        <v>55</v>
      </c>
      <c r="E197" s="39" t="s">
        <v>56</v>
      </c>
    </row>
    <row r="198" spans="1:5" ht="12.75">
      <c r="A198" s="35" t="s">
        <v>57</v>
      </c>
      <c r="E198" s="40" t="s">
        <v>58</v>
      </c>
    </row>
    <row r="199" spans="1:5" ht="12.75">
      <c r="A199" t="s">
        <v>59</v>
      </c>
      <c r="E199" s="39" t="s">
        <v>216</v>
      </c>
    </row>
    <row r="200" spans="1:13" ht="12.75">
      <c r="A200" t="s">
        <v>46</v>
      </c>
      <c r="C200" s="31" t="s">
        <v>69</v>
      </c>
      <c r="E200" s="33" t="s">
        <v>217</v>
      </c>
      <c r="J200" s="32">
        <f>0</f>
      </c>
      <c s="32">
        <f>0</f>
      </c>
      <c s="32">
        <f>0+L201+L205+L209+L213</f>
      </c>
      <c s="32">
        <f>0+M201+M205+M209+M213</f>
      </c>
    </row>
    <row r="201" spans="1:16" ht="12.75">
      <c r="A201" t="s">
        <v>49</v>
      </c>
      <c s="34" t="s">
        <v>213</v>
      </c>
      <c s="34" t="s">
        <v>218</v>
      </c>
      <c s="35" t="s">
        <v>51</v>
      </c>
      <c s="6" t="s">
        <v>219</v>
      </c>
      <c s="36" t="s">
        <v>65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58</v>
      </c>
    </row>
    <row r="204" spans="1:5" ht="12.75">
      <c r="A204" t="s">
        <v>59</v>
      </c>
      <c r="E204" s="39" t="s">
        <v>60</v>
      </c>
    </row>
    <row r="205" spans="1:16" ht="12.75">
      <c r="A205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65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58</v>
      </c>
    </row>
    <row r="208" spans="1:5" ht="12.75">
      <c r="A208" t="s">
        <v>59</v>
      </c>
      <c r="E208" s="39" t="s">
        <v>60</v>
      </c>
    </row>
    <row r="209" spans="1:16" ht="12.75">
      <c r="A209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65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58</v>
      </c>
    </row>
    <row r="212" spans="1:5" ht="12.75">
      <c r="A212" t="s">
        <v>59</v>
      </c>
      <c r="E212" s="39" t="s">
        <v>60</v>
      </c>
    </row>
    <row r="213" spans="1:16" ht="12.75">
      <c r="A213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58</v>
      </c>
    </row>
    <row r="216" spans="1:5" ht="12.75">
      <c r="A216" t="s">
        <v>59</v>
      </c>
      <c r="E21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229</v>
      </c>
      <c r="E4" s="26" t="s">
        <v>230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233</v>
      </c>
      <c r="E8" s="30" t="s">
        <v>232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234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235</v>
      </c>
      <c s="35" t="s">
        <v>51</v>
      </c>
      <c s="6" t="s">
        <v>236</v>
      </c>
      <c s="36" t="s">
        <v>187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237</v>
      </c>
      <c>
        <f>(M10*21)/100</f>
      </c>
      <c t="s">
        <v>27</v>
      </c>
    </row>
    <row r="11" spans="1:5" ht="12.75">
      <c r="A11" s="35" t="s">
        <v>55</v>
      </c>
      <c r="E11" s="39" t="s">
        <v>238</v>
      </c>
    </row>
    <row r="12" spans="1:5" ht="12.75">
      <c r="A12" s="35" t="s">
        <v>57</v>
      </c>
      <c r="E12" s="40" t="s">
        <v>239</v>
      </c>
    </row>
    <row r="13" spans="1:5" ht="89.25">
      <c r="A13" t="s">
        <v>59</v>
      </c>
      <c r="E13" s="39" t="s">
        <v>240</v>
      </c>
    </row>
    <row r="14" spans="1:16" ht="12.75">
      <c r="A14" t="s">
        <v>49</v>
      </c>
      <c s="34" t="s">
        <v>27</v>
      </c>
      <c s="34" t="s">
        <v>241</v>
      </c>
      <c s="35" t="s">
        <v>51</v>
      </c>
      <c s="6" t="s">
        <v>242</v>
      </c>
      <c s="36" t="s">
        <v>187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237</v>
      </c>
      <c>
        <f>(M14*21)/100</f>
      </c>
      <c t="s">
        <v>27</v>
      </c>
    </row>
    <row r="15" spans="1:5" ht="12.75">
      <c r="A15" s="35" t="s">
        <v>55</v>
      </c>
      <c r="E15" s="39" t="s">
        <v>243</v>
      </c>
    </row>
    <row r="16" spans="1:5" ht="12.75">
      <c r="A16" s="35" t="s">
        <v>57</v>
      </c>
      <c r="E16" s="40" t="s">
        <v>239</v>
      </c>
    </row>
    <row r="17" spans="1:5" ht="102">
      <c r="A17" t="s">
        <v>59</v>
      </c>
      <c r="E17" s="39" t="s">
        <v>244</v>
      </c>
    </row>
    <row r="18" spans="1:16" ht="12.75">
      <c r="A18" t="s">
        <v>49</v>
      </c>
      <c s="34" t="s">
        <v>26</v>
      </c>
      <c s="34" t="s">
        <v>245</v>
      </c>
      <c s="35" t="s">
        <v>51</v>
      </c>
      <c s="6" t="s">
        <v>246</v>
      </c>
      <c s="36" t="s">
        <v>187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237</v>
      </c>
      <c>
        <f>(M18*21)/100</f>
      </c>
      <c t="s">
        <v>27</v>
      </c>
    </row>
    <row r="19" spans="1:5" ht="12.75">
      <c r="A19" s="35" t="s">
        <v>55</v>
      </c>
      <c r="E19" s="39" t="s">
        <v>247</v>
      </c>
    </row>
    <row r="20" spans="1:5" ht="12.75">
      <c r="A20" s="35" t="s">
        <v>57</v>
      </c>
      <c r="E20" s="40" t="s">
        <v>239</v>
      </c>
    </row>
    <row r="21" spans="1:5" ht="38.25">
      <c r="A21" t="s">
        <v>59</v>
      </c>
      <c r="E21" s="39" t="s">
        <v>248</v>
      </c>
    </row>
    <row r="22" spans="1:13" ht="12.75">
      <c r="A22" t="s">
        <v>46</v>
      </c>
      <c r="C22" s="31" t="s">
        <v>27</v>
      </c>
      <c r="E22" s="33" t="s">
        <v>249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250</v>
      </c>
      <c s="35" t="s">
        <v>51</v>
      </c>
      <c s="6" t="s">
        <v>251</v>
      </c>
      <c s="36" t="s">
        <v>187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237</v>
      </c>
      <c>
        <f>(M23*21)/100</f>
      </c>
      <c t="s">
        <v>27</v>
      </c>
    </row>
    <row r="24" spans="1:5" ht="12.75">
      <c r="A24" s="35" t="s">
        <v>55</v>
      </c>
      <c r="E24" s="39" t="s">
        <v>252</v>
      </c>
    </row>
    <row r="25" spans="1:5" ht="12.75">
      <c r="A25" s="35" t="s">
        <v>57</v>
      </c>
      <c r="E25" s="40" t="s">
        <v>239</v>
      </c>
    </row>
    <row r="26" spans="1:5" ht="89.25">
      <c r="A26" t="s">
        <v>59</v>
      </c>
      <c r="E26" s="39" t="s">
        <v>253</v>
      </c>
    </row>
    <row r="27" spans="1:16" ht="12.75">
      <c r="A27" t="s">
        <v>49</v>
      </c>
      <c s="34" t="s">
        <v>69</v>
      </c>
      <c s="34" t="s">
        <v>254</v>
      </c>
      <c s="35" t="s">
        <v>51</v>
      </c>
      <c s="6" t="s">
        <v>255</v>
      </c>
      <c s="36" t="s">
        <v>187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237</v>
      </c>
      <c>
        <f>(M27*21)/100</f>
      </c>
      <c t="s">
        <v>27</v>
      </c>
    </row>
    <row r="28" spans="1:5" ht="12.75">
      <c r="A28" s="35" t="s">
        <v>55</v>
      </c>
      <c r="E28" s="39" t="s">
        <v>256</v>
      </c>
    </row>
    <row r="29" spans="1:5" ht="12.75">
      <c r="A29" s="35" t="s">
        <v>57</v>
      </c>
      <c r="E29" s="40" t="s">
        <v>239</v>
      </c>
    </row>
    <row r="30" spans="1:5" ht="76.5">
      <c r="A30" t="s">
        <v>59</v>
      </c>
      <c r="E30" s="39" t="s">
        <v>257</v>
      </c>
    </row>
    <row r="31" spans="1:16" ht="12.75">
      <c r="A31" t="s">
        <v>49</v>
      </c>
      <c s="34" t="s">
        <v>74</v>
      </c>
      <c s="34" t="s">
        <v>258</v>
      </c>
      <c s="35" t="s">
        <v>51</v>
      </c>
      <c s="6" t="s">
        <v>259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260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261</v>
      </c>
    </row>
    <row r="34" spans="1:5" ht="12.75">
      <c r="A34" t="s">
        <v>59</v>
      </c>
      <c r="E34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263</v>
      </c>
      <c r="E4" s="26" t="s">
        <v>264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267</v>
      </c>
      <c r="E8" s="30" t="s">
        <v>266</v>
      </c>
      <c r="J8" s="29">
        <f>0+J9+J50+J127+J136+J145+J202+J207</f>
      </c>
      <c s="29">
        <f>0+K9+K50+K127+K136+K145+K202+K207</f>
      </c>
      <c s="29">
        <f>0+L9+L50+L127+L136+L145+L202+L207</f>
      </c>
      <c s="29">
        <f>0+M9+M50+M127+M136+M145+M202+M207</f>
      </c>
    </row>
    <row r="9" spans="1:13" ht="12.75">
      <c r="A9" t="s">
        <v>46</v>
      </c>
      <c r="C9" s="31" t="s">
        <v>268</v>
      </c>
      <c r="E9" s="33" t="s">
        <v>269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270</v>
      </c>
      <c s="35" t="s">
        <v>47</v>
      </c>
      <c s="6" t="s">
        <v>271</v>
      </c>
      <c s="36" t="s">
        <v>272</v>
      </c>
      <c s="37">
        <v>400.5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273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274</v>
      </c>
      <c s="35" t="s">
        <v>47</v>
      </c>
      <c s="6" t="s">
        <v>275</v>
      </c>
      <c s="36" t="s">
        <v>272</v>
      </c>
      <c s="37">
        <v>16.25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276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277</v>
      </c>
      <c s="35" t="s">
        <v>47</v>
      </c>
      <c s="6" t="s">
        <v>278</v>
      </c>
      <c s="36" t="s">
        <v>272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279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280</v>
      </c>
      <c s="35" t="s">
        <v>47</v>
      </c>
      <c s="6" t="s">
        <v>281</v>
      </c>
      <c s="36" t="s">
        <v>272</v>
      </c>
      <c s="37">
        <v>91.806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282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283</v>
      </c>
      <c s="35" t="s">
        <v>47</v>
      </c>
      <c s="6" t="s">
        <v>284</v>
      </c>
      <c s="36" t="s">
        <v>272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285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286</v>
      </c>
      <c s="35" t="s">
        <v>47</v>
      </c>
      <c s="6" t="s">
        <v>287</v>
      </c>
      <c s="36" t="s">
        <v>272</v>
      </c>
      <c s="37">
        <v>8.32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288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289</v>
      </c>
      <c s="35" t="s">
        <v>47</v>
      </c>
      <c s="6" t="s">
        <v>290</v>
      </c>
      <c s="36" t="s">
        <v>272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25.5">
      <c r="A36" s="35" t="s">
        <v>57</v>
      </c>
      <c r="E36" s="40" t="s">
        <v>291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292</v>
      </c>
      <c s="35" t="s">
        <v>47</v>
      </c>
      <c s="6" t="s">
        <v>293</v>
      </c>
      <c s="36" t="s">
        <v>272</v>
      </c>
      <c s="37">
        <v>0.018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25.5">
      <c r="A40" s="35" t="s">
        <v>57</v>
      </c>
      <c r="E40" s="40" t="s">
        <v>294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272</v>
      </c>
      <c s="37">
        <v>39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25.5">
      <c r="A44" s="35" t="s">
        <v>57</v>
      </c>
      <c r="E44" s="40" t="s">
        <v>298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272</v>
      </c>
      <c s="37">
        <v>1.05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302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47</v>
      </c>
      <c r="E50" s="33" t="s">
        <v>175</v>
      </c>
      <c r="J50" s="32">
        <f>0</f>
      </c>
      <c s="32">
        <f>0</f>
      </c>
      <c s="32">
        <f>0+L51+L55+L59+L63+L67+L71+L75+L79+L83+L87+L91+L95+L99+L103+L107+L111+L115+L119+L123</f>
      </c>
      <c s="32">
        <f>0+M51+M55+M59+M63+M67+M71+M75+M79+M83+M87+M91+M95+M99+M103+M107+M111+M115+M119+M123</f>
      </c>
    </row>
    <row r="51" spans="1:16" ht="12.75">
      <c r="A51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306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307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192</v>
      </c>
      <c s="37">
        <v>6.5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56</v>
      </c>
    </row>
    <row r="57" spans="1:5" ht="12.75">
      <c r="A57" s="35" t="s">
        <v>57</v>
      </c>
      <c r="E57" s="40" t="s">
        <v>311</v>
      </c>
    </row>
    <row r="58" spans="1:5" ht="12.75">
      <c r="A58" t="s">
        <v>59</v>
      </c>
      <c r="E58" s="39" t="s">
        <v>60</v>
      </c>
    </row>
    <row r="59" spans="1:16" ht="25.5">
      <c r="A59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192</v>
      </c>
      <c s="37">
        <v>19.5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315</v>
      </c>
    </row>
    <row r="61" spans="1:5" ht="25.5">
      <c r="A61" s="35" t="s">
        <v>57</v>
      </c>
      <c r="E61" s="40" t="s">
        <v>316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192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320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324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325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192</v>
      </c>
      <c s="37">
        <v>100.25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329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85</v>
      </c>
      <c s="34" t="s">
        <v>330</v>
      </c>
      <c s="35" t="s">
        <v>47</v>
      </c>
      <c s="6" t="s">
        <v>331</v>
      </c>
      <c s="36" t="s">
        <v>53</v>
      </c>
      <c s="37">
        <v>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332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89</v>
      </c>
      <c s="34" t="s">
        <v>333</v>
      </c>
      <c s="35" t="s">
        <v>47</v>
      </c>
      <c s="6" t="s">
        <v>334</v>
      </c>
      <c s="36" t="s">
        <v>192</v>
      </c>
      <c s="37">
        <v>18.6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335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95</v>
      </c>
      <c s="34" t="s">
        <v>336</v>
      </c>
      <c s="35" t="s">
        <v>47</v>
      </c>
      <c s="6" t="s">
        <v>337</v>
      </c>
      <c s="36" t="s">
        <v>192</v>
      </c>
      <c s="37">
        <v>1.4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338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102</v>
      </c>
      <c s="34" t="s">
        <v>199</v>
      </c>
      <c s="35" t="s">
        <v>47</v>
      </c>
      <c s="6" t="s">
        <v>200</v>
      </c>
      <c s="36" t="s">
        <v>192</v>
      </c>
      <c s="37">
        <v>18.6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25.5">
      <c r="A89" s="35" t="s">
        <v>57</v>
      </c>
      <c r="E89" s="40" t="s">
        <v>339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105</v>
      </c>
      <c s="34" t="s">
        <v>340</v>
      </c>
      <c s="35" t="s">
        <v>47</v>
      </c>
      <c s="6" t="s">
        <v>341</v>
      </c>
      <c s="36" t="s">
        <v>192</v>
      </c>
      <c s="37">
        <v>7.44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342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108</v>
      </c>
      <c s="34" t="s">
        <v>343</v>
      </c>
      <c s="35" t="s">
        <v>47</v>
      </c>
      <c s="6" t="s">
        <v>344</v>
      </c>
      <c s="36" t="s">
        <v>306</v>
      </c>
      <c s="37">
        <v>101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345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111</v>
      </c>
      <c s="34" t="s">
        <v>346</v>
      </c>
      <c s="35" t="s">
        <v>47</v>
      </c>
      <c s="6" t="s">
        <v>347</v>
      </c>
      <c s="36" t="s">
        <v>306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348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114</v>
      </c>
      <c s="34" t="s">
        <v>349</v>
      </c>
      <c s="35" t="s">
        <v>47</v>
      </c>
      <c s="6" t="s">
        <v>350</v>
      </c>
      <c s="36" t="s">
        <v>306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351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117</v>
      </c>
      <c s="34" t="s">
        <v>352</v>
      </c>
      <c s="35" t="s">
        <v>47</v>
      </c>
      <c s="6" t="s">
        <v>353</v>
      </c>
      <c s="36" t="s">
        <v>306</v>
      </c>
      <c s="37">
        <v>625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25.5">
      <c r="A109" s="35" t="s">
        <v>57</v>
      </c>
      <c r="E109" s="40" t="s">
        <v>354</v>
      </c>
    </row>
    <row r="110" spans="1:5" ht="12.75">
      <c r="A110" t="s">
        <v>59</v>
      </c>
      <c r="E110" s="39" t="s">
        <v>60</v>
      </c>
    </row>
    <row r="111" spans="1:16" ht="12.75">
      <c r="A111" t="s">
        <v>49</v>
      </c>
      <c s="34" t="s">
        <v>123</v>
      </c>
      <c s="34" t="s">
        <v>355</v>
      </c>
      <c s="35" t="s">
        <v>47</v>
      </c>
      <c s="6" t="s">
        <v>356</v>
      </c>
      <c s="36" t="s">
        <v>306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357</v>
      </c>
    </row>
    <row r="114" spans="1:5" ht="12.75">
      <c r="A114" t="s">
        <v>59</v>
      </c>
      <c r="E114" s="39" t="s">
        <v>60</v>
      </c>
    </row>
    <row r="115" spans="1:16" ht="12.75">
      <c r="A115" t="s">
        <v>49</v>
      </c>
      <c s="34" t="s">
        <v>126</v>
      </c>
      <c s="34" t="s">
        <v>358</v>
      </c>
      <c s="35" t="s">
        <v>47</v>
      </c>
      <c s="6" t="s">
        <v>359</v>
      </c>
      <c s="36" t="s">
        <v>306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360</v>
      </c>
    </row>
    <row r="118" spans="1:5" ht="12.75">
      <c r="A118" t="s">
        <v>59</v>
      </c>
      <c r="E118" s="39" t="s">
        <v>60</v>
      </c>
    </row>
    <row r="119" spans="1:16" ht="12.75">
      <c r="A119" t="s">
        <v>49</v>
      </c>
      <c s="34" t="s">
        <v>129</v>
      </c>
      <c s="34" t="s">
        <v>361</v>
      </c>
      <c s="35" t="s">
        <v>47</v>
      </c>
      <c s="6" t="s">
        <v>362</v>
      </c>
      <c s="36" t="s">
        <v>306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360</v>
      </c>
    </row>
    <row r="122" spans="1:5" ht="12.75">
      <c r="A122" t="s">
        <v>59</v>
      </c>
      <c r="E122" s="39" t="s">
        <v>60</v>
      </c>
    </row>
    <row r="123" spans="1:16" ht="12.75">
      <c r="A123" t="s">
        <v>49</v>
      </c>
      <c s="34" t="s">
        <v>132</v>
      </c>
      <c s="34" t="s">
        <v>363</v>
      </c>
      <c s="35" t="s">
        <v>47</v>
      </c>
      <c s="6" t="s">
        <v>364</v>
      </c>
      <c s="36" t="s">
        <v>192</v>
      </c>
      <c s="37">
        <v>21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365</v>
      </c>
    </row>
    <row r="126" spans="1:5" ht="12.75">
      <c r="A126" t="s">
        <v>59</v>
      </c>
      <c r="E126" s="39" t="s">
        <v>60</v>
      </c>
    </row>
    <row r="127" spans="1:13" ht="12.75">
      <c r="A127" t="s">
        <v>46</v>
      </c>
      <c r="C127" s="31" t="s">
        <v>27</v>
      </c>
      <c r="E127" s="33" t="s">
        <v>366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135</v>
      </c>
      <c s="34" t="s">
        <v>367</v>
      </c>
      <c s="35" t="s">
        <v>47</v>
      </c>
      <c s="6" t="s">
        <v>368</v>
      </c>
      <c s="36" t="s">
        <v>306</v>
      </c>
      <c s="37">
        <v>44.64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369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370</v>
      </c>
      <c s="34" t="s">
        <v>371</v>
      </c>
      <c s="35" t="s">
        <v>47</v>
      </c>
      <c s="6" t="s">
        <v>372</v>
      </c>
      <c s="36" t="s">
        <v>53</v>
      </c>
      <c s="37">
        <v>31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373</v>
      </c>
    </row>
    <row r="135" spans="1:5" ht="12.75">
      <c r="A135" t="s">
        <v>59</v>
      </c>
      <c r="E135" s="39" t="s">
        <v>60</v>
      </c>
    </row>
    <row r="136" spans="1:13" ht="12.75">
      <c r="A136" t="s">
        <v>46</v>
      </c>
      <c r="C136" s="31" t="s">
        <v>66</v>
      </c>
      <c r="E136" s="33" t="s">
        <v>374</v>
      </c>
      <c r="J136" s="32">
        <f>0</f>
      </c>
      <c s="32">
        <f>0</f>
      </c>
      <c s="32">
        <f>0+L137+L141</f>
      </c>
      <c s="32">
        <f>0+M137+M141</f>
      </c>
    </row>
    <row r="137" spans="1:16" ht="12.75">
      <c r="A137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192</v>
      </c>
      <c s="37">
        <v>1.8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378</v>
      </c>
    </row>
    <row r="140" spans="1:5" ht="12.75">
      <c r="A140" t="s">
        <v>59</v>
      </c>
      <c r="E140" s="39" t="s">
        <v>60</v>
      </c>
    </row>
    <row r="141" spans="1:16" ht="12.75">
      <c r="A141" t="s">
        <v>49</v>
      </c>
      <c s="34" t="s">
        <v>379</v>
      </c>
      <c s="34" t="s">
        <v>380</v>
      </c>
      <c s="35" t="s">
        <v>47</v>
      </c>
      <c s="6" t="s">
        <v>381</v>
      </c>
      <c s="36" t="s">
        <v>192</v>
      </c>
      <c s="37">
        <v>2.7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25.5">
      <c r="A143" s="35" t="s">
        <v>57</v>
      </c>
      <c r="E143" s="40" t="s">
        <v>382</v>
      </c>
    </row>
    <row r="144" spans="1:5" ht="12.75">
      <c r="A144" t="s">
        <v>59</v>
      </c>
      <c r="E144" s="39" t="s">
        <v>60</v>
      </c>
    </row>
    <row r="145" spans="1:13" ht="12.75">
      <c r="A145" t="s">
        <v>46</v>
      </c>
      <c r="C145" s="31" t="s">
        <v>69</v>
      </c>
      <c r="E145" s="33" t="s">
        <v>383</v>
      </c>
      <c r="J145" s="32">
        <f>0</f>
      </c>
      <c s="32">
        <f>0</f>
      </c>
      <c s="32">
        <f>0+L146+L150+L154+L158+L162+L166+L170+L174+L178+L182+L186+L190+L194+L198</f>
      </c>
      <c s="32">
        <f>0+M146+M150+M154+M158+M162+M166+M170+M174+M178+M182+M186+M190+M194+M198</f>
      </c>
    </row>
    <row r="146" spans="1:16" ht="25.5">
      <c r="A146" t="s">
        <v>49</v>
      </c>
      <c s="34" t="s">
        <v>138</v>
      </c>
      <c s="34" t="s">
        <v>384</v>
      </c>
      <c s="35" t="s">
        <v>47</v>
      </c>
      <c s="6" t="s">
        <v>385</v>
      </c>
      <c s="36" t="s">
        <v>192</v>
      </c>
      <c s="37">
        <v>80.8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386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142</v>
      </c>
      <c s="34" t="s">
        <v>387</v>
      </c>
      <c s="35" t="s">
        <v>47</v>
      </c>
      <c s="6" t="s">
        <v>388</v>
      </c>
      <c s="36" t="s">
        <v>306</v>
      </c>
      <c s="37">
        <v>121.2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389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147</v>
      </c>
      <c s="34" t="s">
        <v>390</v>
      </c>
      <c s="35" t="s">
        <v>47</v>
      </c>
      <c s="6" t="s">
        <v>391</v>
      </c>
      <c s="36" t="s">
        <v>192</v>
      </c>
      <c s="37">
        <v>39.483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392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151</v>
      </c>
      <c s="34" t="s">
        <v>393</v>
      </c>
      <c s="35" t="s">
        <v>47</v>
      </c>
      <c s="6" t="s">
        <v>394</v>
      </c>
      <c s="36" t="s">
        <v>192</v>
      </c>
      <c s="37">
        <v>25.274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395</v>
      </c>
    </row>
    <row r="161" spans="1:5" ht="12.75">
      <c r="A161" t="s">
        <v>59</v>
      </c>
      <c r="E161" s="39" t="s">
        <v>60</v>
      </c>
    </row>
    <row r="162" spans="1:16" ht="25.5">
      <c r="A162" t="s">
        <v>49</v>
      </c>
      <c s="34" t="s">
        <v>154</v>
      </c>
      <c s="34" t="s">
        <v>396</v>
      </c>
      <c s="35" t="s">
        <v>47</v>
      </c>
      <c s="6" t="s">
        <v>397</v>
      </c>
      <c s="36" t="s">
        <v>53</v>
      </c>
      <c s="37">
        <v>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398</v>
      </c>
    </row>
    <row r="164" spans="1:5" ht="12.75">
      <c r="A164" s="35" t="s">
        <v>57</v>
      </c>
      <c r="E164" s="40" t="s">
        <v>399</v>
      </c>
    </row>
    <row r="165" spans="1:5" ht="12.75">
      <c r="A165" t="s">
        <v>59</v>
      </c>
      <c r="E165" s="39" t="s">
        <v>60</v>
      </c>
    </row>
    <row r="166" spans="1:16" ht="25.5">
      <c r="A166" t="s">
        <v>49</v>
      </c>
      <c s="34" t="s">
        <v>157</v>
      </c>
      <c s="34" t="s">
        <v>400</v>
      </c>
      <c s="35" t="s">
        <v>47</v>
      </c>
      <c s="6" t="s">
        <v>401</v>
      </c>
      <c s="36" t="s">
        <v>53</v>
      </c>
      <c s="37">
        <v>221.527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402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160</v>
      </c>
      <c s="34" t="s">
        <v>403</v>
      </c>
      <c s="35" t="s">
        <v>47</v>
      </c>
      <c s="6" t="s">
        <v>404</v>
      </c>
      <c s="36" t="s">
        <v>65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405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163</v>
      </c>
      <c s="34" t="s">
        <v>406</v>
      </c>
      <c s="35" t="s">
        <v>47</v>
      </c>
      <c s="6" t="s">
        <v>407</v>
      </c>
      <c s="36" t="s">
        <v>65</v>
      </c>
      <c s="37">
        <v>21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408</v>
      </c>
    </row>
    <row r="176" spans="1:5" ht="12.75">
      <c r="A176" s="35" t="s">
        <v>57</v>
      </c>
      <c r="E176" s="40" t="s">
        <v>409</v>
      </c>
    </row>
    <row r="177" spans="1:5" ht="12.75">
      <c r="A177" t="s">
        <v>59</v>
      </c>
      <c r="E177" s="39" t="s">
        <v>60</v>
      </c>
    </row>
    <row r="178" spans="1:16" ht="25.5">
      <c r="A178" t="s">
        <v>49</v>
      </c>
      <c s="34" t="s">
        <v>166</v>
      </c>
      <c s="34" t="s">
        <v>410</v>
      </c>
      <c s="35" t="s">
        <v>47</v>
      </c>
      <c s="6" t="s">
        <v>411</v>
      </c>
      <c s="36" t="s">
        <v>53</v>
      </c>
      <c s="37">
        <v>75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25.5">
      <c r="A180" s="35" t="s">
        <v>57</v>
      </c>
      <c r="E180" s="40" t="s">
        <v>412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169</v>
      </c>
      <c s="34" t="s">
        <v>413</v>
      </c>
      <c s="35" t="s">
        <v>47</v>
      </c>
      <c s="6" t="s">
        <v>414</v>
      </c>
      <c s="36" t="s">
        <v>306</v>
      </c>
      <c s="37">
        <v>130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415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172</v>
      </c>
      <c s="34" t="s">
        <v>416</v>
      </c>
      <c s="35" t="s">
        <v>47</v>
      </c>
      <c s="6" t="s">
        <v>417</v>
      </c>
      <c s="36" t="s">
        <v>306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418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176</v>
      </c>
      <c s="34" t="s">
        <v>419</v>
      </c>
      <c s="35" t="s">
        <v>47</v>
      </c>
      <c s="6" t="s">
        <v>420</v>
      </c>
      <c s="36" t="s">
        <v>306</v>
      </c>
      <c s="37">
        <v>130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56</v>
      </c>
    </row>
    <row r="192" spans="1:5" ht="12.75">
      <c r="A192" s="35" t="s">
        <v>57</v>
      </c>
      <c r="E192" s="40" t="s">
        <v>421</v>
      </c>
    </row>
    <row r="193" spans="1:5" ht="12.75">
      <c r="A193" t="s">
        <v>59</v>
      </c>
      <c r="E193" s="39" t="s">
        <v>60</v>
      </c>
    </row>
    <row r="194" spans="1:16" ht="12.75">
      <c r="A194" t="s">
        <v>49</v>
      </c>
      <c s="34" t="s">
        <v>181</v>
      </c>
      <c s="34" t="s">
        <v>422</v>
      </c>
      <c s="35" t="s">
        <v>47</v>
      </c>
      <c s="6" t="s">
        <v>423</v>
      </c>
      <c s="36" t="s">
        <v>306</v>
      </c>
      <c s="37">
        <v>65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56</v>
      </c>
    </row>
    <row r="196" spans="1:5" ht="12.75">
      <c r="A196" s="35" t="s">
        <v>57</v>
      </c>
      <c r="E196" s="40" t="s">
        <v>424</v>
      </c>
    </row>
    <row r="197" spans="1:5" ht="12.75">
      <c r="A197" t="s">
        <v>59</v>
      </c>
      <c r="E197" s="39" t="s">
        <v>60</v>
      </c>
    </row>
    <row r="198" spans="1:16" ht="12.75">
      <c r="A198" t="s">
        <v>49</v>
      </c>
      <c s="34" t="s">
        <v>184</v>
      </c>
      <c s="34" t="s">
        <v>425</v>
      </c>
      <c s="35" t="s">
        <v>47</v>
      </c>
      <c s="6" t="s">
        <v>426</v>
      </c>
      <c s="36" t="s">
        <v>306</v>
      </c>
      <c s="37">
        <v>65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56</v>
      </c>
    </row>
    <row r="200" spans="1:5" ht="12.75">
      <c r="A200" s="35" t="s">
        <v>57</v>
      </c>
      <c r="E200" s="40" t="s">
        <v>424</v>
      </c>
    </row>
    <row r="201" spans="1:5" ht="12.75">
      <c r="A201" t="s">
        <v>59</v>
      </c>
      <c r="E201" s="39" t="s">
        <v>60</v>
      </c>
    </row>
    <row r="202" spans="1:13" ht="12.75">
      <c r="A202" t="s">
        <v>46</v>
      </c>
      <c r="C202" s="31" t="s">
        <v>81</v>
      </c>
      <c r="E202" s="33" t="s">
        <v>427</v>
      </c>
      <c r="J202" s="32">
        <f>0</f>
      </c>
      <c s="32">
        <f>0</f>
      </c>
      <c s="32">
        <f>0+L203</f>
      </c>
      <c s="32">
        <f>0+M203</f>
      </c>
    </row>
    <row r="203" spans="1:16" ht="12.75">
      <c r="A203" t="s">
        <v>49</v>
      </c>
      <c s="34" t="s">
        <v>189</v>
      </c>
      <c s="34" t="s">
        <v>428</v>
      </c>
      <c s="35" t="s">
        <v>47</v>
      </c>
      <c s="6" t="s">
        <v>429</v>
      </c>
      <c s="36" t="s">
        <v>65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430</v>
      </c>
    </row>
    <row r="206" spans="1:5" ht="12.75">
      <c r="A206" t="s">
        <v>59</v>
      </c>
      <c r="E206" s="39" t="s">
        <v>60</v>
      </c>
    </row>
    <row r="207" spans="1:13" ht="12.75">
      <c r="A207" t="s">
        <v>46</v>
      </c>
      <c r="C207" s="31" t="s">
        <v>295</v>
      </c>
      <c r="E207" s="33" t="s">
        <v>431</v>
      </c>
      <c r="J207" s="32">
        <f>0</f>
      </c>
      <c s="32">
        <f>0</f>
      </c>
      <c s="32">
        <f>0+L208+L212+L216+L220+L224+L228+L232+L236+L240+L244+L248+L252+L256+L260+L264+L268+L272+L276+L280+L284+L288+L292+L296+L300</f>
      </c>
      <c s="32">
        <f>0+M208+M212+M216+M220+M224+M228+M232+M236+M240+M244+M248+M252+M256+M260+M264+M268+M272+M276+M280+M284+M288+M292+M296+M300</f>
      </c>
    </row>
    <row r="208" spans="1:16" ht="12.75">
      <c r="A208" t="s">
        <v>49</v>
      </c>
      <c s="34" t="s">
        <v>194</v>
      </c>
      <c s="34" t="s">
        <v>432</v>
      </c>
      <c s="35" t="s">
        <v>47</v>
      </c>
      <c s="6" t="s">
        <v>433</v>
      </c>
      <c s="36" t="s">
        <v>65</v>
      </c>
      <c s="37">
        <v>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56</v>
      </c>
    </row>
    <row r="210" spans="1:5" ht="25.5">
      <c r="A210" s="35" t="s">
        <v>57</v>
      </c>
      <c r="E210" s="40" t="s">
        <v>434</v>
      </c>
    </row>
    <row r="211" spans="1:5" ht="12.75">
      <c r="A211" t="s">
        <v>59</v>
      </c>
      <c r="E211" s="39" t="s">
        <v>51</v>
      </c>
    </row>
    <row r="212" spans="1:16" ht="12.75">
      <c r="A212" t="s">
        <v>49</v>
      </c>
      <c s="34" t="s">
        <v>198</v>
      </c>
      <c s="34" t="s">
        <v>435</v>
      </c>
      <c s="35" t="s">
        <v>47</v>
      </c>
      <c s="6" t="s">
        <v>436</v>
      </c>
      <c s="36" t="s">
        <v>65</v>
      </c>
      <c s="37">
        <v>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56</v>
      </c>
    </row>
    <row r="214" spans="1:5" ht="12.75">
      <c r="A214" s="35" t="s">
        <v>57</v>
      </c>
      <c r="E214" s="40" t="s">
        <v>437</v>
      </c>
    </row>
    <row r="215" spans="1:5" ht="12.75">
      <c r="A215" t="s">
        <v>59</v>
      </c>
      <c r="E215" s="39" t="s">
        <v>60</v>
      </c>
    </row>
    <row r="216" spans="1:16" ht="25.5">
      <c r="A216" t="s">
        <v>49</v>
      </c>
      <c s="34" t="s">
        <v>201</v>
      </c>
      <c s="34" t="s">
        <v>438</v>
      </c>
      <c s="35" t="s">
        <v>47</v>
      </c>
      <c s="6" t="s">
        <v>439</v>
      </c>
      <c s="36" t="s">
        <v>306</v>
      </c>
      <c s="37">
        <v>50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56</v>
      </c>
    </row>
    <row r="218" spans="1:5" ht="12.75">
      <c r="A218" s="35" t="s">
        <v>57</v>
      </c>
      <c r="E218" s="40" t="s">
        <v>440</v>
      </c>
    </row>
    <row r="219" spans="1:5" ht="12.75">
      <c r="A219" t="s">
        <v>59</v>
      </c>
      <c r="E219" s="39" t="s">
        <v>60</v>
      </c>
    </row>
    <row r="220" spans="1:16" ht="12.75">
      <c r="A220" t="s">
        <v>49</v>
      </c>
      <c s="34" t="s">
        <v>204</v>
      </c>
      <c s="34" t="s">
        <v>441</v>
      </c>
      <c s="35" t="s">
        <v>47</v>
      </c>
      <c s="6" t="s">
        <v>442</v>
      </c>
      <c s="36" t="s">
        <v>192</v>
      </c>
      <c s="37">
        <v>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443</v>
      </c>
    </row>
    <row r="222" spans="1:5" ht="12.75">
      <c r="A222" s="35" t="s">
        <v>57</v>
      </c>
      <c r="E222" s="40" t="s">
        <v>444</v>
      </c>
    </row>
    <row r="223" spans="1:5" ht="12.75">
      <c r="A223" t="s">
        <v>59</v>
      </c>
      <c r="E223" s="39" t="s">
        <v>60</v>
      </c>
    </row>
    <row r="224" spans="1:16" ht="12.75">
      <c r="A224" t="s">
        <v>49</v>
      </c>
      <c s="34" t="s">
        <v>207</v>
      </c>
      <c s="34" t="s">
        <v>445</v>
      </c>
      <c s="35" t="s">
        <v>47</v>
      </c>
      <c s="6" t="s">
        <v>446</v>
      </c>
      <c s="36" t="s">
        <v>53</v>
      </c>
      <c s="37">
        <v>13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56</v>
      </c>
    </row>
    <row r="226" spans="1:5" ht="12.75">
      <c r="A226" s="35" t="s">
        <v>57</v>
      </c>
      <c r="E226" s="40" t="s">
        <v>447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210</v>
      </c>
      <c s="34" t="s">
        <v>448</v>
      </c>
      <c s="35" t="s">
        <v>47</v>
      </c>
      <c s="6" t="s">
        <v>449</v>
      </c>
      <c s="36" t="s">
        <v>306</v>
      </c>
      <c s="37">
        <v>22.26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450</v>
      </c>
    </row>
    <row r="230" spans="1:5" ht="12.75">
      <c r="A230" s="35" t="s">
        <v>57</v>
      </c>
      <c r="E230" s="40" t="s">
        <v>451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213</v>
      </c>
      <c s="34" t="s">
        <v>452</v>
      </c>
      <c s="35" t="s">
        <v>47</v>
      </c>
      <c s="6" t="s">
        <v>453</v>
      </c>
      <c s="36" t="s">
        <v>53</v>
      </c>
      <c s="37">
        <v>12.5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454</v>
      </c>
    </row>
    <row r="234" spans="1:5" ht="12.75">
      <c r="A234" s="35" t="s">
        <v>57</v>
      </c>
      <c r="E234" s="40" t="s">
        <v>455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220</v>
      </c>
      <c s="34" t="s">
        <v>456</v>
      </c>
      <c s="35" t="s">
        <v>47</v>
      </c>
      <c s="6" t="s">
        <v>457</v>
      </c>
      <c s="36" t="s">
        <v>53</v>
      </c>
      <c s="37">
        <v>10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458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223</v>
      </c>
      <c s="34" t="s">
        <v>459</v>
      </c>
      <c s="35" t="s">
        <v>47</v>
      </c>
      <c s="6" t="s">
        <v>460</v>
      </c>
      <c s="36" t="s">
        <v>65</v>
      </c>
      <c s="37">
        <v>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25.5">
      <c r="A242" s="35" t="s">
        <v>57</v>
      </c>
      <c r="E242" s="40" t="s">
        <v>461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226</v>
      </c>
      <c s="34" t="s">
        <v>462</v>
      </c>
      <c s="35" t="s">
        <v>47</v>
      </c>
      <c s="6" t="s">
        <v>463</v>
      </c>
      <c s="36" t="s">
        <v>306</v>
      </c>
      <c s="37">
        <v>177.222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464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465</v>
      </c>
    </row>
    <row r="247" spans="1:5" ht="25.5">
      <c r="A247" t="s">
        <v>59</v>
      </c>
      <c r="E247" s="39" t="s">
        <v>466</v>
      </c>
    </row>
    <row r="248" spans="1:16" ht="12.75">
      <c r="A248" t="s">
        <v>49</v>
      </c>
      <c s="34" t="s">
        <v>467</v>
      </c>
      <c s="34" t="s">
        <v>468</v>
      </c>
      <c s="35" t="s">
        <v>47</v>
      </c>
      <c s="6" t="s">
        <v>469</v>
      </c>
      <c s="36" t="s">
        <v>306</v>
      </c>
      <c s="37">
        <v>32.1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464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470</v>
      </c>
    </row>
    <row r="251" spans="1:5" ht="25.5">
      <c r="A251" t="s">
        <v>59</v>
      </c>
      <c r="E251" s="39" t="s">
        <v>466</v>
      </c>
    </row>
    <row r="252" spans="1:16" ht="12.75">
      <c r="A252" t="s">
        <v>49</v>
      </c>
      <c s="34" t="s">
        <v>471</v>
      </c>
      <c s="34" t="s">
        <v>472</v>
      </c>
      <c s="35" t="s">
        <v>47</v>
      </c>
      <c s="6" t="s">
        <v>473</v>
      </c>
      <c s="36" t="s">
        <v>53</v>
      </c>
      <c s="37">
        <v>13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474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475</v>
      </c>
      <c s="34" t="s">
        <v>476</v>
      </c>
      <c s="35" t="s">
        <v>47</v>
      </c>
      <c s="6" t="s">
        <v>477</v>
      </c>
      <c s="36" t="s">
        <v>192</v>
      </c>
      <c s="37">
        <v>45.903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478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479</v>
      </c>
      <c s="34" t="s">
        <v>480</v>
      </c>
      <c s="35" t="s">
        <v>47</v>
      </c>
      <c s="6" t="s">
        <v>481</v>
      </c>
      <c s="36" t="s">
        <v>324</v>
      </c>
      <c s="37">
        <v>918.06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482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53</v>
      </c>
      <c s="37">
        <v>19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486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53</v>
      </c>
      <c s="37">
        <v>6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490</v>
      </c>
    </row>
    <row r="271" spans="1:5" ht="12.75">
      <c r="A271" t="s">
        <v>59</v>
      </c>
      <c r="E271" s="39" t="s">
        <v>60</v>
      </c>
    </row>
    <row r="272" spans="1:16" ht="25.5">
      <c r="A272" t="s">
        <v>49</v>
      </c>
      <c s="34" t="s">
        <v>491</v>
      </c>
      <c s="34" t="s">
        <v>492</v>
      </c>
      <c s="35" t="s">
        <v>47</v>
      </c>
      <c s="6" t="s">
        <v>493</v>
      </c>
      <c s="36" t="s">
        <v>494</v>
      </c>
      <c s="37">
        <v>37.566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495</v>
      </c>
    </row>
    <row r="275" spans="1:5" ht="12.75">
      <c r="A275" t="s">
        <v>59</v>
      </c>
      <c r="E275" s="39" t="s">
        <v>60</v>
      </c>
    </row>
    <row r="276" spans="1:16" ht="25.5">
      <c r="A276" t="s">
        <v>49</v>
      </c>
      <c s="34" t="s">
        <v>496</v>
      </c>
      <c s="34" t="s">
        <v>497</v>
      </c>
      <c s="35" t="s">
        <v>47</v>
      </c>
      <c s="6" t="s">
        <v>498</v>
      </c>
      <c s="36" t="s">
        <v>494</v>
      </c>
      <c s="37">
        <v>11.863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499</v>
      </c>
    </row>
    <row r="279" spans="1:5" ht="12.75">
      <c r="A279" t="s">
        <v>59</v>
      </c>
      <c r="E279" s="39" t="s">
        <v>60</v>
      </c>
    </row>
    <row r="280" spans="1:16" ht="12.75">
      <c r="A280" t="s">
        <v>49</v>
      </c>
      <c s="34" t="s">
        <v>500</v>
      </c>
      <c s="34" t="s">
        <v>501</v>
      </c>
      <c s="35" t="s">
        <v>47</v>
      </c>
      <c s="6" t="s">
        <v>502</v>
      </c>
      <c s="36" t="s">
        <v>306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56</v>
      </c>
    </row>
    <row r="282" spans="1:5" ht="12.75">
      <c r="A282" s="35" t="s">
        <v>57</v>
      </c>
      <c r="E282" s="40" t="s">
        <v>503</v>
      </c>
    </row>
    <row r="283" spans="1:5" ht="12.75">
      <c r="A283" t="s">
        <v>59</v>
      </c>
      <c r="E283" s="39" t="s">
        <v>60</v>
      </c>
    </row>
    <row r="284" spans="1:16" ht="25.5">
      <c r="A284" t="s">
        <v>49</v>
      </c>
      <c s="34" t="s">
        <v>504</v>
      </c>
      <c s="34" t="s">
        <v>505</v>
      </c>
      <c s="35" t="s">
        <v>47</v>
      </c>
      <c s="6" t="s">
        <v>506</v>
      </c>
      <c s="36" t="s">
        <v>494</v>
      </c>
      <c s="37">
        <v>200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507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508</v>
      </c>
      <c s="34" t="s">
        <v>509</v>
      </c>
      <c s="35" t="s">
        <v>47</v>
      </c>
      <c s="6" t="s">
        <v>510</v>
      </c>
      <c s="36" t="s">
        <v>65</v>
      </c>
      <c s="37">
        <v>7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511</v>
      </c>
    </row>
    <row r="291" spans="1:5" ht="12.75">
      <c r="A291" t="s">
        <v>59</v>
      </c>
      <c r="E291" s="39" t="s">
        <v>60</v>
      </c>
    </row>
    <row r="292" spans="1:16" ht="12.75">
      <c r="A292" t="s">
        <v>49</v>
      </c>
      <c s="34" t="s">
        <v>512</v>
      </c>
      <c s="34" t="s">
        <v>513</v>
      </c>
      <c s="35" t="s">
        <v>47</v>
      </c>
      <c s="6" t="s">
        <v>514</v>
      </c>
      <c s="36" t="s">
        <v>494</v>
      </c>
      <c s="37">
        <v>8.68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515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516</v>
      </c>
      <c s="34" t="s">
        <v>517</v>
      </c>
      <c s="35" t="s">
        <v>47</v>
      </c>
      <c s="6" t="s">
        <v>518</v>
      </c>
      <c s="36" t="s">
        <v>192</v>
      </c>
      <c s="37">
        <v>12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519</v>
      </c>
    </row>
    <row r="298" spans="1:5" ht="12.75">
      <c r="A298" s="35" t="s">
        <v>57</v>
      </c>
      <c r="E298" s="40" t="s">
        <v>308</v>
      </c>
    </row>
    <row r="299" spans="1:5" ht="12.75">
      <c r="A299" t="s">
        <v>59</v>
      </c>
      <c r="E299" s="39" t="s">
        <v>60</v>
      </c>
    </row>
    <row r="300" spans="1:16" ht="12.75">
      <c r="A300" t="s">
        <v>49</v>
      </c>
      <c s="34" t="s">
        <v>520</v>
      </c>
      <c s="34" t="s">
        <v>521</v>
      </c>
      <c s="35" t="s">
        <v>47</v>
      </c>
      <c s="6" t="s">
        <v>522</v>
      </c>
      <c s="36" t="s">
        <v>324</v>
      </c>
      <c s="37">
        <v>600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523</v>
      </c>
    </row>
    <row r="302" spans="1:5" ht="12.75">
      <c r="A302" s="35" t="s">
        <v>57</v>
      </c>
      <c r="E302" s="40" t="s">
        <v>524</v>
      </c>
    </row>
    <row r="303" spans="1:5" ht="12.75">
      <c r="A303" t="s">
        <v>59</v>
      </c>
      <c r="E30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