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15" windowHeight="10020" tabRatio="771" activeTab="8"/>
  </bookViews>
  <sheets>
    <sheet name=" Obsah" sheetId="1" r:id="rId1"/>
    <sheet name="1a Kategorie činností" sheetId="2" r:id="rId2"/>
    <sheet name="1b Adm.budova trakt A" sheetId="3" r:id="rId3"/>
    <sheet name="1c Adm.budova trakt B" sheetId="4" r:id="rId4"/>
    <sheet name="1d Provoz vrátnice" sheetId="5" r:id="rId5"/>
    <sheet name="1e Údržba zeleně" sheetId="6" r:id="rId6"/>
    <sheet name="1f Zimní údržba" sheetId="7" r:id="rId7"/>
    <sheet name="1g Práce na zákl.požadavků" sheetId="8" r:id="rId8"/>
    <sheet name=" 1h Rekapitulace ceny" sheetId="9" r:id="rId9"/>
  </sheets>
  <definedNames>
    <definedName name="_xlnm._FilterDatabase" localSheetId="2" hidden="1">'1b Adm.budova trakt A'!$A$9:$G$297</definedName>
    <definedName name="_xlnm._FilterDatabase" localSheetId="3" hidden="1">'1c Adm.budova trakt B'!$A$9:$G$161</definedName>
    <definedName name="_xlnm.Print_Area" localSheetId="2">'1b Adm.budova trakt A'!$A$1:$J$299</definedName>
    <definedName name="_xlnm.Print_Area" localSheetId="3">'1c Adm.budova trakt B'!$A$1:$J$165</definedName>
    <definedName name="_xlnm.Print_Area" localSheetId="6">'1f Zimní údržba'!$A$1:$D$15</definedName>
  </definedNames>
  <calcPr fullCalcOnLoad="1"/>
</workbook>
</file>

<file path=xl/comments6.xml><?xml version="1.0" encoding="utf-8"?>
<comments xmlns="http://schemas.openxmlformats.org/spreadsheetml/2006/main">
  <authors>
    <author>export</author>
  </authors>
  <commentList>
    <comment ref="B5" authorId="0">
      <text>
        <r>
          <rPr>
            <b/>
            <sz val="8"/>
            <rFont val="Tahoma"/>
            <family val="2"/>
          </rPr>
          <t>Attribute Name:</t>
        </r>
        <r>
          <rPr>
            <sz val="8"/>
            <rFont val="Tahoma"/>
            <family val="2"/>
          </rPr>
          <t xml:space="preserve">
Castka</t>
        </r>
      </text>
    </comment>
    <comment ref="A5" authorId="0">
      <text>
        <r>
          <rPr>
            <b/>
            <sz val="8"/>
            <rFont val="Tahoma"/>
            <family val="2"/>
          </rPr>
          <t>Attribute Name:</t>
        </r>
        <r>
          <rPr>
            <sz val="8"/>
            <rFont val="Tahoma"/>
            <family val="2"/>
          </rPr>
          <t xml:space="preserve">
Mesic</t>
        </r>
      </text>
    </comment>
  </commentList>
</comments>
</file>

<file path=xl/comments7.xml><?xml version="1.0" encoding="utf-8"?>
<comments xmlns="http://schemas.openxmlformats.org/spreadsheetml/2006/main">
  <authors>
    <author>export</author>
  </authors>
  <commentList>
    <comment ref="A5" authorId="0">
      <text>
        <r>
          <rPr>
            <b/>
            <sz val="8"/>
            <rFont val="Tahoma"/>
            <family val="2"/>
          </rPr>
          <t>Attribute Name:</t>
        </r>
        <r>
          <rPr>
            <sz val="8"/>
            <rFont val="Tahoma"/>
            <family val="2"/>
          </rPr>
          <t xml:space="preserve">
Mesic</t>
        </r>
      </text>
    </comment>
    <comment ref="B5" authorId="0">
      <text>
        <r>
          <rPr>
            <b/>
            <sz val="8"/>
            <rFont val="Tahoma"/>
            <family val="2"/>
          </rPr>
          <t>Attribute Name:</t>
        </r>
        <r>
          <rPr>
            <sz val="8"/>
            <rFont val="Tahoma"/>
            <family val="2"/>
          </rPr>
          <t xml:space="preserve">
Castka</t>
        </r>
      </text>
    </comment>
  </commentList>
</comments>
</file>

<file path=xl/sharedStrings.xml><?xml version="1.0" encoding="utf-8"?>
<sst xmlns="http://schemas.openxmlformats.org/spreadsheetml/2006/main" count="2260" uniqueCount="620">
  <si>
    <t>název budovy</t>
  </si>
  <si>
    <t>inventární číslo</t>
  </si>
  <si>
    <t>IC6000328702</t>
  </si>
  <si>
    <t>zakázkový znak</t>
  </si>
  <si>
    <t>GPS</t>
  </si>
  <si>
    <t xml:space="preserve">49°51'3.337"N, 18°16'35.054"E      </t>
  </si>
  <si>
    <t>typ úklidu</t>
  </si>
  <si>
    <t>četnost</t>
  </si>
  <si>
    <t xml:space="preserve"> číslo dle PD</t>
  </si>
  <si>
    <t>název</t>
  </si>
  <si>
    <t>Chodba</t>
  </si>
  <si>
    <t>B</t>
  </si>
  <si>
    <t>Předsíň</t>
  </si>
  <si>
    <t>keramická dlažba</t>
  </si>
  <si>
    <t>A</t>
  </si>
  <si>
    <t>PVC</t>
  </si>
  <si>
    <t>C</t>
  </si>
  <si>
    <t>Garáž</t>
  </si>
  <si>
    <t>betonová mazanina</t>
  </si>
  <si>
    <t>0P01</t>
  </si>
  <si>
    <t>Kancelář</t>
  </si>
  <si>
    <t>1 x týdně</t>
  </si>
  <si>
    <t>koberec</t>
  </si>
  <si>
    <t>0P02</t>
  </si>
  <si>
    <t>0P03.1</t>
  </si>
  <si>
    <t>2 x týdně</t>
  </si>
  <si>
    <t>Zasedací místnost</t>
  </si>
  <si>
    <t>WC - imobilní muži</t>
  </si>
  <si>
    <t>1 x denně</t>
  </si>
  <si>
    <t>WC - imobilní ženy</t>
  </si>
  <si>
    <t>0P05</t>
  </si>
  <si>
    <t>Kuchyňka</t>
  </si>
  <si>
    <t>Recepce</t>
  </si>
  <si>
    <t>Hlavní vstup</t>
  </si>
  <si>
    <t>3 x denně</t>
  </si>
  <si>
    <t>Sekretariát</t>
  </si>
  <si>
    <t>Kopírka</t>
  </si>
  <si>
    <t>Schodiště</t>
  </si>
  <si>
    <t>WC - ženy</t>
  </si>
  <si>
    <t>WC - muži</t>
  </si>
  <si>
    <t>1P17</t>
  </si>
  <si>
    <t>1P15</t>
  </si>
  <si>
    <t>1P01</t>
  </si>
  <si>
    <t>1P02</t>
  </si>
  <si>
    <t>Pokladna</t>
  </si>
  <si>
    <t>1P03</t>
  </si>
  <si>
    <t>1P04</t>
  </si>
  <si>
    <t>1P06</t>
  </si>
  <si>
    <t>Spisovna</t>
  </si>
  <si>
    <t>1P07</t>
  </si>
  <si>
    <t>1P08</t>
  </si>
  <si>
    <t>1P09</t>
  </si>
  <si>
    <t>1P09.1</t>
  </si>
  <si>
    <t>1P10</t>
  </si>
  <si>
    <t>1P11</t>
  </si>
  <si>
    <t>1P12</t>
  </si>
  <si>
    <t>1P13</t>
  </si>
  <si>
    <t>1P27</t>
  </si>
  <si>
    <t>1P28</t>
  </si>
  <si>
    <t>2P27</t>
  </si>
  <si>
    <t>2P26</t>
  </si>
  <si>
    <t>2P26.1</t>
  </si>
  <si>
    <t>2P25</t>
  </si>
  <si>
    <t>2P24</t>
  </si>
  <si>
    <t>2P23</t>
  </si>
  <si>
    <t>2P23.2</t>
  </si>
  <si>
    <t>2P23.1</t>
  </si>
  <si>
    <t>2P22</t>
  </si>
  <si>
    <t>2P22.1</t>
  </si>
  <si>
    <t>2P22.2</t>
  </si>
  <si>
    <t>2P21</t>
  </si>
  <si>
    <t>2P20</t>
  </si>
  <si>
    <t>2P19</t>
  </si>
  <si>
    <t>2P18</t>
  </si>
  <si>
    <t>2P18.1</t>
  </si>
  <si>
    <t>2P18.2</t>
  </si>
  <si>
    <t>2P15</t>
  </si>
  <si>
    <t>2P16</t>
  </si>
  <si>
    <t>2P14</t>
  </si>
  <si>
    <t>2P12</t>
  </si>
  <si>
    <t>2P13</t>
  </si>
  <si>
    <t>2P11</t>
  </si>
  <si>
    <t>2P10</t>
  </si>
  <si>
    <t>2P09</t>
  </si>
  <si>
    <t>2P09.1</t>
  </si>
  <si>
    <t>2P08.1</t>
  </si>
  <si>
    <t>2P08</t>
  </si>
  <si>
    <t>2P07</t>
  </si>
  <si>
    <t>2P28</t>
  </si>
  <si>
    <t>2P06</t>
  </si>
  <si>
    <t>2P05</t>
  </si>
  <si>
    <t>2P05.1</t>
  </si>
  <si>
    <t>2P04</t>
  </si>
  <si>
    <t>2P03</t>
  </si>
  <si>
    <t>2P02</t>
  </si>
  <si>
    <t>2P01</t>
  </si>
  <si>
    <t>3P31</t>
  </si>
  <si>
    <t>3P30</t>
  </si>
  <si>
    <t>3P29</t>
  </si>
  <si>
    <t>3P29.1</t>
  </si>
  <si>
    <t>3P27</t>
  </si>
  <si>
    <t>3P28</t>
  </si>
  <si>
    <t>3P26</t>
  </si>
  <si>
    <t>Příruční sklad</t>
  </si>
  <si>
    <t>3P25</t>
  </si>
  <si>
    <t>3P24</t>
  </si>
  <si>
    <t>3P23</t>
  </si>
  <si>
    <t>3P22</t>
  </si>
  <si>
    <t>3P21</t>
  </si>
  <si>
    <t>3P21.1</t>
  </si>
  <si>
    <t>3P19</t>
  </si>
  <si>
    <t>3P18</t>
  </si>
  <si>
    <t>3P17</t>
  </si>
  <si>
    <t>3P16</t>
  </si>
  <si>
    <t>3P15</t>
  </si>
  <si>
    <t>3P14</t>
  </si>
  <si>
    <t>3P12</t>
  </si>
  <si>
    <t>3P13</t>
  </si>
  <si>
    <t>3P11</t>
  </si>
  <si>
    <t>3P10</t>
  </si>
  <si>
    <t>3P09</t>
  </si>
  <si>
    <t>3P09.1</t>
  </si>
  <si>
    <t>3P08</t>
  </si>
  <si>
    <t>3P07</t>
  </si>
  <si>
    <t>3P32</t>
  </si>
  <si>
    <t>3P06</t>
  </si>
  <si>
    <t>3P05</t>
  </si>
  <si>
    <t>3P03</t>
  </si>
  <si>
    <t>3P02</t>
  </si>
  <si>
    <t>3P01</t>
  </si>
  <si>
    <t>0P45</t>
  </si>
  <si>
    <t>0P46</t>
  </si>
  <si>
    <t>0P47</t>
  </si>
  <si>
    <t>lamino + koberec</t>
  </si>
  <si>
    <t>0P47.1</t>
  </si>
  <si>
    <t>kuchyňka</t>
  </si>
  <si>
    <t>0P52</t>
  </si>
  <si>
    <t xml:space="preserve">vnitřní dveře, zárubně a prosklené plochy </t>
  </si>
  <si>
    <t>D</t>
  </si>
  <si>
    <t>okna, venkovní dveře a prosklené plochy</t>
  </si>
  <si>
    <t>E</t>
  </si>
  <si>
    <t>OBSAH:</t>
  </si>
  <si>
    <t>kontaktní osoba (telefon)</t>
  </si>
  <si>
    <t>adresa</t>
  </si>
  <si>
    <t>Muglinovská 1038/5, Ostrava-Přívoz</t>
  </si>
  <si>
    <t xml:space="preserve">Ostrava - Administrativní budova OŘ </t>
  </si>
  <si>
    <r>
      <t>plocha m</t>
    </r>
    <r>
      <rPr>
        <b/>
        <vertAlign val="superscript"/>
        <sz val="9"/>
        <rFont val="Tahoma"/>
        <family val="2"/>
      </rPr>
      <t>2</t>
    </r>
  </si>
  <si>
    <t>druh podlahové krytiny</t>
  </si>
  <si>
    <t>A970Z3500000</t>
  </si>
  <si>
    <t>1S12</t>
  </si>
  <si>
    <t>1S28</t>
  </si>
  <si>
    <t>1S21</t>
  </si>
  <si>
    <t>1S21.1</t>
  </si>
  <si>
    <t>1S21.2</t>
  </si>
  <si>
    <t>1S21.3</t>
  </si>
  <si>
    <t>0P08</t>
  </si>
  <si>
    <t>0P07</t>
  </si>
  <si>
    <t>0P06</t>
  </si>
  <si>
    <t>0P03</t>
  </si>
  <si>
    <t>0P03.2</t>
  </si>
  <si>
    <t>0P04</t>
  </si>
  <si>
    <t>0P09</t>
  </si>
  <si>
    <t>0P10</t>
  </si>
  <si>
    <t>0P11</t>
  </si>
  <si>
    <t>0P12</t>
  </si>
  <si>
    <t>0P13</t>
  </si>
  <si>
    <t>0P14</t>
  </si>
  <si>
    <t>0P15</t>
  </si>
  <si>
    <t>0P15.1</t>
  </si>
  <si>
    <t>0P15.2</t>
  </si>
  <si>
    <t>0P15.3</t>
  </si>
  <si>
    <t>0P16</t>
  </si>
  <si>
    <t>0P17</t>
  </si>
  <si>
    <t>0P18</t>
  </si>
  <si>
    <t>0P19</t>
  </si>
  <si>
    <t>0P21</t>
  </si>
  <si>
    <t>0P22</t>
  </si>
  <si>
    <t>Výtah</t>
  </si>
  <si>
    <t>0P23</t>
  </si>
  <si>
    <t>0P24</t>
  </si>
  <si>
    <t>Technologická místnost</t>
  </si>
  <si>
    <t>0P25</t>
  </si>
  <si>
    <t>0P26</t>
  </si>
  <si>
    <t>0P27</t>
  </si>
  <si>
    <t>0P28</t>
  </si>
  <si>
    <t>0P28.1</t>
  </si>
  <si>
    <t>0P28.2</t>
  </si>
  <si>
    <t>0P28.3</t>
  </si>
  <si>
    <t>0P29</t>
  </si>
  <si>
    <t>0P29.1</t>
  </si>
  <si>
    <t>0P30</t>
  </si>
  <si>
    <t>0P31</t>
  </si>
  <si>
    <t>0P32</t>
  </si>
  <si>
    <t>0P32.1</t>
  </si>
  <si>
    <t>0P32.2</t>
  </si>
  <si>
    <t>0P32.3</t>
  </si>
  <si>
    <t>0P33</t>
  </si>
  <si>
    <t>0P35</t>
  </si>
  <si>
    <t>0P36.1</t>
  </si>
  <si>
    <t>0P37</t>
  </si>
  <si>
    <t>0P38</t>
  </si>
  <si>
    <t>0P38.1</t>
  </si>
  <si>
    <t>0P38.2</t>
  </si>
  <si>
    <t>0P39</t>
  </si>
  <si>
    <t>0P40</t>
  </si>
  <si>
    <t>0P41</t>
  </si>
  <si>
    <t>0P42</t>
  </si>
  <si>
    <t>0P43</t>
  </si>
  <si>
    <t>0P44</t>
  </si>
  <si>
    <t>Hlavní vstup - závětří</t>
  </si>
  <si>
    <t>1P07.1</t>
  </si>
  <si>
    <t>1P07.2</t>
  </si>
  <si>
    <t>1P07.3</t>
  </si>
  <si>
    <t>Kancelář ředitele</t>
  </si>
  <si>
    <t>1P14</t>
  </si>
  <si>
    <t>1P17.1</t>
  </si>
  <si>
    <t>1P18</t>
  </si>
  <si>
    <t>1P18.1</t>
  </si>
  <si>
    <t>1P18.2</t>
  </si>
  <si>
    <t>1P19</t>
  </si>
  <si>
    <t>1P20</t>
  </si>
  <si>
    <t>1P21</t>
  </si>
  <si>
    <t>1P22</t>
  </si>
  <si>
    <t>1P23</t>
  </si>
  <si>
    <t>1P24</t>
  </si>
  <si>
    <t>Sprcha</t>
  </si>
  <si>
    <t>1P25</t>
  </si>
  <si>
    <t>1P26</t>
  </si>
  <si>
    <t>1P25.1</t>
  </si>
  <si>
    <t>1P25.2</t>
  </si>
  <si>
    <t>1P28.1</t>
  </si>
  <si>
    <t>1P28.2</t>
  </si>
  <si>
    <t>1P30</t>
  </si>
  <si>
    <t>1P31</t>
  </si>
  <si>
    <t>1P31.1</t>
  </si>
  <si>
    <t>1P32</t>
  </si>
  <si>
    <t>1P33</t>
  </si>
  <si>
    <t>1P34</t>
  </si>
  <si>
    <t>WC - imobilní</t>
  </si>
  <si>
    <t>1P35</t>
  </si>
  <si>
    <t>1P36</t>
  </si>
  <si>
    <t>1P37</t>
  </si>
  <si>
    <t>2P06.1</t>
  </si>
  <si>
    <t>2P07.1</t>
  </si>
  <si>
    <t>2P14.1</t>
  </si>
  <si>
    <t>2P26.2</t>
  </si>
  <si>
    <t>2P29</t>
  </si>
  <si>
    <t>2P29.1</t>
  </si>
  <si>
    <t>2P29.2</t>
  </si>
  <si>
    <t>2P31</t>
  </si>
  <si>
    <t>2P31.1</t>
  </si>
  <si>
    <t>2P32</t>
  </si>
  <si>
    <t>2P32.1</t>
  </si>
  <si>
    <t>2P33</t>
  </si>
  <si>
    <t>2P33.1</t>
  </si>
  <si>
    <t>2P34</t>
  </si>
  <si>
    <t>2P34.1</t>
  </si>
  <si>
    <t>2P34.2</t>
  </si>
  <si>
    <t>2P35</t>
  </si>
  <si>
    <t>2P36</t>
  </si>
  <si>
    <t>2P37</t>
  </si>
  <si>
    <t>2P38</t>
  </si>
  <si>
    <t>3P04</t>
  </si>
  <si>
    <t>3P17.1</t>
  </si>
  <si>
    <t>3P21.2</t>
  </si>
  <si>
    <t>3P25.1</t>
  </si>
  <si>
    <t>3P25.2</t>
  </si>
  <si>
    <t>3P29.2</t>
  </si>
  <si>
    <t>3P32.1</t>
  </si>
  <si>
    <t>3P32.2</t>
  </si>
  <si>
    <t>3P34</t>
  </si>
  <si>
    <t>3P34.1</t>
  </si>
  <si>
    <t>3P35</t>
  </si>
  <si>
    <t>3P36</t>
  </si>
  <si>
    <t>3P36.1</t>
  </si>
  <si>
    <t>3P37</t>
  </si>
  <si>
    <t>3P37.1</t>
  </si>
  <si>
    <t>3P37.2</t>
  </si>
  <si>
    <t>3P38</t>
  </si>
  <si>
    <t>3P39</t>
  </si>
  <si>
    <t>3P40</t>
  </si>
  <si>
    <t>3P41</t>
  </si>
  <si>
    <t>0P49</t>
  </si>
  <si>
    <t>0P50</t>
  </si>
  <si>
    <t>0P50.1</t>
  </si>
  <si>
    <t>0P51</t>
  </si>
  <si>
    <t>0P53</t>
  </si>
  <si>
    <t>0P54</t>
  </si>
  <si>
    <t>0P55</t>
  </si>
  <si>
    <t>0P55.1</t>
  </si>
  <si>
    <t>0P56</t>
  </si>
  <si>
    <t>0P56.1</t>
  </si>
  <si>
    <t>0P57</t>
  </si>
  <si>
    <t>0P57.1</t>
  </si>
  <si>
    <t>0P58</t>
  </si>
  <si>
    <t>0P58.1</t>
  </si>
  <si>
    <t>0P59</t>
  </si>
  <si>
    <t>0P59.1</t>
  </si>
  <si>
    <t>0P59.2</t>
  </si>
  <si>
    <t>0P60</t>
  </si>
  <si>
    <t>0P61</t>
  </si>
  <si>
    <t>0P62</t>
  </si>
  <si>
    <t>0P62.1</t>
  </si>
  <si>
    <t>0P62.2</t>
  </si>
  <si>
    <t>0P63</t>
  </si>
  <si>
    <t>0P63.1</t>
  </si>
  <si>
    <t>0P63.2</t>
  </si>
  <si>
    <t>0P64</t>
  </si>
  <si>
    <t>0P65</t>
  </si>
  <si>
    <t>0P66</t>
  </si>
  <si>
    <t>0P67</t>
  </si>
  <si>
    <t>0P67.1</t>
  </si>
  <si>
    <t>0P68.1</t>
  </si>
  <si>
    <t>0P69</t>
  </si>
  <si>
    <t>0P70</t>
  </si>
  <si>
    <t>1P38</t>
  </si>
  <si>
    <t>1P39</t>
  </si>
  <si>
    <t>1P40</t>
  </si>
  <si>
    <t>1P41</t>
  </si>
  <si>
    <t>1P43</t>
  </si>
  <si>
    <t>1P49</t>
  </si>
  <si>
    <t>1P50</t>
  </si>
  <si>
    <t>1P52</t>
  </si>
  <si>
    <t>1P52.1</t>
  </si>
  <si>
    <t>1P53</t>
  </si>
  <si>
    <t>1P53.1</t>
  </si>
  <si>
    <t>1P54</t>
  </si>
  <si>
    <t>1P54.1</t>
  </si>
  <si>
    <t>1P55</t>
  </si>
  <si>
    <t>1P55.1</t>
  </si>
  <si>
    <t>1P56</t>
  </si>
  <si>
    <t>1P56.1</t>
  </si>
  <si>
    <t>1P57</t>
  </si>
  <si>
    <t>1P57.1</t>
  </si>
  <si>
    <t>1P57.2</t>
  </si>
  <si>
    <t>1P58</t>
  </si>
  <si>
    <t>1P59</t>
  </si>
  <si>
    <t>1P60</t>
  </si>
  <si>
    <t>1P60.1</t>
  </si>
  <si>
    <t>1P60.2</t>
  </si>
  <si>
    <t>1P61</t>
  </si>
  <si>
    <t>1P62</t>
  </si>
  <si>
    <t>1P63</t>
  </si>
  <si>
    <t>1P64</t>
  </si>
  <si>
    <t>1P65</t>
  </si>
  <si>
    <t>1P66</t>
  </si>
  <si>
    <t>1P67</t>
  </si>
  <si>
    <t>1S50</t>
  </si>
  <si>
    <t>1S51</t>
  </si>
  <si>
    <t>1S50.1</t>
  </si>
  <si>
    <t>1S38</t>
  </si>
  <si>
    <t>1S39</t>
  </si>
  <si>
    <t>1S40</t>
  </si>
  <si>
    <t>úklid typu A</t>
  </si>
  <si>
    <t>úklid typu B</t>
  </si>
  <si>
    <t>úklid typu C</t>
  </si>
  <si>
    <t>úklid typu D</t>
  </si>
  <si>
    <t>úklid typu E</t>
  </si>
  <si>
    <t>úklid typu F</t>
  </si>
  <si>
    <t>F</t>
  </si>
  <si>
    <t>betonová dlažba</t>
  </si>
  <si>
    <t>1P44</t>
  </si>
  <si>
    <t>předsíň - apartmán</t>
  </si>
  <si>
    <t>1P44.1</t>
  </si>
  <si>
    <t>služební pokoj</t>
  </si>
  <si>
    <t>1P44.2</t>
  </si>
  <si>
    <t>1P44.3</t>
  </si>
  <si>
    <t>1P44.4</t>
  </si>
  <si>
    <t>WC</t>
  </si>
  <si>
    <t>1P45</t>
  </si>
  <si>
    <t>1P45.1</t>
  </si>
  <si>
    <t>1P45.2</t>
  </si>
  <si>
    <t>1P45.3</t>
  </si>
  <si>
    <t>koupelna</t>
  </si>
  <si>
    <t>1P45.4</t>
  </si>
  <si>
    <t>1P46</t>
  </si>
  <si>
    <t>1P46.1</t>
  </si>
  <si>
    <t>1P46.2</t>
  </si>
  <si>
    <t>1P47</t>
  </si>
  <si>
    <t>1P47.1</t>
  </si>
  <si>
    <t>1P47.2</t>
  </si>
  <si>
    <t>1P47.3</t>
  </si>
  <si>
    <t>balkon</t>
  </si>
  <si>
    <t>1P48</t>
  </si>
  <si>
    <t>chodba + kuchyňka</t>
  </si>
  <si>
    <t>1P50.1</t>
  </si>
  <si>
    <t>technologická místnost</t>
  </si>
  <si>
    <t>1P51</t>
  </si>
  <si>
    <t>1P51.1</t>
  </si>
  <si>
    <t>1P51.2</t>
  </si>
  <si>
    <t>1P51.3</t>
  </si>
  <si>
    <t>1P51.4</t>
  </si>
  <si>
    <t>1S30</t>
  </si>
  <si>
    <t>příruční sklad</t>
  </si>
  <si>
    <t>spisovna</t>
  </si>
  <si>
    <t>1S33</t>
  </si>
  <si>
    <t>1S34</t>
  </si>
  <si>
    <t>1S35</t>
  </si>
  <si>
    <t>1S36</t>
  </si>
  <si>
    <t>1S37</t>
  </si>
  <si>
    <t>1S41</t>
  </si>
  <si>
    <t>1S42</t>
  </si>
  <si>
    <t>1S43</t>
  </si>
  <si>
    <t>1S44</t>
  </si>
  <si>
    <t>1S46</t>
  </si>
  <si>
    <t>1S47</t>
  </si>
  <si>
    <t>1S48</t>
  </si>
  <si>
    <t>1S49</t>
  </si>
  <si>
    <t>prosklené dveře a vitríny na chodbách</t>
  </si>
  <si>
    <t>1S01</t>
  </si>
  <si>
    <t>1S01.1</t>
  </si>
  <si>
    <t>1S02</t>
  </si>
  <si>
    <t>1S02.1</t>
  </si>
  <si>
    <t>1S03</t>
  </si>
  <si>
    <t>1S03.1</t>
  </si>
  <si>
    <t>1S04</t>
  </si>
  <si>
    <t>1S05</t>
  </si>
  <si>
    <t>lité teraco</t>
  </si>
  <si>
    <t>1S05.1</t>
  </si>
  <si>
    <t>1S05.2</t>
  </si>
  <si>
    <t>1S06</t>
  </si>
  <si>
    <t>1S07</t>
  </si>
  <si>
    <t>1S07.1</t>
  </si>
  <si>
    <t>1S08</t>
  </si>
  <si>
    <t>1S08.1</t>
  </si>
  <si>
    <t>1S09</t>
  </si>
  <si>
    <t>1S10</t>
  </si>
  <si>
    <t>1S11</t>
  </si>
  <si>
    <t>1S11.1</t>
  </si>
  <si>
    <t>1S15</t>
  </si>
  <si>
    <t>1S16</t>
  </si>
  <si>
    <t>předsíň</t>
  </si>
  <si>
    <t>1S16.1</t>
  </si>
  <si>
    <t>1S16.2</t>
  </si>
  <si>
    <t>1S17</t>
  </si>
  <si>
    <t>1S18</t>
  </si>
  <si>
    <t>1S19</t>
  </si>
  <si>
    <t>1S19.1</t>
  </si>
  <si>
    <t>1S19.2</t>
  </si>
  <si>
    <t>1S20</t>
  </si>
  <si>
    <t>1S20.1</t>
  </si>
  <si>
    <t>šatna</t>
  </si>
  <si>
    <t>1S22</t>
  </si>
  <si>
    <t>technická místnost ÚT</t>
  </si>
  <si>
    <t>1S23</t>
  </si>
  <si>
    <t>spisovna vstup</t>
  </si>
  <si>
    <t>1S23.1</t>
  </si>
  <si>
    <t>betonová mazanina + nátěr</t>
  </si>
  <si>
    <t>1S23.2</t>
  </si>
  <si>
    <t>1S23.3</t>
  </si>
  <si>
    <t>1S23.4</t>
  </si>
  <si>
    <t>1S23.5</t>
  </si>
  <si>
    <t>1S23.6</t>
  </si>
  <si>
    <t>1S24</t>
  </si>
  <si>
    <t>1S24.1</t>
  </si>
  <si>
    <t>1S25</t>
  </si>
  <si>
    <t>1S26</t>
  </si>
  <si>
    <t>1S27</t>
  </si>
  <si>
    <t>1S27.1</t>
  </si>
  <si>
    <t>1S27.2</t>
  </si>
  <si>
    <t>1S27.3</t>
  </si>
  <si>
    <t>1S27.4</t>
  </si>
  <si>
    <t>1S27.5</t>
  </si>
  <si>
    <t>1S27.6</t>
  </si>
  <si>
    <t>1S27.7</t>
  </si>
  <si>
    <t>1S27.8</t>
  </si>
  <si>
    <t>G</t>
  </si>
  <si>
    <t>úklid typu G</t>
  </si>
  <si>
    <t>trakt "A"</t>
  </si>
  <si>
    <t>trakt "B"</t>
  </si>
  <si>
    <t>TYPY ÚKLIDU:</t>
  </si>
  <si>
    <t>1 x měsíčně</t>
  </si>
  <si>
    <t>2 x ročně</t>
  </si>
  <si>
    <r>
      <t>typ B</t>
    </r>
    <r>
      <rPr>
        <sz val="11"/>
        <rFont val="Arial"/>
        <family val="2"/>
      </rPr>
      <t xml:space="preserve"> - </t>
    </r>
    <r>
      <rPr>
        <sz val="10"/>
        <rFont val="Arial"/>
        <family val="2"/>
      </rPr>
      <t>úklid podlahových ploch metodou mokrého stírání  u vstupních prostor, schodišť, výtahů, čištění zábradlí a madel na schodištích, umytí a vyleštění zrcadla ve výtahu, vynášení košů a nádob na tříděný odpad – jedná se zejména o chodby bez nábytku, příp. prostory bez vnitřního vybavení</t>
    </r>
  </si>
  <si>
    <r>
      <t>typ C</t>
    </r>
    <r>
      <rPr>
        <sz val="11"/>
        <rFont val="Arial"/>
        <family val="2"/>
      </rPr>
      <t xml:space="preserve"> - </t>
    </r>
    <r>
      <rPr>
        <sz val="10"/>
        <rFont val="Arial"/>
        <family val="2"/>
      </rPr>
      <t>mokré desinfekční vytírání podlahových ploch, odstranění skvrn a hrubého znečištění, umytí a desinfekce sanitárního vybavení (umývadlo, mísa WC, pisoár, sprcha, sprchový kout, baterie), zrcadel, zásobníků, dávkovačů, košů, štětek WC, kuchyňské linky, dřezu, ledniček, el. konvic, mikrovlných trub, umytí klik od dveří a vypínačů. Dodávka a průběžné doplňování toaletního papíru, tekutého mýdla, papírových ručníků,desinfekčních prostředků do WC mís, pisoárových kostek a osvěžovačů vzduchu do WC kabin. Mytí a leštění keramických obkladů, mokré čištění a leštění sprchových zástěn, mokré čištění a leštění kuchyňské linky, hygienické ošetření ledniček, ometení pavučin - jedná se o prostory sociálních zaříení a kuchyněk</t>
    </r>
  </si>
  <si>
    <r>
      <t>typ F</t>
    </r>
    <r>
      <rPr>
        <sz val="11"/>
        <rFont val="Arial"/>
        <family val="2"/>
      </rPr>
      <t xml:space="preserve"> - </t>
    </r>
    <r>
      <rPr>
        <sz val="10"/>
        <rFont val="Arial"/>
        <family val="2"/>
      </rPr>
      <t>strojní čištění podlahových ploch chodeb, vstupních prostor, součástí je vynášení košů a nádob na tříděný odpad, omytí hasících přístrojů, hydrantových skříní, nástěnek, ometení pavučin ze stěn, stropů a bepečnostních čidel – jedná se zejména o chodby bez nábytku, příp. prostory bez vnitřního vybavení</t>
    </r>
  </si>
  <si>
    <r>
      <t>typ G</t>
    </r>
    <r>
      <rPr>
        <sz val="11"/>
        <rFont val="Arial"/>
        <family val="2"/>
      </rPr>
      <t xml:space="preserve"> - </t>
    </r>
    <r>
      <rPr>
        <sz val="10"/>
        <rFont val="Arial"/>
        <family val="2"/>
      </rPr>
      <t>každodenní mytí a leštění vnitřních vitrín a prosklených dveří na chodbách včetně rámů a klik</t>
    </r>
  </si>
  <si>
    <t>REKAPITULACE UKLÍZENÝCH PLOCH</t>
  </si>
  <si>
    <t>denní místnost</t>
  </si>
  <si>
    <t>kancelář</t>
  </si>
  <si>
    <r>
      <t>typ A</t>
    </r>
    <r>
      <rPr>
        <sz val="11"/>
        <rFont val="Arial"/>
        <family val="2"/>
      </rPr>
      <t xml:space="preserve"> - </t>
    </r>
    <r>
      <rPr>
        <sz val="10"/>
        <rFont val="Arial"/>
        <family val="2"/>
      </rPr>
      <t>úklid veškerých podlahových ploch metodou mokrého stírání nebo vysávání koberců, odstranění skvrn a hrubého znečištění z podlah či nábytku do výšky 1,5 m, vyprázdění a vyčištění odpadkovách košů, třídění odpadů do speciálních nádob uvnitř objektu (papír plast sklo, komunální odpad), stírání prachu z vodorovných a svislých ploch nábytku do výše 1,5 m, stírání parapetů, čištění telefonních přístrojů, klávesnic, počítačů, kopírky, stolních lamp, umytí klik od dveří a vypínačů, ometení pavučin ze stěn, stropů a bezpečnostních čidel - jedná se o prostory, které jsou vybaveny nábytkem, regály, nebo technologickým zařízením</t>
    </r>
  </si>
  <si>
    <r>
      <t>typ D</t>
    </r>
    <r>
      <rPr>
        <sz val="11"/>
        <rFont val="Arial"/>
        <family val="2"/>
      </rPr>
      <t xml:space="preserve"> -</t>
    </r>
    <r>
      <rPr>
        <sz val="10"/>
        <rFont val="Arial"/>
        <family val="2"/>
      </rPr>
      <t xml:space="preserve"> umytí a leštění vnitřních dveří a vnitřních prosklených ploch z obou stran – součástí je umytí zárubní, rámů, klik, příp.parapetů. Otření prachu z vodorovných a svislých ploch nábytku nad 1,5 m.</t>
    </r>
  </si>
  <si>
    <t>trakt A</t>
  </si>
  <si>
    <t>trakt B</t>
  </si>
  <si>
    <t>sklad</t>
  </si>
  <si>
    <t>kolárna</t>
  </si>
  <si>
    <t>Denní místnost</t>
  </si>
  <si>
    <t>termín úklidu              (den, hodina)</t>
  </si>
  <si>
    <t xml:space="preserve">cena                                    (Kč za měsíc)   </t>
  </si>
  <si>
    <t>POČET HODIN ZA MĚSÍC</t>
  </si>
  <si>
    <t>20 hod</t>
  </si>
  <si>
    <t>POPIS ČINNOSTÍ</t>
  </si>
  <si>
    <t>kuřárna</t>
  </si>
  <si>
    <t>1P05</t>
  </si>
  <si>
    <t>1P12.1</t>
  </si>
  <si>
    <t>dílna</t>
  </si>
  <si>
    <t>Školící místnost</t>
  </si>
  <si>
    <r>
      <t>typ E</t>
    </r>
    <r>
      <rPr>
        <sz val="11"/>
        <rFont val="Arial"/>
        <family val="2"/>
      </rPr>
      <t xml:space="preserve"> - </t>
    </r>
    <r>
      <rPr>
        <sz val="10"/>
        <rFont val="Arial"/>
        <family val="2"/>
      </rPr>
      <t>umytí a leštění oken, venkovních dveří a venkovních prosklených ploch z vnější i vnitřní strany – součástí je umytí vnitřních i venkovních parapetů, rámů oken, zárubní, žaluzií, sít proti hmyzu - pokud jsou instalovány</t>
    </r>
  </si>
  <si>
    <t xml:space="preserve">chodba </t>
  </si>
  <si>
    <t>kopírka</t>
  </si>
  <si>
    <t>0P72</t>
  </si>
  <si>
    <t xml:space="preserve">kancelář </t>
  </si>
  <si>
    <t>0P73</t>
  </si>
  <si>
    <t>0P74</t>
  </si>
  <si>
    <t>0P77</t>
  </si>
  <si>
    <t>0P78</t>
  </si>
  <si>
    <t>0P79</t>
  </si>
  <si>
    <t>0P71</t>
  </si>
  <si>
    <t>0P75</t>
  </si>
  <si>
    <t>0P82</t>
  </si>
  <si>
    <t>schodiště do 1.PP</t>
  </si>
  <si>
    <t>0P71.A</t>
  </si>
  <si>
    <t>1S45</t>
  </si>
  <si>
    <t>1S45.1</t>
  </si>
  <si>
    <t>1S45.2</t>
  </si>
  <si>
    <t>1S45.3</t>
  </si>
  <si>
    <t>1S45.4</t>
  </si>
  <si>
    <t>1S45.5</t>
  </si>
  <si>
    <t>1S45.6</t>
  </si>
  <si>
    <t>1S45.7</t>
  </si>
  <si>
    <t>1S45.8</t>
  </si>
  <si>
    <t>1S45.10</t>
  </si>
  <si>
    <t>1S52</t>
  </si>
  <si>
    <t>1S53</t>
  </si>
  <si>
    <t>1S54</t>
  </si>
  <si>
    <t>chodba</t>
  </si>
  <si>
    <t>epoxidový nátěr</t>
  </si>
  <si>
    <t>Kuchyňka + WC</t>
  </si>
  <si>
    <t>WC imobilní</t>
  </si>
  <si>
    <t>0P38.3</t>
  </si>
  <si>
    <t>1P32.2</t>
  </si>
  <si>
    <t>Sklad</t>
  </si>
  <si>
    <t>Spisovna + kopírka</t>
  </si>
  <si>
    <t>1S31</t>
  </si>
  <si>
    <t>1S32</t>
  </si>
  <si>
    <t>WC muži</t>
  </si>
  <si>
    <t>WC, sprcha</t>
  </si>
  <si>
    <t>Provozní dokumentace</t>
  </si>
  <si>
    <t>WC pisoár</t>
  </si>
  <si>
    <t>četnost měsíčně</t>
  </si>
  <si>
    <t>2 X DENNĚ</t>
  </si>
  <si>
    <t>celková půdorysná plocha / m2</t>
  </si>
  <si>
    <t>celková výměra mýtých ploch oken a dveří / m2</t>
  </si>
  <si>
    <t>2 x denně</t>
  </si>
  <si>
    <t>mezisoučet</t>
  </si>
  <si>
    <t>přepočtená výměra/měsíc/m2</t>
  </si>
  <si>
    <t>Sociální zařízení, WC, sprcha</t>
  </si>
  <si>
    <r>
      <t xml:space="preserve">2x denně </t>
    </r>
    <r>
      <rPr>
        <sz val="9"/>
        <color indexed="8"/>
        <rFont val="Arial"/>
        <family val="2"/>
      </rPr>
      <t>desinfekce klik dveří, madel dveří a výtahu, ovládacích tlačítek výtahu, zábradlí, dávkovačů, ovladačů el.záznamových zařízení, prostoru recepce, vstupních turniketů, vstupních branek oplocení, stolů a pracovních desek v kuchyňkách i zasedacích místnostech</t>
    </r>
  </si>
  <si>
    <t>Celkem Kč bez DPH</t>
  </si>
  <si>
    <t>kopírka*plotr</t>
  </si>
  <si>
    <t>linoleum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</si>
  <si>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</si>
  <si>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</si>
  <si>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</si>
  <si>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</si>
  <si>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</si>
  <si>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</si>
  <si>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</si>
  <si>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</si>
  <si>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</si>
  <si>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</si>
  <si>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</si>
  <si>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</si>
  <si>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Celkem hod</t>
  </si>
  <si>
    <t>CELKOVÁ CENA (KČ BEZ DPH) / 1 ROK</t>
  </si>
  <si>
    <t>ÚDRŽBA ZELENĚ</t>
  </si>
  <si>
    <t>ZIMNÍ ÚDRŽBA</t>
  </si>
  <si>
    <t>Kč bez DPH / hod</t>
  </si>
  <si>
    <t>Předpokládaný počet hodin / měsíc</t>
  </si>
  <si>
    <t>1S45.9</t>
  </si>
  <si>
    <r>
      <t xml:space="preserve">Součástí všech typů úklidu je:                                                                                                                                                                                          1x denně </t>
    </r>
    <r>
      <rPr>
        <sz val="10"/>
        <rFont val="Arial"/>
        <family val="2"/>
      </rPr>
      <t>vyprázdnění všech odpadkových košů ze všech uklízených prostor, shromáždění, vytřídění, s využitím odpadových nádob a kontejnerů pro třídění těchto komodit a to s takovou četností, aby nedocházelo ke skladování pytlů s odpadem nikde v prostorách budovy, ani v jejím okolí</t>
    </r>
  </si>
  <si>
    <t>m2</t>
  </si>
  <si>
    <t>Kč bez DPH</t>
  </si>
  <si>
    <t>CELKOVÁ CENA ZA PRAVIDELNÝ ÚKLID                         (Kč bez DPH  /  měsíc)</t>
  </si>
  <si>
    <t>CELKOVÁ PŮDORYSNÁ VÝMĚRA / m2             (A,B,C,F)</t>
  </si>
  <si>
    <t>PŘEPOČTENÁ PŮDORYSNÁ VÝMĚRA m2 / MĚSÍC            (A,B,C,F)</t>
  </si>
  <si>
    <t>CELKOVÁ VÝMĚRA MYTÝCH PLOCH OKEN A DVEŘÍ / m2                 (D,E,G)</t>
  </si>
  <si>
    <t>PŘEPOČTENÁ VÝMĚRA MYTÝCH PLOCH OKEN A DVEŘÍ  m2  / MĚSÍC               (D,E,G)</t>
  </si>
  <si>
    <t>1 kpl.</t>
  </si>
  <si>
    <t xml:space="preserve">DESINFEKCE KLIK, MADEL…                   </t>
  </si>
  <si>
    <t>CELKOVÁ CENA                                       (Kč bez DPH / měsíc)</t>
  </si>
  <si>
    <t>CELKOVÁ CENA (Kč bez DPH / rok)</t>
  </si>
  <si>
    <t>HODINOVÁ SAZBA (Kč bez DPH / hod)</t>
  </si>
  <si>
    <t>CELKOVÁ CENA                     (Kč bez DPH / měsíc)</t>
  </si>
  <si>
    <t>PRÁCE NA ZÁKLADĚ POŽADAVKU OBJEDNATELE</t>
  </si>
  <si>
    <t>DESINFEKCE            (Kč bez DPH / měsíc)</t>
  </si>
  <si>
    <t>PROVOZ VRÁTNICE (Kč bez DPH / měsíc)</t>
  </si>
  <si>
    <t>ÚDRŽBA ZELENĚ      (Kč bez DPH / měsíc)</t>
  </si>
  <si>
    <t>ZIMNÍ ÚDRŽBA                        (Kč bez DPH / měsíc)</t>
  </si>
  <si>
    <t>CELKOVÁ CENA ZA PŮDORYSNOU VÝMĚRU                   (Kč bez DPH / měsíc)</t>
  </si>
  <si>
    <t>CELKOVÁ CENA ZA VÝMĚRU MYTÝCH PLOCH OKEN A DVEŘÍ                         (Kč bez DPH /  měsíc)</t>
  </si>
  <si>
    <t>Kalendářní měsíc</t>
  </si>
  <si>
    <t>Provozování vrátnice administrativní budovy OŘ Ostrava-ul.Muglinovská 1038/5</t>
  </si>
  <si>
    <t>Kč bez DPH / měsíc</t>
  </si>
  <si>
    <t>CELKOVÁ CENA                     (Kč bez DPH / rok)</t>
  </si>
  <si>
    <t>ŽLUTĚ OZNAČENÉ BUŇKY VYPLNÍ UCHAZEČ</t>
  </si>
  <si>
    <t xml:space="preserve">MIMOŘÁDNÉ PRÁCE PROVEDENÉ NA ZÁKLADĚ POŽADAVKU OBJEDNATELE </t>
  </si>
  <si>
    <t>Celkem Kč bez DPH / měsíc</t>
  </si>
  <si>
    <t>Provoz vrátnice</t>
  </si>
  <si>
    <t>Údržba zeleně</t>
  </si>
  <si>
    <t>Zimní údržba</t>
  </si>
  <si>
    <t>Práce na základě požadavků</t>
  </si>
  <si>
    <t>Rekapitulace ceny</t>
  </si>
  <si>
    <r>
      <rPr>
        <b/>
        <sz val="14"/>
        <rFont val="Arial"/>
        <family val="2"/>
      </rPr>
      <t>VÝKAZ VÝMĚR</t>
    </r>
    <r>
      <rPr>
        <sz val="14"/>
        <rFont val="Arial"/>
        <family val="2"/>
      </rPr>
      <t xml:space="preserve">     "Zajištění servisních služeb v administrativní budově OŘ Ostrava - ul. 
                         Muglinovská 1038/5"</t>
    </r>
  </si>
  <si>
    <t xml:space="preserve">PRÁCE PROVEDENÉ NA ZÁKLADĚ POŽADAVKU OBJEDNATELE (NAPŘ. ČIŠTĚNÍ KOBERCŮ nebo ČALOUNĚNÍ APOD.) </t>
  </si>
  <si>
    <t>CELKOVÁ CENA (KČ BEZ DPH) / 2 ROKY*</t>
  </si>
  <si>
    <t xml:space="preserve">*hodnotící kritérium ve smyslu čl. 13 Výzvy k podání nabídky </t>
  </si>
  <si>
    <t>List 1a:</t>
  </si>
  <si>
    <t xml:space="preserve">List 1b: </t>
  </si>
  <si>
    <t>List 1c:</t>
  </si>
  <si>
    <t>List 1d:</t>
  </si>
  <si>
    <t>List 1e:</t>
  </si>
  <si>
    <t>List 1f:</t>
  </si>
  <si>
    <t>List 1g:</t>
  </si>
  <si>
    <t>List 1h:</t>
  </si>
  <si>
    <t>Administrativní budova trakt "A" (výměry konkrétních ploch, k nimž se váže provádění úklidu + ceny)</t>
  </si>
  <si>
    <t>Administrativní budova trakt "B" (výměry konkrétních ploch, k nimž se váže provádění úklidu + ceny)</t>
  </si>
  <si>
    <t>takto podbarvené buňky jsou určeny k doplnění účastníkem (na listu 1b-1g) !</t>
  </si>
  <si>
    <t>Kategorie činností (typy úklidů)</t>
  </si>
  <si>
    <t>průměr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</si>
</sst>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#,##0.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vertAlign val="superscript"/>
      <sz val="9"/>
      <name val="Tahoma"/>
      <family val="2"/>
    </font>
    <font>
      <sz val="16"/>
      <name val="Arial"/>
      <family val="2"/>
    </font>
    <font>
      <b/>
      <sz val="11"/>
      <name val="Tahoma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color indexed="8"/>
      <name val="Arial"/>
      <family val="2"/>
    </font>
    <font>
      <sz val="11"/>
      <name val="Tahoma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2"/>
      <name val="Verdana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Verdana"/>
      <family val="2"/>
    </font>
    <font>
      <b/>
      <sz val="12"/>
      <name val="Arial"/>
      <family val="2"/>
    </font>
    <font>
      <b/>
      <sz val="14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ahoma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14"/>
      <color indexed="8"/>
      <name val="Verdana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2"/>
      <color indexed="8"/>
      <name val="Arial"/>
      <family val="2"/>
    </font>
    <font>
      <b/>
      <sz val="9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Tahoma"/>
      <family val="2"/>
    </font>
    <font>
      <b/>
      <sz val="14"/>
      <color theme="1"/>
      <name val="Verdana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2"/>
      <color theme="1"/>
      <name val="Arial"/>
      <family val="2"/>
    </font>
    <font>
      <b/>
      <sz val="9"/>
      <color theme="1"/>
      <name val="Verdana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50">
    <xf numFmtId="0" fontId="0" fillId="0" borderId="0" xfId="0" applyFont="1" applyAlignment="1">
      <alignment/>
    </xf>
    <xf numFmtId="0" fontId="2" fillId="0" borderId="0" xfId="56">
      <alignment/>
      <protection/>
    </xf>
    <xf numFmtId="0" fontId="8" fillId="0" borderId="0" xfId="56" applyFont="1" applyBorder="1" applyAlignment="1">
      <alignment horizontal="left"/>
      <protection/>
    </xf>
    <xf numFmtId="166" fontId="9" fillId="0" borderId="0" xfId="56" applyNumberFormat="1" applyFont="1" applyBorder="1" applyAlignment="1">
      <alignment horizontal="left"/>
      <protection/>
    </xf>
    <xf numFmtId="0" fontId="9" fillId="0" borderId="0" xfId="56" applyFont="1" applyBorder="1" applyAlignment="1">
      <alignment horizontal="left"/>
      <protection/>
    </xf>
    <xf numFmtId="0" fontId="7" fillId="0" borderId="0" xfId="56" applyFont="1" applyBorder="1">
      <alignment/>
      <protection/>
    </xf>
    <xf numFmtId="0" fontId="9" fillId="0" borderId="0" xfId="56" applyFont="1" applyBorder="1" applyAlignment="1">
      <alignment horizontal="center"/>
      <protection/>
    </xf>
    <xf numFmtId="0" fontId="7" fillId="0" borderId="0" xfId="56" applyFont="1" applyBorder="1" applyAlignment="1">
      <alignment horizontal="left"/>
      <protection/>
    </xf>
    <xf numFmtId="4" fontId="10" fillId="0" borderId="10" xfId="49" applyNumberFormat="1" applyFont="1" applyFill="1" applyBorder="1" applyAlignment="1">
      <alignment horizontal="center" vertical="center"/>
      <protection/>
    </xf>
    <xf numFmtId="0" fontId="10" fillId="0" borderId="10" xfId="46" applyFont="1" applyFill="1" applyBorder="1" applyAlignment="1">
      <alignment horizontal="center"/>
      <protection/>
    </xf>
    <xf numFmtId="0" fontId="10" fillId="0" borderId="11" xfId="56" applyFont="1" applyFill="1" applyBorder="1" applyAlignment="1">
      <alignment horizontal="center"/>
      <protection/>
    </xf>
    <xf numFmtId="0" fontId="10" fillId="0" borderId="10" xfId="49" applyFont="1" applyFill="1" applyBorder="1" applyAlignment="1">
      <alignment horizontal="center" vertical="center"/>
      <protection/>
    </xf>
    <xf numFmtId="0" fontId="7" fillId="0" borderId="0" xfId="48" applyFont="1" applyBorder="1" applyAlignment="1">
      <alignment vertical="center"/>
      <protection/>
    </xf>
    <xf numFmtId="0" fontId="7" fillId="0" borderId="12" xfId="48" applyFont="1" applyBorder="1" applyAlignment="1">
      <alignment vertical="center"/>
      <protection/>
    </xf>
    <xf numFmtId="0" fontId="10" fillId="0" borderId="13" xfId="49" applyFont="1" applyFill="1" applyBorder="1" applyAlignment="1">
      <alignment horizontal="center" vertical="center"/>
      <protection/>
    </xf>
    <xf numFmtId="14" fontId="10" fillId="0" borderId="13" xfId="49" applyNumberFormat="1" applyFont="1" applyFill="1" applyBorder="1" applyAlignment="1">
      <alignment horizontal="center" vertical="center"/>
      <protection/>
    </xf>
    <xf numFmtId="2" fontId="10" fillId="0" borderId="10" xfId="49" applyNumberFormat="1" applyFont="1" applyFill="1" applyBorder="1" applyAlignment="1">
      <alignment horizontal="center" vertical="center"/>
      <protection/>
    </xf>
    <xf numFmtId="0" fontId="10" fillId="0" borderId="11" xfId="56" applyFont="1" applyBorder="1">
      <alignment/>
      <protection/>
    </xf>
    <xf numFmtId="0" fontId="10" fillId="0" borderId="11" xfId="56" applyFont="1" applyBorder="1" applyAlignment="1">
      <alignment horizontal="center"/>
      <protection/>
    </xf>
    <xf numFmtId="0" fontId="81" fillId="0" borderId="11" xfId="56" applyFont="1" applyBorder="1" applyAlignment="1">
      <alignment horizontal="center"/>
      <protection/>
    </xf>
    <xf numFmtId="2" fontId="10" fillId="0" borderId="10" xfId="46" applyNumberFormat="1" applyFont="1" applyFill="1" applyBorder="1" applyAlignment="1">
      <alignment horizontal="center"/>
      <protection/>
    </xf>
    <xf numFmtId="2" fontId="10" fillId="0" borderId="11" xfId="56" applyNumberFormat="1" applyFont="1" applyBorder="1" applyAlignment="1">
      <alignment horizontal="center"/>
      <protection/>
    </xf>
    <xf numFmtId="0" fontId="50" fillId="0" borderId="0" xfId="0" applyFont="1" applyAlignment="1">
      <alignment/>
    </xf>
    <xf numFmtId="0" fontId="8" fillId="0" borderId="0" xfId="56" applyFont="1" applyBorder="1" applyAlignment="1">
      <alignment horizontal="right"/>
      <protection/>
    </xf>
    <xf numFmtId="2" fontId="0" fillId="0" borderId="0" xfId="0" applyNumberFormat="1" applyAlignment="1">
      <alignment/>
    </xf>
    <xf numFmtId="0" fontId="5" fillId="0" borderId="11" xfId="0" applyFont="1" applyBorder="1" applyAlignment="1">
      <alignment horizontal="center" vertical="center"/>
    </xf>
    <xf numFmtId="49" fontId="10" fillId="0" borderId="11" xfId="56" applyNumberFormat="1" applyFont="1" applyBorder="1" applyAlignment="1">
      <alignment horizontal="center" vertical="center"/>
      <protection/>
    </xf>
    <xf numFmtId="166" fontId="9" fillId="0" borderId="0" xfId="48" applyNumberFormat="1" applyFont="1" applyBorder="1" applyAlignment="1">
      <alignment horizontal="left" vertical="center"/>
      <protection/>
    </xf>
    <xf numFmtId="0" fontId="3" fillId="0" borderId="14" xfId="0" applyFont="1" applyBorder="1" applyAlignment="1">
      <alignment horizontal="center" vertical="center"/>
    </xf>
    <xf numFmtId="0" fontId="10" fillId="0" borderId="0" xfId="48" applyFont="1" applyBorder="1" applyAlignment="1">
      <alignment horizontal="left" vertical="center"/>
      <protection/>
    </xf>
    <xf numFmtId="0" fontId="14" fillId="0" borderId="0" xfId="56" applyFont="1" applyBorder="1" applyAlignment="1">
      <alignment horizontal="left"/>
      <protection/>
    </xf>
    <xf numFmtId="0" fontId="14" fillId="0" borderId="0" xfId="56" applyFont="1" applyBorder="1" applyAlignment="1">
      <alignment horizontal="center"/>
      <protection/>
    </xf>
    <xf numFmtId="0" fontId="14" fillId="0" borderId="0" xfId="56" applyFont="1" applyAlignment="1">
      <alignment horizontal="left" vertical="center"/>
      <protection/>
    </xf>
    <xf numFmtId="166" fontId="14" fillId="0" borderId="0" xfId="56" applyNumberFormat="1" applyFont="1" applyBorder="1" applyAlignment="1">
      <alignment horizontal="left"/>
      <protection/>
    </xf>
    <xf numFmtId="0" fontId="10" fillId="0" borderId="0" xfId="56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/>
    </xf>
    <xf numFmtId="0" fontId="82" fillId="0" borderId="0" xfId="0" applyFont="1" applyFill="1" applyBorder="1" applyAlignment="1">
      <alignment/>
    </xf>
    <xf numFmtId="0" fontId="10" fillId="0" borderId="15" xfId="56" applyFont="1" applyBorder="1">
      <alignment/>
      <protection/>
    </xf>
    <xf numFmtId="0" fontId="10" fillId="0" borderId="15" xfId="56" applyFont="1" applyFill="1" applyBorder="1" applyAlignment="1">
      <alignment horizontal="center"/>
      <protection/>
    </xf>
    <xf numFmtId="2" fontId="10" fillId="0" borderId="15" xfId="56" applyNumberFormat="1" applyFont="1" applyBorder="1" applyAlignment="1">
      <alignment horizontal="center"/>
      <protection/>
    </xf>
    <xf numFmtId="0" fontId="81" fillId="0" borderId="15" xfId="56" applyFont="1" applyBorder="1" applyAlignment="1">
      <alignment horizontal="center"/>
      <protection/>
    </xf>
    <xf numFmtId="0" fontId="10" fillId="0" borderId="15" xfId="56" applyFont="1" applyBorder="1" applyAlignment="1">
      <alignment horizontal="center"/>
      <protection/>
    </xf>
    <xf numFmtId="0" fontId="64" fillId="0" borderId="0" xfId="0" applyFont="1" applyAlignment="1">
      <alignment/>
    </xf>
    <xf numFmtId="0" fontId="20" fillId="33" borderId="16" xfId="52" applyFont="1" applyFill="1" applyBorder="1" applyAlignment="1">
      <alignment horizontal="center" vertical="center" wrapText="1"/>
      <protection/>
    </xf>
    <xf numFmtId="4" fontId="82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4" fontId="8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83" fillId="0" borderId="0" xfId="0" applyNumberFormat="1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4" fontId="82" fillId="0" borderId="18" xfId="0" applyNumberFormat="1" applyFont="1" applyBorder="1" applyAlignment="1">
      <alignment/>
    </xf>
    <xf numFmtId="0" fontId="21" fillId="0" borderId="0" xfId="0" applyFont="1" applyFill="1" applyBorder="1" applyAlignment="1">
      <alignment wrapText="1"/>
    </xf>
    <xf numFmtId="0" fontId="82" fillId="0" borderId="19" xfId="0" applyFont="1" applyBorder="1" applyAlignment="1">
      <alignment/>
    </xf>
    <xf numFmtId="4" fontId="82" fillId="0" borderId="19" xfId="0" applyNumberFormat="1" applyFont="1" applyBorder="1" applyAlignment="1">
      <alignment/>
    </xf>
    <xf numFmtId="4" fontId="83" fillId="0" borderId="19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10" fillId="0" borderId="20" xfId="56" applyNumberFormat="1" applyFont="1" applyBorder="1" applyAlignment="1">
      <alignment horizontal="center" vertical="center"/>
      <protection/>
    </xf>
    <xf numFmtId="4" fontId="82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82" fillId="0" borderId="21" xfId="0" applyNumberFormat="1" applyFont="1" applyFill="1" applyBorder="1" applyAlignment="1">
      <alignment/>
    </xf>
    <xf numFmtId="4" fontId="82" fillId="0" borderId="14" xfId="0" applyNumberFormat="1" applyFont="1" applyFill="1" applyBorder="1" applyAlignment="1">
      <alignment/>
    </xf>
    <xf numFmtId="4" fontId="82" fillId="0" borderId="18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82" fillId="0" borderId="22" xfId="0" applyNumberFormat="1" applyFont="1" applyFill="1" applyBorder="1" applyAlignment="1">
      <alignment/>
    </xf>
    <xf numFmtId="4" fontId="82" fillId="0" borderId="17" xfId="0" applyNumberFormat="1" applyFont="1" applyFill="1" applyBorder="1" applyAlignment="1">
      <alignment/>
    </xf>
    <xf numFmtId="4" fontId="84" fillId="0" borderId="23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166" fontId="22" fillId="0" borderId="0" xfId="56" applyNumberFormat="1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10" fillId="0" borderId="13" xfId="56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10" fillId="0" borderId="13" xfId="56" applyFont="1" applyBorder="1" applyAlignment="1">
      <alignment horizontal="center" vertical="center"/>
      <protection/>
    </xf>
    <xf numFmtId="49" fontId="10" fillId="0" borderId="10" xfId="56" applyNumberFormat="1" applyFont="1" applyBorder="1" applyAlignment="1">
      <alignment horizontal="center" vertical="center"/>
      <protection/>
    </xf>
    <xf numFmtId="0" fontId="10" fillId="0" borderId="10" xfId="56" applyFont="1" applyFill="1" applyBorder="1" applyAlignment="1">
      <alignment horizontal="center" vertical="center"/>
      <protection/>
    </xf>
    <xf numFmtId="4" fontId="10" fillId="0" borderId="10" xfId="56" applyNumberFormat="1" applyFont="1" applyFill="1" applyBorder="1" applyAlignment="1">
      <alignment horizontal="center" vertical="center"/>
      <protection/>
    </xf>
    <xf numFmtId="2" fontId="10" fillId="0" borderId="10" xfId="56" applyNumberFormat="1" applyFont="1" applyFill="1" applyBorder="1" applyAlignment="1">
      <alignment horizontal="center" vertical="center"/>
      <protection/>
    </xf>
    <xf numFmtId="0" fontId="10" fillId="0" borderId="10" xfId="47" applyFont="1" applyFill="1" applyBorder="1" applyAlignment="1">
      <alignment horizontal="center"/>
      <protection/>
    </xf>
    <xf numFmtId="0" fontId="10" fillId="0" borderId="10" xfId="56" applyFont="1" applyBorder="1" applyAlignment="1">
      <alignment horizontal="center" vertical="center"/>
      <protection/>
    </xf>
    <xf numFmtId="4" fontId="10" fillId="0" borderId="10" xfId="56" applyNumberFormat="1" applyFont="1" applyBorder="1" applyAlignment="1">
      <alignment horizontal="center" vertical="center"/>
      <protection/>
    </xf>
    <xf numFmtId="0" fontId="81" fillId="0" borderId="11" xfId="56" applyFont="1" applyBorder="1" applyAlignment="1">
      <alignment horizontal="center"/>
      <protection/>
    </xf>
    <xf numFmtId="0" fontId="10" fillId="0" borderId="13" xfId="50" applyFont="1" applyFill="1" applyBorder="1" applyAlignment="1">
      <alignment horizontal="center" vertical="center"/>
      <protection/>
    </xf>
    <xf numFmtId="0" fontId="10" fillId="0" borderId="10" xfId="50" applyFont="1" applyFill="1" applyBorder="1" applyAlignment="1">
      <alignment horizontal="center" vertical="center"/>
      <protection/>
    </xf>
    <xf numFmtId="14" fontId="10" fillId="0" borderId="13" xfId="50" applyNumberFormat="1" applyFont="1" applyFill="1" applyBorder="1" applyAlignment="1">
      <alignment horizontal="center" vertical="center"/>
      <protection/>
    </xf>
    <xf numFmtId="4" fontId="10" fillId="0" borderId="10" xfId="50" applyNumberFormat="1" applyFont="1" applyFill="1" applyBorder="1" applyAlignment="1">
      <alignment horizontal="center" vertical="center"/>
      <protection/>
    </xf>
    <xf numFmtId="49" fontId="10" fillId="0" borderId="24" xfId="56" applyNumberFormat="1" applyFont="1" applyBorder="1" applyAlignment="1">
      <alignment horizontal="center" vertical="center"/>
      <protection/>
    </xf>
    <xf numFmtId="2" fontId="10" fillId="0" borderId="24" xfId="56" applyNumberFormat="1" applyFont="1" applyFill="1" applyBorder="1" applyAlignment="1">
      <alignment horizontal="center" vertical="center"/>
      <protection/>
    </xf>
    <xf numFmtId="0" fontId="81" fillId="0" borderId="15" xfId="56" applyFont="1" applyBorder="1" applyAlignment="1">
      <alignment horizontal="center"/>
      <protection/>
    </xf>
    <xf numFmtId="0" fontId="7" fillId="33" borderId="15" xfId="50" applyFont="1" applyFill="1" applyBorder="1" applyAlignment="1">
      <alignment horizontal="center" vertical="center" wrapText="1"/>
      <protection/>
    </xf>
    <xf numFmtId="0" fontId="16" fillId="33" borderId="11" xfId="0" applyFont="1" applyFill="1" applyBorder="1" applyAlignment="1">
      <alignment vertical="center"/>
    </xf>
    <xf numFmtId="49" fontId="10" fillId="0" borderId="10" xfId="56" applyNumberFormat="1" applyFont="1" applyFill="1" applyBorder="1" applyAlignment="1">
      <alignment horizontal="center" vertical="center"/>
      <protection/>
    </xf>
    <xf numFmtId="49" fontId="10" fillId="34" borderId="25" xfId="56" applyNumberFormat="1" applyFont="1" applyFill="1" applyBorder="1" applyAlignment="1">
      <alignment horizontal="center" vertical="center"/>
      <protection/>
    </xf>
    <xf numFmtId="2" fontId="10" fillId="34" borderId="25" xfId="56" applyNumberFormat="1" applyFont="1" applyFill="1" applyBorder="1" applyAlignment="1">
      <alignment horizontal="center" vertical="center"/>
      <protection/>
    </xf>
    <xf numFmtId="0" fontId="10" fillId="0" borderId="20" xfId="56" applyFont="1" applyBorder="1" applyAlignment="1">
      <alignment horizontal="center" vertical="center"/>
      <protection/>
    </xf>
    <xf numFmtId="2" fontId="10" fillId="0" borderId="20" xfId="56" applyNumberFormat="1" applyFont="1" applyFill="1" applyBorder="1" applyAlignment="1">
      <alignment horizontal="center" vertical="center"/>
      <protection/>
    </xf>
    <xf numFmtId="4" fontId="10" fillId="0" borderId="20" xfId="56" applyNumberFormat="1" applyFont="1" applyFill="1" applyBorder="1" applyAlignment="1">
      <alignment horizontal="center" vertical="center"/>
      <protection/>
    </xf>
    <xf numFmtId="4" fontId="10" fillId="0" borderId="20" xfId="56" applyNumberFormat="1" applyFont="1" applyBorder="1" applyAlignment="1">
      <alignment horizontal="center" vertical="center"/>
      <protection/>
    </xf>
    <xf numFmtId="14" fontId="10" fillId="34" borderId="26" xfId="56" applyNumberFormat="1" applyFont="1" applyFill="1" applyBorder="1" applyAlignment="1">
      <alignment horizontal="center" vertical="center"/>
      <protection/>
    </xf>
    <xf numFmtId="49" fontId="10" fillId="34" borderId="27" xfId="56" applyNumberFormat="1" applyFont="1" applyFill="1" applyBorder="1" applyAlignment="1">
      <alignment horizontal="center" vertical="center"/>
      <protection/>
    </xf>
    <xf numFmtId="2" fontId="10" fillId="34" borderId="27" xfId="56" applyNumberFormat="1" applyFont="1" applyFill="1" applyBorder="1" applyAlignment="1">
      <alignment horizontal="center" vertical="center"/>
      <protection/>
    </xf>
    <xf numFmtId="0" fontId="10" fillId="34" borderId="27" xfId="56" applyFont="1" applyFill="1" applyBorder="1" applyAlignment="1">
      <alignment horizontal="center" vertical="center"/>
      <protection/>
    </xf>
    <xf numFmtId="4" fontId="10" fillId="34" borderId="27" xfId="56" applyNumberFormat="1" applyFont="1" applyFill="1" applyBorder="1" applyAlignment="1">
      <alignment horizontal="center" vertical="center"/>
      <protection/>
    </xf>
    <xf numFmtId="14" fontId="10" fillId="34" borderId="28" xfId="56" applyNumberFormat="1" applyFont="1" applyFill="1" applyBorder="1" applyAlignment="1">
      <alignment horizontal="center" vertical="center"/>
      <protection/>
    </xf>
    <xf numFmtId="49" fontId="10" fillId="34" borderId="29" xfId="56" applyNumberFormat="1" applyFont="1" applyFill="1" applyBorder="1" applyAlignment="1">
      <alignment horizontal="center" vertical="center"/>
      <protection/>
    </xf>
    <xf numFmtId="2" fontId="10" fillId="34" borderId="29" xfId="56" applyNumberFormat="1" applyFont="1" applyFill="1" applyBorder="1" applyAlignment="1">
      <alignment horizontal="center" vertical="center"/>
      <protection/>
    </xf>
    <xf numFmtId="0" fontId="10" fillId="34" borderId="29" xfId="56" applyFont="1" applyFill="1" applyBorder="1" applyAlignment="1">
      <alignment horizontal="center" vertical="center"/>
      <protection/>
    </xf>
    <xf numFmtId="4" fontId="10" fillId="34" borderId="29" xfId="56" applyNumberFormat="1" applyFont="1" applyFill="1" applyBorder="1" applyAlignment="1">
      <alignment horizontal="center" vertical="center"/>
      <protection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0" fillId="0" borderId="15" xfId="56" applyFont="1" applyFill="1" applyBorder="1">
      <alignment/>
      <protection/>
    </xf>
    <xf numFmtId="49" fontId="10" fillId="0" borderId="15" xfId="56" applyNumberFormat="1" applyFont="1" applyFill="1" applyBorder="1" applyAlignment="1">
      <alignment horizontal="center"/>
      <protection/>
    </xf>
    <xf numFmtId="0" fontId="81" fillId="0" borderId="30" xfId="56" applyFont="1" applyFill="1" applyBorder="1" applyAlignment="1">
      <alignment horizontal="center"/>
      <protection/>
    </xf>
    <xf numFmtId="0" fontId="10" fillId="0" borderId="30" xfId="56" applyFont="1" applyFill="1" applyBorder="1" applyAlignment="1">
      <alignment horizontal="center"/>
      <protection/>
    </xf>
    <xf numFmtId="49" fontId="10" fillId="0" borderId="30" xfId="56" applyNumberFormat="1" applyFont="1" applyFill="1" applyBorder="1" applyAlignment="1">
      <alignment horizontal="center" vertical="center"/>
      <protection/>
    </xf>
    <xf numFmtId="2" fontId="7" fillId="0" borderId="24" xfId="56" applyNumberFormat="1" applyFont="1" applyFill="1" applyBorder="1" applyAlignment="1">
      <alignment horizontal="center"/>
      <protection/>
    </xf>
    <xf numFmtId="2" fontId="3" fillId="0" borderId="31" xfId="56" applyNumberFormat="1" applyFont="1" applyFill="1" applyBorder="1">
      <alignment/>
      <protection/>
    </xf>
    <xf numFmtId="0" fontId="3" fillId="0" borderId="31" xfId="56" applyFont="1" applyFill="1" applyBorder="1">
      <alignment/>
      <protection/>
    </xf>
    <xf numFmtId="2" fontId="85" fillId="0" borderId="32" xfId="0" applyNumberFormat="1" applyFont="1" applyFill="1" applyBorder="1" applyAlignment="1">
      <alignment horizontal="center"/>
    </xf>
    <xf numFmtId="0" fontId="64" fillId="0" borderId="33" xfId="0" applyFont="1" applyFill="1" applyBorder="1" applyAlignment="1">
      <alignment/>
    </xf>
    <xf numFmtId="2" fontId="0" fillId="0" borderId="0" xfId="0" applyNumberFormat="1" applyFill="1" applyAlignment="1">
      <alignment/>
    </xf>
    <xf numFmtId="49" fontId="10" fillId="34" borderId="27" xfId="56" applyNumberFormat="1" applyFont="1" applyFill="1" applyBorder="1" applyAlignment="1">
      <alignment horizontal="right" vertical="center"/>
      <protection/>
    </xf>
    <xf numFmtId="0" fontId="0" fillId="3" borderId="11" xfId="0" applyFill="1" applyBorder="1" applyAlignment="1">
      <alignment/>
    </xf>
    <xf numFmtId="2" fontId="0" fillId="3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3" fillId="0" borderId="11" xfId="56" applyFont="1" applyFill="1" applyBorder="1">
      <alignment/>
      <protection/>
    </xf>
    <xf numFmtId="4" fontId="85" fillId="0" borderId="11" xfId="0" applyNumberFormat="1" applyFont="1" applyFill="1" applyBorder="1" applyAlignment="1">
      <alignment horizontal="center"/>
    </xf>
    <xf numFmtId="0" fontId="64" fillId="0" borderId="11" xfId="0" applyFont="1" applyFill="1" applyBorder="1" applyAlignment="1">
      <alignment/>
    </xf>
    <xf numFmtId="0" fontId="0" fillId="34" borderId="27" xfId="0" applyFill="1" applyBorder="1" applyAlignment="1">
      <alignment/>
    </xf>
    <xf numFmtId="2" fontId="0" fillId="34" borderId="16" xfId="0" applyNumberFormat="1" applyFill="1" applyBorder="1" applyAlignment="1">
      <alignment/>
    </xf>
    <xf numFmtId="0" fontId="0" fillId="34" borderId="29" xfId="0" applyFill="1" applyBorder="1" applyAlignment="1">
      <alignment/>
    </xf>
    <xf numFmtId="0" fontId="0" fillId="3" borderId="20" xfId="0" applyFill="1" applyBorder="1" applyAlignment="1">
      <alignment/>
    </xf>
    <xf numFmtId="2" fontId="0" fillId="3" borderId="20" xfId="0" applyNumberFormat="1" applyFill="1" applyBorder="1" applyAlignment="1">
      <alignment/>
    </xf>
    <xf numFmtId="0" fontId="0" fillId="34" borderId="25" xfId="0" applyFill="1" applyBorder="1" applyAlignment="1">
      <alignment/>
    </xf>
    <xf numFmtId="2" fontId="85" fillId="0" borderId="11" xfId="0" applyNumberFormat="1" applyFont="1" applyFill="1" applyBorder="1" applyAlignment="1">
      <alignment horizontal="center"/>
    </xf>
    <xf numFmtId="4" fontId="3" fillId="0" borderId="31" xfId="56" applyNumberFormat="1" applyFont="1" applyFill="1" applyBorder="1">
      <alignment/>
      <protection/>
    </xf>
    <xf numFmtId="4" fontId="82" fillId="0" borderId="19" xfId="0" applyNumberFormat="1" applyFont="1" applyFill="1" applyBorder="1" applyAlignment="1">
      <alignment/>
    </xf>
    <xf numFmtId="4" fontId="82" fillId="0" borderId="34" xfId="0" applyNumberFormat="1" applyFont="1" applyFill="1" applyBorder="1" applyAlignment="1">
      <alignment/>
    </xf>
    <xf numFmtId="0" fontId="7" fillId="33" borderId="15" xfId="48" applyFont="1" applyFill="1" applyBorder="1" applyAlignment="1">
      <alignment horizontal="center" vertical="center" wrapText="1"/>
      <protection/>
    </xf>
    <xf numFmtId="0" fontId="7" fillId="33" borderId="25" xfId="48" applyFont="1" applyFill="1" applyBorder="1" applyAlignment="1">
      <alignment horizontal="center" vertical="center" wrapText="1"/>
      <protection/>
    </xf>
    <xf numFmtId="0" fontId="11" fillId="33" borderId="25" xfId="48" applyFont="1" applyFill="1" applyBorder="1" applyAlignment="1">
      <alignment horizontal="center" vertical="center" wrapText="1"/>
      <protection/>
    </xf>
    <xf numFmtId="0" fontId="7" fillId="34" borderId="15" xfId="50" applyFont="1" applyFill="1" applyBorder="1" applyAlignment="1">
      <alignment horizontal="center" vertical="center" wrapText="1"/>
      <protection/>
    </xf>
    <xf numFmtId="0" fontId="10" fillId="0" borderId="35" xfId="56" applyFont="1" applyBorder="1" applyAlignment="1">
      <alignment horizontal="center" vertical="center"/>
      <protection/>
    </xf>
    <xf numFmtId="0" fontId="10" fillId="0" borderId="24" xfId="56" applyFont="1" applyBorder="1" applyAlignment="1">
      <alignment horizontal="center" vertical="center"/>
      <protection/>
    </xf>
    <xf numFmtId="0" fontId="10" fillId="0" borderId="24" xfId="49" applyFont="1" applyFill="1" applyBorder="1" applyAlignment="1">
      <alignment horizontal="center" vertical="center"/>
      <protection/>
    </xf>
    <xf numFmtId="0" fontId="10" fillId="0" borderId="24" xfId="56" applyFont="1" applyFill="1" applyBorder="1" applyAlignment="1">
      <alignment horizontal="center" vertical="center"/>
      <protection/>
    </xf>
    <xf numFmtId="0" fontId="0" fillId="2" borderId="24" xfId="0" applyFill="1" applyBorder="1" applyAlignment="1">
      <alignment/>
    </xf>
    <xf numFmtId="2" fontId="0" fillId="2" borderId="36" xfId="0" applyNumberFormat="1" applyFill="1" applyBorder="1" applyAlignment="1">
      <alignment/>
    </xf>
    <xf numFmtId="0" fontId="0" fillId="2" borderId="10" xfId="0" applyFill="1" applyBorder="1" applyAlignment="1">
      <alignment/>
    </xf>
    <xf numFmtId="2" fontId="0" fillId="2" borderId="37" xfId="0" applyNumberFormat="1" applyFill="1" applyBorder="1" applyAlignment="1">
      <alignment/>
    </xf>
    <xf numFmtId="0" fontId="10" fillId="0" borderId="38" xfId="56" applyFont="1" applyBorder="1" applyAlignment="1">
      <alignment horizontal="center" vertical="center"/>
      <protection/>
    </xf>
    <xf numFmtId="49" fontId="10" fillId="0" borderId="39" xfId="56" applyNumberFormat="1" applyFont="1" applyBorder="1" applyAlignment="1">
      <alignment horizontal="center" vertical="center"/>
      <protection/>
    </xf>
    <xf numFmtId="2" fontId="10" fillId="0" borderId="39" xfId="56" applyNumberFormat="1" applyFont="1" applyFill="1" applyBorder="1" applyAlignment="1">
      <alignment horizontal="center" vertical="center"/>
      <protection/>
    </xf>
    <xf numFmtId="0" fontId="10" fillId="0" borderId="39" xfId="50" applyFont="1" applyFill="1" applyBorder="1" applyAlignment="1">
      <alignment horizontal="center" vertical="center"/>
      <protection/>
    </xf>
    <xf numFmtId="4" fontId="10" fillId="0" borderId="39" xfId="56" applyNumberFormat="1" applyFont="1" applyFill="1" applyBorder="1" applyAlignment="1">
      <alignment horizontal="center" vertical="center"/>
      <protection/>
    </xf>
    <xf numFmtId="4" fontId="10" fillId="0" borderId="39" xfId="56" applyNumberFormat="1" applyFont="1" applyBorder="1" applyAlignment="1">
      <alignment horizontal="center" vertical="center"/>
      <protection/>
    </xf>
    <xf numFmtId="0" fontId="0" fillId="2" borderId="39" xfId="0" applyFill="1" applyBorder="1" applyAlignment="1">
      <alignment/>
    </xf>
    <xf numFmtId="2" fontId="0" fillId="2" borderId="40" xfId="0" applyNumberFormat="1" applyFill="1" applyBorder="1" applyAlignment="1">
      <alignment/>
    </xf>
    <xf numFmtId="0" fontId="8" fillId="0" borderId="0" xfId="56" applyFont="1" applyBorder="1" applyAlignment="1">
      <alignment horizontal="center"/>
      <protection/>
    </xf>
    <xf numFmtId="0" fontId="14" fillId="0" borderId="0" xfId="56" applyFont="1" applyAlignment="1">
      <alignment horizontal="center" vertical="center"/>
      <protection/>
    </xf>
    <xf numFmtId="166" fontId="14" fillId="0" borderId="0" xfId="56" applyNumberFormat="1" applyFont="1" applyBorder="1" applyAlignment="1">
      <alignment horizontal="center"/>
      <protection/>
    </xf>
    <xf numFmtId="2" fontId="3" fillId="0" borderId="31" xfId="56" applyNumberFormat="1" applyFont="1" applyFill="1" applyBorder="1" applyAlignment="1">
      <alignment horizontal="center"/>
      <protection/>
    </xf>
    <xf numFmtId="0" fontId="64" fillId="0" borderId="3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10" fillId="0" borderId="10" xfId="50" applyFont="1" applyFill="1" applyBorder="1" applyAlignment="1">
      <alignment horizontal="center" vertical="center" wrapText="1"/>
      <protection/>
    </xf>
    <xf numFmtId="0" fontId="86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Alignment="1">
      <alignment horizontal="left"/>
    </xf>
    <xf numFmtId="0" fontId="0" fillId="0" borderId="0" xfId="0" applyBorder="1" applyAlignment="1">
      <alignment/>
    </xf>
    <xf numFmtId="4" fontId="82" fillId="0" borderId="41" xfId="0" applyNumberFormat="1" applyFont="1" applyFill="1" applyBorder="1" applyAlignment="1">
      <alignment/>
    </xf>
    <xf numFmtId="4" fontId="82" fillId="0" borderId="42" xfId="0" applyNumberFormat="1" applyFont="1" applyFill="1" applyBorder="1" applyAlignment="1">
      <alignment/>
    </xf>
    <xf numFmtId="4" fontId="82" fillId="0" borderId="0" xfId="0" applyNumberFormat="1" applyFont="1" applyFill="1" applyBorder="1" applyAlignment="1">
      <alignment/>
    </xf>
    <xf numFmtId="0" fontId="20" fillId="33" borderId="27" xfId="52" applyFont="1" applyFill="1" applyBorder="1" applyAlignment="1">
      <alignment horizontal="center" vertical="center" wrapText="1"/>
      <protection/>
    </xf>
    <xf numFmtId="0" fontId="87" fillId="0" borderId="0" xfId="0" applyFont="1" applyAlignment="1">
      <alignment/>
    </xf>
    <xf numFmtId="0" fontId="86" fillId="0" borderId="43" xfId="0" applyFont="1" applyBorder="1" applyAlignment="1">
      <alignment/>
    </xf>
    <xf numFmtId="0" fontId="86" fillId="0" borderId="44" xfId="0" applyFont="1" applyBorder="1" applyAlignment="1">
      <alignment/>
    </xf>
    <xf numFmtId="4" fontId="86" fillId="0" borderId="45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25" fillId="0" borderId="46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2" fontId="0" fillId="0" borderId="37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2" fontId="0" fillId="0" borderId="49" xfId="0" applyNumberFormat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64" fillId="0" borderId="46" xfId="0" applyFont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49" fontId="10" fillId="0" borderId="24" xfId="56" applyNumberFormat="1" applyFont="1" applyFill="1" applyBorder="1" applyAlignment="1">
      <alignment horizontal="center" vertical="center"/>
      <protection/>
    </xf>
    <xf numFmtId="14" fontId="10" fillId="0" borderId="10" xfId="56" applyNumberFormat="1" applyFont="1" applyFill="1" applyBorder="1" applyAlignment="1">
      <alignment horizontal="center" vertical="center"/>
      <protection/>
    </xf>
    <xf numFmtId="14" fontId="10" fillId="0" borderId="39" xfId="56" applyNumberFormat="1" applyFont="1" applyFill="1" applyBorder="1" applyAlignment="1">
      <alignment horizontal="center" vertical="center"/>
      <protection/>
    </xf>
    <xf numFmtId="49" fontId="10" fillId="0" borderId="39" xfId="56" applyNumberFormat="1" applyFont="1" applyFill="1" applyBorder="1" applyAlignment="1">
      <alignment horizontal="center" vertical="center"/>
      <protection/>
    </xf>
    <xf numFmtId="0" fontId="10" fillId="0" borderId="39" xfId="56" applyFont="1" applyFill="1" applyBorder="1" applyAlignment="1">
      <alignment horizontal="center" vertical="center"/>
      <protection/>
    </xf>
    <xf numFmtId="2" fontId="0" fillId="34" borderId="52" xfId="0" applyNumberFormat="1" applyFill="1" applyBorder="1" applyAlignment="1">
      <alignment horizontal="right"/>
    </xf>
    <xf numFmtId="0" fontId="20" fillId="3" borderId="53" xfId="52" applyFont="1" applyFill="1" applyBorder="1" applyAlignment="1">
      <alignment horizontal="center" vertical="center" wrapText="1"/>
      <protection/>
    </xf>
    <xf numFmtId="0" fontId="20" fillId="10" borderId="53" xfId="52" applyFont="1" applyFill="1" applyBorder="1" applyAlignment="1">
      <alignment horizontal="center" vertical="center" wrapText="1"/>
      <protection/>
    </xf>
    <xf numFmtId="0" fontId="20" fillId="35" borderId="27" xfId="52" applyFont="1" applyFill="1" applyBorder="1" applyAlignment="1">
      <alignment horizontal="center" vertical="center" wrapText="1"/>
      <protection/>
    </xf>
    <xf numFmtId="0" fontId="20" fillId="35" borderId="16" xfId="52" applyFont="1" applyFill="1" applyBorder="1" applyAlignment="1">
      <alignment horizontal="center" vertical="center" wrapText="1"/>
      <protection/>
    </xf>
    <xf numFmtId="0" fontId="20" fillId="33" borderId="26" xfId="52" applyFont="1" applyFill="1" applyBorder="1" applyAlignment="1">
      <alignment horizontal="center" vertical="center" wrapText="1"/>
      <protection/>
    </xf>
    <xf numFmtId="0" fontId="10" fillId="0" borderId="15" xfId="56" applyFont="1" applyFill="1" applyBorder="1" applyAlignment="1">
      <alignment horizontal="center" wrapText="1"/>
      <protection/>
    </xf>
    <xf numFmtId="14" fontId="10" fillId="0" borderId="54" xfId="56" applyNumberFormat="1" applyFont="1" applyFill="1" applyBorder="1" applyAlignment="1">
      <alignment horizontal="center" vertical="center"/>
      <protection/>
    </xf>
    <xf numFmtId="0" fontId="10" fillId="0" borderId="55" xfId="56" applyFont="1" applyFill="1" applyBorder="1" applyAlignment="1">
      <alignment horizontal="center" vertical="center"/>
      <protection/>
    </xf>
    <xf numFmtId="4" fontId="10" fillId="0" borderId="55" xfId="56" applyNumberFormat="1" applyFont="1" applyFill="1" applyBorder="1" applyAlignment="1">
      <alignment horizontal="center" vertical="center"/>
      <protection/>
    </xf>
    <xf numFmtId="49" fontId="10" fillId="0" borderId="55" xfId="56" applyNumberFormat="1" applyFont="1" applyFill="1" applyBorder="1" applyAlignment="1">
      <alignment horizontal="center" vertical="center"/>
      <protection/>
    </xf>
    <xf numFmtId="0" fontId="0" fillId="0" borderId="55" xfId="0" applyFill="1" applyBorder="1" applyAlignment="1">
      <alignment/>
    </xf>
    <xf numFmtId="2" fontId="0" fillId="0" borderId="55" xfId="0" applyNumberFormat="1" applyFill="1" applyBorder="1" applyAlignment="1">
      <alignment/>
    </xf>
    <xf numFmtId="4" fontId="84" fillId="33" borderId="56" xfId="0" applyNumberFormat="1" applyFont="1" applyFill="1" applyBorder="1" applyAlignment="1">
      <alignment/>
    </xf>
    <xf numFmtId="4" fontId="88" fillId="33" borderId="56" xfId="0" applyNumberFormat="1" applyFont="1" applyFill="1" applyBorder="1" applyAlignment="1">
      <alignment horizontal="right" wrapText="1"/>
    </xf>
    <xf numFmtId="4" fontId="84" fillId="0" borderId="57" xfId="0" applyNumberFormat="1" applyFont="1" applyFill="1" applyBorder="1" applyAlignment="1">
      <alignment/>
    </xf>
    <xf numFmtId="4" fontId="82" fillId="3" borderId="14" xfId="0" applyNumberFormat="1" applyFont="1" applyFill="1" applyBorder="1" applyAlignment="1">
      <alignment/>
    </xf>
    <xf numFmtId="4" fontId="82" fillId="3" borderId="17" xfId="0" applyNumberFormat="1" applyFont="1" applyFill="1" applyBorder="1" applyAlignment="1">
      <alignment/>
    </xf>
    <xf numFmtId="4" fontId="88" fillId="3" borderId="56" xfId="0" applyNumberFormat="1" applyFont="1" applyFill="1" applyBorder="1" applyAlignment="1">
      <alignment wrapText="1"/>
    </xf>
    <xf numFmtId="4" fontId="84" fillId="3" borderId="23" xfId="0" applyNumberFormat="1" applyFont="1" applyFill="1" applyBorder="1" applyAlignment="1">
      <alignment/>
    </xf>
    <xf numFmtId="4" fontId="82" fillId="10" borderId="11" xfId="0" applyNumberFormat="1" applyFont="1" applyFill="1" applyBorder="1" applyAlignment="1">
      <alignment/>
    </xf>
    <xf numFmtId="4" fontId="82" fillId="35" borderId="21" xfId="0" applyNumberFormat="1" applyFont="1" applyFill="1" applyBorder="1" applyAlignment="1">
      <alignment/>
    </xf>
    <xf numFmtId="4" fontId="89" fillId="7" borderId="26" xfId="0" applyNumberFormat="1" applyFont="1" applyFill="1" applyBorder="1" applyAlignment="1">
      <alignment horizontal="center" vertical="center" wrapText="1"/>
    </xf>
    <xf numFmtId="4" fontId="89" fillId="7" borderId="58" xfId="0" applyNumberFormat="1" applyFont="1" applyFill="1" applyBorder="1" applyAlignment="1">
      <alignment horizontal="center" vertical="center" wrapText="1"/>
    </xf>
    <xf numFmtId="0" fontId="83" fillId="0" borderId="17" xfId="0" applyFont="1" applyBorder="1" applyAlignment="1">
      <alignment horizontal="center" vertical="center"/>
    </xf>
    <xf numFmtId="4" fontId="82" fillId="0" borderId="42" xfId="0" applyNumberFormat="1" applyFont="1" applyBorder="1" applyAlignment="1">
      <alignment horizontal="center" vertical="center"/>
    </xf>
    <xf numFmtId="4" fontId="83" fillId="0" borderId="59" xfId="0" applyNumberFormat="1" applyFont="1" applyBorder="1" applyAlignment="1">
      <alignment horizontal="center" vertical="center"/>
    </xf>
    <xf numFmtId="4" fontId="83" fillId="0" borderId="22" xfId="0" applyNumberFormat="1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 wrapText="1"/>
    </xf>
    <xf numFmtId="4" fontId="85" fillId="34" borderId="53" xfId="0" applyNumberFormat="1" applyFont="1" applyFill="1" applyBorder="1" applyAlignment="1">
      <alignment horizontal="center" vertical="center"/>
    </xf>
    <xf numFmtId="4" fontId="0" fillId="34" borderId="60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2" fontId="0" fillId="0" borderId="24" xfId="0" applyNumberForma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39" xfId="0" applyFill="1" applyBorder="1" applyAlignment="1">
      <alignment/>
    </xf>
    <xf numFmtId="2" fontId="0" fillId="0" borderId="39" xfId="0" applyNumberFormat="1" applyFill="1" applyBorder="1" applyAlignment="1">
      <alignment/>
    </xf>
    <xf numFmtId="0" fontId="0" fillId="0" borderId="27" xfId="0" applyFill="1" applyBorder="1" applyAlignment="1">
      <alignment/>
    </xf>
    <xf numFmtId="2" fontId="0" fillId="0" borderId="16" xfId="0" applyNumberFormat="1" applyFill="1" applyBorder="1" applyAlignment="1">
      <alignment/>
    </xf>
    <xf numFmtId="0" fontId="0" fillId="0" borderId="29" xfId="0" applyFill="1" applyBorder="1" applyAlignment="1">
      <alignment/>
    </xf>
    <xf numFmtId="2" fontId="0" fillId="0" borderId="52" xfId="0" applyNumberFormat="1" applyFill="1" applyBorder="1" applyAlignment="1">
      <alignment horizontal="right"/>
    </xf>
    <xf numFmtId="0" fontId="0" fillId="0" borderId="20" xfId="0" applyFill="1" applyBorder="1" applyAlignment="1">
      <alignment/>
    </xf>
    <xf numFmtId="2" fontId="0" fillId="0" borderId="20" xfId="0" applyNumberFormat="1" applyFill="1" applyBorder="1" applyAlignment="1">
      <alignment/>
    </xf>
    <xf numFmtId="0" fontId="0" fillId="0" borderId="25" xfId="0" applyFill="1" applyBorder="1" applyAlignment="1">
      <alignment/>
    </xf>
    <xf numFmtId="2" fontId="0" fillId="0" borderId="61" xfId="0" applyNumberFormat="1" applyFill="1" applyBorder="1" applyAlignment="1">
      <alignment/>
    </xf>
    <xf numFmtId="2" fontId="10" fillId="0" borderId="55" xfId="56" applyNumberFormat="1" applyFont="1" applyFill="1" applyBorder="1" applyAlignment="1">
      <alignment horizontal="center" vertical="center"/>
      <protection/>
    </xf>
    <xf numFmtId="4" fontId="0" fillId="0" borderId="62" xfId="0" applyNumberFormat="1" applyFill="1" applyBorder="1" applyAlignment="1">
      <alignment/>
    </xf>
    <xf numFmtId="165" fontId="0" fillId="36" borderId="15" xfId="0" applyNumberFormat="1" applyFill="1" applyBorder="1" applyAlignment="1">
      <alignment/>
    </xf>
    <xf numFmtId="165" fontId="0" fillId="36" borderId="10" xfId="0" applyNumberFormat="1" applyFill="1" applyBorder="1" applyAlignment="1">
      <alignment/>
    </xf>
    <xf numFmtId="0" fontId="64" fillId="36" borderId="0" xfId="0" applyFont="1" applyFill="1" applyAlignment="1">
      <alignment horizontal="center" vertical="center" wrapText="1"/>
    </xf>
    <xf numFmtId="14" fontId="10" fillId="34" borderId="63" xfId="56" applyNumberFormat="1" applyFont="1" applyFill="1" applyBorder="1" applyAlignment="1">
      <alignment horizontal="center" vertical="center"/>
      <protection/>
    </xf>
    <xf numFmtId="0" fontId="10" fillId="34" borderId="25" xfId="56" applyFont="1" applyFill="1" applyBorder="1" applyAlignment="1">
      <alignment horizontal="center" vertical="center"/>
      <protection/>
    </xf>
    <xf numFmtId="4" fontId="10" fillId="34" borderId="25" xfId="56" applyNumberFormat="1" applyFont="1" applyFill="1" applyBorder="1" applyAlignment="1">
      <alignment horizontal="center" vertical="center"/>
      <protection/>
    </xf>
    <xf numFmtId="4" fontId="0" fillId="34" borderId="0" xfId="0" applyNumberFormat="1" applyFill="1" applyBorder="1" applyAlignment="1">
      <alignment horizontal="center" vertical="center"/>
    </xf>
    <xf numFmtId="2" fontId="0" fillId="34" borderId="64" xfId="0" applyNumberFormat="1" applyFill="1" applyBorder="1" applyAlignment="1">
      <alignment horizontal="right"/>
    </xf>
    <xf numFmtId="14" fontId="10" fillId="0" borderId="65" xfId="56" applyNumberFormat="1" applyFont="1" applyFill="1" applyBorder="1" applyAlignment="1">
      <alignment horizontal="center" vertical="center"/>
      <protection/>
    </xf>
    <xf numFmtId="49" fontId="10" fillId="0" borderId="11" xfId="56" applyNumberFormat="1" applyFont="1" applyFill="1" applyBorder="1" applyAlignment="1">
      <alignment horizontal="center" vertical="center"/>
      <protection/>
    </xf>
    <xf numFmtId="2" fontId="10" fillId="0" borderId="11" xfId="56" applyNumberFormat="1" applyFont="1" applyFill="1" applyBorder="1" applyAlignment="1">
      <alignment horizontal="center" vertical="center"/>
      <protection/>
    </xf>
    <xf numFmtId="0" fontId="10" fillId="0" borderId="11" xfId="56" applyFont="1" applyFill="1" applyBorder="1" applyAlignment="1">
      <alignment horizontal="center" vertical="center"/>
      <protection/>
    </xf>
    <xf numFmtId="4" fontId="10" fillId="0" borderId="11" xfId="56" applyNumberFormat="1" applyFont="1" applyFill="1" applyBorder="1" applyAlignment="1">
      <alignment horizontal="center" vertical="center"/>
      <protection/>
    </xf>
    <xf numFmtId="4" fontId="0" fillId="0" borderId="66" xfId="0" applyNumberFormat="1" applyFill="1" applyBorder="1" applyAlignment="1">
      <alignment/>
    </xf>
    <xf numFmtId="14" fontId="10" fillId="0" borderId="67" xfId="56" applyNumberFormat="1" applyFont="1" applyFill="1" applyBorder="1" applyAlignment="1">
      <alignment horizontal="center" vertical="center"/>
      <protection/>
    </xf>
    <xf numFmtId="49" fontId="10" fillId="0" borderId="25" xfId="56" applyNumberFormat="1" applyFont="1" applyFill="1" applyBorder="1" applyAlignment="1">
      <alignment horizontal="center" vertical="center"/>
      <protection/>
    </xf>
    <xf numFmtId="2" fontId="10" fillId="0" borderId="25" xfId="56" applyNumberFormat="1" applyFont="1" applyFill="1" applyBorder="1" applyAlignment="1">
      <alignment horizontal="center" vertical="center"/>
      <protection/>
    </xf>
    <xf numFmtId="0" fontId="10" fillId="0" borderId="0" xfId="56" applyFont="1" applyFill="1" applyBorder="1" applyAlignment="1">
      <alignment horizontal="center" vertical="center"/>
      <protection/>
    </xf>
    <xf numFmtId="4" fontId="10" fillId="0" borderId="0" xfId="56" applyNumberFormat="1" applyFont="1" applyFill="1" applyBorder="1" applyAlignment="1">
      <alignment horizontal="center" vertical="center"/>
      <protection/>
    </xf>
    <xf numFmtId="49" fontId="10" fillId="0" borderId="0" xfId="56" applyNumberFormat="1" applyFont="1" applyFill="1" applyBorder="1" applyAlignment="1">
      <alignment horizontal="center" vertical="center"/>
      <protection/>
    </xf>
    <xf numFmtId="4" fontId="0" fillId="0" borderId="0" xfId="0" applyNumberFormat="1" applyFill="1" applyBorder="1" applyAlignment="1">
      <alignment/>
    </xf>
    <xf numFmtId="165" fontId="0" fillId="36" borderId="18" xfId="0" applyNumberFormat="1" applyFill="1" applyBorder="1" applyAlignment="1">
      <alignment/>
    </xf>
    <xf numFmtId="4" fontId="89" fillId="7" borderId="55" xfId="0" applyNumberFormat="1" applyFont="1" applyFill="1" applyBorder="1" applyAlignment="1">
      <alignment horizontal="center" vertical="center" wrapText="1"/>
    </xf>
    <xf numFmtId="0" fontId="25" fillId="37" borderId="38" xfId="0" applyFont="1" applyFill="1" applyBorder="1" applyAlignment="1">
      <alignment/>
    </xf>
    <xf numFmtId="0" fontId="25" fillId="37" borderId="39" xfId="0" applyFont="1" applyFill="1" applyBorder="1" applyAlignment="1">
      <alignment horizontal="left"/>
    </xf>
    <xf numFmtId="4" fontId="87" fillId="0" borderId="39" xfId="0" applyNumberFormat="1" applyFont="1" applyBorder="1" applyAlignment="1">
      <alignment/>
    </xf>
    <xf numFmtId="2" fontId="64" fillId="0" borderId="40" xfId="0" applyNumberFormat="1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 wrapText="1"/>
    </xf>
    <xf numFmtId="0" fontId="28" fillId="0" borderId="0" xfId="50" applyFont="1" applyFill="1" applyBorder="1" applyAlignment="1">
      <alignment horizontal="left" vertical="center"/>
      <protection/>
    </xf>
    <xf numFmtId="0" fontId="90" fillId="0" borderId="0" xfId="0" applyFont="1" applyAlignment="1">
      <alignment/>
    </xf>
    <xf numFmtId="4" fontId="91" fillId="7" borderId="26" xfId="0" applyNumberFormat="1" applyFont="1" applyFill="1" applyBorder="1" applyAlignment="1">
      <alignment horizontal="center" vertical="center" wrapText="1"/>
    </xf>
    <xf numFmtId="4" fontId="91" fillId="7" borderId="68" xfId="0" applyNumberFormat="1" applyFont="1" applyFill="1" applyBorder="1" applyAlignment="1">
      <alignment horizontal="center" vertical="center" wrapText="1"/>
    </xf>
    <xf numFmtId="4" fontId="91" fillId="7" borderId="58" xfId="0" applyNumberFormat="1" applyFont="1" applyFill="1" applyBorder="1" applyAlignment="1">
      <alignment horizontal="center" vertical="center" wrapText="1"/>
    </xf>
    <xf numFmtId="0" fontId="91" fillId="0" borderId="17" xfId="0" applyFont="1" applyBorder="1" applyAlignment="1">
      <alignment horizontal="center" vertical="center"/>
    </xf>
    <xf numFmtId="165" fontId="92" fillId="36" borderId="18" xfId="0" applyNumberFormat="1" applyFont="1" applyFill="1" applyBorder="1" applyAlignment="1">
      <alignment vertical="center"/>
    </xf>
    <xf numFmtId="4" fontId="91" fillId="0" borderId="22" xfId="0" applyNumberFormat="1" applyFont="1" applyBorder="1" applyAlignment="1">
      <alignment horizontal="center" vertical="center"/>
    </xf>
    <xf numFmtId="0" fontId="82" fillId="0" borderId="60" xfId="0" applyFont="1" applyFill="1" applyBorder="1" applyAlignment="1">
      <alignment/>
    </xf>
    <xf numFmtId="4" fontId="82" fillId="0" borderId="60" xfId="0" applyNumberFormat="1" applyFont="1" applyFill="1" applyBorder="1" applyAlignment="1">
      <alignment/>
    </xf>
    <xf numFmtId="0" fontId="83" fillId="0" borderId="69" xfId="0" applyFont="1" applyFill="1" applyBorder="1" applyAlignment="1">
      <alignment/>
    </xf>
    <xf numFmtId="4" fontId="89" fillId="0" borderId="69" xfId="0" applyNumberFormat="1" applyFont="1" applyFill="1" applyBorder="1" applyAlignment="1">
      <alignment wrapText="1"/>
    </xf>
    <xf numFmtId="4" fontId="89" fillId="0" borderId="0" xfId="0" applyNumberFormat="1" applyFont="1" applyFill="1" applyBorder="1" applyAlignment="1">
      <alignment wrapText="1"/>
    </xf>
    <xf numFmtId="4" fontId="83" fillId="0" borderId="2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3" fillId="0" borderId="11" xfId="56" applyFont="1" applyBorder="1">
      <alignment/>
      <protection/>
    </xf>
    <xf numFmtId="0" fontId="2" fillId="0" borderId="11" xfId="56" applyBorder="1">
      <alignment/>
      <protection/>
    </xf>
    <xf numFmtId="0" fontId="29" fillId="0" borderId="11" xfId="56" applyFont="1" applyBorder="1">
      <alignment/>
      <protection/>
    </xf>
    <xf numFmtId="0" fontId="6" fillId="0" borderId="11" xfId="56" applyFont="1" applyBorder="1">
      <alignment/>
      <protection/>
    </xf>
    <xf numFmtId="0" fontId="84" fillId="0" borderId="11" xfId="0" applyFont="1" applyBorder="1" applyAlignment="1">
      <alignment/>
    </xf>
    <xf numFmtId="0" fontId="93" fillId="0" borderId="11" xfId="0" applyFont="1" applyBorder="1" applyAlignment="1">
      <alignment/>
    </xf>
    <xf numFmtId="0" fontId="64" fillId="0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/>
    </xf>
    <xf numFmtId="0" fontId="94" fillId="36" borderId="0" xfId="0" applyFont="1" applyFill="1" applyAlignment="1">
      <alignment horizontal="center" vertical="center" wrapText="1"/>
    </xf>
    <xf numFmtId="0" fontId="30" fillId="38" borderId="70" xfId="0" applyFont="1" applyFill="1" applyBorder="1" applyAlignment="1">
      <alignment/>
    </xf>
    <xf numFmtId="0" fontId="30" fillId="38" borderId="71" xfId="0" applyFont="1" applyFill="1" applyBorder="1" applyAlignment="1">
      <alignment/>
    </xf>
    <xf numFmtId="4" fontId="30" fillId="38" borderId="72" xfId="0" applyNumberFormat="1" applyFont="1" applyFill="1" applyBorder="1" applyAlignment="1">
      <alignment/>
    </xf>
    <xf numFmtId="0" fontId="14" fillId="0" borderId="0" xfId="48" applyFont="1" applyFill="1" applyBorder="1" applyAlignment="1">
      <alignment horizontal="center" vertical="center" wrapText="1"/>
      <protection/>
    </xf>
    <xf numFmtId="0" fontId="14" fillId="0" borderId="0" xfId="50" applyFont="1" applyFill="1" applyBorder="1" applyAlignment="1">
      <alignment horizontal="center" vertical="center" wrapText="1"/>
      <protection/>
    </xf>
    <xf numFmtId="0" fontId="83" fillId="0" borderId="0" xfId="0" applyFont="1" applyFill="1" applyBorder="1" applyAlignment="1">
      <alignment horizontal="center" vertical="center"/>
    </xf>
    <xf numFmtId="0" fontId="20" fillId="0" borderId="0" xfId="52" applyFont="1" applyFill="1" applyBorder="1" applyAlignment="1">
      <alignment horizontal="center" vertical="center" wrapText="1"/>
      <protection/>
    </xf>
    <xf numFmtId="4" fontId="82" fillId="39" borderId="18" xfId="0" applyNumberFormat="1" applyFont="1" applyFill="1" applyBorder="1" applyAlignment="1">
      <alignment/>
    </xf>
    <xf numFmtId="4" fontId="82" fillId="39" borderId="22" xfId="0" applyNumberFormat="1" applyFont="1" applyFill="1" applyBorder="1" applyAlignment="1">
      <alignment/>
    </xf>
    <xf numFmtId="4" fontId="88" fillId="39" borderId="56" xfId="0" applyNumberFormat="1" applyFont="1" applyFill="1" applyBorder="1" applyAlignment="1">
      <alignment wrapText="1"/>
    </xf>
    <xf numFmtId="2" fontId="88" fillId="39" borderId="23" xfId="0" applyNumberFormat="1" applyFont="1" applyFill="1" applyBorder="1" applyAlignment="1">
      <alignment horizontal="right" wrapText="1"/>
    </xf>
    <xf numFmtId="4" fontId="84" fillId="39" borderId="23" xfId="0" applyNumberFormat="1" applyFont="1" applyFill="1" applyBorder="1" applyAlignment="1">
      <alignment/>
    </xf>
    <xf numFmtId="0" fontId="4" fillId="33" borderId="11" xfId="56" applyFont="1" applyFill="1" applyBorder="1" applyAlignment="1">
      <alignment horizontal="center" vertical="center" wrapText="1"/>
      <protection/>
    </xf>
    <xf numFmtId="0" fontId="3" fillId="33" borderId="41" xfId="0" applyFont="1" applyFill="1" applyBorder="1" applyAlignment="1">
      <alignment horizontal="left" vertical="center" wrapText="1"/>
    </xf>
    <xf numFmtId="0" fontId="3" fillId="33" borderId="66" xfId="0" applyFont="1" applyFill="1" applyBorder="1" applyAlignment="1">
      <alignment horizontal="left" vertical="center" wrapText="1"/>
    </xf>
    <xf numFmtId="0" fontId="3" fillId="33" borderId="65" xfId="0" applyFont="1" applyFill="1" applyBorder="1" applyAlignment="1">
      <alignment horizontal="left" vertical="center" wrapText="1"/>
    </xf>
    <xf numFmtId="0" fontId="19" fillId="33" borderId="41" xfId="0" applyFont="1" applyFill="1" applyBorder="1" applyAlignment="1">
      <alignment horizontal="center" vertical="center"/>
    </xf>
    <xf numFmtId="0" fontId="19" fillId="33" borderId="66" xfId="0" applyFont="1" applyFill="1" applyBorder="1" applyAlignment="1">
      <alignment horizontal="center" vertical="center"/>
    </xf>
    <xf numFmtId="0" fontId="19" fillId="33" borderId="6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top" wrapText="1"/>
    </xf>
    <xf numFmtId="166" fontId="14" fillId="0" borderId="0" xfId="48" applyNumberFormat="1" applyFont="1" applyBorder="1" applyAlignment="1">
      <alignment horizontal="left" vertical="center"/>
      <protection/>
    </xf>
    <xf numFmtId="0" fontId="18" fillId="0" borderId="12" xfId="48" applyFont="1" applyBorder="1" applyAlignment="1">
      <alignment horizontal="left" vertical="center"/>
      <protection/>
    </xf>
    <xf numFmtId="49" fontId="7" fillId="0" borderId="32" xfId="56" applyNumberFormat="1" applyFont="1" applyFill="1" applyBorder="1" applyAlignment="1">
      <alignment horizontal="center" vertical="center"/>
      <protection/>
    </xf>
    <xf numFmtId="49" fontId="7" fillId="0" borderId="24" xfId="56" applyNumberFormat="1" applyFont="1" applyFill="1" applyBorder="1" applyAlignment="1">
      <alignment horizontal="center" vertical="center"/>
      <protection/>
    </xf>
    <xf numFmtId="49" fontId="7" fillId="0" borderId="73" xfId="56" applyNumberFormat="1" applyFont="1" applyFill="1" applyBorder="1" applyAlignment="1">
      <alignment horizontal="center" vertical="center"/>
      <protection/>
    </xf>
    <xf numFmtId="49" fontId="7" fillId="0" borderId="74" xfId="56" applyNumberFormat="1" applyFont="1" applyFill="1" applyBorder="1" applyAlignment="1">
      <alignment horizontal="center" vertical="center"/>
      <protection/>
    </xf>
    <xf numFmtId="0" fontId="3" fillId="7" borderId="75" xfId="0" applyFont="1" applyFill="1" applyBorder="1" applyAlignment="1">
      <alignment horizontal="left" wrapText="1"/>
    </xf>
    <xf numFmtId="0" fontId="3" fillId="7" borderId="55" xfId="0" applyFont="1" applyFill="1" applyBorder="1" applyAlignment="1">
      <alignment horizontal="left" wrapText="1"/>
    </xf>
    <xf numFmtId="0" fontId="21" fillId="0" borderId="17" xfId="0" applyFont="1" applyFill="1" applyBorder="1" applyAlignment="1">
      <alignment horizontal="left" wrapText="1"/>
    </xf>
    <xf numFmtId="0" fontId="21" fillId="0" borderId="18" xfId="0" applyFont="1" applyFill="1" applyBorder="1" applyAlignment="1">
      <alignment horizontal="left" wrapText="1"/>
    </xf>
    <xf numFmtId="0" fontId="21" fillId="0" borderId="42" xfId="0" applyFont="1" applyFill="1" applyBorder="1" applyAlignment="1">
      <alignment horizontal="left" wrapText="1"/>
    </xf>
    <xf numFmtId="0" fontId="25" fillId="7" borderId="75" xfId="0" applyFont="1" applyFill="1" applyBorder="1" applyAlignment="1">
      <alignment horizontal="left" wrapText="1"/>
    </xf>
    <xf numFmtId="0" fontId="25" fillId="7" borderId="55" xfId="0" applyFont="1" applyFill="1" applyBorder="1" applyAlignment="1">
      <alignment horizontal="left" wrapText="1"/>
    </xf>
    <xf numFmtId="0" fontId="25" fillId="7" borderId="68" xfId="0" applyFont="1" applyFill="1" applyBorder="1" applyAlignment="1">
      <alignment horizontal="left" wrapText="1"/>
    </xf>
    <xf numFmtId="0" fontId="25" fillId="0" borderId="17" xfId="0" applyFont="1" applyFill="1" applyBorder="1" applyAlignment="1">
      <alignment horizontal="left" wrapText="1"/>
    </xf>
    <xf numFmtId="0" fontId="25" fillId="0" borderId="18" xfId="0" applyFont="1" applyFill="1" applyBorder="1" applyAlignment="1">
      <alignment horizontal="left" wrapText="1"/>
    </xf>
    <xf numFmtId="0" fontId="25" fillId="0" borderId="4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17" fillId="0" borderId="0" xfId="52" applyFont="1" applyFill="1" applyBorder="1" applyAlignment="1">
      <alignment horizontal="center" vertical="center" wrapText="1"/>
      <protection/>
    </xf>
    <xf numFmtId="4" fontId="89" fillId="7" borderId="68" xfId="0" applyNumberFormat="1" applyFont="1" applyFill="1" applyBorder="1" applyAlignment="1">
      <alignment horizontal="center" vertical="center" wrapText="1"/>
    </xf>
    <xf numFmtId="4" fontId="89" fillId="7" borderId="54" xfId="0" applyNumberFormat="1" applyFont="1" applyFill="1" applyBorder="1" applyAlignment="1">
      <alignment horizontal="center" vertical="center" wrapText="1"/>
    </xf>
    <xf numFmtId="0" fontId="88" fillId="33" borderId="76" xfId="0" applyFont="1" applyFill="1" applyBorder="1" applyAlignment="1">
      <alignment horizontal="center" vertical="center" wrapText="1"/>
    </xf>
    <xf numFmtId="0" fontId="88" fillId="33" borderId="19" xfId="0" applyFont="1" applyFill="1" applyBorder="1" applyAlignment="1">
      <alignment horizontal="center" vertical="center" wrapText="1"/>
    </xf>
    <xf numFmtId="0" fontId="84" fillId="0" borderId="76" xfId="0" applyFont="1" applyFill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center" vertical="center" wrapText="1"/>
    </xf>
    <xf numFmtId="0" fontId="3" fillId="7" borderId="68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0" fillId="39" borderId="77" xfId="0" applyFill="1" applyBorder="1" applyAlignment="1">
      <alignment horizontal="center" vertical="center"/>
    </xf>
    <xf numFmtId="0" fontId="0" fillId="39" borderId="77" xfId="0" applyFill="1" applyBorder="1" applyAlignment="1">
      <alignment/>
    </xf>
    <xf numFmtId="4" fontId="0" fillId="39" borderId="77" xfId="0" applyNumberFormat="1" applyFill="1" applyBorder="1" applyAlignment="1">
      <alignment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3 2" xfId="49"/>
    <cellStyle name="Normální 3 2 2" xfId="50"/>
    <cellStyle name="Normální 3 3" xfId="51"/>
    <cellStyle name="Normální 4" xfId="52"/>
    <cellStyle name="normální 4 2" xfId="53"/>
    <cellStyle name="normální 4 2 2" xfId="54"/>
    <cellStyle name="normální 4 2 3" xfId="55"/>
    <cellStyle name="Normální 5" xfId="56"/>
    <cellStyle name="Followed Hyperlink" xfId="57"/>
    <cellStyle name="Poznámka" xfId="58"/>
    <cellStyle name="Percent" xfId="59"/>
    <cellStyle name="Propojená buňka" xfId="60"/>
    <cellStyle name="Správně" xfId="61"/>
    <cellStyle name="Špat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22.28125" style="0" customWidth="1"/>
    <col min="2" max="2" width="102.8515625" style="0" customWidth="1"/>
  </cols>
  <sheetData>
    <row r="1" spans="1:2" ht="15">
      <c r="A1" s="1"/>
      <c r="B1" s="1"/>
    </row>
    <row r="2" spans="1:2" ht="55.5" customHeight="1">
      <c r="A2" s="310" t="s">
        <v>603</v>
      </c>
      <c r="B2" s="310"/>
    </row>
    <row r="3" spans="1:2" ht="15">
      <c r="A3" s="288"/>
      <c r="B3" s="288"/>
    </row>
    <row r="4" spans="1:2" ht="20.25">
      <c r="A4" s="289" t="s">
        <v>141</v>
      </c>
      <c r="B4" s="290"/>
    </row>
    <row r="5" spans="1:2" ht="15">
      <c r="A5" s="288"/>
      <c r="B5" s="288"/>
    </row>
    <row r="6" spans="1:2" ht="15.75">
      <c r="A6" s="291" t="s">
        <v>607</v>
      </c>
      <c r="B6" s="292" t="s">
        <v>618</v>
      </c>
    </row>
    <row r="7" spans="1:2" ht="15">
      <c r="A7" s="288"/>
      <c r="B7" s="288"/>
    </row>
    <row r="8" spans="1:2" ht="15.75">
      <c r="A8" s="291" t="s">
        <v>608</v>
      </c>
      <c r="B8" s="292" t="s">
        <v>615</v>
      </c>
    </row>
    <row r="9" spans="1:2" ht="15.75">
      <c r="A9" s="292"/>
      <c r="B9" s="292"/>
    </row>
    <row r="10" spans="1:2" s="73" customFormat="1" ht="15.75">
      <c r="A10" s="291" t="s">
        <v>609</v>
      </c>
      <c r="B10" s="292" t="s">
        <v>616</v>
      </c>
    </row>
    <row r="11" spans="1:2" s="73" customFormat="1" ht="15.75">
      <c r="A11" s="292"/>
      <c r="B11" s="292"/>
    </row>
    <row r="12" spans="1:2" s="73" customFormat="1" ht="15.75">
      <c r="A12" s="291" t="s">
        <v>610</v>
      </c>
      <c r="B12" s="292" t="s">
        <v>598</v>
      </c>
    </row>
    <row r="13" spans="1:2" s="73" customFormat="1" ht="15.75">
      <c r="A13" s="292"/>
      <c r="B13" s="292"/>
    </row>
    <row r="14" spans="1:2" s="73" customFormat="1" ht="15.75">
      <c r="A14" s="291" t="s">
        <v>611</v>
      </c>
      <c r="B14" s="292" t="s">
        <v>599</v>
      </c>
    </row>
    <row r="15" spans="1:2" ht="15.75">
      <c r="A15" s="292"/>
      <c r="B15" s="292"/>
    </row>
    <row r="16" spans="1:2" ht="15.75">
      <c r="A16" s="291" t="s">
        <v>612</v>
      </c>
      <c r="B16" s="292" t="s">
        <v>600</v>
      </c>
    </row>
    <row r="17" spans="1:2" s="73" customFormat="1" ht="15.75">
      <c r="A17" s="292"/>
      <c r="B17" s="292"/>
    </row>
    <row r="18" spans="1:2" s="73" customFormat="1" ht="15.75">
      <c r="A18" s="291" t="s">
        <v>613</v>
      </c>
      <c r="B18" s="292" t="s">
        <v>601</v>
      </c>
    </row>
    <row r="19" spans="1:2" s="73" customFormat="1" ht="15.75">
      <c r="A19" s="292"/>
      <c r="B19" s="292"/>
    </row>
    <row r="20" spans="1:2" ht="15.75">
      <c r="A20" s="293" t="s">
        <v>614</v>
      </c>
      <c r="B20" s="294" t="s">
        <v>602</v>
      </c>
    </row>
    <row r="22" spans="1:11" ht="15">
      <c r="A22" s="248"/>
      <c r="B22" s="42" t="s">
        <v>617</v>
      </c>
      <c r="C22" s="295"/>
      <c r="D22" s="296"/>
      <c r="E22" s="110"/>
      <c r="F22" s="110"/>
      <c r="G22" s="110"/>
      <c r="H22" s="110"/>
      <c r="I22" s="110"/>
      <c r="J22" s="110"/>
      <c r="K22" s="110"/>
    </row>
  </sheetData>
  <sheetProtection/>
  <mergeCells count="1">
    <mergeCell ref="A2:B2"/>
  </mergeCells>
  <printOptions horizontalCentered="1"/>
  <pageMargins left="0.7086614173228347" right="0.7086614173228347" top="1.1811023622047245" bottom="0.7874015748031497" header="0.31496062992125984" footer="0.31496062992125984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view="pageBreakPreview" zoomScale="60" zoomScalePageLayoutView="0" workbookViewId="0" topLeftCell="A1">
      <selection activeCell="D1" sqref="D1"/>
    </sheetView>
  </sheetViews>
  <sheetFormatPr defaultColWidth="9.140625" defaultRowHeight="15"/>
  <cols>
    <col min="1" max="1" width="14.421875" style="0" customWidth="1"/>
    <col min="2" max="2" width="78.57421875" style="0" customWidth="1"/>
    <col min="3" max="3" width="26.57421875" style="0" customWidth="1"/>
    <col min="4" max="4" width="26.421875" style="0" customWidth="1"/>
  </cols>
  <sheetData>
    <row r="1" spans="2:4" ht="27" customHeight="1">
      <c r="B1" s="1"/>
      <c r="C1" s="1"/>
      <c r="D1" s="301"/>
    </row>
    <row r="3" ht="15" customHeight="1"/>
    <row r="4" spans="1:4" ht="37.5" customHeight="1">
      <c r="A4" s="314" t="s">
        <v>470</v>
      </c>
      <c r="B4" s="315"/>
      <c r="C4" s="315"/>
      <c r="D4" s="316"/>
    </row>
    <row r="5" spans="1:4" ht="69.75" customHeight="1">
      <c r="A5" s="25" t="s">
        <v>353</v>
      </c>
      <c r="B5" s="317" t="s">
        <v>480</v>
      </c>
      <c r="C5" s="317"/>
      <c r="D5" s="317"/>
    </row>
    <row r="6" spans="1:4" ht="44.25" customHeight="1">
      <c r="A6" s="25" t="s">
        <v>354</v>
      </c>
      <c r="B6" s="317" t="s">
        <v>473</v>
      </c>
      <c r="C6" s="317"/>
      <c r="D6" s="317"/>
    </row>
    <row r="7" spans="1:4" ht="69.75" customHeight="1">
      <c r="A7" s="25" t="s">
        <v>355</v>
      </c>
      <c r="B7" s="317" t="s">
        <v>474</v>
      </c>
      <c r="C7" s="317"/>
      <c r="D7" s="317"/>
    </row>
    <row r="8" spans="1:4" ht="49.5" customHeight="1">
      <c r="A8" s="25" t="s">
        <v>356</v>
      </c>
      <c r="B8" s="317" t="s">
        <v>481</v>
      </c>
      <c r="C8" s="317"/>
      <c r="D8" s="317"/>
    </row>
    <row r="9" spans="1:4" ht="49.5" customHeight="1">
      <c r="A9" s="25" t="s">
        <v>357</v>
      </c>
      <c r="B9" s="317" t="s">
        <v>497</v>
      </c>
      <c r="C9" s="317"/>
      <c r="D9" s="317"/>
    </row>
    <row r="10" spans="1:4" ht="49.5" customHeight="1">
      <c r="A10" s="25" t="s">
        <v>358</v>
      </c>
      <c r="B10" s="317" t="s">
        <v>475</v>
      </c>
      <c r="C10" s="317"/>
      <c r="D10" s="317"/>
    </row>
    <row r="11" spans="1:4" ht="49.5" customHeight="1">
      <c r="A11" s="25" t="s">
        <v>467</v>
      </c>
      <c r="B11" s="317" t="s">
        <v>476</v>
      </c>
      <c r="C11" s="317"/>
      <c r="D11" s="317"/>
    </row>
    <row r="12" spans="1:4" ht="52.5" customHeight="1">
      <c r="A12" s="91"/>
      <c r="B12" s="311" t="s">
        <v>570</v>
      </c>
      <c r="C12" s="312"/>
      <c r="D12" s="313"/>
    </row>
    <row r="13" spans="1:4" ht="36" customHeight="1">
      <c r="A13" s="91"/>
      <c r="B13" s="311" t="s">
        <v>547</v>
      </c>
      <c r="C13" s="312"/>
      <c r="D13" s="313"/>
    </row>
  </sheetData>
  <sheetProtection/>
  <mergeCells count="10">
    <mergeCell ref="B13:D13"/>
    <mergeCell ref="B12:D12"/>
    <mergeCell ref="A4:D4"/>
    <mergeCell ref="B5:D5"/>
    <mergeCell ref="B6:D6"/>
    <mergeCell ref="B7:D7"/>
    <mergeCell ref="B8:D8"/>
    <mergeCell ref="B9:D9"/>
    <mergeCell ref="B10:D10"/>
    <mergeCell ref="B11:D11"/>
  </mergeCells>
  <printOptions horizontalCentered="1"/>
  <pageMargins left="0.7086614173228347" right="0.7086614173228347" top="1.1811023622047245" bottom="0.7874015748031497" header="0.31496062992125984" footer="0.31496062992125984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1"/>
  <sheetViews>
    <sheetView view="pageBreakPreview" zoomScale="89" zoomScaleSheetLayoutView="89" zoomScalePageLayoutView="0" workbookViewId="0" topLeftCell="A1">
      <selection activeCell="A1" sqref="A1"/>
    </sheetView>
  </sheetViews>
  <sheetFormatPr defaultColWidth="9.140625" defaultRowHeight="15"/>
  <cols>
    <col min="1" max="1" width="18.00390625" style="0" bestFit="1" customWidth="1"/>
    <col min="2" max="2" width="37.7109375" style="0" customWidth="1"/>
    <col min="3" max="3" width="13.7109375" style="0" customWidth="1"/>
    <col min="4" max="4" width="25.00390625" style="0" customWidth="1"/>
    <col min="5" max="5" width="10.00390625" style="0" customWidth="1"/>
    <col min="6" max="6" width="11.421875" style="0" customWidth="1"/>
    <col min="7" max="7" width="13.57421875" style="0" bestFit="1" customWidth="1"/>
    <col min="8" max="8" width="15.28125" style="0" customWidth="1"/>
    <col min="9" max="9" width="9.140625" style="56" customWidth="1"/>
    <col min="10" max="10" width="15.140625" style="0" customWidth="1"/>
  </cols>
  <sheetData>
    <row r="1" spans="1:8" ht="27.75" customHeight="1">
      <c r="A1" s="301"/>
      <c r="B1" s="5" t="s">
        <v>0</v>
      </c>
      <c r="C1" s="2" t="s">
        <v>145</v>
      </c>
      <c r="D1" s="2"/>
      <c r="E1" s="7"/>
      <c r="F1" s="23"/>
      <c r="G1" s="23"/>
      <c r="H1" s="23" t="s">
        <v>468</v>
      </c>
    </row>
    <row r="2" spans="1:7" ht="15.75">
      <c r="A2" s="1"/>
      <c r="B2" s="5" t="s">
        <v>1</v>
      </c>
      <c r="C2" s="30" t="s">
        <v>2</v>
      </c>
      <c r="D2" s="30"/>
      <c r="E2" s="30"/>
      <c r="F2" s="30"/>
      <c r="G2" s="4"/>
    </row>
    <row r="3" spans="1:7" ht="15.75">
      <c r="A3" s="1"/>
      <c r="B3" s="5" t="s">
        <v>3</v>
      </c>
      <c r="C3" s="30" t="s">
        <v>148</v>
      </c>
      <c r="D3" s="30"/>
      <c r="E3" s="30"/>
      <c r="F3" s="30"/>
      <c r="G3" s="4"/>
    </row>
    <row r="4" spans="1:7" ht="15.75">
      <c r="A4" s="1"/>
      <c r="B4" s="5" t="s">
        <v>4</v>
      </c>
      <c r="C4" s="30" t="s">
        <v>5</v>
      </c>
      <c r="D4" s="30"/>
      <c r="E4" s="30"/>
      <c r="F4" s="31"/>
      <c r="G4" s="6"/>
    </row>
    <row r="5" spans="1:7" ht="15.75">
      <c r="A5" s="1"/>
      <c r="B5" s="5"/>
      <c r="C5" s="32"/>
      <c r="D5" s="32"/>
      <c r="E5" s="33"/>
      <c r="F5" s="33"/>
      <c r="G5" s="3"/>
    </row>
    <row r="6" spans="1:8" ht="15.75">
      <c r="A6" s="1"/>
      <c r="B6" s="5" t="s">
        <v>143</v>
      </c>
      <c r="C6" s="33" t="s">
        <v>144</v>
      </c>
      <c r="D6" s="33"/>
      <c r="E6" s="33"/>
      <c r="F6" s="33"/>
      <c r="G6" s="3"/>
      <c r="H6" s="68"/>
    </row>
    <row r="7" spans="1:8" ht="15">
      <c r="A7" s="1"/>
      <c r="B7" s="12"/>
      <c r="C7" s="318"/>
      <c r="D7" s="318"/>
      <c r="E7" s="318"/>
      <c r="F7" s="318"/>
      <c r="G7" s="27"/>
      <c r="H7" s="70"/>
    </row>
    <row r="8" spans="1:8" ht="17.25" customHeight="1">
      <c r="A8" s="1"/>
      <c r="B8" s="13" t="s">
        <v>142</v>
      </c>
      <c r="C8" s="319"/>
      <c r="D8" s="319"/>
      <c r="E8" s="319"/>
      <c r="F8" s="319"/>
      <c r="G8" s="29"/>
      <c r="H8" s="70"/>
    </row>
    <row r="9" spans="1:10" ht="63.75" customHeight="1">
      <c r="A9" s="140" t="s">
        <v>8</v>
      </c>
      <c r="B9" s="141" t="s">
        <v>9</v>
      </c>
      <c r="C9" s="142" t="s">
        <v>146</v>
      </c>
      <c r="D9" s="141" t="s">
        <v>147</v>
      </c>
      <c r="E9" s="141" t="s">
        <v>6</v>
      </c>
      <c r="F9" s="141" t="s">
        <v>7</v>
      </c>
      <c r="G9" s="90" t="s">
        <v>487</v>
      </c>
      <c r="H9" s="90" t="s">
        <v>488</v>
      </c>
      <c r="I9" s="143" t="s">
        <v>539</v>
      </c>
      <c r="J9" s="143" t="s">
        <v>545</v>
      </c>
    </row>
    <row r="10" spans="1:10" ht="15">
      <c r="A10" s="147" t="s">
        <v>409</v>
      </c>
      <c r="B10" s="147" t="s">
        <v>484</v>
      </c>
      <c r="C10" s="88">
        <v>16.22</v>
      </c>
      <c r="D10" s="146" t="s">
        <v>15</v>
      </c>
      <c r="E10" s="147" t="s">
        <v>14</v>
      </c>
      <c r="F10" s="194" t="s">
        <v>472</v>
      </c>
      <c r="G10" s="87"/>
      <c r="H10" s="246">
        <v>0</v>
      </c>
      <c r="I10" s="230">
        <v>0.16667</v>
      </c>
      <c r="J10" s="231">
        <f aca="true" t="shared" si="0" ref="J10:J73">C10*I10</f>
        <v>2.7033874</v>
      </c>
    </row>
    <row r="11" spans="1:10" ht="15">
      <c r="A11" s="76" t="s">
        <v>410</v>
      </c>
      <c r="B11" s="76" t="s">
        <v>484</v>
      </c>
      <c r="C11" s="78">
        <v>16.88</v>
      </c>
      <c r="D11" s="11" t="s">
        <v>15</v>
      </c>
      <c r="E11" s="76" t="s">
        <v>14</v>
      </c>
      <c r="F11" s="194" t="s">
        <v>472</v>
      </c>
      <c r="G11" s="75"/>
      <c r="H11" s="247">
        <v>0</v>
      </c>
      <c r="I11" s="232">
        <v>0.16667</v>
      </c>
      <c r="J11" s="233">
        <f t="shared" si="0"/>
        <v>2.8133896000000003</v>
      </c>
    </row>
    <row r="12" spans="1:10" ht="15">
      <c r="A12" s="76" t="s">
        <v>411</v>
      </c>
      <c r="B12" s="76" t="s">
        <v>394</v>
      </c>
      <c r="C12" s="78">
        <v>17.15</v>
      </c>
      <c r="D12" s="11" t="s">
        <v>15</v>
      </c>
      <c r="E12" s="76" t="s">
        <v>14</v>
      </c>
      <c r="F12" s="92" t="s">
        <v>472</v>
      </c>
      <c r="G12" s="75"/>
      <c r="H12" s="247">
        <v>0</v>
      </c>
      <c r="I12" s="232">
        <v>0.16667</v>
      </c>
      <c r="J12" s="233">
        <f t="shared" si="0"/>
        <v>2.8583905</v>
      </c>
    </row>
    <row r="13" spans="1:10" ht="15">
      <c r="A13" s="76" t="s">
        <v>412</v>
      </c>
      <c r="B13" s="76" t="s">
        <v>394</v>
      </c>
      <c r="C13" s="78">
        <v>16.97</v>
      </c>
      <c r="D13" s="11" t="s">
        <v>15</v>
      </c>
      <c r="E13" s="76" t="s">
        <v>14</v>
      </c>
      <c r="F13" s="92" t="s">
        <v>472</v>
      </c>
      <c r="G13" s="75"/>
      <c r="H13" s="247">
        <v>0</v>
      </c>
      <c r="I13" s="232">
        <v>0.166667</v>
      </c>
      <c r="J13" s="233">
        <f t="shared" si="0"/>
        <v>2.8283389899999998</v>
      </c>
    </row>
    <row r="14" spans="1:10" ht="15">
      <c r="A14" s="76" t="s">
        <v>413</v>
      </c>
      <c r="B14" s="76" t="s">
        <v>394</v>
      </c>
      <c r="C14" s="78">
        <v>16.35</v>
      </c>
      <c r="D14" s="11" t="s">
        <v>15</v>
      </c>
      <c r="E14" s="76" t="s">
        <v>14</v>
      </c>
      <c r="F14" s="92" t="s">
        <v>472</v>
      </c>
      <c r="G14" s="75"/>
      <c r="H14" s="247">
        <v>0</v>
      </c>
      <c r="I14" s="232">
        <v>0.166667</v>
      </c>
      <c r="J14" s="233">
        <f t="shared" si="0"/>
        <v>2.7250054500000003</v>
      </c>
    </row>
    <row r="15" spans="1:10" ht="15">
      <c r="A15" s="76" t="s">
        <v>414</v>
      </c>
      <c r="B15" s="76" t="s">
        <v>394</v>
      </c>
      <c r="C15" s="78">
        <v>16.62</v>
      </c>
      <c r="D15" s="11" t="s">
        <v>15</v>
      </c>
      <c r="E15" s="76" t="s">
        <v>14</v>
      </c>
      <c r="F15" s="92" t="s">
        <v>472</v>
      </c>
      <c r="G15" s="75"/>
      <c r="H15" s="247">
        <v>0</v>
      </c>
      <c r="I15" s="232">
        <v>0.166667</v>
      </c>
      <c r="J15" s="233">
        <f t="shared" si="0"/>
        <v>2.7700055400000005</v>
      </c>
    </row>
    <row r="16" spans="1:10" ht="15">
      <c r="A16" s="76" t="s">
        <v>415</v>
      </c>
      <c r="B16" s="76" t="s">
        <v>484</v>
      </c>
      <c r="C16" s="78">
        <v>16.28</v>
      </c>
      <c r="D16" s="11" t="s">
        <v>15</v>
      </c>
      <c r="E16" s="76" t="s">
        <v>14</v>
      </c>
      <c r="F16" s="92" t="s">
        <v>472</v>
      </c>
      <c r="G16" s="75"/>
      <c r="H16" s="247">
        <v>0</v>
      </c>
      <c r="I16" s="232">
        <v>0.166667</v>
      </c>
      <c r="J16" s="233">
        <f t="shared" si="0"/>
        <v>2.7133387600000005</v>
      </c>
    </row>
    <row r="17" spans="1:10" ht="15">
      <c r="A17" s="76" t="s">
        <v>416</v>
      </c>
      <c r="B17" s="76" t="s">
        <v>484</v>
      </c>
      <c r="C17" s="78">
        <v>6.05</v>
      </c>
      <c r="D17" s="11" t="s">
        <v>417</v>
      </c>
      <c r="E17" s="76" t="s">
        <v>14</v>
      </c>
      <c r="F17" s="92" t="s">
        <v>472</v>
      </c>
      <c r="G17" s="75"/>
      <c r="H17" s="247">
        <v>0</v>
      </c>
      <c r="I17" s="232">
        <v>0.166667</v>
      </c>
      <c r="J17" s="233">
        <f t="shared" si="0"/>
        <v>1.00833535</v>
      </c>
    </row>
    <row r="18" spans="1:10" ht="15">
      <c r="A18" s="76" t="s">
        <v>418</v>
      </c>
      <c r="B18" s="76" t="s">
        <v>484</v>
      </c>
      <c r="C18" s="78">
        <v>16.81</v>
      </c>
      <c r="D18" s="11" t="s">
        <v>18</v>
      </c>
      <c r="E18" s="76" t="s">
        <v>14</v>
      </c>
      <c r="F18" s="92" t="s">
        <v>472</v>
      </c>
      <c r="G18" s="75"/>
      <c r="H18" s="247">
        <v>0</v>
      </c>
      <c r="I18" s="232">
        <v>0.166667</v>
      </c>
      <c r="J18" s="233">
        <f t="shared" si="0"/>
        <v>2.80167227</v>
      </c>
    </row>
    <row r="19" spans="1:10" ht="15">
      <c r="A19" s="76" t="s">
        <v>419</v>
      </c>
      <c r="B19" s="76" t="s">
        <v>484</v>
      </c>
      <c r="C19" s="78">
        <v>17.14</v>
      </c>
      <c r="D19" s="11" t="s">
        <v>15</v>
      </c>
      <c r="E19" s="76" t="s">
        <v>14</v>
      </c>
      <c r="F19" s="92" t="s">
        <v>472</v>
      </c>
      <c r="G19" s="75"/>
      <c r="H19" s="247">
        <v>0</v>
      </c>
      <c r="I19" s="232">
        <v>0.166667</v>
      </c>
      <c r="J19" s="233">
        <f t="shared" si="0"/>
        <v>2.8566723800000005</v>
      </c>
    </row>
    <row r="20" spans="1:10" ht="15">
      <c r="A20" s="76" t="s">
        <v>420</v>
      </c>
      <c r="B20" s="76" t="s">
        <v>484</v>
      </c>
      <c r="C20" s="78">
        <v>17.71</v>
      </c>
      <c r="D20" s="11" t="s">
        <v>15</v>
      </c>
      <c r="E20" s="76" t="s">
        <v>14</v>
      </c>
      <c r="F20" s="92" t="s">
        <v>472</v>
      </c>
      <c r="G20" s="75"/>
      <c r="H20" s="247">
        <v>0</v>
      </c>
      <c r="I20" s="232">
        <v>0.166667</v>
      </c>
      <c r="J20" s="233">
        <f t="shared" si="0"/>
        <v>2.9516725700000004</v>
      </c>
    </row>
    <row r="21" spans="1:10" ht="15">
      <c r="A21" s="76" t="s">
        <v>421</v>
      </c>
      <c r="B21" s="76" t="s">
        <v>394</v>
      </c>
      <c r="C21" s="78">
        <v>17.35</v>
      </c>
      <c r="D21" s="11" t="s">
        <v>15</v>
      </c>
      <c r="E21" s="76" t="s">
        <v>14</v>
      </c>
      <c r="F21" s="92" t="s">
        <v>472</v>
      </c>
      <c r="G21" s="75"/>
      <c r="H21" s="247">
        <v>0</v>
      </c>
      <c r="I21" s="232">
        <v>0.166667</v>
      </c>
      <c r="J21" s="233">
        <f t="shared" si="0"/>
        <v>2.8916724500000006</v>
      </c>
    </row>
    <row r="22" spans="1:10" ht="15">
      <c r="A22" s="76" t="s">
        <v>422</v>
      </c>
      <c r="B22" s="76" t="s">
        <v>394</v>
      </c>
      <c r="C22" s="78">
        <v>16.74</v>
      </c>
      <c r="D22" s="11" t="s">
        <v>15</v>
      </c>
      <c r="E22" s="76" t="s">
        <v>14</v>
      </c>
      <c r="F22" s="92" t="s">
        <v>472</v>
      </c>
      <c r="G22" s="75"/>
      <c r="H22" s="247">
        <v>0</v>
      </c>
      <c r="I22" s="232">
        <v>0.166667</v>
      </c>
      <c r="J22" s="233">
        <f t="shared" si="0"/>
        <v>2.79000558</v>
      </c>
    </row>
    <row r="23" spans="1:10" ht="15">
      <c r="A23" s="76" t="s">
        <v>423</v>
      </c>
      <c r="B23" s="76" t="s">
        <v>484</v>
      </c>
      <c r="C23" s="78">
        <v>17.04</v>
      </c>
      <c r="D23" s="11" t="s">
        <v>15</v>
      </c>
      <c r="E23" s="76" t="s">
        <v>14</v>
      </c>
      <c r="F23" s="92" t="s">
        <v>472</v>
      </c>
      <c r="G23" s="75"/>
      <c r="H23" s="247">
        <v>0</v>
      </c>
      <c r="I23" s="232">
        <v>0.166667</v>
      </c>
      <c r="J23" s="233">
        <f t="shared" si="0"/>
        <v>2.84000568</v>
      </c>
    </row>
    <row r="24" spans="1:10" ht="15">
      <c r="A24" s="76" t="s">
        <v>424</v>
      </c>
      <c r="B24" s="76" t="s">
        <v>484</v>
      </c>
      <c r="C24" s="78">
        <v>17.11</v>
      </c>
      <c r="D24" s="11" t="s">
        <v>15</v>
      </c>
      <c r="E24" s="76" t="s">
        <v>14</v>
      </c>
      <c r="F24" s="92" t="s">
        <v>472</v>
      </c>
      <c r="G24" s="75"/>
      <c r="H24" s="247">
        <v>0</v>
      </c>
      <c r="I24" s="232">
        <v>0.166667</v>
      </c>
      <c r="J24" s="233">
        <f t="shared" si="0"/>
        <v>2.85167237</v>
      </c>
    </row>
    <row r="25" spans="1:10" ht="15">
      <c r="A25" s="76" t="s">
        <v>425</v>
      </c>
      <c r="B25" s="76" t="s">
        <v>484</v>
      </c>
      <c r="C25" s="78">
        <v>17.64</v>
      </c>
      <c r="D25" s="11" t="s">
        <v>15</v>
      </c>
      <c r="E25" s="76" t="s">
        <v>14</v>
      </c>
      <c r="F25" s="92" t="s">
        <v>472</v>
      </c>
      <c r="G25" s="75"/>
      <c r="H25" s="247">
        <v>0</v>
      </c>
      <c r="I25" s="232">
        <v>0.166667</v>
      </c>
      <c r="J25" s="233">
        <f t="shared" si="0"/>
        <v>2.94000588</v>
      </c>
    </row>
    <row r="26" spans="1:10" ht="15">
      <c r="A26" s="76" t="s">
        <v>426</v>
      </c>
      <c r="B26" s="76" t="s">
        <v>492</v>
      </c>
      <c r="C26" s="78">
        <v>16.45</v>
      </c>
      <c r="D26" s="11" t="s">
        <v>15</v>
      </c>
      <c r="E26" s="76" t="s">
        <v>14</v>
      </c>
      <c r="F26" s="92" t="s">
        <v>21</v>
      </c>
      <c r="G26" s="75"/>
      <c r="H26" s="247">
        <v>0</v>
      </c>
      <c r="I26" s="232">
        <v>4</v>
      </c>
      <c r="J26" s="233">
        <f t="shared" si="0"/>
        <v>65.8</v>
      </c>
    </row>
    <row r="27" spans="1:10" ht="15">
      <c r="A27" s="76" t="s">
        <v>427</v>
      </c>
      <c r="B27" s="76" t="s">
        <v>479</v>
      </c>
      <c r="C27" s="78">
        <v>17.39</v>
      </c>
      <c r="D27" s="11" t="s">
        <v>15</v>
      </c>
      <c r="E27" s="76" t="s">
        <v>14</v>
      </c>
      <c r="F27" s="92" t="s">
        <v>21</v>
      </c>
      <c r="G27" s="75"/>
      <c r="H27" s="247">
        <v>0</v>
      </c>
      <c r="I27" s="232">
        <v>4</v>
      </c>
      <c r="J27" s="233">
        <f t="shared" si="0"/>
        <v>69.56</v>
      </c>
    </row>
    <row r="28" spans="1:10" ht="15">
      <c r="A28" s="76" t="s">
        <v>428</v>
      </c>
      <c r="B28" s="76" t="s">
        <v>394</v>
      </c>
      <c r="C28" s="78">
        <v>17.05</v>
      </c>
      <c r="D28" s="11" t="s">
        <v>15</v>
      </c>
      <c r="E28" s="76" t="s">
        <v>14</v>
      </c>
      <c r="F28" s="92" t="s">
        <v>21</v>
      </c>
      <c r="G28" s="75"/>
      <c r="H28" s="247">
        <v>0</v>
      </c>
      <c r="I28" s="232">
        <v>4</v>
      </c>
      <c r="J28" s="233">
        <f t="shared" si="0"/>
        <v>68.2</v>
      </c>
    </row>
    <row r="29" spans="1:10" ht="15">
      <c r="A29" s="76" t="s">
        <v>149</v>
      </c>
      <c r="B29" s="76" t="s">
        <v>10</v>
      </c>
      <c r="C29" s="78">
        <v>85.8</v>
      </c>
      <c r="D29" s="11" t="s">
        <v>13</v>
      </c>
      <c r="E29" s="76" t="s">
        <v>359</v>
      </c>
      <c r="F29" s="92" t="s">
        <v>21</v>
      </c>
      <c r="G29" s="75"/>
      <c r="H29" s="247">
        <v>0</v>
      </c>
      <c r="I29" s="232">
        <v>4</v>
      </c>
      <c r="J29" s="233">
        <f t="shared" si="0"/>
        <v>343.2</v>
      </c>
    </row>
    <row r="30" spans="1:10" ht="15">
      <c r="A30" s="76" t="s">
        <v>429</v>
      </c>
      <c r="B30" s="76" t="s">
        <v>484</v>
      </c>
      <c r="C30" s="78">
        <v>16.81</v>
      </c>
      <c r="D30" s="11" t="s">
        <v>15</v>
      </c>
      <c r="E30" s="76" t="s">
        <v>14</v>
      </c>
      <c r="F30" s="92" t="s">
        <v>472</v>
      </c>
      <c r="G30" s="75"/>
      <c r="H30" s="247">
        <v>0</v>
      </c>
      <c r="I30" s="232">
        <v>0.16667</v>
      </c>
      <c r="J30" s="233">
        <f t="shared" si="0"/>
        <v>2.8017227</v>
      </c>
    </row>
    <row r="31" spans="1:10" ht="15">
      <c r="A31" s="76" t="s">
        <v>430</v>
      </c>
      <c r="B31" s="76" t="s">
        <v>431</v>
      </c>
      <c r="C31" s="78">
        <v>2.31</v>
      </c>
      <c r="D31" s="11" t="s">
        <v>13</v>
      </c>
      <c r="E31" s="76" t="s">
        <v>11</v>
      </c>
      <c r="F31" s="92" t="s">
        <v>472</v>
      </c>
      <c r="G31" s="75"/>
      <c r="H31" s="247">
        <v>0</v>
      </c>
      <c r="I31" s="232">
        <v>0.16667</v>
      </c>
      <c r="J31" s="233">
        <f t="shared" si="0"/>
        <v>0.38500770000000006</v>
      </c>
    </row>
    <row r="32" spans="1:10" ht="15">
      <c r="A32" s="76" t="s">
        <v>432</v>
      </c>
      <c r="B32" s="76" t="s">
        <v>484</v>
      </c>
      <c r="C32" s="78">
        <v>17.16</v>
      </c>
      <c r="D32" s="11" t="s">
        <v>15</v>
      </c>
      <c r="E32" s="76" t="s">
        <v>14</v>
      </c>
      <c r="F32" s="92" t="s">
        <v>472</v>
      </c>
      <c r="G32" s="75"/>
      <c r="H32" s="247">
        <v>0</v>
      </c>
      <c r="I32" s="232">
        <v>0.16667</v>
      </c>
      <c r="J32" s="233">
        <f t="shared" si="0"/>
        <v>2.8600572000000004</v>
      </c>
    </row>
    <row r="33" spans="1:10" ht="15">
      <c r="A33" s="76" t="s">
        <v>433</v>
      </c>
      <c r="B33" s="76" t="s">
        <v>484</v>
      </c>
      <c r="C33" s="78">
        <v>10.85</v>
      </c>
      <c r="D33" s="11" t="s">
        <v>15</v>
      </c>
      <c r="E33" s="76" t="s">
        <v>14</v>
      </c>
      <c r="F33" s="92" t="s">
        <v>472</v>
      </c>
      <c r="G33" s="75"/>
      <c r="H33" s="247">
        <v>0</v>
      </c>
      <c r="I33" s="232">
        <v>0.16667</v>
      </c>
      <c r="J33" s="233">
        <f t="shared" si="0"/>
        <v>1.8083695000000002</v>
      </c>
    </row>
    <row r="34" spans="1:10" ht="15">
      <c r="A34" s="76" t="s">
        <v>434</v>
      </c>
      <c r="B34" s="76" t="s">
        <v>535</v>
      </c>
      <c r="C34" s="78">
        <v>3.91</v>
      </c>
      <c r="D34" s="11" t="s">
        <v>13</v>
      </c>
      <c r="E34" s="76" t="s">
        <v>16</v>
      </c>
      <c r="F34" s="92" t="s">
        <v>28</v>
      </c>
      <c r="G34" s="75"/>
      <c r="H34" s="247">
        <v>0</v>
      </c>
      <c r="I34" s="232">
        <v>21</v>
      </c>
      <c r="J34" s="233">
        <f t="shared" si="0"/>
        <v>82.11</v>
      </c>
    </row>
    <row r="35" spans="1:10" ht="15">
      <c r="A35" s="76" t="s">
        <v>435</v>
      </c>
      <c r="B35" s="76" t="s">
        <v>368</v>
      </c>
      <c r="C35" s="78">
        <v>3.42</v>
      </c>
      <c r="D35" s="11" t="s">
        <v>13</v>
      </c>
      <c r="E35" s="76" t="s">
        <v>16</v>
      </c>
      <c r="F35" s="92" t="s">
        <v>28</v>
      </c>
      <c r="G35" s="75"/>
      <c r="H35" s="247">
        <v>0</v>
      </c>
      <c r="I35" s="232">
        <v>21</v>
      </c>
      <c r="J35" s="233">
        <f t="shared" si="0"/>
        <v>71.82</v>
      </c>
    </row>
    <row r="36" spans="1:10" ht="15">
      <c r="A36" s="76" t="s">
        <v>436</v>
      </c>
      <c r="B36" s="76" t="s">
        <v>431</v>
      </c>
      <c r="C36" s="78">
        <v>2.2</v>
      </c>
      <c r="D36" s="11" t="s">
        <v>13</v>
      </c>
      <c r="E36" s="76" t="s">
        <v>11</v>
      </c>
      <c r="F36" s="92" t="s">
        <v>471</v>
      </c>
      <c r="G36" s="75"/>
      <c r="H36" s="247">
        <v>0</v>
      </c>
      <c r="I36" s="232">
        <v>1</v>
      </c>
      <c r="J36" s="233">
        <f t="shared" si="0"/>
        <v>2.2</v>
      </c>
    </row>
    <row r="37" spans="1:10" ht="15">
      <c r="A37" s="76" t="s">
        <v>437</v>
      </c>
      <c r="B37" s="76" t="s">
        <v>484</v>
      </c>
      <c r="C37" s="78">
        <v>17.57</v>
      </c>
      <c r="D37" s="11" t="s">
        <v>15</v>
      </c>
      <c r="E37" s="76" t="s">
        <v>14</v>
      </c>
      <c r="F37" s="92" t="s">
        <v>471</v>
      </c>
      <c r="G37" s="75"/>
      <c r="H37" s="247">
        <v>0</v>
      </c>
      <c r="I37" s="232">
        <v>1</v>
      </c>
      <c r="J37" s="233">
        <f t="shared" si="0"/>
        <v>17.57</v>
      </c>
    </row>
    <row r="38" spans="1:10" ht="15">
      <c r="A38" s="76" t="s">
        <v>438</v>
      </c>
      <c r="B38" s="76" t="s">
        <v>484</v>
      </c>
      <c r="C38" s="78">
        <v>11.28</v>
      </c>
      <c r="D38" s="11" t="s">
        <v>15</v>
      </c>
      <c r="E38" s="76" t="s">
        <v>14</v>
      </c>
      <c r="F38" s="92" t="s">
        <v>471</v>
      </c>
      <c r="G38" s="75"/>
      <c r="H38" s="247">
        <v>0</v>
      </c>
      <c r="I38" s="232">
        <v>1</v>
      </c>
      <c r="J38" s="233">
        <f t="shared" si="0"/>
        <v>11.28</v>
      </c>
    </row>
    <row r="39" spans="1:10" ht="15">
      <c r="A39" s="76" t="s">
        <v>439</v>
      </c>
      <c r="B39" s="76" t="s">
        <v>441</v>
      </c>
      <c r="C39" s="78">
        <v>18.02</v>
      </c>
      <c r="D39" s="11" t="s">
        <v>15</v>
      </c>
      <c r="E39" s="76" t="s">
        <v>14</v>
      </c>
      <c r="F39" s="92" t="s">
        <v>28</v>
      </c>
      <c r="G39" s="75"/>
      <c r="H39" s="247">
        <v>0</v>
      </c>
      <c r="I39" s="232">
        <v>21</v>
      </c>
      <c r="J39" s="233">
        <f t="shared" si="0"/>
        <v>378.42</v>
      </c>
    </row>
    <row r="40" spans="1:10" s="56" customFormat="1" ht="15">
      <c r="A40" s="11" t="s">
        <v>440</v>
      </c>
      <c r="B40" s="11" t="s">
        <v>536</v>
      </c>
      <c r="C40" s="16">
        <v>5.27</v>
      </c>
      <c r="D40" s="11" t="s">
        <v>13</v>
      </c>
      <c r="E40" s="11" t="s">
        <v>16</v>
      </c>
      <c r="F40" s="92" t="s">
        <v>28</v>
      </c>
      <c r="G40" s="75"/>
      <c r="H40" s="247">
        <v>0</v>
      </c>
      <c r="I40" s="232">
        <v>21</v>
      </c>
      <c r="J40" s="233">
        <f t="shared" si="0"/>
        <v>110.66999999999999</v>
      </c>
    </row>
    <row r="41" spans="1:10" ht="15">
      <c r="A41" s="11" t="s">
        <v>151</v>
      </c>
      <c r="B41" s="11" t="s">
        <v>12</v>
      </c>
      <c r="C41" s="16">
        <v>2.37</v>
      </c>
      <c r="D41" s="11" t="s">
        <v>13</v>
      </c>
      <c r="E41" s="11" t="s">
        <v>11</v>
      </c>
      <c r="F41" s="92" t="s">
        <v>28</v>
      </c>
      <c r="G41" s="75"/>
      <c r="H41" s="247">
        <v>0</v>
      </c>
      <c r="I41" s="232">
        <v>21</v>
      </c>
      <c r="J41" s="233">
        <f t="shared" si="0"/>
        <v>49.77</v>
      </c>
    </row>
    <row r="42" spans="1:10" ht="15">
      <c r="A42" s="11" t="s">
        <v>152</v>
      </c>
      <c r="B42" s="11" t="s">
        <v>479</v>
      </c>
      <c r="C42" s="16">
        <v>17.61</v>
      </c>
      <c r="D42" s="11" t="s">
        <v>22</v>
      </c>
      <c r="E42" s="11" t="s">
        <v>14</v>
      </c>
      <c r="F42" s="92" t="s">
        <v>28</v>
      </c>
      <c r="G42" s="75"/>
      <c r="H42" s="247">
        <v>0</v>
      </c>
      <c r="I42" s="232">
        <v>21</v>
      </c>
      <c r="J42" s="233">
        <f t="shared" si="0"/>
        <v>369.81</v>
      </c>
    </row>
    <row r="43" spans="1:10" ht="15">
      <c r="A43" s="11" t="s">
        <v>153</v>
      </c>
      <c r="B43" s="11" t="s">
        <v>478</v>
      </c>
      <c r="C43" s="16">
        <v>28.18</v>
      </c>
      <c r="D43" s="11" t="s">
        <v>15</v>
      </c>
      <c r="E43" s="11" t="s">
        <v>14</v>
      </c>
      <c r="F43" s="92" t="s">
        <v>28</v>
      </c>
      <c r="G43" s="75"/>
      <c r="H43" s="247">
        <v>0</v>
      </c>
      <c r="I43" s="232">
        <v>21</v>
      </c>
      <c r="J43" s="233">
        <f t="shared" si="0"/>
        <v>591.78</v>
      </c>
    </row>
    <row r="44" spans="1:10" ht="15">
      <c r="A44" s="11" t="s">
        <v>154</v>
      </c>
      <c r="B44" s="11" t="s">
        <v>546</v>
      </c>
      <c r="C44" s="16">
        <v>3.52</v>
      </c>
      <c r="D44" s="11" t="s">
        <v>13</v>
      </c>
      <c r="E44" s="11" t="s">
        <v>16</v>
      </c>
      <c r="F44" s="92" t="s">
        <v>28</v>
      </c>
      <c r="G44" s="75"/>
      <c r="H44" s="247">
        <v>0</v>
      </c>
      <c r="I44" s="232">
        <v>21</v>
      </c>
      <c r="J44" s="233">
        <f t="shared" si="0"/>
        <v>73.92</v>
      </c>
    </row>
    <row r="45" spans="1:10" ht="15">
      <c r="A45" s="11" t="s">
        <v>442</v>
      </c>
      <c r="B45" s="11" t="s">
        <v>443</v>
      </c>
      <c r="C45" s="16">
        <v>17.45</v>
      </c>
      <c r="D45" s="11" t="s">
        <v>417</v>
      </c>
      <c r="E45" s="76" t="s">
        <v>14</v>
      </c>
      <c r="F45" s="92" t="s">
        <v>471</v>
      </c>
      <c r="G45" s="75"/>
      <c r="H45" s="247">
        <v>0</v>
      </c>
      <c r="I45" s="232">
        <v>1</v>
      </c>
      <c r="J45" s="233">
        <f t="shared" si="0"/>
        <v>17.45</v>
      </c>
    </row>
    <row r="46" spans="1:10" ht="15">
      <c r="A46" s="11" t="s">
        <v>444</v>
      </c>
      <c r="B46" s="76" t="s">
        <v>445</v>
      </c>
      <c r="C46" s="78">
        <v>1.93</v>
      </c>
      <c r="D46" s="11" t="s">
        <v>447</v>
      </c>
      <c r="E46" s="76" t="s">
        <v>11</v>
      </c>
      <c r="F46" s="92" t="s">
        <v>472</v>
      </c>
      <c r="G46" s="75"/>
      <c r="H46" s="247">
        <v>0</v>
      </c>
      <c r="I46" s="232">
        <v>0.16667</v>
      </c>
      <c r="J46" s="233">
        <f t="shared" si="0"/>
        <v>0.3216731</v>
      </c>
    </row>
    <row r="47" spans="1:10" ht="15">
      <c r="A47" s="11" t="s">
        <v>446</v>
      </c>
      <c r="B47" s="76" t="s">
        <v>394</v>
      </c>
      <c r="C47" s="78">
        <v>15.45</v>
      </c>
      <c r="D47" s="11" t="s">
        <v>447</v>
      </c>
      <c r="E47" s="76" t="s">
        <v>14</v>
      </c>
      <c r="F47" s="92" t="s">
        <v>472</v>
      </c>
      <c r="G47" s="75"/>
      <c r="H47" s="247">
        <v>0</v>
      </c>
      <c r="I47" s="232">
        <v>0.16667</v>
      </c>
      <c r="J47" s="233">
        <f t="shared" si="0"/>
        <v>2.5750515000000003</v>
      </c>
    </row>
    <row r="48" spans="1:10" ht="15">
      <c r="A48" s="11" t="s">
        <v>448</v>
      </c>
      <c r="B48" s="76" t="s">
        <v>394</v>
      </c>
      <c r="C48" s="78">
        <v>15.4</v>
      </c>
      <c r="D48" s="11" t="s">
        <v>447</v>
      </c>
      <c r="E48" s="76" t="s">
        <v>14</v>
      </c>
      <c r="F48" s="92" t="s">
        <v>472</v>
      </c>
      <c r="G48" s="75"/>
      <c r="H48" s="247">
        <v>0</v>
      </c>
      <c r="I48" s="232">
        <v>0.16667</v>
      </c>
      <c r="J48" s="233">
        <f t="shared" si="0"/>
        <v>2.5667180000000003</v>
      </c>
    </row>
    <row r="49" spans="1:10" ht="15">
      <c r="A49" s="11" t="s">
        <v>449</v>
      </c>
      <c r="B49" s="76" t="s">
        <v>394</v>
      </c>
      <c r="C49" s="78">
        <v>14.8</v>
      </c>
      <c r="D49" s="11" t="s">
        <v>447</v>
      </c>
      <c r="E49" s="76" t="s">
        <v>14</v>
      </c>
      <c r="F49" s="92" t="s">
        <v>472</v>
      </c>
      <c r="G49" s="75"/>
      <c r="H49" s="247">
        <v>0</v>
      </c>
      <c r="I49" s="232">
        <v>0.16667</v>
      </c>
      <c r="J49" s="233">
        <f t="shared" si="0"/>
        <v>2.4667160000000004</v>
      </c>
    </row>
    <row r="50" spans="1:10" ht="15">
      <c r="A50" s="11" t="s">
        <v>450</v>
      </c>
      <c r="B50" s="76" t="s">
        <v>394</v>
      </c>
      <c r="C50" s="78">
        <v>15.14</v>
      </c>
      <c r="D50" s="11" t="s">
        <v>447</v>
      </c>
      <c r="E50" s="76" t="s">
        <v>14</v>
      </c>
      <c r="F50" s="92" t="s">
        <v>472</v>
      </c>
      <c r="G50" s="75"/>
      <c r="H50" s="247">
        <v>0</v>
      </c>
      <c r="I50" s="232">
        <v>0.16667</v>
      </c>
      <c r="J50" s="233">
        <f t="shared" si="0"/>
        <v>2.5233838000000004</v>
      </c>
    </row>
    <row r="51" spans="1:10" ht="15">
      <c r="A51" s="11" t="s">
        <v>451</v>
      </c>
      <c r="B51" s="76" t="s">
        <v>394</v>
      </c>
      <c r="C51" s="78">
        <v>5.46</v>
      </c>
      <c r="D51" s="11" t="s">
        <v>447</v>
      </c>
      <c r="E51" s="76" t="s">
        <v>14</v>
      </c>
      <c r="F51" s="92" t="s">
        <v>472</v>
      </c>
      <c r="G51" s="75"/>
      <c r="H51" s="247">
        <v>0</v>
      </c>
      <c r="I51" s="232">
        <v>0.16667</v>
      </c>
      <c r="J51" s="233">
        <f t="shared" si="0"/>
        <v>0.9100182000000001</v>
      </c>
    </row>
    <row r="52" spans="1:10" ht="15">
      <c r="A52" s="11" t="s">
        <v>452</v>
      </c>
      <c r="B52" s="76" t="s">
        <v>394</v>
      </c>
      <c r="C52" s="78">
        <v>5.88</v>
      </c>
      <c r="D52" s="11" t="s">
        <v>447</v>
      </c>
      <c r="E52" s="76" t="s">
        <v>14</v>
      </c>
      <c r="F52" s="92" t="s">
        <v>472</v>
      </c>
      <c r="G52" s="75"/>
      <c r="H52" s="247">
        <v>0</v>
      </c>
      <c r="I52" s="232">
        <v>0.16667</v>
      </c>
      <c r="J52" s="233">
        <f t="shared" si="0"/>
        <v>0.9800196000000001</v>
      </c>
    </row>
    <row r="53" spans="1:10" ht="15">
      <c r="A53" s="11" t="s">
        <v>453</v>
      </c>
      <c r="B53" s="76" t="s">
        <v>394</v>
      </c>
      <c r="C53" s="78">
        <v>16.51</v>
      </c>
      <c r="D53" s="11" t="s">
        <v>15</v>
      </c>
      <c r="E53" s="76" t="s">
        <v>14</v>
      </c>
      <c r="F53" s="92" t="s">
        <v>472</v>
      </c>
      <c r="G53" s="75"/>
      <c r="H53" s="247">
        <v>0</v>
      </c>
      <c r="I53" s="232">
        <v>0.16667</v>
      </c>
      <c r="J53" s="233">
        <f t="shared" si="0"/>
        <v>2.7517217000000005</v>
      </c>
    </row>
    <row r="54" spans="1:10" ht="15">
      <c r="A54" s="11" t="s">
        <v>454</v>
      </c>
      <c r="B54" s="76" t="s">
        <v>394</v>
      </c>
      <c r="C54" s="78">
        <v>17.02</v>
      </c>
      <c r="D54" s="11" t="s">
        <v>15</v>
      </c>
      <c r="E54" s="76" t="s">
        <v>14</v>
      </c>
      <c r="F54" s="92" t="s">
        <v>472</v>
      </c>
      <c r="G54" s="75"/>
      <c r="H54" s="247">
        <v>0</v>
      </c>
      <c r="I54" s="232">
        <v>0.16667</v>
      </c>
      <c r="J54" s="233">
        <f t="shared" si="0"/>
        <v>2.8367234000000003</v>
      </c>
    </row>
    <row r="55" spans="1:10" ht="15">
      <c r="A55" s="11" t="s">
        <v>455</v>
      </c>
      <c r="B55" s="76" t="s">
        <v>549</v>
      </c>
      <c r="C55" s="78">
        <v>17.2</v>
      </c>
      <c r="D55" s="11" t="s">
        <v>15</v>
      </c>
      <c r="E55" s="76" t="s">
        <v>14</v>
      </c>
      <c r="F55" s="92" t="s">
        <v>21</v>
      </c>
      <c r="G55" s="75"/>
      <c r="H55" s="247">
        <v>0</v>
      </c>
      <c r="I55" s="232">
        <v>4</v>
      </c>
      <c r="J55" s="233">
        <f t="shared" si="0"/>
        <v>68.8</v>
      </c>
    </row>
    <row r="56" spans="1:10" ht="15">
      <c r="A56" s="11" t="s">
        <v>456</v>
      </c>
      <c r="B56" s="76" t="s">
        <v>485</v>
      </c>
      <c r="C56" s="78">
        <v>17.11</v>
      </c>
      <c r="D56" s="11" t="s">
        <v>417</v>
      </c>
      <c r="E56" s="76" t="s">
        <v>14</v>
      </c>
      <c r="F56" s="92" t="s">
        <v>21</v>
      </c>
      <c r="G56" s="75"/>
      <c r="H56" s="247">
        <v>0</v>
      </c>
      <c r="I56" s="232">
        <v>4</v>
      </c>
      <c r="J56" s="233">
        <f t="shared" si="0"/>
        <v>68.44</v>
      </c>
    </row>
    <row r="57" spans="1:10" ht="15">
      <c r="A57" s="11" t="s">
        <v>457</v>
      </c>
      <c r="B57" s="76" t="s">
        <v>445</v>
      </c>
      <c r="C57" s="78">
        <v>2.07</v>
      </c>
      <c r="D57" s="11" t="s">
        <v>447</v>
      </c>
      <c r="E57" s="76" t="s">
        <v>11</v>
      </c>
      <c r="F57" s="92" t="s">
        <v>472</v>
      </c>
      <c r="G57" s="75"/>
      <c r="H57" s="247">
        <v>0</v>
      </c>
      <c r="I57" s="232">
        <v>0.16667</v>
      </c>
      <c r="J57" s="233">
        <f t="shared" si="0"/>
        <v>0.3450069</v>
      </c>
    </row>
    <row r="58" spans="1:10" ht="15">
      <c r="A58" s="11" t="s">
        <v>458</v>
      </c>
      <c r="B58" s="76" t="s">
        <v>394</v>
      </c>
      <c r="C58" s="78">
        <v>4.38</v>
      </c>
      <c r="D58" s="11" t="s">
        <v>447</v>
      </c>
      <c r="E58" s="76" t="s">
        <v>14</v>
      </c>
      <c r="F58" s="92" t="s">
        <v>472</v>
      </c>
      <c r="G58" s="75"/>
      <c r="H58" s="247">
        <v>0</v>
      </c>
      <c r="I58" s="232">
        <v>0.16667</v>
      </c>
      <c r="J58" s="233">
        <f t="shared" si="0"/>
        <v>0.7300146000000001</v>
      </c>
    </row>
    <row r="59" spans="1:10" ht="15">
      <c r="A59" s="11" t="s">
        <v>459</v>
      </c>
      <c r="B59" s="76" t="s">
        <v>394</v>
      </c>
      <c r="C59" s="78">
        <v>9.09</v>
      </c>
      <c r="D59" s="11" t="s">
        <v>447</v>
      </c>
      <c r="E59" s="76" t="s">
        <v>14</v>
      </c>
      <c r="F59" s="92" t="s">
        <v>472</v>
      </c>
      <c r="G59" s="75"/>
      <c r="H59" s="247">
        <v>0</v>
      </c>
      <c r="I59" s="232">
        <v>0.16667</v>
      </c>
      <c r="J59" s="233">
        <f t="shared" si="0"/>
        <v>1.5150303</v>
      </c>
    </row>
    <row r="60" spans="1:10" ht="15">
      <c r="A60" s="11" t="s">
        <v>460</v>
      </c>
      <c r="B60" s="76" t="s">
        <v>394</v>
      </c>
      <c r="C60" s="78">
        <v>4.69</v>
      </c>
      <c r="D60" s="11" t="s">
        <v>447</v>
      </c>
      <c r="E60" s="76" t="s">
        <v>14</v>
      </c>
      <c r="F60" s="92" t="s">
        <v>472</v>
      </c>
      <c r="G60" s="75"/>
      <c r="H60" s="247">
        <v>0</v>
      </c>
      <c r="I60" s="232">
        <v>0.16667</v>
      </c>
      <c r="J60" s="233">
        <f t="shared" si="0"/>
        <v>0.7816823000000002</v>
      </c>
    </row>
    <row r="61" spans="1:10" ht="15">
      <c r="A61" s="11" t="s">
        <v>461</v>
      </c>
      <c r="B61" s="76" t="s">
        <v>394</v>
      </c>
      <c r="C61" s="78">
        <v>4.57</v>
      </c>
      <c r="D61" s="11" t="s">
        <v>447</v>
      </c>
      <c r="E61" s="76" t="s">
        <v>14</v>
      </c>
      <c r="F61" s="92" t="s">
        <v>472</v>
      </c>
      <c r="G61" s="75"/>
      <c r="H61" s="247">
        <v>0</v>
      </c>
      <c r="I61" s="232">
        <v>0.16667</v>
      </c>
      <c r="J61" s="233">
        <f t="shared" si="0"/>
        <v>0.7616819000000001</v>
      </c>
    </row>
    <row r="62" spans="1:10" ht="15">
      <c r="A62" s="11" t="s">
        <v>462</v>
      </c>
      <c r="B62" s="76" t="s">
        <v>394</v>
      </c>
      <c r="C62" s="78">
        <v>15.5</v>
      </c>
      <c r="D62" s="11" t="s">
        <v>447</v>
      </c>
      <c r="E62" s="76" t="s">
        <v>14</v>
      </c>
      <c r="F62" s="92" t="s">
        <v>472</v>
      </c>
      <c r="G62" s="75"/>
      <c r="H62" s="247">
        <v>0</v>
      </c>
      <c r="I62" s="232">
        <v>0.16667</v>
      </c>
      <c r="J62" s="233">
        <f t="shared" si="0"/>
        <v>2.5833850000000003</v>
      </c>
    </row>
    <row r="63" spans="1:10" ht="15">
      <c r="A63" s="11" t="s">
        <v>463</v>
      </c>
      <c r="B63" s="76" t="s">
        <v>394</v>
      </c>
      <c r="C63" s="78">
        <v>17.22</v>
      </c>
      <c r="D63" s="11" t="s">
        <v>447</v>
      </c>
      <c r="E63" s="76" t="s">
        <v>14</v>
      </c>
      <c r="F63" s="92" t="s">
        <v>472</v>
      </c>
      <c r="G63" s="75"/>
      <c r="H63" s="247">
        <v>0</v>
      </c>
      <c r="I63" s="232">
        <v>0.16667</v>
      </c>
      <c r="J63" s="233">
        <f t="shared" si="0"/>
        <v>2.8700574</v>
      </c>
    </row>
    <row r="64" spans="1:10" ht="15">
      <c r="A64" s="11" t="s">
        <v>464</v>
      </c>
      <c r="B64" s="76" t="s">
        <v>394</v>
      </c>
      <c r="C64" s="78">
        <v>14.72</v>
      </c>
      <c r="D64" s="11" t="s">
        <v>447</v>
      </c>
      <c r="E64" s="76" t="s">
        <v>14</v>
      </c>
      <c r="F64" s="92" t="s">
        <v>472</v>
      </c>
      <c r="G64" s="75"/>
      <c r="H64" s="247">
        <v>0</v>
      </c>
      <c r="I64" s="232">
        <v>0.16667</v>
      </c>
      <c r="J64" s="233">
        <f t="shared" si="0"/>
        <v>2.4533824</v>
      </c>
    </row>
    <row r="65" spans="1:10" ht="15">
      <c r="A65" s="11" t="s">
        <v>465</v>
      </c>
      <c r="B65" s="76" t="s">
        <v>394</v>
      </c>
      <c r="C65" s="78">
        <v>2.11</v>
      </c>
      <c r="D65" s="11" t="s">
        <v>447</v>
      </c>
      <c r="E65" s="76" t="s">
        <v>14</v>
      </c>
      <c r="F65" s="92" t="s">
        <v>472</v>
      </c>
      <c r="G65" s="75"/>
      <c r="H65" s="247">
        <v>0</v>
      </c>
      <c r="I65" s="232">
        <v>0.16667</v>
      </c>
      <c r="J65" s="233">
        <f t="shared" si="0"/>
        <v>0.35167370000000003</v>
      </c>
    </row>
    <row r="66" spans="1:10" ht="15">
      <c r="A66" s="76" t="s">
        <v>150</v>
      </c>
      <c r="B66" s="76" t="s">
        <v>10</v>
      </c>
      <c r="C66" s="78">
        <v>81.17</v>
      </c>
      <c r="D66" s="11" t="s">
        <v>13</v>
      </c>
      <c r="E66" s="76" t="s">
        <v>359</v>
      </c>
      <c r="F66" s="92" t="s">
        <v>21</v>
      </c>
      <c r="G66" s="75"/>
      <c r="H66" s="247">
        <v>0</v>
      </c>
      <c r="I66" s="232">
        <v>4</v>
      </c>
      <c r="J66" s="233">
        <f t="shared" si="0"/>
        <v>324.68</v>
      </c>
    </row>
    <row r="67" spans="1:10" ht="15">
      <c r="A67" s="11" t="s">
        <v>19</v>
      </c>
      <c r="B67" s="92" t="s">
        <v>26</v>
      </c>
      <c r="C67" s="16">
        <v>36.33</v>
      </c>
      <c r="D67" s="11" t="s">
        <v>22</v>
      </c>
      <c r="E67" s="11" t="s">
        <v>14</v>
      </c>
      <c r="F67" s="92" t="s">
        <v>25</v>
      </c>
      <c r="G67" s="75"/>
      <c r="H67" s="247">
        <v>0</v>
      </c>
      <c r="I67" s="232">
        <v>8</v>
      </c>
      <c r="J67" s="233">
        <f t="shared" si="0"/>
        <v>290.64</v>
      </c>
    </row>
    <row r="68" spans="1:10" s="22" customFormat="1" ht="15">
      <c r="A68" s="11" t="s">
        <v>23</v>
      </c>
      <c r="B68" s="92" t="s">
        <v>20</v>
      </c>
      <c r="C68" s="78">
        <v>17.714</v>
      </c>
      <c r="D68" s="76" t="s">
        <v>22</v>
      </c>
      <c r="E68" s="77" t="s">
        <v>14</v>
      </c>
      <c r="F68" s="92" t="s">
        <v>25</v>
      </c>
      <c r="G68" s="75"/>
      <c r="H68" s="247">
        <v>0</v>
      </c>
      <c r="I68" s="232">
        <v>8</v>
      </c>
      <c r="J68" s="233">
        <f t="shared" si="0"/>
        <v>141.712</v>
      </c>
    </row>
    <row r="69" spans="1:10" s="22" customFormat="1" ht="15">
      <c r="A69" s="11" t="s">
        <v>158</v>
      </c>
      <c r="B69" s="92" t="s">
        <v>20</v>
      </c>
      <c r="C69" s="78">
        <v>18.56</v>
      </c>
      <c r="D69" s="76" t="s">
        <v>22</v>
      </c>
      <c r="E69" s="77" t="s">
        <v>14</v>
      </c>
      <c r="F69" s="92" t="s">
        <v>25</v>
      </c>
      <c r="G69" s="75"/>
      <c r="H69" s="247">
        <v>0</v>
      </c>
      <c r="I69" s="232">
        <v>8</v>
      </c>
      <c r="J69" s="233">
        <f t="shared" si="0"/>
        <v>148.48</v>
      </c>
    </row>
    <row r="70" spans="1:10" ht="15">
      <c r="A70" s="76" t="s">
        <v>24</v>
      </c>
      <c r="B70" s="92" t="s">
        <v>20</v>
      </c>
      <c r="C70" s="78">
        <v>3.92</v>
      </c>
      <c r="D70" s="76" t="s">
        <v>22</v>
      </c>
      <c r="E70" s="77" t="s">
        <v>14</v>
      </c>
      <c r="F70" s="92" t="s">
        <v>25</v>
      </c>
      <c r="G70" s="75"/>
      <c r="H70" s="247">
        <v>0</v>
      </c>
      <c r="I70" s="232">
        <v>8</v>
      </c>
      <c r="J70" s="233">
        <f t="shared" si="0"/>
        <v>31.36</v>
      </c>
    </row>
    <row r="71" spans="1:10" ht="15">
      <c r="A71" s="76" t="s">
        <v>159</v>
      </c>
      <c r="B71" s="92" t="s">
        <v>527</v>
      </c>
      <c r="C71" s="78">
        <v>6.12</v>
      </c>
      <c r="D71" s="76" t="s">
        <v>13</v>
      </c>
      <c r="E71" s="77" t="s">
        <v>16</v>
      </c>
      <c r="F71" s="92" t="s">
        <v>28</v>
      </c>
      <c r="G71" s="75"/>
      <c r="H71" s="247">
        <v>0</v>
      </c>
      <c r="I71" s="232">
        <v>21</v>
      </c>
      <c r="J71" s="233">
        <f t="shared" si="0"/>
        <v>128.52</v>
      </c>
    </row>
    <row r="72" spans="1:10" ht="15">
      <c r="A72" s="76" t="s">
        <v>160</v>
      </c>
      <c r="B72" s="92" t="s">
        <v>20</v>
      </c>
      <c r="C72" s="78">
        <v>17.74</v>
      </c>
      <c r="D72" s="76" t="s">
        <v>22</v>
      </c>
      <c r="E72" s="77" t="s">
        <v>14</v>
      </c>
      <c r="F72" s="92" t="s">
        <v>25</v>
      </c>
      <c r="G72" s="75"/>
      <c r="H72" s="247">
        <v>0</v>
      </c>
      <c r="I72" s="232">
        <v>8</v>
      </c>
      <c r="J72" s="233">
        <f t="shared" si="0"/>
        <v>141.92</v>
      </c>
    </row>
    <row r="73" spans="1:10" ht="15">
      <c r="A73" s="76" t="s">
        <v>30</v>
      </c>
      <c r="B73" s="92" t="s">
        <v>20</v>
      </c>
      <c r="C73" s="78">
        <v>18.12</v>
      </c>
      <c r="D73" s="76" t="s">
        <v>22</v>
      </c>
      <c r="E73" s="77" t="s">
        <v>14</v>
      </c>
      <c r="F73" s="92" t="s">
        <v>25</v>
      </c>
      <c r="G73" s="75"/>
      <c r="H73" s="247">
        <v>0</v>
      </c>
      <c r="I73" s="232">
        <v>8</v>
      </c>
      <c r="J73" s="233">
        <f t="shared" si="0"/>
        <v>144.96</v>
      </c>
    </row>
    <row r="74" spans="1:10" ht="15">
      <c r="A74" s="76" t="s">
        <v>157</v>
      </c>
      <c r="B74" s="92" t="s">
        <v>20</v>
      </c>
      <c r="C74" s="78">
        <v>16.95</v>
      </c>
      <c r="D74" s="76" t="s">
        <v>22</v>
      </c>
      <c r="E74" s="77" t="s">
        <v>14</v>
      </c>
      <c r="F74" s="92" t="s">
        <v>25</v>
      </c>
      <c r="G74" s="75"/>
      <c r="H74" s="247">
        <v>0</v>
      </c>
      <c r="I74" s="232">
        <v>8</v>
      </c>
      <c r="J74" s="233">
        <f aca="true" t="shared" si="1" ref="J74:J137">C74*I74</f>
        <v>135.6</v>
      </c>
    </row>
    <row r="75" spans="1:10" ht="15">
      <c r="A75" s="76" t="s">
        <v>156</v>
      </c>
      <c r="B75" s="92" t="s">
        <v>20</v>
      </c>
      <c r="C75" s="78">
        <v>36.05</v>
      </c>
      <c r="D75" s="76" t="s">
        <v>22</v>
      </c>
      <c r="E75" s="77" t="s">
        <v>14</v>
      </c>
      <c r="F75" s="92" t="s">
        <v>25</v>
      </c>
      <c r="G75" s="75"/>
      <c r="H75" s="247">
        <v>0</v>
      </c>
      <c r="I75" s="232">
        <v>8</v>
      </c>
      <c r="J75" s="233">
        <f t="shared" si="1"/>
        <v>288.4</v>
      </c>
    </row>
    <row r="76" spans="1:10" ht="15">
      <c r="A76" s="76" t="s">
        <v>155</v>
      </c>
      <c r="B76" s="92" t="s">
        <v>20</v>
      </c>
      <c r="C76" s="78">
        <v>34.88</v>
      </c>
      <c r="D76" s="76" t="s">
        <v>22</v>
      </c>
      <c r="E76" s="77" t="s">
        <v>14</v>
      </c>
      <c r="F76" s="92" t="s">
        <v>25</v>
      </c>
      <c r="G76" s="75"/>
      <c r="H76" s="247">
        <v>0</v>
      </c>
      <c r="I76" s="232">
        <v>8</v>
      </c>
      <c r="J76" s="233">
        <f t="shared" si="1"/>
        <v>279.04</v>
      </c>
    </row>
    <row r="77" spans="1:10" ht="15">
      <c r="A77" s="76" t="s">
        <v>161</v>
      </c>
      <c r="B77" s="92" t="s">
        <v>20</v>
      </c>
      <c r="C77" s="78">
        <v>17.98</v>
      </c>
      <c r="D77" s="76" t="s">
        <v>22</v>
      </c>
      <c r="E77" s="77" t="s">
        <v>14</v>
      </c>
      <c r="F77" s="92" t="s">
        <v>25</v>
      </c>
      <c r="G77" s="75"/>
      <c r="H77" s="247">
        <v>0</v>
      </c>
      <c r="I77" s="232">
        <v>8</v>
      </c>
      <c r="J77" s="233">
        <f t="shared" si="1"/>
        <v>143.84</v>
      </c>
    </row>
    <row r="78" spans="1:10" ht="15">
      <c r="A78" s="76" t="s">
        <v>162</v>
      </c>
      <c r="B78" s="92" t="s">
        <v>20</v>
      </c>
      <c r="C78" s="78">
        <v>17.02</v>
      </c>
      <c r="D78" s="76" t="s">
        <v>22</v>
      </c>
      <c r="E78" s="77" t="s">
        <v>14</v>
      </c>
      <c r="F78" s="92" t="s">
        <v>25</v>
      </c>
      <c r="G78" s="75"/>
      <c r="H78" s="247">
        <v>0</v>
      </c>
      <c r="I78" s="232">
        <v>8</v>
      </c>
      <c r="J78" s="233">
        <f t="shared" si="1"/>
        <v>136.16</v>
      </c>
    </row>
    <row r="79" spans="1:10" ht="15">
      <c r="A79" s="76" t="s">
        <v>163</v>
      </c>
      <c r="B79" s="92" t="s">
        <v>20</v>
      </c>
      <c r="C79" s="78">
        <v>17.21</v>
      </c>
      <c r="D79" s="76" t="s">
        <v>22</v>
      </c>
      <c r="E79" s="77" t="s">
        <v>14</v>
      </c>
      <c r="F79" s="92" t="s">
        <v>25</v>
      </c>
      <c r="G79" s="75"/>
      <c r="H79" s="247">
        <v>0</v>
      </c>
      <c r="I79" s="232">
        <v>8</v>
      </c>
      <c r="J79" s="233">
        <f t="shared" si="1"/>
        <v>137.68</v>
      </c>
    </row>
    <row r="80" spans="1:10" ht="15">
      <c r="A80" s="76" t="s">
        <v>164</v>
      </c>
      <c r="B80" s="92" t="s">
        <v>27</v>
      </c>
      <c r="C80" s="78">
        <v>3.12</v>
      </c>
      <c r="D80" s="76" t="s">
        <v>13</v>
      </c>
      <c r="E80" s="77" t="s">
        <v>16</v>
      </c>
      <c r="F80" s="92" t="s">
        <v>28</v>
      </c>
      <c r="G80" s="75"/>
      <c r="H80" s="247">
        <v>0</v>
      </c>
      <c r="I80" s="232">
        <v>21</v>
      </c>
      <c r="J80" s="233">
        <f t="shared" si="1"/>
        <v>65.52</v>
      </c>
    </row>
    <row r="81" spans="1:10" ht="15">
      <c r="A81" s="76" t="s">
        <v>165</v>
      </c>
      <c r="B81" s="92" t="s">
        <v>29</v>
      </c>
      <c r="C81" s="78">
        <v>3.07</v>
      </c>
      <c r="D81" s="76" t="s">
        <v>13</v>
      </c>
      <c r="E81" s="77" t="s">
        <v>16</v>
      </c>
      <c r="F81" s="92" t="s">
        <v>28</v>
      </c>
      <c r="G81" s="75"/>
      <c r="H81" s="247">
        <v>0</v>
      </c>
      <c r="I81" s="232">
        <v>21</v>
      </c>
      <c r="J81" s="233">
        <f t="shared" si="1"/>
        <v>64.47</v>
      </c>
    </row>
    <row r="82" spans="1:10" ht="15">
      <c r="A82" s="76" t="s">
        <v>166</v>
      </c>
      <c r="B82" s="76" t="s">
        <v>538</v>
      </c>
      <c r="C82" s="78">
        <v>3.6</v>
      </c>
      <c r="D82" s="76" t="s">
        <v>13</v>
      </c>
      <c r="E82" s="77" t="s">
        <v>16</v>
      </c>
      <c r="F82" s="92" t="s">
        <v>28</v>
      </c>
      <c r="G82" s="75"/>
      <c r="H82" s="247">
        <v>0</v>
      </c>
      <c r="I82" s="232">
        <v>21</v>
      </c>
      <c r="J82" s="233">
        <f t="shared" si="1"/>
        <v>75.60000000000001</v>
      </c>
    </row>
    <row r="83" spans="1:10" ht="15">
      <c r="A83" s="76" t="s">
        <v>167</v>
      </c>
      <c r="B83" s="92" t="s">
        <v>12</v>
      </c>
      <c r="C83" s="78">
        <v>4.67</v>
      </c>
      <c r="D83" s="76" t="s">
        <v>13</v>
      </c>
      <c r="E83" s="77" t="s">
        <v>11</v>
      </c>
      <c r="F83" s="92" t="s">
        <v>25</v>
      </c>
      <c r="G83" s="75"/>
      <c r="H83" s="247">
        <v>0</v>
      </c>
      <c r="I83" s="232">
        <v>8</v>
      </c>
      <c r="J83" s="233">
        <f t="shared" si="1"/>
        <v>37.36</v>
      </c>
    </row>
    <row r="84" spans="1:10" ht="15">
      <c r="A84" s="76" t="s">
        <v>168</v>
      </c>
      <c r="B84" s="92" t="s">
        <v>20</v>
      </c>
      <c r="C84" s="78">
        <v>23.42</v>
      </c>
      <c r="D84" s="76" t="s">
        <v>22</v>
      </c>
      <c r="E84" s="77" t="s">
        <v>14</v>
      </c>
      <c r="F84" s="92" t="s">
        <v>25</v>
      </c>
      <c r="G84" s="75"/>
      <c r="H84" s="247">
        <v>0</v>
      </c>
      <c r="I84" s="232">
        <v>8</v>
      </c>
      <c r="J84" s="233">
        <f t="shared" si="1"/>
        <v>187.36</v>
      </c>
    </row>
    <row r="85" spans="1:10" ht="15">
      <c r="A85" s="76" t="s">
        <v>169</v>
      </c>
      <c r="B85" s="92" t="s">
        <v>20</v>
      </c>
      <c r="C85" s="78">
        <v>11.12</v>
      </c>
      <c r="D85" s="76" t="s">
        <v>22</v>
      </c>
      <c r="E85" s="77" t="s">
        <v>14</v>
      </c>
      <c r="F85" s="92" t="s">
        <v>25</v>
      </c>
      <c r="G85" s="75"/>
      <c r="H85" s="247">
        <v>0</v>
      </c>
      <c r="I85" s="232">
        <v>8</v>
      </c>
      <c r="J85" s="233">
        <f t="shared" si="1"/>
        <v>88.96</v>
      </c>
    </row>
    <row r="86" spans="1:10" ht="15">
      <c r="A86" s="76" t="s">
        <v>170</v>
      </c>
      <c r="B86" s="92" t="s">
        <v>103</v>
      </c>
      <c r="C86" s="78">
        <v>3.13</v>
      </c>
      <c r="D86" s="76" t="s">
        <v>22</v>
      </c>
      <c r="E86" s="76" t="s">
        <v>14</v>
      </c>
      <c r="F86" s="92" t="s">
        <v>472</v>
      </c>
      <c r="G86" s="75"/>
      <c r="H86" s="247">
        <v>0</v>
      </c>
      <c r="I86" s="232">
        <v>0.1666666</v>
      </c>
      <c r="J86" s="233">
        <f t="shared" si="1"/>
        <v>0.521666458</v>
      </c>
    </row>
    <row r="87" spans="1:10" ht="15">
      <c r="A87" s="76" t="s">
        <v>171</v>
      </c>
      <c r="B87" s="92" t="s">
        <v>38</v>
      </c>
      <c r="C87" s="78">
        <v>4.38</v>
      </c>
      <c r="D87" s="76" t="s">
        <v>13</v>
      </c>
      <c r="E87" s="77" t="s">
        <v>16</v>
      </c>
      <c r="F87" s="92" t="s">
        <v>28</v>
      </c>
      <c r="G87" s="75"/>
      <c r="H87" s="247">
        <v>0</v>
      </c>
      <c r="I87" s="232">
        <v>21</v>
      </c>
      <c r="J87" s="233">
        <f t="shared" si="1"/>
        <v>91.98</v>
      </c>
    </row>
    <row r="88" spans="1:10" ht="15">
      <c r="A88" s="76" t="s">
        <v>172</v>
      </c>
      <c r="B88" s="92" t="s">
        <v>31</v>
      </c>
      <c r="C88" s="78">
        <v>11.43</v>
      </c>
      <c r="D88" s="76" t="s">
        <v>13</v>
      </c>
      <c r="E88" s="77" t="s">
        <v>16</v>
      </c>
      <c r="F88" s="92" t="s">
        <v>28</v>
      </c>
      <c r="G88" s="75"/>
      <c r="H88" s="247">
        <v>0</v>
      </c>
      <c r="I88" s="232">
        <v>21</v>
      </c>
      <c r="J88" s="233">
        <f t="shared" si="1"/>
        <v>240.03</v>
      </c>
    </row>
    <row r="89" spans="1:10" ht="15">
      <c r="A89" s="76" t="s">
        <v>173</v>
      </c>
      <c r="B89" s="92" t="s">
        <v>103</v>
      </c>
      <c r="C89" s="78">
        <v>9.13</v>
      </c>
      <c r="D89" s="76" t="s">
        <v>22</v>
      </c>
      <c r="E89" s="76" t="s">
        <v>14</v>
      </c>
      <c r="F89" s="92" t="s">
        <v>472</v>
      </c>
      <c r="G89" s="75"/>
      <c r="H89" s="247">
        <v>0</v>
      </c>
      <c r="I89" s="232">
        <v>0.16667</v>
      </c>
      <c r="J89" s="233">
        <f t="shared" si="1"/>
        <v>1.5216971000000001</v>
      </c>
    </row>
    <row r="90" spans="1:10" ht="15">
      <c r="A90" s="76" t="s">
        <v>174</v>
      </c>
      <c r="B90" s="92" t="s">
        <v>39</v>
      </c>
      <c r="C90" s="78">
        <v>4.29</v>
      </c>
      <c r="D90" s="76" t="s">
        <v>13</v>
      </c>
      <c r="E90" s="77" t="s">
        <v>16</v>
      </c>
      <c r="F90" s="92" t="s">
        <v>28</v>
      </c>
      <c r="G90" s="75"/>
      <c r="H90" s="247">
        <v>0</v>
      </c>
      <c r="I90" s="232">
        <v>21</v>
      </c>
      <c r="J90" s="233">
        <f t="shared" si="1"/>
        <v>90.09</v>
      </c>
    </row>
    <row r="91" spans="1:10" ht="15">
      <c r="A91" s="76" t="s">
        <v>175</v>
      </c>
      <c r="B91" s="92" t="s">
        <v>10</v>
      </c>
      <c r="C91" s="78">
        <v>77.18</v>
      </c>
      <c r="D91" s="76" t="s">
        <v>13</v>
      </c>
      <c r="E91" s="77" t="s">
        <v>359</v>
      </c>
      <c r="F91" s="92" t="s">
        <v>28</v>
      </c>
      <c r="G91" s="75"/>
      <c r="H91" s="247">
        <v>0</v>
      </c>
      <c r="I91" s="232">
        <v>21</v>
      </c>
      <c r="J91" s="233">
        <f t="shared" si="1"/>
        <v>1620.7800000000002</v>
      </c>
    </row>
    <row r="92" spans="1:10" ht="15">
      <c r="A92" s="76" t="s">
        <v>176</v>
      </c>
      <c r="B92" s="92" t="s">
        <v>177</v>
      </c>
      <c r="C92" s="78">
        <v>3.94</v>
      </c>
      <c r="D92" s="76" t="s">
        <v>15</v>
      </c>
      <c r="E92" s="77" t="s">
        <v>11</v>
      </c>
      <c r="F92" s="92" t="s">
        <v>34</v>
      </c>
      <c r="G92" s="75"/>
      <c r="H92" s="247">
        <v>0</v>
      </c>
      <c r="I92" s="232">
        <v>63</v>
      </c>
      <c r="J92" s="233">
        <f t="shared" si="1"/>
        <v>248.22</v>
      </c>
    </row>
    <row r="93" spans="1:10" ht="15">
      <c r="A93" s="76" t="s">
        <v>178</v>
      </c>
      <c r="B93" s="92" t="s">
        <v>528</v>
      </c>
      <c r="C93" s="78">
        <v>2.18</v>
      </c>
      <c r="D93" s="76" t="s">
        <v>13</v>
      </c>
      <c r="E93" s="77" t="s">
        <v>16</v>
      </c>
      <c r="F93" s="92" t="s">
        <v>28</v>
      </c>
      <c r="G93" s="75"/>
      <c r="H93" s="247">
        <v>0</v>
      </c>
      <c r="I93" s="232">
        <v>21</v>
      </c>
      <c r="J93" s="233">
        <f t="shared" si="1"/>
        <v>45.78</v>
      </c>
    </row>
    <row r="94" spans="1:10" ht="15">
      <c r="A94" s="76" t="s">
        <v>179</v>
      </c>
      <c r="B94" s="92" t="s">
        <v>180</v>
      </c>
      <c r="C94" s="78">
        <v>24.48</v>
      </c>
      <c r="D94" s="76" t="s">
        <v>13</v>
      </c>
      <c r="E94" s="76" t="s">
        <v>14</v>
      </c>
      <c r="F94" s="92" t="s">
        <v>472</v>
      </c>
      <c r="G94" s="75"/>
      <c r="H94" s="247">
        <v>0</v>
      </c>
      <c r="I94" s="232">
        <v>0.166667</v>
      </c>
      <c r="J94" s="233">
        <f t="shared" si="1"/>
        <v>4.08000816</v>
      </c>
    </row>
    <row r="95" spans="1:10" ht="15">
      <c r="A95" s="76" t="s">
        <v>181</v>
      </c>
      <c r="B95" s="92" t="s">
        <v>20</v>
      </c>
      <c r="C95" s="78">
        <v>16.97</v>
      </c>
      <c r="D95" s="76" t="s">
        <v>22</v>
      </c>
      <c r="E95" s="77" t="s">
        <v>14</v>
      </c>
      <c r="F95" s="92" t="s">
        <v>25</v>
      </c>
      <c r="G95" s="75"/>
      <c r="H95" s="247">
        <v>0</v>
      </c>
      <c r="I95" s="232">
        <v>8</v>
      </c>
      <c r="J95" s="233">
        <f t="shared" si="1"/>
        <v>135.76</v>
      </c>
    </row>
    <row r="96" spans="1:10" ht="15">
      <c r="A96" s="76" t="s">
        <v>182</v>
      </c>
      <c r="B96" s="92" t="s">
        <v>39</v>
      </c>
      <c r="C96" s="78">
        <v>6.54</v>
      </c>
      <c r="D96" s="76" t="s">
        <v>13</v>
      </c>
      <c r="E96" s="77" t="s">
        <v>16</v>
      </c>
      <c r="F96" s="92" t="s">
        <v>28</v>
      </c>
      <c r="G96" s="75"/>
      <c r="H96" s="247">
        <v>0</v>
      </c>
      <c r="I96" s="232">
        <v>21</v>
      </c>
      <c r="J96" s="233">
        <f t="shared" si="1"/>
        <v>137.34</v>
      </c>
    </row>
    <row r="97" spans="1:10" ht="15">
      <c r="A97" s="76" t="s">
        <v>183</v>
      </c>
      <c r="B97" s="92" t="s">
        <v>38</v>
      </c>
      <c r="C97" s="78">
        <v>3.83</v>
      </c>
      <c r="D97" s="76" t="s">
        <v>13</v>
      </c>
      <c r="E97" s="77" t="s">
        <v>16</v>
      </c>
      <c r="F97" s="92" t="s">
        <v>28</v>
      </c>
      <c r="G97" s="75"/>
      <c r="H97" s="247">
        <v>0</v>
      </c>
      <c r="I97" s="232">
        <v>21</v>
      </c>
      <c r="J97" s="233">
        <f t="shared" si="1"/>
        <v>80.43</v>
      </c>
    </row>
    <row r="98" spans="1:10" ht="15">
      <c r="A98" s="76" t="s">
        <v>184</v>
      </c>
      <c r="B98" s="92" t="s">
        <v>12</v>
      </c>
      <c r="C98" s="78">
        <v>3.96</v>
      </c>
      <c r="D98" s="76" t="s">
        <v>22</v>
      </c>
      <c r="E98" s="77" t="s">
        <v>11</v>
      </c>
      <c r="F98" s="92" t="s">
        <v>25</v>
      </c>
      <c r="G98" s="75"/>
      <c r="H98" s="247">
        <v>0</v>
      </c>
      <c r="I98" s="232">
        <v>8</v>
      </c>
      <c r="J98" s="233">
        <f t="shared" si="1"/>
        <v>31.68</v>
      </c>
    </row>
    <row r="99" spans="1:10" ht="15">
      <c r="A99" s="76" t="s">
        <v>185</v>
      </c>
      <c r="B99" s="92" t="s">
        <v>20</v>
      </c>
      <c r="C99" s="78">
        <v>17.18</v>
      </c>
      <c r="D99" s="76" t="s">
        <v>22</v>
      </c>
      <c r="E99" s="77" t="s">
        <v>14</v>
      </c>
      <c r="F99" s="92" t="s">
        <v>25</v>
      </c>
      <c r="G99" s="75"/>
      <c r="H99" s="247">
        <v>0</v>
      </c>
      <c r="I99" s="232">
        <v>8</v>
      </c>
      <c r="J99" s="233">
        <f t="shared" si="1"/>
        <v>137.44</v>
      </c>
    </row>
    <row r="100" spans="1:10" ht="15">
      <c r="A100" s="76" t="s">
        <v>186</v>
      </c>
      <c r="B100" s="92" t="s">
        <v>20</v>
      </c>
      <c r="C100" s="78">
        <v>11.34</v>
      </c>
      <c r="D100" s="76" t="s">
        <v>22</v>
      </c>
      <c r="E100" s="77" t="s">
        <v>14</v>
      </c>
      <c r="F100" s="92" t="s">
        <v>25</v>
      </c>
      <c r="G100" s="75"/>
      <c r="H100" s="247">
        <v>0</v>
      </c>
      <c r="I100" s="232">
        <v>8</v>
      </c>
      <c r="J100" s="233">
        <f t="shared" si="1"/>
        <v>90.72</v>
      </c>
    </row>
    <row r="101" spans="1:10" ht="15">
      <c r="A101" s="76" t="s">
        <v>187</v>
      </c>
      <c r="B101" s="92" t="s">
        <v>20</v>
      </c>
      <c r="C101" s="78">
        <v>11.05</v>
      </c>
      <c r="D101" s="76" t="s">
        <v>22</v>
      </c>
      <c r="E101" s="77" t="s">
        <v>14</v>
      </c>
      <c r="F101" s="92" t="s">
        <v>25</v>
      </c>
      <c r="G101" s="75"/>
      <c r="H101" s="247">
        <v>0</v>
      </c>
      <c r="I101" s="232">
        <v>8</v>
      </c>
      <c r="J101" s="233">
        <f t="shared" si="1"/>
        <v>88.4</v>
      </c>
    </row>
    <row r="102" spans="1:10" ht="15">
      <c r="A102" s="76" t="s">
        <v>188</v>
      </c>
      <c r="B102" s="92" t="s">
        <v>12</v>
      </c>
      <c r="C102" s="78">
        <v>2.29</v>
      </c>
      <c r="D102" s="76" t="s">
        <v>22</v>
      </c>
      <c r="E102" s="77" t="s">
        <v>11</v>
      </c>
      <c r="F102" s="92" t="s">
        <v>25</v>
      </c>
      <c r="G102" s="75"/>
      <c r="H102" s="247">
        <v>0</v>
      </c>
      <c r="I102" s="232">
        <v>8</v>
      </c>
      <c r="J102" s="233">
        <f t="shared" si="1"/>
        <v>18.32</v>
      </c>
    </row>
    <row r="103" spans="1:10" ht="15">
      <c r="A103" s="76" t="s">
        <v>189</v>
      </c>
      <c r="B103" s="92" t="s">
        <v>20</v>
      </c>
      <c r="C103" s="78">
        <v>17.2</v>
      </c>
      <c r="D103" s="76" t="s">
        <v>22</v>
      </c>
      <c r="E103" s="77" t="s">
        <v>14</v>
      </c>
      <c r="F103" s="92" t="s">
        <v>25</v>
      </c>
      <c r="G103" s="75"/>
      <c r="H103" s="247">
        <v>0</v>
      </c>
      <c r="I103" s="232">
        <v>8</v>
      </c>
      <c r="J103" s="233">
        <f t="shared" si="1"/>
        <v>137.6</v>
      </c>
    </row>
    <row r="104" spans="1:10" ht="15">
      <c r="A104" s="76" t="s">
        <v>190</v>
      </c>
      <c r="B104" s="92" t="s">
        <v>31</v>
      </c>
      <c r="C104" s="78">
        <v>4.29</v>
      </c>
      <c r="D104" s="76" t="s">
        <v>13</v>
      </c>
      <c r="E104" s="77" t="s">
        <v>16</v>
      </c>
      <c r="F104" s="92" t="s">
        <v>28</v>
      </c>
      <c r="G104" s="75"/>
      <c r="H104" s="247">
        <v>0</v>
      </c>
      <c r="I104" s="232">
        <v>21</v>
      </c>
      <c r="J104" s="233">
        <f t="shared" si="1"/>
        <v>90.09</v>
      </c>
    </row>
    <row r="105" spans="1:10" ht="15">
      <c r="A105" s="76" t="s">
        <v>191</v>
      </c>
      <c r="B105" s="92" t="s">
        <v>225</v>
      </c>
      <c r="C105" s="78">
        <v>3.76</v>
      </c>
      <c r="D105" s="76" t="s">
        <v>13</v>
      </c>
      <c r="E105" s="77" t="s">
        <v>16</v>
      </c>
      <c r="F105" s="92" t="s">
        <v>28</v>
      </c>
      <c r="G105" s="75"/>
      <c r="H105" s="247">
        <v>0</v>
      </c>
      <c r="I105" s="232">
        <v>21</v>
      </c>
      <c r="J105" s="233">
        <f t="shared" si="1"/>
        <v>78.96</v>
      </c>
    </row>
    <row r="106" spans="1:10" ht="15">
      <c r="A106" s="76" t="s">
        <v>192</v>
      </c>
      <c r="B106" s="92" t="s">
        <v>12</v>
      </c>
      <c r="C106" s="78">
        <v>2.14</v>
      </c>
      <c r="D106" s="76" t="s">
        <v>22</v>
      </c>
      <c r="E106" s="77" t="s">
        <v>11</v>
      </c>
      <c r="F106" s="92" t="s">
        <v>25</v>
      </c>
      <c r="G106" s="75"/>
      <c r="H106" s="247">
        <v>0</v>
      </c>
      <c r="I106" s="232">
        <v>8</v>
      </c>
      <c r="J106" s="233">
        <f t="shared" si="1"/>
        <v>17.12</v>
      </c>
    </row>
    <row r="107" spans="1:10" ht="15">
      <c r="A107" s="76" t="s">
        <v>193</v>
      </c>
      <c r="B107" s="92" t="s">
        <v>20</v>
      </c>
      <c r="C107" s="78">
        <v>22.95</v>
      </c>
      <c r="D107" s="76" t="s">
        <v>22</v>
      </c>
      <c r="E107" s="77" t="s">
        <v>14</v>
      </c>
      <c r="F107" s="92" t="s">
        <v>25</v>
      </c>
      <c r="G107" s="75"/>
      <c r="H107" s="247">
        <v>0</v>
      </c>
      <c r="I107" s="232">
        <v>8</v>
      </c>
      <c r="J107" s="233">
        <f t="shared" si="1"/>
        <v>183.6</v>
      </c>
    </row>
    <row r="108" spans="1:10" ht="15">
      <c r="A108" s="76" t="s">
        <v>194</v>
      </c>
      <c r="B108" s="92" t="s">
        <v>20</v>
      </c>
      <c r="C108" s="78">
        <v>17.29</v>
      </c>
      <c r="D108" s="76" t="s">
        <v>22</v>
      </c>
      <c r="E108" s="77" t="s">
        <v>14</v>
      </c>
      <c r="F108" s="92" t="s">
        <v>25</v>
      </c>
      <c r="G108" s="75"/>
      <c r="H108" s="247">
        <v>0</v>
      </c>
      <c r="I108" s="232">
        <v>8</v>
      </c>
      <c r="J108" s="233">
        <f t="shared" si="1"/>
        <v>138.32</v>
      </c>
    </row>
    <row r="109" spans="1:10" ht="15">
      <c r="A109" s="76" t="s">
        <v>195</v>
      </c>
      <c r="B109" s="92" t="s">
        <v>103</v>
      </c>
      <c r="C109" s="78">
        <v>6.98</v>
      </c>
      <c r="D109" s="76" t="s">
        <v>22</v>
      </c>
      <c r="E109" s="76" t="s">
        <v>14</v>
      </c>
      <c r="F109" s="92" t="s">
        <v>25</v>
      </c>
      <c r="G109" s="75"/>
      <c r="H109" s="247">
        <v>0</v>
      </c>
      <c r="I109" s="232">
        <v>8</v>
      </c>
      <c r="J109" s="233">
        <f t="shared" si="1"/>
        <v>55.84</v>
      </c>
    </row>
    <row r="110" spans="1:10" ht="15">
      <c r="A110" s="76" t="s">
        <v>196</v>
      </c>
      <c r="B110" s="92" t="s">
        <v>36</v>
      </c>
      <c r="C110" s="78">
        <v>9.17</v>
      </c>
      <c r="D110" s="76" t="s">
        <v>22</v>
      </c>
      <c r="E110" s="77" t="s">
        <v>14</v>
      </c>
      <c r="F110" s="92" t="s">
        <v>25</v>
      </c>
      <c r="G110" s="75"/>
      <c r="H110" s="247">
        <v>0</v>
      </c>
      <c r="I110" s="232">
        <v>8</v>
      </c>
      <c r="J110" s="233">
        <f t="shared" si="1"/>
        <v>73.36</v>
      </c>
    </row>
    <row r="111" spans="1:10" ht="15">
      <c r="A111" s="76" t="s">
        <v>197</v>
      </c>
      <c r="B111" s="92" t="s">
        <v>20</v>
      </c>
      <c r="C111" s="78">
        <v>54.19</v>
      </c>
      <c r="D111" s="76" t="s">
        <v>22</v>
      </c>
      <c r="E111" s="77" t="s">
        <v>14</v>
      </c>
      <c r="F111" s="92" t="s">
        <v>25</v>
      </c>
      <c r="G111" s="75"/>
      <c r="H111" s="247">
        <v>0</v>
      </c>
      <c r="I111" s="232">
        <v>8</v>
      </c>
      <c r="J111" s="233">
        <f t="shared" si="1"/>
        <v>433.52</v>
      </c>
    </row>
    <row r="112" spans="1:10" ht="15">
      <c r="A112" s="76" t="s">
        <v>198</v>
      </c>
      <c r="B112" s="92" t="s">
        <v>20</v>
      </c>
      <c r="C112" s="78">
        <v>17.25</v>
      </c>
      <c r="D112" s="76" t="s">
        <v>22</v>
      </c>
      <c r="E112" s="77" t="s">
        <v>14</v>
      </c>
      <c r="F112" s="92" t="s">
        <v>25</v>
      </c>
      <c r="G112" s="75"/>
      <c r="H112" s="247">
        <v>0</v>
      </c>
      <c r="I112" s="232">
        <v>8</v>
      </c>
      <c r="J112" s="233">
        <f t="shared" si="1"/>
        <v>138</v>
      </c>
    </row>
    <row r="113" spans="1:10" ht="15">
      <c r="A113" s="76" t="s">
        <v>199</v>
      </c>
      <c r="B113" s="92" t="s">
        <v>20</v>
      </c>
      <c r="C113" s="78">
        <v>35.91</v>
      </c>
      <c r="D113" s="76" t="s">
        <v>22</v>
      </c>
      <c r="E113" s="77" t="s">
        <v>14</v>
      </c>
      <c r="F113" s="92" t="s">
        <v>25</v>
      </c>
      <c r="G113" s="75"/>
      <c r="H113" s="247">
        <v>0</v>
      </c>
      <c r="I113" s="232">
        <v>8</v>
      </c>
      <c r="J113" s="233">
        <f t="shared" si="1"/>
        <v>287.28</v>
      </c>
    </row>
    <row r="114" spans="1:10" ht="15">
      <c r="A114" s="76" t="s">
        <v>200</v>
      </c>
      <c r="B114" s="92" t="s">
        <v>12</v>
      </c>
      <c r="C114" s="78">
        <v>4.24</v>
      </c>
      <c r="D114" s="76" t="s">
        <v>22</v>
      </c>
      <c r="E114" s="77" t="s">
        <v>11</v>
      </c>
      <c r="F114" s="92" t="s">
        <v>25</v>
      </c>
      <c r="G114" s="75"/>
      <c r="H114" s="247">
        <v>0</v>
      </c>
      <c r="I114" s="232">
        <v>8</v>
      </c>
      <c r="J114" s="233">
        <f t="shared" si="1"/>
        <v>33.92</v>
      </c>
    </row>
    <row r="115" spans="1:10" ht="15">
      <c r="A115" s="76" t="s">
        <v>201</v>
      </c>
      <c r="B115" s="92" t="s">
        <v>20</v>
      </c>
      <c r="C115" s="78">
        <v>17.25</v>
      </c>
      <c r="D115" s="76" t="s">
        <v>22</v>
      </c>
      <c r="E115" s="77" t="s">
        <v>14</v>
      </c>
      <c r="F115" s="92" t="s">
        <v>25</v>
      </c>
      <c r="G115" s="75"/>
      <c r="H115" s="247">
        <v>0</v>
      </c>
      <c r="I115" s="232">
        <v>8</v>
      </c>
      <c r="J115" s="233">
        <f t="shared" si="1"/>
        <v>138</v>
      </c>
    </row>
    <row r="116" spans="1:10" ht="15">
      <c r="A116" s="76" t="s">
        <v>202</v>
      </c>
      <c r="B116" s="92" t="s">
        <v>20</v>
      </c>
      <c r="C116" s="78">
        <v>10.75</v>
      </c>
      <c r="D116" s="76" t="s">
        <v>22</v>
      </c>
      <c r="E116" s="77" t="s">
        <v>14</v>
      </c>
      <c r="F116" s="92" t="s">
        <v>25</v>
      </c>
      <c r="G116" s="75"/>
      <c r="H116" s="247">
        <v>0</v>
      </c>
      <c r="I116" s="232">
        <v>8</v>
      </c>
      <c r="J116" s="233">
        <f t="shared" si="1"/>
        <v>86</v>
      </c>
    </row>
    <row r="117" spans="1:10" ht="15">
      <c r="A117" s="76" t="s">
        <v>529</v>
      </c>
      <c r="B117" s="92" t="s">
        <v>368</v>
      </c>
      <c r="C117" s="78">
        <v>3.76</v>
      </c>
      <c r="D117" s="76" t="s">
        <v>13</v>
      </c>
      <c r="E117" s="77" t="s">
        <v>16</v>
      </c>
      <c r="F117" s="92" t="s">
        <v>28</v>
      </c>
      <c r="G117" s="75"/>
      <c r="H117" s="247">
        <v>0</v>
      </c>
      <c r="I117" s="232">
        <v>21</v>
      </c>
      <c r="J117" s="233">
        <f t="shared" si="1"/>
        <v>78.96</v>
      </c>
    </row>
    <row r="118" spans="1:10" ht="15">
      <c r="A118" s="76" t="s">
        <v>203</v>
      </c>
      <c r="B118" s="92" t="s">
        <v>10</v>
      </c>
      <c r="C118" s="78">
        <v>77.18</v>
      </c>
      <c r="D118" s="76" t="s">
        <v>13</v>
      </c>
      <c r="E118" s="77" t="s">
        <v>359</v>
      </c>
      <c r="F118" s="92" t="s">
        <v>34</v>
      </c>
      <c r="G118" s="75"/>
      <c r="H118" s="247">
        <v>0</v>
      </c>
      <c r="I118" s="232">
        <v>63</v>
      </c>
      <c r="J118" s="233">
        <f t="shared" si="1"/>
        <v>4862.34</v>
      </c>
    </row>
    <row r="119" spans="1:10" ht="15">
      <c r="A119" s="76" t="s">
        <v>204</v>
      </c>
      <c r="B119" s="92" t="s">
        <v>10</v>
      </c>
      <c r="C119" s="78">
        <v>32.34</v>
      </c>
      <c r="D119" s="76" t="s">
        <v>13</v>
      </c>
      <c r="E119" s="77" t="s">
        <v>359</v>
      </c>
      <c r="F119" s="92" t="s">
        <v>34</v>
      </c>
      <c r="G119" s="75"/>
      <c r="H119" s="247">
        <v>0</v>
      </c>
      <c r="I119" s="232">
        <v>63</v>
      </c>
      <c r="J119" s="233">
        <f t="shared" si="1"/>
        <v>2037.4200000000003</v>
      </c>
    </row>
    <row r="120" spans="1:10" ht="15">
      <c r="A120" s="76" t="s">
        <v>205</v>
      </c>
      <c r="B120" s="92" t="s">
        <v>37</v>
      </c>
      <c r="C120" s="78">
        <v>16.85</v>
      </c>
      <c r="D120" s="76" t="s">
        <v>13</v>
      </c>
      <c r="E120" s="77" t="s">
        <v>11</v>
      </c>
      <c r="F120" s="92" t="s">
        <v>34</v>
      </c>
      <c r="G120" s="75"/>
      <c r="H120" s="247">
        <v>0</v>
      </c>
      <c r="I120" s="232">
        <v>63</v>
      </c>
      <c r="J120" s="233">
        <f t="shared" si="1"/>
        <v>1061.5500000000002</v>
      </c>
    </row>
    <row r="121" spans="1:10" ht="15">
      <c r="A121" s="76" t="s">
        <v>206</v>
      </c>
      <c r="B121" s="92" t="s">
        <v>32</v>
      </c>
      <c r="C121" s="78">
        <v>11.62</v>
      </c>
      <c r="D121" s="76" t="s">
        <v>13</v>
      </c>
      <c r="E121" s="77" t="s">
        <v>14</v>
      </c>
      <c r="F121" s="92" t="s">
        <v>34</v>
      </c>
      <c r="G121" s="75"/>
      <c r="H121" s="247">
        <v>0</v>
      </c>
      <c r="I121" s="232">
        <v>63</v>
      </c>
      <c r="J121" s="233">
        <f t="shared" si="1"/>
        <v>732.06</v>
      </c>
    </row>
    <row r="122" spans="1:10" ht="15">
      <c r="A122" s="76" t="s">
        <v>207</v>
      </c>
      <c r="B122" s="92" t="s">
        <v>33</v>
      </c>
      <c r="C122" s="78">
        <v>27.97</v>
      </c>
      <c r="D122" s="76" t="s">
        <v>13</v>
      </c>
      <c r="E122" s="77" t="s">
        <v>11</v>
      </c>
      <c r="F122" s="92" t="s">
        <v>34</v>
      </c>
      <c r="G122" s="75"/>
      <c r="H122" s="247">
        <v>0</v>
      </c>
      <c r="I122" s="232">
        <v>63</v>
      </c>
      <c r="J122" s="233">
        <f t="shared" si="1"/>
        <v>1762.11</v>
      </c>
    </row>
    <row r="123" spans="1:10" ht="15">
      <c r="A123" s="76" t="s">
        <v>208</v>
      </c>
      <c r="B123" s="92" t="s">
        <v>209</v>
      </c>
      <c r="C123" s="78">
        <v>15.25</v>
      </c>
      <c r="D123" s="76" t="s">
        <v>360</v>
      </c>
      <c r="E123" s="77" t="s">
        <v>11</v>
      </c>
      <c r="F123" s="92" t="s">
        <v>34</v>
      </c>
      <c r="G123" s="75"/>
      <c r="H123" s="247">
        <v>0</v>
      </c>
      <c r="I123" s="232">
        <v>63</v>
      </c>
      <c r="J123" s="233">
        <f t="shared" si="1"/>
        <v>960.75</v>
      </c>
    </row>
    <row r="124" spans="1:10" ht="15">
      <c r="A124" s="76" t="s">
        <v>42</v>
      </c>
      <c r="B124" s="92" t="s">
        <v>20</v>
      </c>
      <c r="C124" s="78">
        <v>17.13</v>
      </c>
      <c r="D124" s="76" t="s">
        <v>22</v>
      </c>
      <c r="E124" s="77" t="s">
        <v>14</v>
      </c>
      <c r="F124" s="92" t="s">
        <v>25</v>
      </c>
      <c r="G124" s="75"/>
      <c r="H124" s="247">
        <v>0</v>
      </c>
      <c r="I124" s="232">
        <v>8</v>
      </c>
      <c r="J124" s="233">
        <f t="shared" si="1"/>
        <v>137.04</v>
      </c>
    </row>
    <row r="125" spans="1:10" ht="15">
      <c r="A125" s="76" t="s">
        <v>43</v>
      </c>
      <c r="B125" s="92" t="s">
        <v>20</v>
      </c>
      <c r="C125" s="78">
        <v>34.12</v>
      </c>
      <c r="D125" s="76" t="s">
        <v>22</v>
      </c>
      <c r="E125" s="77" t="s">
        <v>14</v>
      </c>
      <c r="F125" s="92" t="s">
        <v>25</v>
      </c>
      <c r="G125" s="75"/>
      <c r="H125" s="247">
        <v>0</v>
      </c>
      <c r="I125" s="232">
        <v>8</v>
      </c>
      <c r="J125" s="233">
        <f t="shared" si="1"/>
        <v>272.96</v>
      </c>
    </row>
    <row r="126" spans="1:10" ht="15">
      <c r="A126" s="76" t="s">
        <v>45</v>
      </c>
      <c r="B126" s="92" t="s">
        <v>20</v>
      </c>
      <c r="C126" s="78">
        <v>17.25</v>
      </c>
      <c r="D126" s="76" t="s">
        <v>22</v>
      </c>
      <c r="E126" s="77" t="s">
        <v>14</v>
      </c>
      <c r="F126" s="92" t="s">
        <v>25</v>
      </c>
      <c r="G126" s="75"/>
      <c r="H126" s="247">
        <v>0</v>
      </c>
      <c r="I126" s="232">
        <v>8</v>
      </c>
      <c r="J126" s="233">
        <f t="shared" si="1"/>
        <v>138</v>
      </c>
    </row>
    <row r="127" spans="1:10" ht="15">
      <c r="A127" s="76" t="s">
        <v>46</v>
      </c>
      <c r="B127" s="92" t="s">
        <v>20</v>
      </c>
      <c r="C127" s="78">
        <v>36.05</v>
      </c>
      <c r="D127" s="76" t="s">
        <v>22</v>
      </c>
      <c r="E127" s="77" t="s">
        <v>14</v>
      </c>
      <c r="F127" s="92" t="s">
        <v>25</v>
      </c>
      <c r="G127" s="75"/>
      <c r="H127" s="247">
        <v>0</v>
      </c>
      <c r="I127" s="232">
        <v>8</v>
      </c>
      <c r="J127" s="233">
        <f t="shared" si="1"/>
        <v>288.4</v>
      </c>
    </row>
    <row r="128" spans="1:10" s="55" customFormat="1" ht="15">
      <c r="A128" s="76" t="s">
        <v>493</v>
      </c>
      <c r="B128" s="92" t="s">
        <v>20</v>
      </c>
      <c r="C128" s="78">
        <v>18.02</v>
      </c>
      <c r="D128" s="76" t="s">
        <v>22</v>
      </c>
      <c r="E128" s="77" t="s">
        <v>14</v>
      </c>
      <c r="F128" s="92" t="s">
        <v>25</v>
      </c>
      <c r="G128" s="75"/>
      <c r="H128" s="247">
        <v>0</v>
      </c>
      <c r="I128" s="232">
        <v>8</v>
      </c>
      <c r="J128" s="233">
        <f t="shared" si="1"/>
        <v>144.16</v>
      </c>
    </row>
    <row r="129" spans="1:10" ht="15">
      <c r="A129" s="76" t="s">
        <v>47</v>
      </c>
      <c r="B129" s="92" t="s">
        <v>20</v>
      </c>
      <c r="C129" s="78">
        <v>43.75</v>
      </c>
      <c r="D129" s="76" t="s">
        <v>22</v>
      </c>
      <c r="E129" s="77" t="s">
        <v>14</v>
      </c>
      <c r="F129" s="92" t="s">
        <v>25</v>
      </c>
      <c r="G129" s="75"/>
      <c r="H129" s="247">
        <v>0</v>
      </c>
      <c r="I129" s="232">
        <v>8</v>
      </c>
      <c r="J129" s="233">
        <f t="shared" si="1"/>
        <v>350</v>
      </c>
    </row>
    <row r="130" spans="1:10" ht="15">
      <c r="A130" s="76" t="s">
        <v>49</v>
      </c>
      <c r="B130" s="92" t="s">
        <v>35</v>
      </c>
      <c r="C130" s="78">
        <v>54.51</v>
      </c>
      <c r="D130" s="76" t="s">
        <v>22</v>
      </c>
      <c r="E130" s="77" t="s">
        <v>14</v>
      </c>
      <c r="F130" s="92" t="s">
        <v>25</v>
      </c>
      <c r="G130" s="75"/>
      <c r="H130" s="247">
        <v>0</v>
      </c>
      <c r="I130" s="232">
        <v>8</v>
      </c>
      <c r="J130" s="233">
        <f t="shared" si="1"/>
        <v>436.08</v>
      </c>
    </row>
    <row r="131" spans="1:10" ht="15">
      <c r="A131" s="76" t="s">
        <v>210</v>
      </c>
      <c r="B131" s="92" t="s">
        <v>368</v>
      </c>
      <c r="C131" s="78">
        <v>6.51</v>
      </c>
      <c r="D131" s="76" t="s">
        <v>13</v>
      </c>
      <c r="E131" s="77" t="s">
        <v>16</v>
      </c>
      <c r="F131" s="92" t="s">
        <v>28</v>
      </c>
      <c r="G131" s="75"/>
      <c r="H131" s="247">
        <v>0</v>
      </c>
      <c r="I131" s="232">
        <v>21</v>
      </c>
      <c r="J131" s="233">
        <f t="shared" si="1"/>
        <v>136.71</v>
      </c>
    </row>
    <row r="132" spans="1:10" ht="15">
      <c r="A132" s="76" t="s">
        <v>211</v>
      </c>
      <c r="B132" s="92" t="s">
        <v>20</v>
      </c>
      <c r="C132" s="78">
        <v>17.5</v>
      </c>
      <c r="D132" s="76" t="s">
        <v>22</v>
      </c>
      <c r="E132" s="77" t="s">
        <v>14</v>
      </c>
      <c r="F132" s="92" t="s">
        <v>25</v>
      </c>
      <c r="G132" s="75"/>
      <c r="H132" s="247">
        <v>0</v>
      </c>
      <c r="I132" s="232">
        <v>8</v>
      </c>
      <c r="J132" s="233">
        <f t="shared" si="1"/>
        <v>140</v>
      </c>
    </row>
    <row r="133" spans="1:10" ht="15">
      <c r="A133" s="76" t="s">
        <v>212</v>
      </c>
      <c r="B133" s="92" t="s">
        <v>31</v>
      </c>
      <c r="C133" s="78">
        <v>6.37</v>
      </c>
      <c r="D133" s="76" t="s">
        <v>13</v>
      </c>
      <c r="E133" s="77" t="s">
        <v>16</v>
      </c>
      <c r="F133" s="92" t="s">
        <v>28</v>
      </c>
      <c r="G133" s="75"/>
      <c r="H133" s="247">
        <v>0</v>
      </c>
      <c r="I133" s="232">
        <v>21</v>
      </c>
      <c r="J133" s="233">
        <f t="shared" si="1"/>
        <v>133.77</v>
      </c>
    </row>
    <row r="134" spans="1:10" ht="15">
      <c r="A134" s="76" t="s">
        <v>50</v>
      </c>
      <c r="B134" s="92" t="s">
        <v>213</v>
      </c>
      <c r="C134" s="78">
        <v>43.45</v>
      </c>
      <c r="D134" s="76" t="s">
        <v>22</v>
      </c>
      <c r="E134" s="77" t="s">
        <v>14</v>
      </c>
      <c r="F134" s="92" t="s">
        <v>25</v>
      </c>
      <c r="G134" s="75"/>
      <c r="H134" s="247">
        <v>0</v>
      </c>
      <c r="I134" s="232">
        <v>8</v>
      </c>
      <c r="J134" s="233">
        <f t="shared" si="1"/>
        <v>347.6</v>
      </c>
    </row>
    <row r="135" spans="1:10" ht="15">
      <c r="A135" s="76" t="s">
        <v>51</v>
      </c>
      <c r="B135" s="92" t="s">
        <v>20</v>
      </c>
      <c r="C135" s="78">
        <v>16.71</v>
      </c>
      <c r="D135" s="76" t="s">
        <v>22</v>
      </c>
      <c r="E135" s="77" t="s">
        <v>14</v>
      </c>
      <c r="F135" s="92" t="s">
        <v>25</v>
      </c>
      <c r="G135" s="75"/>
      <c r="H135" s="247">
        <v>0</v>
      </c>
      <c r="I135" s="232">
        <v>8</v>
      </c>
      <c r="J135" s="233">
        <f t="shared" si="1"/>
        <v>133.68</v>
      </c>
    </row>
    <row r="136" spans="1:10" ht="15">
      <c r="A136" s="76" t="s">
        <v>52</v>
      </c>
      <c r="B136" s="92" t="s">
        <v>20</v>
      </c>
      <c r="C136" s="78">
        <v>10.89</v>
      </c>
      <c r="D136" s="76" t="s">
        <v>22</v>
      </c>
      <c r="E136" s="77" t="s">
        <v>14</v>
      </c>
      <c r="F136" s="92" t="s">
        <v>25</v>
      </c>
      <c r="G136" s="75"/>
      <c r="H136" s="247">
        <v>0</v>
      </c>
      <c r="I136" s="232">
        <v>8</v>
      </c>
      <c r="J136" s="233">
        <f t="shared" si="1"/>
        <v>87.12</v>
      </c>
    </row>
    <row r="137" spans="1:10" ht="15">
      <c r="A137" s="76" t="s">
        <v>53</v>
      </c>
      <c r="B137" s="92" t="s">
        <v>38</v>
      </c>
      <c r="C137" s="78">
        <v>6.82</v>
      </c>
      <c r="D137" s="76" t="s">
        <v>13</v>
      </c>
      <c r="E137" s="77" t="s">
        <v>16</v>
      </c>
      <c r="F137" s="92" t="s">
        <v>28</v>
      </c>
      <c r="G137" s="75"/>
      <c r="H137" s="247">
        <v>0</v>
      </c>
      <c r="I137" s="232">
        <v>21</v>
      </c>
      <c r="J137" s="233">
        <f t="shared" si="1"/>
        <v>143.22</v>
      </c>
    </row>
    <row r="138" spans="1:10" ht="15">
      <c r="A138" s="76" t="s">
        <v>54</v>
      </c>
      <c r="B138" s="92" t="s">
        <v>39</v>
      </c>
      <c r="C138" s="78">
        <v>6.26</v>
      </c>
      <c r="D138" s="76" t="s">
        <v>13</v>
      </c>
      <c r="E138" s="77" t="s">
        <v>16</v>
      </c>
      <c r="F138" s="92" t="s">
        <v>28</v>
      </c>
      <c r="G138" s="75"/>
      <c r="H138" s="247">
        <v>0</v>
      </c>
      <c r="I138" s="232">
        <v>21</v>
      </c>
      <c r="J138" s="233">
        <f aca="true" t="shared" si="2" ref="J138:J201">C138*I138</f>
        <v>131.46</v>
      </c>
    </row>
    <row r="139" spans="1:10" ht="15">
      <c r="A139" s="76" t="s">
        <v>55</v>
      </c>
      <c r="B139" s="92" t="s">
        <v>20</v>
      </c>
      <c r="C139" s="78">
        <v>19.27</v>
      </c>
      <c r="D139" s="76" t="s">
        <v>22</v>
      </c>
      <c r="E139" s="77" t="s">
        <v>14</v>
      </c>
      <c r="F139" s="92" t="s">
        <v>25</v>
      </c>
      <c r="G139" s="75"/>
      <c r="H139" s="247">
        <v>0</v>
      </c>
      <c r="I139" s="232">
        <v>8</v>
      </c>
      <c r="J139" s="233">
        <f t="shared" si="2"/>
        <v>154.16</v>
      </c>
    </row>
    <row r="140" spans="1:10" s="55" customFormat="1" ht="15">
      <c r="A140" s="76" t="s">
        <v>494</v>
      </c>
      <c r="B140" s="92" t="s">
        <v>20</v>
      </c>
      <c r="C140" s="78">
        <v>9.65</v>
      </c>
      <c r="D140" s="76" t="s">
        <v>22</v>
      </c>
      <c r="E140" s="77" t="s">
        <v>14</v>
      </c>
      <c r="F140" s="92" t="s">
        <v>25</v>
      </c>
      <c r="G140" s="75"/>
      <c r="H140" s="247">
        <v>0</v>
      </c>
      <c r="I140" s="232">
        <v>8</v>
      </c>
      <c r="J140" s="233">
        <f t="shared" si="2"/>
        <v>77.2</v>
      </c>
    </row>
    <row r="141" spans="1:10" ht="15">
      <c r="A141" s="76" t="s">
        <v>56</v>
      </c>
      <c r="B141" s="92" t="s">
        <v>20</v>
      </c>
      <c r="C141" s="78">
        <v>28.64</v>
      </c>
      <c r="D141" s="76" t="s">
        <v>22</v>
      </c>
      <c r="E141" s="77" t="s">
        <v>14</v>
      </c>
      <c r="F141" s="92" t="s">
        <v>25</v>
      </c>
      <c r="G141" s="75"/>
      <c r="H141" s="247">
        <v>0</v>
      </c>
      <c r="I141" s="232">
        <v>8</v>
      </c>
      <c r="J141" s="233">
        <f t="shared" si="2"/>
        <v>229.12</v>
      </c>
    </row>
    <row r="142" spans="1:10" ht="15">
      <c r="A142" s="76" t="s">
        <v>214</v>
      </c>
      <c r="B142" s="92" t="s">
        <v>31</v>
      </c>
      <c r="C142" s="78">
        <v>5.91</v>
      </c>
      <c r="D142" s="76" t="s">
        <v>13</v>
      </c>
      <c r="E142" s="77" t="s">
        <v>16</v>
      </c>
      <c r="F142" s="92" t="s">
        <v>28</v>
      </c>
      <c r="G142" s="75"/>
      <c r="H142" s="247">
        <v>0</v>
      </c>
      <c r="I142" s="232">
        <v>21</v>
      </c>
      <c r="J142" s="233">
        <f t="shared" si="2"/>
        <v>124.11</v>
      </c>
    </row>
    <row r="143" spans="1:10" ht="15">
      <c r="A143" s="76" t="s">
        <v>41</v>
      </c>
      <c r="B143" s="92" t="s">
        <v>10</v>
      </c>
      <c r="C143" s="78">
        <v>62.94</v>
      </c>
      <c r="D143" s="76" t="s">
        <v>13</v>
      </c>
      <c r="E143" s="77" t="s">
        <v>359</v>
      </c>
      <c r="F143" s="77" t="s">
        <v>28</v>
      </c>
      <c r="G143" s="75"/>
      <c r="H143" s="247">
        <v>0</v>
      </c>
      <c r="I143" s="232">
        <v>21</v>
      </c>
      <c r="J143" s="233">
        <f t="shared" si="2"/>
        <v>1321.74</v>
      </c>
    </row>
    <row r="144" spans="1:10" ht="15">
      <c r="A144" s="76" t="s">
        <v>40</v>
      </c>
      <c r="B144" s="92" t="s">
        <v>20</v>
      </c>
      <c r="C144" s="78">
        <v>26.12</v>
      </c>
      <c r="D144" s="76" t="s">
        <v>22</v>
      </c>
      <c r="E144" s="77" t="s">
        <v>14</v>
      </c>
      <c r="F144" s="92" t="s">
        <v>25</v>
      </c>
      <c r="G144" s="75"/>
      <c r="H144" s="247">
        <v>0</v>
      </c>
      <c r="I144" s="232">
        <v>8</v>
      </c>
      <c r="J144" s="233">
        <f t="shared" si="2"/>
        <v>208.96</v>
      </c>
    </row>
    <row r="145" spans="1:10" ht="15">
      <c r="A145" s="76" t="s">
        <v>215</v>
      </c>
      <c r="B145" s="92" t="s">
        <v>103</v>
      </c>
      <c r="C145" s="78">
        <v>2.91</v>
      </c>
      <c r="D145" s="76" t="s">
        <v>22</v>
      </c>
      <c r="E145" s="76" t="s">
        <v>14</v>
      </c>
      <c r="F145" s="92" t="s">
        <v>25</v>
      </c>
      <c r="G145" s="75"/>
      <c r="H145" s="247">
        <v>0</v>
      </c>
      <c r="I145" s="232">
        <v>8</v>
      </c>
      <c r="J145" s="233">
        <f t="shared" si="2"/>
        <v>23.28</v>
      </c>
    </row>
    <row r="146" spans="1:10" ht="15">
      <c r="A146" s="76" t="s">
        <v>216</v>
      </c>
      <c r="B146" s="92" t="s">
        <v>12</v>
      </c>
      <c r="C146" s="78">
        <v>2.15</v>
      </c>
      <c r="D146" s="76" t="s">
        <v>13</v>
      </c>
      <c r="E146" s="77" t="s">
        <v>11</v>
      </c>
      <c r="F146" s="92" t="s">
        <v>25</v>
      </c>
      <c r="G146" s="75"/>
      <c r="H146" s="247">
        <v>0</v>
      </c>
      <c r="I146" s="232">
        <v>8</v>
      </c>
      <c r="J146" s="233">
        <f t="shared" si="2"/>
        <v>17.2</v>
      </c>
    </row>
    <row r="147" spans="1:10" ht="15">
      <c r="A147" s="76" t="s">
        <v>217</v>
      </c>
      <c r="B147" s="92" t="s">
        <v>44</v>
      </c>
      <c r="C147" s="78">
        <v>17.43</v>
      </c>
      <c r="D147" s="76" t="s">
        <v>22</v>
      </c>
      <c r="E147" s="77" t="s">
        <v>14</v>
      </c>
      <c r="F147" s="92" t="s">
        <v>25</v>
      </c>
      <c r="G147" s="75"/>
      <c r="H147" s="247">
        <v>0</v>
      </c>
      <c r="I147" s="232">
        <v>8</v>
      </c>
      <c r="J147" s="233">
        <f t="shared" si="2"/>
        <v>139.44</v>
      </c>
    </row>
    <row r="148" spans="1:10" ht="15">
      <c r="A148" s="76" t="s">
        <v>218</v>
      </c>
      <c r="B148" s="92" t="s">
        <v>20</v>
      </c>
      <c r="C148" s="78">
        <v>22.67</v>
      </c>
      <c r="D148" s="76" t="s">
        <v>22</v>
      </c>
      <c r="E148" s="77" t="s">
        <v>14</v>
      </c>
      <c r="F148" s="92" t="s">
        <v>25</v>
      </c>
      <c r="G148" s="75"/>
      <c r="H148" s="247">
        <v>0</v>
      </c>
      <c r="I148" s="232">
        <v>8</v>
      </c>
      <c r="J148" s="233">
        <f t="shared" si="2"/>
        <v>181.36</v>
      </c>
    </row>
    <row r="149" spans="1:10" ht="15">
      <c r="A149" s="76" t="s">
        <v>219</v>
      </c>
      <c r="B149" s="92" t="s">
        <v>39</v>
      </c>
      <c r="C149" s="78">
        <v>4.13</v>
      </c>
      <c r="D149" s="76" t="s">
        <v>13</v>
      </c>
      <c r="E149" s="77" t="s">
        <v>16</v>
      </c>
      <c r="F149" s="92" t="s">
        <v>28</v>
      </c>
      <c r="G149" s="75"/>
      <c r="H149" s="247">
        <v>0</v>
      </c>
      <c r="I149" s="232">
        <v>21</v>
      </c>
      <c r="J149" s="233">
        <f t="shared" si="2"/>
        <v>86.73</v>
      </c>
    </row>
    <row r="150" spans="1:10" ht="15">
      <c r="A150" s="76" t="s">
        <v>220</v>
      </c>
      <c r="B150" s="92" t="s">
        <v>38</v>
      </c>
      <c r="C150" s="78">
        <v>6.18</v>
      </c>
      <c r="D150" s="76" t="s">
        <v>13</v>
      </c>
      <c r="E150" s="77" t="s">
        <v>16</v>
      </c>
      <c r="F150" s="92" t="s">
        <v>28</v>
      </c>
      <c r="G150" s="75"/>
      <c r="H150" s="247">
        <v>0</v>
      </c>
      <c r="I150" s="232">
        <v>21</v>
      </c>
      <c r="J150" s="233">
        <f t="shared" si="2"/>
        <v>129.78</v>
      </c>
    </row>
    <row r="151" spans="1:10" ht="15">
      <c r="A151" s="76" t="s">
        <v>221</v>
      </c>
      <c r="B151" s="92" t="s">
        <v>20</v>
      </c>
      <c r="C151" s="78">
        <v>17.22</v>
      </c>
      <c r="D151" s="76" t="s">
        <v>22</v>
      </c>
      <c r="E151" s="77" t="s">
        <v>14</v>
      </c>
      <c r="F151" s="92" t="s">
        <v>25</v>
      </c>
      <c r="G151" s="75"/>
      <c r="H151" s="247">
        <v>0</v>
      </c>
      <c r="I151" s="232">
        <v>8</v>
      </c>
      <c r="J151" s="233">
        <f t="shared" si="2"/>
        <v>137.76</v>
      </c>
    </row>
    <row r="152" spans="1:10" ht="15">
      <c r="A152" s="76" t="s">
        <v>222</v>
      </c>
      <c r="B152" s="92" t="s">
        <v>20</v>
      </c>
      <c r="C152" s="78">
        <v>31.04</v>
      </c>
      <c r="D152" s="76" t="s">
        <v>22</v>
      </c>
      <c r="E152" s="77" t="s">
        <v>14</v>
      </c>
      <c r="F152" s="92" t="s">
        <v>25</v>
      </c>
      <c r="G152" s="75"/>
      <c r="H152" s="247">
        <v>0</v>
      </c>
      <c r="I152" s="232">
        <v>8</v>
      </c>
      <c r="J152" s="233">
        <f t="shared" si="2"/>
        <v>248.32</v>
      </c>
    </row>
    <row r="153" spans="1:10" ht="15">
      <c r="A153" s="76" t="s">
        <v>223</v>
      </c>
      <c r="B153" s="92" t="s">
        <v>31</v>
      </c>
      <c r="C153" s="78">
        <v>4</v>
      </c>
      <c r="D153" s="76" t="s">
        <v>13</v>
      </c>
      <c r="E153" s="77" t="s">
        <v>16</v>
      </c>
      <c r="F153" s="92" t="s">
        <v>28</v>
      </c>
      <c r="G153" s="75"/>
      <c r="H153" s="247">
        <v>0</v>
      </c>
      <c r="I153" s="232">
        <v>21</v>
      </c>
      <c r="J153" s="233">
        <f t="shared" si="2"/>
        <v>84</v>
      </c>
    </row>
    <row r="154" spans="1:10" ht="15">
      <c r="A154" s="76" t="s">
        <v>224</v>
      </c>
      <c r="B154" s="92" t="s">
        <v>225</v>
      </c>
      <c r="C154" s="78">
        <v>3.41</v>
      </c>
      <c r="D154" s="76" t="s">
        <v>13</v>
      </c>
      <c r="E154" s="77" t="s">
        <v>16</v>
      </c>
      <c r="F154" s="92" t="s">
        <v>28</v>
      </c>
      <c r="G154" s="75"/>
      <c r="H154" s="247">
        <v>0</v>
      </c>
      <c r="I154" s="232">
        <v>21</v>
      </c>
      <c r="J154" s="233">
        <f t="shared" si="2"/>
        <v>71.61</v>
      </c>
    </row>
    <row r="155" spans="1:10" ht="15">
      <c r="A155" s="76" t="s">
        <v>226</v>
      </c>
      <c r="B155" s="92" t="s">
        <v>12</v>
      </c>
      <c r="C155" s="78">
        <v>1.99</v>
      </c>
      <c r="D155" s="76" t="s">
        <v>13</v>
      </c>
      <c r="E155" s="77" t="s">
        <v>11</v>
      </c>
      <c r="F155" s="92" t="s">
        <v>25</v>
      </c>
      <c r="G155" s="75"/>
      <c r="H155" s="247">
        <v>0</v>
      </c>
      <c r="I155" s="232">
        <v>8</v>
      </c>
      <c r="J155" s="233">
        <f t="shared" si="2"/>
        <v>15.92</v>
      </c>
    </row>
    <row r="156" spans="1:10" ht="15">
      <c r="A156" s="76" t="s">
        <v>228</v>
      </c>
      <c r="B156" s="92" t="s">
        <v>20</v>
      </c>
      <c r="C156" s="78">
        <v>17.43</v>
      </c>
      <c r="D156" s="76" t="s">
        <v>22</v>
      </c>
      <c r="E156" s="77" t="s">
        <v>14</v>
      </c>
      <c r="F156" s="92" t="s">
        <v>25</v>
      </c>
      <c r="G156" s="75"/>
      <c r="H156" s="247">
        <v>0</v>
      </c>
      <c r="I156" s="232">
        <v>8</v>
      </c>
      <c r="J156" s="233">
        <f t="shared" si="2"/>
        <v>139.44</v>
      </c>
    </row>
    <row r="157" spans="1:10" ht="15">
      <c r="A157" s="76" t="s">
        <v>229</v>
      </c>
      <c r="B157" s="92" t="s">
        <v>20</v>
      </c>
      <c r="C157" s="78">
        <v>11.51</v>
      </c>
      <c r="D157" s="76" t="s">
        <v>22</v>
      </c>
      <c r="E157" s="77" t="s">
        <v>14</v>
      </c>
      <c r="F157" s="92" t="s">
        <v>25</v>
      </c>
      <c r="G157" s="75"/>
      <c r="H157" s="247">
        <v>0</v>
      </c>
      <c r="I157" s="232">
        <v>8</v>
      </c>
      <c r="J157" s="233">
        <f t="shared" si="2"/>
        <v>92.08</v>
      </c>
    </row>
    <row r="158" spans="1:10" ht="15">
      <c r="A158" s="76" t="s">
        <v>227</v>
      </c>
      <c r="B158" s="92" t="s">
        <v>48</v>
      </c>
      <c r="C158" s="78">
        <v>17</v>
      </c>
      <c r="D158" s="76" t="s">
        <v>15</v>
      </c>
      <c r="E158" s="76" t="s">
        <v>14</v>
      </c>
      <c r="F158" s="92" t="s">
        <v>472</v>
      </c>
      <c r="G158" s="75"/>
      <c r="H158" s="247">
        <v>0</v>
      </c>
      <c r="I158" s="232">
        <v>0.16667</v>
      </c>
      <c r="J158" s="233">
        <f t="shared" si="2"/>
        <v>2.83339</v>
      </c>
    </row>
    <row r="159" spans="1:10" ht="15">
      <c r="A159" s="92" t="s">
        <v>57</v>
      </c>
      <c r="B159" s="92" t="s">
        <v>48</v>
      </c>
      <c r="C159" s="78">
        <v>11.05</v>
      </c>
      <c r="D159" s="76" t="s">
        <v>15</v>
      </c>
      <c r="E159" s="76" t="s">
        <v>14</v>
      </c>
      <c r="F159" s="92" t="s">
        <v>472</v>
      </c>
      <c r="G159" s="75"/>
      <c r="H159" s="247">
        <v>0</v>
      </c>
      <c r="I159" s="232">
        <v>0.16667</v>
      </c>
      <c r="J159" s="233">
        <f t="shared" si="2"/>
        <v>1.8417035000000002</v>
      </c>
    </row>
    <row r="160" spans="1:10" ht="15">
      <c r="A160" s="76" t="s">
        <v>58</v>
      </c>
      <c r="B160" s="92" t="s">
        <v>12</v>
      </c>
      <c r="C160" s="78">
        <v>2.21</v>
      </c>
      <c r="D160" s="76" t="s">
        <v>13</v>
      </c>
      <c r="E160" s="77" t="s">
        <v>11</v>
      </c>
      <c r="F160" s="92" t="s">
        <v>25</v>
      </c>
      <c r="G160" s="75"/>
      <c r="H160" s="247">
        <v>0</v>
      </c>
      <c r="I160" s="232">
        <v>8</v>
      </c>
      <c r="J160" s="233">
        <f t="shared" si="2"/>
        <v>17.68</v>
      </c>
    </row>
    <row r="161" spans="1:10" ht="15">
      <c r="A161" s="76" t="s">
        <v>230</v>
      </c>
      <c r="B161" s="92" t="s">
        <v>20</v>
      </c>
      <c r="C161" s="78">
        <v>17.06</v>
      </c>
      <c r="D161" s="76" t="s">
        <v>22</v>
      </c>
      <c r="E161" s="77" t="s">
        <v>14</v>
      </c>
      <c r="F161" s="92" t="s">
        <v>25</v>
      </c>
      <c r="G161" s="75"/>
      <c r="H161" s="247">
        <v>0</v>
      </c>
      <c r="I161" s="232">
        <v>8</v>
      </c>
      <c r="J161" s="233">
        <f t="shared" si="2"/>
        <v>136.48</v>
      </c>
    </row>
    <row r="162" spans="1:10" ht="15">
      <c r="A162" s="76" t="s">
        <v>231</v>
      </c>
      <c r="B162" s="92" t="s">
        <v>20</v>
      </c>
      <c r="C162" s="78">
        <v>10.98</v>
      </c>
      <c r="D162" s="76" t="s">
        <v>22</v>
      </c>
      <c r="E162" s="77" t="s">
        <v>14</v>
      </c>
      <c r="F162" s="92" t="s">
        <v>25</v>
      </c>
      <c r="G162" s="75"/>
      <c r="H162" s="247">
        <v>0</v>
      </c>
      <c r="I162" s="232">
        <v>8</v>
      </c>
      <c r="J162" s="233">
        <f t="shared" si="2"/>
        <v>87.84</v>
      </c>
    </row>
    <row r="163" spans="1:10" ht="15">
      <c r="A163" s="76" t="s">
        <v>232</v>
      </c>
      <c r="B163" s="92" t="s">
        <v>20</v>
      </c>
      <c r="C163" s="78">
        <v>35.81</v>
      </c>
      <c r="D163" s="76" t="s">
        <v>22</v>
      </c>
      <c r="E163" s="77" t="s">
        <v>14</v>
      </c>
      <c r="F163" s="92" t="s">
        <v>25</v>
      </c>
      <c r="G163" s="75"/>
      <c r="H163" s="247">
        <v>0</v>
      </c>
      <c r="I163" s="232">
        <v>8</v>
      </c>
      <c r="J163" s="233">
        <f t="shared" si="2"/>
        <v>286.48</v>
      </c>
    </row>
    <row r="164" spans="1:10" ht="15">
      <c r="A164" s="76" t="s">
        <v>233</v>
      </c>
      <c r="B164" s="92" t="s">
        <v>20</v>
      </c>
      <c r="C164" s="78">
        <v>17.24</v>
      </c>
      <c r="D164" s="76" t="s">
        <v>22</v>
      </c>
      <c r="E164" s="77" t="s">
        <v>14</v>
      </c>
      <c r="F164" s="92" t="s">
        <v>25</v>
      </c>
      <c r="G164" s="75"/>
      <c r="H164" s="247">
        <v>0</v>
      </c>
      <c r="I164" s="232">
        <v>8</v>
      </c>
      <c r="J164" s="233">
        <f t="shared" si="2"/>
        <v>137.92</v>
      </c>
    </row>
    <row r="165" spans="1:10" ht="15">
      <c r="A165" s="76" t="s">
        <v>234</v>
      </c>
      <c r="B165" s="92" t="s">
        <v>20</v>
      </c>
      <c r="C165" s="78">
        <v>16.35</v>
      </c>
      <c r="D165" s="76" t="s">
        <v>22</v>
      </c>
      <c r="E165" s="77" t="s">
        <v>14</v>
      </c>
      <c r="F165" s="92" t="s">
        <v>25</v>
      </c>
      <c r="G165" s="75"/>
      <c r="H165" s="247">
        <v>0</v>
      </c>
      <c r="I165" s="232">
        <v>8</v>
      </c>
      <c r="J165" s="233">
        <f t="shared" si="2"/>
        <v>130.8</v>
      </c>
    </row>
    <row r="166" spans="1:10" ht="15">
      <c r="A166" s="76" t="s">
        <v>235</v>
      </c>
      <c r="B166" s="92" t="s">
        <v>20</v>
      </c>
      <c r="C166" s="78">
        <v>18.69</v>
      </c>
      <c r="D166" s="76" t="s">
        <v>22</v>
      </c>
      <c r="E166" s="77" t="s">
        <v>14</v>
      </c>
      <c r="F166" s="92" t="s">
        <v>25</v>
      </c>
      <c r="G166" s="75"/>
      <c r="H166" s="247">
        <v>0</v>
      </c>
      <c r="I166" s="232">
        <v>8</v>
      </c>
      <c r="J166" s="233">
        <f t="shared" si="2"/>
        <v>149.52</v>
      </c>
    </row>
    <row r="167" spans="1:10" s="56" customFormat="1" ht="15">
      <c r="A167" s="76" t="s">
        <v>530</v>
      </c>
      <c r="B167" s="92" t="s">
        <v>20</v>
      </c>
      <c r="C167" s="78">
        <v>17.07</v>
      </c>
      <c r="D167" s="76" t="s">
        <v>22</v>
      </c>
      <c r="E167" s="77" t="s">
        <v>14</v>
      </c>
      <c r="F167" s="92" t="s">
        <v>25</v>
      </c>
      <c r="G167" s="75"/>
      <c r="H167" s="247">
        <v>0</v>
      </c>
      <c r="I167" s="232">
        <v>8</v>
      </c>
      <c r="J167" s="233">
        <f t="shared" si="2"/>
        <v>136.56</v>
      </c>
    </row>
    <row r="168" spans="1:10" ht="15">
      <c r="A168" s="76" t="s">
        <v>236</v>
      </c>
      <c r="B168" s="92" t="s">
        <v>20</v>
      </c>
      <c r="C168" s="78">
        <v>29.78</v>
      </c>
      <c r="D168" s="76" t="s">
        <v>22</v>
      </c>
      <c r="E168" s="77" t="s">
        <v>14</v>
      </c>
      <c r="F168" s="92" t="s">
        <v>25</v>
      </c>
      <c r="G168" s="75"/>
      <c r="H168" s="247">
        <v>0</v>
      </c>
      <c r="I168" s="232">
        <v>8</v>
      </c>
      <c r="J168" s="233">
        <f t="shared" si="2"/>
        <v>238.24</v>
      </c>
    </row>
    <row r="169" spans="1:10" ht="15">
      <c r="A169" s="76" t="s">
        <v>237</v>
      </c>
      <c r="B169" s="92" t="s">
        <v>238</v>
      </c>
      <c r="C169" s="78">
        <v>3.33</v>
      </c>
      <c r="D169" s="76" t="s">
        <v>13</v>
      </c>
      <c r="E169" s="77" t="s">
        <v>16</v>
      </c>
      <c r="F169" s="77" t="s">
        <v>28</v>
      </c>
      <c r="G169" s="75"/>
      <c r="H169" s="247">
        <v>0</v>
      </c>
      <c r="I169" s="232">
        <v>21</v>
      </c>
      <c r="J169" s="233">
        <f t="shared" si="2"/>
        <v>69.93</v>
      </c>
    </row>
    <row r="170" spans="1:10" ht="15">
      <c r="A170" s="76" t="s">
        <v>239</v>
      </c>
      <c r="B170" s="92" t="s">
        <v>10</v>
      </c>
      <c r="C170" s="78">
        <v>81.94</v>
      </c>
      <c r="D170" s="76" t="s">
        <v>13</v>
      </c>
      <c r="E170" s="77" t="s">
        <v>359</v>
      </c>
      <c r="F170" s="77" t="s">
        <v>28</v>
      </c>
      <c r="G170" s="75"/>
      <c r="H170" s="247">
        <v>0</v>
      </c>
      <c r="I170" s="232">
        <v>21</v>
      </c>
      <c r="J170" s="233">
        <f t="shared" si="2"/>
        <v>1720.74</v>
      </c>
    </row>
    <row r="171" spans="1:10" ht="15">
      <c r="A171" s="76" t="s">
        <v>240</v>
      </c>
      <c r="B171" s="92" t="s">
        <v>10</v>
      </c>
      <c r="C171" s="78">
        <v>15.7</v>
      </c>
      <c r="D171" s="76" t="s">
        <v>13</v>
      </c>
      <c r="E171" s="77" t="s">
        <v>359</v>
      </c>
      <c r="F171" s="77" t="s">
        <v>34</v>
      </c>
      <c r="G171" s="75"/>
      <c r="H171" s="247">
        <v>0</v>
      </c>
      <c r="I171" s="232">
        <v>63</v>
      </c>
      <c r="J171" s="233">
        <f t="shared" si="2"/>
        <v>989.0999999999999</v>
      </c>
    </row>
    <row r="172" spans="1:10" ht="15">
      <c r="A172" s="76" t="s">
        <v>241</v>
      </c>
      <c r="B172" s="92" t="s">
        <v>37</v>
      </c>
      <c r="C172" s="78">
        <v>16.72</v>
      </c>
      <c r="D172" s="76" t="s">
        <v>13</v>
      </c>
      <c r="E172" s="77" t="s">
        <v>11</v>
      </c>
      <c r="F172" s="77" t="s">
        <v>34</v>
      </c>
      <c r="G172" s="75"/>
      <c r="H172" s="247">
        <v>0</v>
      </c>
      <c r="I172" s="232">
        <v>63</v>
      </c>
      <c r="J172" s="233">
        <f t="shared" si="2"/>
        <v>1053.36</v>
      </c>
    </row>
    <row r="173" spans="1:10" ht="15">
      <c r="A173" s="76" t="s">
        <v>95</v>
      </c>
      <c r="B173" s="92" t="s">
        <v>20</v>
      </c>
      <c r="C173" s="78">
        <v>17.49</v>
      </c>
      <c r="D173" s="76" t="s">
        <v>22</v>
      </c>
      <c r="E173" s="77" t="s">
        <v>14</v>
      </c>
      <c r="F173" s="92" t="s">
        <v>25</v>
      </c>
      <c r="G173" s="75"/>
      <c r="H173" s="247">
        <v>0</v>
      </c>
      <c r="I173" s="232">
        <v>8</v>
      </c>
      <c r="J173" s="233">
        <f t="shared" si="2"/>
        <v>139.92</v>
      </c>
    </row>
    <row r="174" spans="1:10" ht="15">
      <c r="A174" s="76" t="s">
        <v>94</v>
      </c>
      <c r="B174" s="92" t="s">
        <v>20</v>
      </c>
      <c r="C174" s="78">
        <v>17.61</v>
      </c>
      <c r="D174" s="76" t="s">
        <v>22</v>
      </c>
      <c r="E174" s="77" t="s">
        <v>14</v>
      </c>
      <c r="F174" s="92" t="s">
        <v>25</v>
      </c>
      <c r="G174" s="75"/>
      <c r="H174" s="247">
        <v>0</v>
      </c>
      <c r="I174" s="232">
        <v>8</v>
      </c>
      <c r="J174" s="233">
        <f t="shared" si="2"/>
        <v>140.88</v>
      </c>
    </row>
    <row r="175" spans="1:10" ht="15">
      <c r="A175" s="76" t="s">
        <v>93</v>
      </c>
      <c r="B175" s="92" t="s">
        <v>20</v>
      </c>
      <c r="C175" s="78">
        <v>16.02</v>
      </c>
      <c r="D175" s="76" t="s">
        <v>22</v>
      </c>
      <c r="E175" s="77" t="s">
        <v>14</v>
      </c>
      <c r="F175" s="92" t="s">
        <v>25</v>
      </c>
      <c r="G175" s="75"/>
      <c r="H175" s="247">
        <v>0</v>
      </c>
      <c r="I175" s="232">
        <v>8</v>
      </c>
      <c r="J175" s="233">
        <f t="shared" si="2"/>
        <v>128.16</v>
      </c>
    </row>
    <row r="176" spans="1:10" ht="15">
      <c r="A176" s="76" t="s">
        <v>92</v>
      </c>
      <c r="B176" s="92" t="s">
        <v>20</v>
      </c>
      <c r="C176" s="78">
        <v>35.6</v>
      </c>
      <c r="D176" s="76" t="s">
        <v>22</v>
      </c>
      <c r="E176" s="77" t="s">
        <v>14</v>
      </c>
      <c r="F176" s="92" t="s">
        <v>25</v>
      </c>
      <c r="G176" s="75"/>
      <c r="H176" s="247">
        <v>0</v>
      </c>
      <c r="I176" s="232">
        <v>8</v>
      </c>
      <c r="J176" s="233">
        <f t="shared" si="2"/>
        <v>284.8</v>
      </c>
    </row>
    <row r="177" spans="1:10" ht="15">
      <c r="A177" s="76" t="s">
        <v>90</v>
      </c>
      <c r="B177" s="92" t="s">
        <v>20</v>
      </c>
      <c r="C177" s="78">
        <v>17.7</v>
      </c>
      <c r="D177" s="76" t="s">
        <v>22</v>
      </c>
      <c r="E177" s="77" t="s">
        <v>14</v>
      </c>
      <c r="F177" s="92" t="s">
        <v>25</v>
      </c>
      <c r="G177" s="75"/>
      <c r="H177" s="247">
        <v>0</v>
      </c>
      <c r="I177" s="232">
        <v>8</v>
      </c>
      <c r="J177" s="233">
        <f t="shared" si="2"/>
        <v>141.6</v>
      </c>
    </row>
    <row r="178" spans="1:10" ht="15">
      <c r="A178" s="76" t="s">
        <v>91</v>
      </c>
      <c r="B178" s="92" t="s">
        <v>20</v>
      </c>
      <c r="C178" s="78">
        <v>15.97</v>
      </c>
      <c r="D178" s="76" t="s">
        <v>22</v>
      </c>
      <c r="E178" s="77" t="s">
        <v>14</v>
      </c>
      <c r="F178" s="92" t="s">
        <v>25</v>
      </c>
      <c r="G178" s="75"/>
      <c r="H178" s="247">
        <v>0</v>
      </c>
      <c r="I178" s="232">
        <v>8</v>
      </c>
      <c r="J178" s="233">
        <f t="shared" si="2"/>
        <v>127.76</v>
      </c>
    </row>
    <row r="179" spans="1:10" ht="15">
      <c r="A179" s="76" t="s">
        <v>89</v>
      </c>
      <c r="B179" s="92" t="s">
        <v>20</v>
      </c>
      <c r="C179" s="78">
        <v>17.08</v>
      </c>
      <c r="D179" s="76" t="s">
        <v>22</v>
      </c>
      <c r="E179" s="77" t="s">
        <v>14</v>
      </c>
      <c r="F179" s="92" t="s">
        <v>25</v>
      </c>
      <c r="G179" s="75"/>
      <c r="H179" s="247">
        <v>0</v>
      </c>
      <c r="I179" s="232">
        <v>8</v>
      </c>
      <c r="J179" s="233">
        <f t="shared" si="2"/>
        <v>136.64</v>
      </c>
    </row>
    <row r="180" spans="1:10" ht="15">
      <c r="A180" s="76" t="s">
        <v>242</v>
      </c>
      <c r="B180" s="92" t="s">
        <v>20</v>
      </c>
      <c r="C180" s="78">
        <v>17.06</v>
      </c>
      <c r="D180" s="76" t="s">
        <v>22</v>
      </c>
      <c r="E180" s="77" t="s">
        <v>14</v>
      </c>
      <c r="F180" s="92" t="s">
        <v>25</v>
      </c>
      <c r="G180" s="75"/>
      <c r="H180" s="247">
        <v>0</v>
      </c>
      <c r="I180" s="232">
        <v>8</v>
      </c>
      <c r="J180" s="233">
        <f t="shared" si="2"/>
        <v>136.48</v>
      </c>
    </row>
    <row r="181" spans="1:10" ht="15">
      <c r="A181" s="76" t="s">
        <v>87</v>
      </c>
      <c r="B181" s="92" t="s">
        <v>20</v>
      </c>
      <c r="C181" s="78">
        <v>18.37</v>
      </c>
      <c r="D181" s="76" t="s">
        <v>22</v>
      </c>
      <c r="E181" s="77" t="s">
        <v>14</v>
      </c>
      <c r="F181" s="92" t="s">
        <v>25</v>
      </c>
      <c r="G181" s="92"/>
      <c r="H181" s="247">
        <v>0</v>
      </c>
      <c r="I181" s="232">
        <v>8</v>
      </c>
      <c r="J181" s="233">
        <f t="shared" si="2"/>
        <v>146.96</v>
      </c>
    </row>
    <row r="182" spans="1:10" ht="15">
      <c r="A182" s="76" t="s">
        <v>243</v>
      </c>
      <c r="B182" s="92" t="s">
        <v>20</v>
      </c>
      <c r="C182" s="78">
        <v>16.39</v>
      </c>
      <c r="D182" s="76" t="s">
        <v>22</v>
      </c>
      <c r="E182" s="77" t="s">
        <v>14</v>
      </c>
      <c r="F182" s="92" t="s">
        <v>25</v>
      </c>
      <c r="G182" s="92"/>
      <c r="H182" s="247">
        <v>0</v>
      </c>
      <c r="I182" s="232">
        <v>8</v>
      </c>
      <c r="J182" s="233">
        <f t="shared" si="2"/>
        <v>131.12</v>
      </c>
    </row>
    <row r="183" spans="1:10" ht="15">
      <c r="A183" s="76" t="s">
        <v>86</v>
      </c>
      <c r="B183" s="92" t="s">
        <v>20</v>
      </c>
      <c r="C183" s="78">
        <v>17.7</v>
      </c>
      <c r="D183" s="76" t="s">
        <v>22</v>
      </c>
      <c r="E183" s="77" t="s">
        <v>14</v>
      </c>
      <c r="F183" s="92" t="s">
        <v>25</v>
      </c>
      <c r="G183" s="75"/>
      <c r="H183" s="247">
        <v>0</v>
      </c>
      <c r="I183" s="232">
        <v>8</v>
      </c>
      <c r="J183" s="233">
        <f t="shared" si="2"/>
        <v>141.6</v>
      </c>
    </row>
    <row r="184" spans="1:10" ht="15">
      <c r="A184" s="76" t="s">
        <v>85</v>
      </c>
      <c r="B184" s="92" t="s">
        <v>20</v>
      </c>
      <c r="C184" s="78">
        <v>16.38</v>
      </c>
      <c r="D184" s="76" t="s">
        <v>22</v>
      </c>
      <c r="E184" s="77" t="s">
        <v>14</v>
      </c>
      <c r="F184" s="92" t="s">
        <v>25</v>
      </c>
      <c r="G184" s="75"/>
      <c r="H184" s="247">
        <v>0</v>
      </c>
      <c r="I184" s="232">
        <v>8</v>
      </c>
      <c r="J184" s="233">
        <f t="shared" si="2"/>
        <v>131.04</v>
      </c>
    </row>
    <row r="185" spans="1:10" ht="15">
      <c r="A185" s="76" t="s">
        <v>83</v>
      </c>
      <c r="B185" s="92" t="s">
        <v>20</v>
      </c>
      <c r="C185" s="78">
        <v>17.71</v>
      </c>
      <c r="D185" s="76" t="s">
        <v>22</v>
      </c>
      <c r="E185" s="77" t="s">
        <v>14</v>
      </c>
      <c r="F185" s="92" t="s">
        <v>25</v>
      </c>
      <c r="G185" s="75"/>
      <c r="H185" s="247">
        <v>0</v>
      </c>
      <c r="I185" s="232">
        <v>8</v>
      </c>
      <c r="J185" s="233">
        <f t="shared" si="2"/>
        <v>141.68</v>
      </c>
    </row>
    <row r="186" spans="1:10" ht="15">
      <c r="A186" s="76" t="s">
        <v>84</v>
      </c>
      <c r="B186" s="92" t="s">
        <v>20</v>
      </c>
      <c r="C186" s="78">
        <v>17.22</v>
      </c>
      <c r="D186" s="76" t="s">
        <v>22</v>
      </c>
      <c r="E186" s="77" t="s">
        <v>14</v>
      </c>
      <c r="F186" s="92" t="s">
        <v>25</v>
      </c>
      <c r="G186" s="75"/>
      <c r="H186" s="247">
        <v>0</v>
      </c>
      <c r="I186" s="232">
        <v>8</v>
      </c>
      <c r="J186" s="233">
        <f t="shared" si="2"/>
        <v>137.76</v>
      </c>
    </row>
    <row r="187" spans="1:10" ht="15">
      <c r="A187" s="76" t="s">
        <v>82</v>
      </c>
      <c r="B187" s="92" t="s">
        <v>20</v>
      </c>
      <c r="C187" s="78">
        <v>28.12</v>
      </c>
      <c r="D187" s="76" t="s">
        <v>22</v>
      </c>
      <c r="E187" s="77" t="s">
        <v>14</v>
      </c>
      <c r="F187" s="92" t="s">
        <v>25</v>
      </c>
      <c r="G187" s="75"/>
      <c r="H187" s="247">
        <v>0</v>
      </c>
      <c r="I187" s="232">
        <v>8</v>
      </c>
      <c r="J187" s="233">
        <f t="shared" si="2"/>
        <v>224.96</v>
      </c>
    </row>
    <row r="188" spans="1:10" ht="15">
      <c r="A188" s="76" t="s">
        <v>81</v>
      </c>
      <c r="B188" s="92" t="s">
        <v>38</v>
      </c>
      <c r="C188" s="78">
        <v>6.21</v>
      </c>
      <c r="D188" s="76" t="s">
        <v>13</v>
      </c>
      <c r="E188" s="77" t="s">
        <v>16</v>
      </c>
      <c r="F188" s="92" t="s">
        <v>28</v>
      </c>
      <c r="G188" s="75"/>
      <c r="H188" s="247">
        <v>0</v>
      </c>
      <c r="I188" s="232">
        <v>21</v>
      </c>
      <c r="J188" s="233">
        <f t="shared" si="2"/>
        <v>130.41</v>
      </c>
    </row>
    <row r="189" spans="1:10" ht="15">
      <c r="A189" s="76" t="s">
        <v>79</v>
      </c>
      <c r="B189" s="92" t="s">
        <v>39</v>
      </c>
      <c r="C189" s="78">
        <v>5.91</v>
      </c>
      <c r="D189" s="76" t="s">
        <v>13</v>
      </c>
      <c r="E189" s="77" t="s">
        <v>16</v>
      </c>
      <c r="F189" s="92" t="s">
        <v>28</v>
      </c>
      <c r="G189" s="75"/>
      <c r="H189" s="247">
        <v>0</v>
      </c>
      <c r="I189" s="232">
        <v>21</v>
      </c>
      <c r="J189" s="233">
        <f t="shared" si="2"/>
        <v>124.11</v>
      </c>
    </row>
    <row r="190" spans="1:10" ht="15">
      <c r="A190" s="76" t="s">
        <v>80</v>
      </c>
      <c r="B190" s="92" t="s">
        <v>20</v>
      </c>
      <c r="C190" s="78">
        <v>28.71</v>
      </c>
      <c r="D190" s="76" t="s">
        <v>22</v>
      </c>
      <c r="E190" s="77" t="s">
        <v>14</v>
      </c>
      <c r="F190" s="92" t="s">
        <v>25</v>
      </c>
      <c r="G190" s="75"/>
      <c r="H190" s="247">
        <v>0</v>
      </c>
      <c r="I190" s="232">
        <v>8</v>
      </c>
      <c r="J190" s="233">
        <f t="shared" si="2"/>
        <v>229.68</v>
      </c>
    </row>
    <row r="191" spans="1:10" ht="15">
      <c r="A191" s="76" t="s">
        <v>78</v>
      </c>
      <c r="B191" s="92" t="s">
        <v>20</v>
      </c>
      <c r="C191" s="78">
        <v>17.85</v>
      </c>
      <c r="D191" s="76" t="s">
        <v>22</v>
      </c>
      <c r="E191" s="77" t="s">
        <v>14</v>
      </c>
      <c r="F191" s="92" t="s">
        <v>25</v>
      </c>
      <c r="G191" s="75"/>
      <c r="H191" s="247">
        <v>0</v>
      </c>
      <c r="I191" s="232">
        <v>8</v>
      </c>
      <c r="J191" s="233">
        <f t="shared" si="2"/>
        <v>142.8</v>
      </c>
    </row>
    <row r="192" spans="1:10" ht="15">
      <c r="A192" s="76" t="s">
        <v>244</v>
      </c>
      <c r="B192" s="92" t="s">
        <v>48</v>
      </c>
      <c r="C192" s="78">
        <v>11.13</v>
      </c>
      <c r="D192" s="76" t="s">
        <v>22</v>
      </c>
      <c r="E192" s="77" t="s">
        <v>14</v>
      </c>
      <c r="F192" s="92" t="s">
        <v>25</v>
      </c>
      <c r="G192" s="75"/>
      <c r="H192" s="247">
        <v>0</v>
      </c>
      <c r="I192" s="232">
        <v>8</v>
      </c>
      <c r="J192" s="233">
        <f t="shared" si="2"/>
        <v>89.04</v>
      </c>
    </row>
    <row r="193" spans="1:10" ht="15">
      <c r="A193" s="76" t="s">
        <v>76</v>
      </c>
      <c r="B193" s="92" t="s">
        <v>31</v>
      </c>
      <c r="C193" s="78">
        <v>5.93</v>
      </c>
      <c r="D193" s="76" t="s">
        <v>13</v>
      </c>
      <c r="E193" s="77" t="s">
        <v>16</v>
      </c>
      <c r="F193" s="92" t="s">
        <v>28</v>
      </c>
      <c r="G193" s="75"/>
      <c r="H193" s="247">
        <v>0</v>
      </c>
      <c r="I193" s="232">
        <v>21</v>
      </c>
      <c r="J193" s="233">
        <f t="shared" si="2"/>
        <v>124.53</v>
      </c>
    </row>
    <row r="194" spans="1:10" ht="15">
      <c r="A194" s="76" t="s">
        <v>77</v>
      </c>
      <c r="B194" s="92" t="s">
        <v>10</v>
      </c>
      <c r="C194" s="78">
        <v>76.37</v>
      </c>
      <c r="D194" s="76" t="s">
        <v>13</v>
      </c>
      <c r="E194" s="77" t="s">
        <v>359</v>
      </c>
      <c r="F194" s="77" t="s">
        <v>28</v>
      </c>
      <c r="G194" s="75"/>
      <c r="H194" s="247">
        <v>0</v>
      </c>
      <c r="I194" s="232">
        <v>21</v>
      </c>
      <c r="J194" s="233">
        <f t="shared" si="2"/>
        <v>1603.77</v>
      </c>
    </row>
    <row r="195" spans="1:10" ht="15">
      <c r="A195" s="76" t="s">
        <v>73</v>
      </c>
      <c r="B195" s="92" t="s">
        <v>12</v>
      </c>
      <c r="C195" s="78">
        <v>2.83</v>
      </c>
      <c r="D195" s="76" t="s">
        <v>22</v>
      </c>
      <c r="E195" s="77" t="s">
        <v>11</v>
      </c>
      <c r="F195" s="92" t="s">
        <v>25</v>
      </c>
      <c r="G195" s="75"/>
      <c r="H195" s="247">
        <v>0</v>
      </c>
      <c r="I195" s="232">
        <v>8</v>
      </c>
      <c r="J195" s="233">
        <f t="shared" si="2"/>
        <v>22.64</v>
      </c>
    </row>
    <row r="196" spans="1:10" ht="15">
      <c r="A196" s="76" t="s">
        <v>74</v>
      </c>
      <c r="B196" s="92" t="s">
        <v>20</v>
      </c>
      <c r="C196" s="78">
        <v>17.02</v>
      </c>
      <c r="D196" s="76" t="s">
        <v>22</v>
      </c>
      <c r="E196" s="77" t="s">
        <v>14</v>
      </c>
      <c r="F196" s="92" t="s">
        <v>25</v>
      </c>
      <c r="G196" s="75"/>
      <c r="H196" s="247">
        <v>0</v>
      </c>
      <c r="I196" s="232">
        <v>8</v>
      </c>
      <c r="J196" s="233">
        <f t="shared" si="2"/>
        <v>136.16</v>
      </c>
    </row>
    <row r="197" spans="1:10" ht="15">
      <c r="A197" s="76" t="s">
        <v>75</v>
      </c>
      <c r="B197" s="92" t="s">
        <v>531</v>
      </c>
      <c r="C197" s="78">
        <v>10.07</v>
      </c>
      <c r="D197" s="76" t="s">
        <v>22</v>
      </c>
      <c r="E197" s="76" t="s">
        <v>14</v>
      </c>
      <c r="F197" s="77" t="s">
        <v>472</v>
      </c>
      <c r="G197" s="75"/>
      <c r="H197" s="247">
        <v>0</v>
      </c>
      <c r="I197" s="232">
        <v>0.16667</v>
      </c>
      <c r="J197" s="233">
        <f t="shared" si="2"/>
        <v>1.6783669</v>
      </c>
    </row>
    <row r="198" spans="1:10" ht="15">
      <c r="A198" s="76" t="s">
        <v>72</v>
      </c>
      <c r="B198" s="92" t="s">
        <v>20</v>
      </c>
      <c r="C198" s="78">
        <v>28.48</v>
      </c>
      <c r="D198" s="76" t="s">
        <v>22</v>
      </c>
      <c r="E198" s="77" t="s">
        <v>14</v>
      </c>
      <c r="F198" s="77" t="s">
        <v>25</v>
      </c>
      <c r="G198" s="75"/>
      <c r="H198" s="247">
        <v>0</v>
      </c>
      <c r="I198" s="232">
        <v>8</v>
      </c>
      <c r="J198" s="233">
        <f t="shared" si="2"/>
        <v>227.84</v>
      </c>
    </row>
    <row r="199" spans="1:10" ht="15">
      <c r="A199" s="76" t="s">
        <v>71</v>
      </c>
      <c r="B199" s="92" t="s">
        <v>39</v>
      </c>
      <c r="C199" s="78">
        <v>6.43</v>
      </c>
      <c r="D199" s="76" t="s">
        <v>13</v>
      </c>
      <c r="E199" s="77" t="s">
        <v>16</v>
      </c>
      <c r="F199" s="92" t="s">
        <v>28</v>
      </c>
      <c r="G199" s="75"/>
      <c r="H199" s="247">
        <v>0</v>
      </c>
      <c r="I199" s="232">
        <v>21</v>
      </c>
      <c r="J199" s="233">
        <f t="shared" si="2"/>
        <v>135.03</v>
      </c>
    </row>
    <row r="200" spans="1:10" ht="15">
      <c r="A200" s="76" t="s">
        <v>70</v>
      </c>
      <c r="B200" s="92" t="s">
        <v>38</v>
      </c>
      <c r="C200" s="78">
        <v>3.92</v>
      </c>
      <c r="D200" s="76" t="s">
        <v>13</v>
      </c>
      <c r="E200" s="77" t="s">
        <v>16</v>
      </c>
      <c r="F200" s="92" t="s">
        <v>28</v>
      </c>
      <c r="G200" s="75"/>
      <c r="H200" s="247">
        <v>0</v>
      </c>
      <c r="I200" s="232">
        <v>21</v>
      </c>
      <c r="J200" s="233">
        <f t="shared" si="2"/>
        <v>82.32</v>
      </c>
    </row>
    <row r="201" spans="1:10" ht="15">
      <c r="A201" s="76" t="s">
        <v>67</v>
      </c>
      <c r="B201" s="92" t="s">
        <v>12</v>
      </c>
      <c r="C201" s="78">
        <v>2.16</v>
      </c>
      <c r="D201" s="76" t="s">
        <v>13</v>
      </c>
      <c r="E201" s="77" t="s">
        <v>11</v>
      </c>
      <c r="F201" s="77" t="s">
        <v>25</v>
      </c>
      <c r="G201" s="75"/>
      <c r="H201" s="247">
        <v>0</v>
      </c>
      <c r="I201" s="232">
        <v>8</v>
      </c>
      <c r="J201" s="233">
        <f t="shared" si="2"/>
        <v>17.28</v>
      </c>
    </row>
    <row r="202" spans="1:10" ht="15">
      <c r="A202" s="76" t="s">
        <v>68</v>
      </c>
      <c r="B202" s="92" t="s">
        <v>20</v>
      </c>
      <c r="C202" s="78">
        <v>17.52</v>
      </c>
      <c r="D202" s="76" t="s">
        <v>22</v>
      </c>
      <c r="E202" s="77" t="s">
        <v>14</v>
      </c>
      <c r="F202" s="77" t="s">
        <v>25</v>
      </c>
      <c r="G202" s="75"/>
      <c r="H202" s="247">
        <v>0</v>
      </c>
      <c r="I202" s="232">
        <v>8</v>
      </c>
      <c r="J202" s="233">
        <f aca="true" t="shared" si="3" ref="J202:J265">C202*I202</f>
        <v>140.16</v>
      </c>
    </row>
    <row r="203" spans="1:10" ht="15">
      <c r="A203" s="76" t="s">
        <v>69</v>
      </c>
      <c r="B203" s="92" t="s">
        <v>20</v>
      </c>
      <c r="C203" s="78">
        <v>11.36</v>
      </c>
      <c r="D203" s="76" t="s">
        <v>22</v>
      </c>
      <c r="E203" s="77" t="s">
        <v>14</v>
      </c>
      <c r="F203" s="77" t="s">
        <v>25</v>
      </c>
      <c r="G203" s="75"/>
      <c r="H203" s="247">
        <v>0</v>
      </c>
      <c r="I203" s="232">
        <v>8</v>
      </c>
      <c r="J203" s="233">
        <f t="shared" si="3"/>
        <v>90.88</v>
      </c>
    </row>
    <row r="204" spans="1:10" ht="15">
      <c r="A204" s="76" t="s">
        <v>64</v>
      </c>
      <c r="B204" s="92" t="s">
        <v>12</v>
      </c>
      <c r="C204" s="78">
        <v>2.17</v>
      </c>
      <c r="D204" s="76" t="s">
        <v>13</v>
      </c>
      <c r="E204" s="77" t="s">
        <v>11</v>
      </c>
      <c r="F204" s="77" t="s">
        <v>25</v>
      </c>
      <c r="G204" s="75"/>
      <c r="H204" s="247">
        <v>0</v>
      </c>
      <c r="I204" s="232">
        <v>8</v>
      </c>
      <c r="J204" s="233">
        <f t="shared" si="3"/>
        <v>17.36</v>
      </c>
    </row>
    <row r="205" spans="1:10" ht="15">
      <c r="A205" s="76" t="s">
        <v>66</v>
      </c>
      <c r="B205" s="92" t="s">
        <v>20</v>
      </c>
      <c r="C205" s="78">
        <v>17.22</v>
      </c>
      <c r="D205" s="76" t="s">
        <v>22</v>
      </c>
      <c r="E205" s="77" t="s">
        <v>14</v>
      </c>
      <c r="F205" s="77" t="s">
        <v>25</v>
      </c>
      <c r="G205" s="75"/>
      <c r="H205" s="247">
        <v>0</v>
      </c>
      <c r="I205" s="232">
        <v>8</v>
      </c>
      <c r="J205" s="233">
        <f t="shared" si="3"/>
        <v>137.76</v>
      </c>
    </row>
    <row r="206" spans="1:10" ht="15">
      <c r="A206" s="76" t="s">
        <v>65</v>
      </c>
      <c r="B206" s="92" t="s">
        <v>20</v>
      </c>
      <c r="C206" s="78">
        <v>11.37</v>
      </c>
      <c r="D206" s="76" t="s">
        <v>22</v>
      </c>
      <c r="E206" s="77" t="s">
        <v>14</v>
      </c>
      <c r="F206" s="77" t="s">
        <v>25</v>
      </c>
      <c r="G206" s="75"/>
      <c r="H206" s="247">
        <v>0</v>
      </c>
      <c r="I206" s="232">
        <v>8</v>
      </c>
      <c r="J206" s="233">
        <f t="shared" si="3"/>
        <v>90.96</v>
      </c>
    </row>
    <row r="207" spans="1:10" ht="15">
      <c r="A207" s="76" t="s">
        <v>63</v>
      </c>
      <c r="B207" s="92" t="s">
        <v>31</v>
      </c>
      <c r="C207" s="78">
        <v>3.81</v>
      </c>
      <c r="D207" s="76" t="s">
        <v>13</v>
      </c>
      <c r="E207" s="77" t="s">
        <v>16</v>
      </c>
      <c r="F207" s="92" t="s">
        <v>28</v>
      </c>
      <c r="G207" s="75"/>
      <c r="H207" s="247">
        <v>0</v>
      </c>
      <c r="I207" s="232">
        <v>21</v>
      </c>
      <c r="J207" s="233">
        <f t="shared" si="3"/>
        <v>80.01</v>
      </c>
    </row>
    <row r="208" spans="1:10" ht="15">
      <c r="A208" s="76" t="s">
        <v>62</v>
      </c>
      <c r="B208" s="92" t="s">
        <v>225</v>
      </c>
      <c r="C208" s="78">
        <v>3.1</v>
      </c>
      <c r="D208" s="76" t="s">
        <v>13</v>
      </c>
      <c r="E208" s="77" t="s">
        <v>16</v>
      </c>
      <c r="F208" s="92" t="s">
        <v>28</v>
      </c>
      <c r="G208" s="75"/>
      <c r="H208" s="247">
        <v>0</v>
      </c>
      <c r="I208" s="232">
        <v>21</v>
      </c>
      <c r="J208" s="233">
        <f t="shared" si="3"/>
        <v>65.10000000000001</v>
      </c>
    </row>
    <row r="209" spans="1:10" ht="15">
      <c r="A209" s="76" t="s">
        <v>60</v>
      </c>
      <c r="B209" s="92" t="s">
        <v>12</v>
      </c>
      <c r="C209" s="78">
        <v>2.25</v>
      </c>
      <c r="D209" s="76" t="s">
        <v>13</v>
      </c>
      <c r="E209" s="77" t="s">
        <v>11</v>
      </c>
      <c r="F209" s="77" t="s">
        <v>25</v>
      </c>
      <c r="G209" s="75"/>
      <c r="H209" s="247">
        <v>0</v>
      </c>
      <c r="I209" s="232">
        <v>8</v>
      </c>
      <c r="J209" s="233">
        <f t="shared" si="3"/>
        <v>18</v>
      </c>
    </row>
    <row r="210" spans="1:10" ht="15">
      <c r="A210" s="76" t="s">
        <v>61</v>
      </c>
      <c r="B210" s="92" t="s">
        <v>20</v>
      </c>
      <c r="C210" s="78">
        <v>16.91</v>
      </c>
      <c r="D210" s="76" t="s">
        <v>22</v>
      </c>
      <c r="E210" s="77" t="s">
        <v>14</v>
      </c>
      <c r="F210" s="77" t="s">
        <v>25</v>
      </c>
      <c r="G210" s="75"/>
      <c r="H210" s="247">
        <v>0</v>
      </c>
      <c r="I210" s="232">
        <v>8</v>
      </c>
      <c r="J210" s="233">
        <f t="shared" si="3"/>
        <v>135.28</v>
      </c>
    </row>
    <row r="211" spans="1:10" ht="15">
      <c r="A211" s="76" t="s">
        <v>245</v>
      </c>
      <c r="B211" s="92" t="s">
        <v>20</v>
      </c>
      <c r="C211" s="78">
        <v>11.48</v>
      </c>
      <c r="D211" s="76" t="s">
        <v>22</v>
      </c>
      <c r="E211" s="77" t="s">
        <v>14</v>
      </c>
      <c r="F211" s="77" t="s">
        <v>25</v>
      </c>
      <c r="G211" s="75"/>
      <c r="H211" s="247">
        <v>0</v>
      </c>
      <c r="I211" s="232">
        <v>8</v>
      </c>
      <c r="J211" s="233">
        <f t="shared" si="3"/>
        <v>91.84</v>
      </c>
    </row>
    <row r="212" spans="1:10" ht="15">
      <c r="A212" s="76" t="s">
        <v>59</v>
      </c>
      <c r="B212" s="92" t="s">
        <v>20</v>
      </c>
      <c r="C212" s="78">
        <v>17.05</v>
      </c>
      <c r="D212" s="76" t="s">
        <v>22</v>
      </c>
      <c r="E212" s="77" t="s">
        <v>14</v>
      </c>
      <c r="F212" s="77" t="s">
        <v>25</v>
      </c>
      <c r="G212" s="75"/>
      <c r="H212" s="247">
        <v>0</v>
      </c>
      <c r="I212" s="232">
        <v>8</v>
      </c>
      <c r="J212" s="233">
        <f t="shared" si="3"/>
        <v>136.4</v>
      </c>
    </row>
    <row r="213" spans="1:10" ht="15">
      <c r="A213" s="76" t="s">
        <v>88</v>
      </c>
      <c r="B213" s="92" t="s">
        <v>532</v>
      </c>
      <c r="C213" s="78">
        <v>17.33</v>
      </c>
      <c r="D213" s="76" t="s">
        <v>22</v>
      </c>
      <c r="E213" s="77" t="s">
        <v>14</v>
      </c>
      <c r="F213" s="77" t="s">
        <v>25</v>
      </c>
      <c r="G213" s="75"/>
      <c r="H213" s="247">
        <v>0</v>
      </c>
      <c r="I213" s="232">
        <v>8</v>
      </c>
      <c r="J213" s="233">
        <f t="shared" si="3"/>
        <v>138.64</v>
      </c>
    </row>
    <row r="214" spans="1:10" ht="15">
      <c r="A214" s="76" t="s">
        <v>246</v>
      </c>
      <c r="B214" s="92" t="s">
        <v>12</v>
      </c>
      <c r="C214" s="78">
        <v>2.25</v>
      </c>
      <c r="D214" s="76" t="s">
        <v>13</v>
      </c>
      <c r="E214" s="77" t="s">
        <v>11</v>
      </c>
      <c r="F214" s="77" t="s">
        <v>25</v>
      </c>
      <c r="G214" s="75"/>
      <c r="H214" s="247">
        <v>0</v>
      </c>
      <c r="I214" s="232">
        <v>8</v>
      </c>
      <c r="J214" s="233">
        <f t="shared" si="3"/>
        <v>18</v>
      </c>
    </row>
    <row r="215" spans="1:10" ht="15">
      <c r="A215" s="76" t="s">
        <v>247</v>
      </c>
      <c r="B215" s="92" t="s">
        <v>20</v>
      </c>
      <c r="C215" s="78">
        <v>17.44</v>
      </c>
      <c r="D215" s="76" t="s">
        <v>22</v>
      </c>
      <c r="E215" s="77" t="s">
        <v>14</v>
      </c>
      <c r="F215" s="77" t="s">
        <v>25</v>
      </c>
      <c r="G215" s="75"/>
      <c r="H215" s="247">
        <v>0</v>
      </c>
      <c r="I215" s="232">
        <v>8</v>
      </c>
      <c r="J215" s="233">
        <f t="shared" si="3"/>
        <v>139.52</v>
      </c>
    </row>
    <row r="216" spans="1:10" ht="15">
      <c r="A216" s="76" t="s">
        <v>248</v>
      </c>
      <c r="B216" s="92" t="s">
        <v>20</v>
      </c>
      <c r="C216" s="78">
        <v>10.85</v>
      </c>
      <c r="D216" s="76" t="s">
        <v>22</v>
      </c>
      <c r="E216" s="77" t="s">
        <v>14</v>
      </c>
      <c r="F216" s="77" t="s">
        <v>25</v>
      </c>
      <c r="G216" s="75"/>
      <c r="H216" s="247">
        <v>0</v>
      </c>
      <c r="I216" s="232">
        <v>8</v>
      </c>
      <c r="J216" s="233">
        <f t="shared" si="3"/>
        <v>86.8</v>
      </c>
    </row>
    <row r="217" spans="1:10" ht="15">
      <c r="A217" s="76" t="s">
        <v>249</v>
      </c>
      <c r="B217" s="92" t="s">
        <v>20</v>
      </c>
      <c r="C217" s="78">
        <v>18.25</v>
      </c>
      <c r="D217" s="76" t="s">
        <v>22</v>
      </c>
      <c r="E217" s="77" t="s">
        <v>14</v>
      </c>
      <c r="F217" s="77" t="s">
        <v>25</v>
      </c>
      <c r="G217" s="75"/>
      <c r="H217" s="247">
        <v>0</v>
      </c>
      <c r="I217" s="232">
        <v>8</v>
      </c>
      <c r="J217" s="233">
        <f t="shared" si="3"/>
        <v>146</v>
      </c>
    </row>
    <row r="218" spans="1:10" ht="15">
      <c r="A218" s="76" t="s">
        <v>250</v>
      </c>
      <c r="B218" s="92" t="s">
        <v>20</v>
      </c>
      <c r="C218" s="78">
        <v>17.28</v>
      </c>
      <c r="D218" s="76" t="s">
        <v>22</v>
      </c>
      <c r="E218" s="77" t="s">
        <v>14</v>
      </c>
      <c r="F218" s="77" t="s">
        <v>25</v>
      </c>
      <c r="G218" s="75"/>
      <c r="H218" s="247">
        <v>0</v>
      </c>
      <c r="I218" s="232">
        <v>8</v>
      </c>
      <c r="J218" s="233">
        <f t="shared" si="3"/>
        <v>138.24</v>
      </c>
    </row>
    <row r="219" spans="1:10" ht="15">
      <c r="A219" s="76" t="s">
        <v>251</v>
      </c>
      <c r="B219" s="92" t="s">
        <v>20</v>
      </c>
      <c r="C219" s="78">
        <v>18.65</v>
      </c>
      <c r="D219" s="76" t="s">
        <v>22</v>
      </c>
      <c r="E219" s="77" t="s">
        <v>14</v>
      </c>
      <c r="F219" s="77" t="s">
        <v>25</v>
      </c>
      <c r="G219" s="75"/>
      <c r="H219" s="247">
        <v>0</v>
      </c>
      <c r="I219" s="232">
        <v>8</v>
      </c>
      <c r="J219" s="233">
        <f t="shared" si="3"/>
        <v>149.2</v>
      </c>
    </row>
    <row r="220" spans="1:10" ht="15">
      <c r="A220" s="76" t="s">
        <v>252</v>
      </c>
      <c r="B220" s="92" t="s">
        <v>20</v>
      </c>
      <c r="C220" s="78">
        <v>15.78</v>
      </c>
      <c r="D220" s="76" t="s">
        <v>22</v>
      </c>
      <c r="E220" s="77" t="s">
        <v>14</v>
      </c>
      <c r="F220" s="77" t="s">
        <v>25</v>
      </c>
      <c r="G220" s="75"/>
      <c r="H220" s="247">
        <v>0</v>
      </c>
      <c r="I220" s="232">
        <v>8</v>
      </c>
      <c r="J220" s="233">
        <f t="shared" si="3"/>
        <v>126.24</v>
      </c>
    </row>
    <row r="221" spans="1:10" ht="15">
      <c r="A221" s="76" t="s">
        <v>253</v>
      </c>
      <c r="B221" s="92" t="s">
        <v>20</v>
      </c>
      <c r="C221" s="78">
        <v>18.1</v>
      </c>
      <c r="D221" s="76" t="s">
        <v>22</v>
      </c>
      <c r="E221" s="77" t="s">
        <v>14</v>
      </c>
      <c r="F221" s="77" t="s">
        <v>25</v>
      </c>
      <c r="G221" s="75"/>
      <c r="H221" s="247">
        <v>0</v>
      </c>
      <c r="I221" s="232">
        <v>8</v>
      </c>
      <c r="J221" s="233">
        <f t="shared" si="3"/>
        <v>144.8</v>
      </c>
    </row>
    <row r="222" spans="1:10" ht="15">
      <c r="A222" s="76" t="s">
        <v>254</v>
      </c>
      <c r="B222" s="92" t="s">
        <v>20</v>
      </c>
      <c r="C222" s="78">
        <v>16.97</v>
      </c>
      <c r="D222" s="76" t="s">
        <v>22</v>
      </c>
      <c r="E222" s="77" t="s">
        <v>14</v>
      </c>
      <c r="F222" s="77" t="s">
        <v>25</v>
      </c>
      <c r="G222" s="75"/>
      <c r="H222" s="247">
        <v>0</v>
      </c>
      <c r="I222" s="232">
        <v>8</v>
      </c>
      <c r="J222" s="233">
        <f t="shared" si="3"/>
        <v>135.76</v>
      </c>
    </row>
    <row r="223" spans="1:10" ht="15">
      <c r="A223" s="76" t="s">
        <v>255</v>
      </c>
      <c r="B223" s="92" t="s">
        <v>12</v>
      </c>
      <c r="C223" s="78">
        <v>1.88</v>
      </c>
      <c r="D223" s="76" t="s">
        <v>13</v>
      </c>
      <c r="E223" s="77" t="s">
        <v>11</v>
      </c>
      <c r="F223" s="77" t="s">
        <v>25</v>
      </c>
      <c r="G223" s="75"/>
      <c r="H223" s="247">
        <v>0</v>
      </c>
      <c r="I223" s="232">
        <v>8</v>
      </c>
      <c r="J223" s="233">
        <f t="shared" si="3"/>
        <v>15.04</v>
      </c>
    </row>
    <row r="224" spans="1:10" ht="15">
      <c r="A224" s="76" t="s">
        <v>256</v>
      </c>
      <c r="B224" s="92" t="s">
        <v>20</v>
      </c>
      <c r="C224" s="78">
        <v>15.97</v>
      </c>
      <c r="D224" s="76" t="s">
        <v>22</v>
      </c>
      <c r="E224" s="77" t="s">
        <v>14</v>
      </c>
      <c r="F224" s="77" t="s">
        <v>25</v>
      </c>
      <c r="G224" s="75"/>
      <c r="H224" s="247">
        <v>0</v>
      </c>
      <c r="I224" s="232">
        <v>8</v>
      </c>
      <c r="J224" s="233">
        <f t="shared" si="3"/>
        <v>127.76</v>
      </c>
    </row>
    <row r="225" spans="1:10" ht="15">
      <c r="A225" s="76" t="s">
        <v>257</v>
      </c>
      <c r="B225" s="92" t="s">
        <v>20</v>
      </c>
      <c r="C225" s="78">
        <v>11.03</v>
      </c>
      <c r="D225" s="76" t="s">
        <v>22</v>
      </c>
      <c r="E225" s="77" t="s">
        <v>14</v>
      </c>
      <c r="F225" s="77" t="s">
        <v>25</v>
      </c>
      <c r="G225" s="75"/>
      <c r="H225" s="247">
        <v>0</v>
      </c>
      <c r="I225" s="232">
        <v>8</v>
      </c>
      <c r="J225" s="233">
        <f t="shared" si="3"/>
        <v>88.24</v>
      </c>
    </row>
    <row r="226" spans="1:10" ht="15">
      <c r="A226" s="76" t="s">
        <v>258</v>
      </c>
      <c r="B226" s="92" t="s">
        <v>238</v>
      </c>
      <c r="C226" s="78">
        <v>3.56</v>
      </c>
      <c r="D226" s="76" t="s">
        <v>13</v>
      </c>
      <c r="E226" s="77" t="s">
        <v>16</v>
      </c>
      <c r="F226" s="77" t="s">
        <v>28</v>
      </c>
      <c r="G226" s="75"/>
      <c r="H226" s="247">
        <v>0</v>
      </c>
      <c r="I226" s="232">
        <v>21</v>
      </c>
      <c r="J226" s="233">
        <f t="shared" si="3"/>
        <v>74.76</v>
      </c>
    </row>
    <row r="227" spans="1:10" ht="15">
      <c r="A227" s="76" t="s">
        <v>259</v>
      </c>
      <c r="B227" s="92" t="s">
        <v>10</v>
      </c>
      <c r="C227" s="78">
        <v>83.15</v>
      </c>
      <c r="D227" s="76" t="s">
        <v>13</v>
      </c>
      <c r="E227" s="77" t="s">
        <v>359</v>
      </c>
      <c r="F227" s="92" t="s">
        <v>28</v>
      </c>
      <c r="G227" s="75"/>
      <c r="H227" s="247">
        <v>0</v>
      </c>
      <c r="I227" s="232">
        <v>21</v>
      </c>
      <c r="J227" s="233">
        <f t="shared" si="3"/>
        <v>1746.15</v>
      </c>
    </row>
    <row r="228" spans="1:10" ht="15">
      <c r="A228" s="76" t="s">
        <v>260</v>
      </c>
      <c r="B228" s="92" t="s">
        <v>10</v>
      </c>
      <c r="C228" s="78">
        <v>16.15</v>
      </c>
      <c r="D228" s="76" t="s">
        <v>13</v>
      </c>
      <c r="E228" s="77" t="s">
        <v>359</v>
      </c>
      <c r="F228" s="92" t="s">
        <v>34</v>
      </c>
      <c r="G228" s="75"/>
      <c r="H228" s="247">
        <v>0</v>
      </c>
      <c r="I228" s="232">
        <v>63</v>
      </c>
      <c r="J228" s="233">
        <f t="shared" si="3"/>
        <v>1017.4499999999999</v>
      </c>
    </row>
    <row r="229" spans="1:10" ht="15">
      <c r="A229" s="76" t="s">
        <v>261</v>
      </c>
      <c r="B229" s="92" t="s">
        <v>37</v>
      </c>
      <c r="C229" s="78">
        <v>16.3</v>
      </c>
      <c r="D229" s="76" t="s">
        <v>13</v>
      </c>
      <c r="E229" s="77" t="s">
        <v>11</v>
      </c>
      <c r="F229" s="92" t="s">
        <v>34</v>
      </c>
      <c r="G229" s="75"/>
      <c r="H229" s="247">
        <v>0</v>
      </c>
      <c r="I229" s="232">
        <v>63</v>
      </c>
      <c r="J229" s="233">
        <f t="shared" si="3"/>
        <v>1026.9</v>
      </c>
    </row>
    <row r="230" spans="1:10" ht="15">
      <c r="A230" s="76" t="s">
        <v>129</v>
      </c>
      <c r="B230" s="92" t="s">
        <v>537</v>
      </c>
      <c r="C230" s="78">
        <v>17.19</v>
      </c>
      <c r="D230" s="76" t="s">
        <v>22</v>
      </c>
      <c r="E230" s="77" t="s">
        <v>14</v>
      </c>
      <c r="F230" s="77" t="s">
        <v>21</v>
      </c>
      <c r="G230" s="75"/>
      <c r="H230" s="247">
        <v>0</v>
      </c>
      <c r="I230" s="232">
        <v>4</v>
      </c>
      <c r="J230" s="233">
        <f t="shared" si="3"/>
        <v>68.76</v>
      </c>
    </row>
    <row r="231" spans="1:10" ht="15">
      <c r="A231" s="76" t="s">
        <v>128</v>
      </c>
      <c r="B231" s="92" t="s">
        <v>20</v>
      </c>
      <c r="C231" s="78">
        <v>17.52</v>
      </c>
      <c r="D231" s="76" t="s">
        <v>22</v>
      </c>
      <c r="E231" s="77" t="s">
        <v>14</v>
      </c>
      <c r="F231" s="77" t="s">
        <v>25</v>
      </c>
      <c r="G231" s="75"/>
      <c r="H231" s="247">
        <v>0</v>
      </c>
      <c r="I231" s="232">
        <v>8</v>
      </c>
      <c r="J231" s="233">
        <f t="shared" si="3"/>
        <v>140.16</v>
      </c>
    </row>
    <row r="232" spans="1:10" ht="15">
      <c r="A232" s="76" t="s">
        <v>127</v>
      </c>
      <c r="B232" s="92" t="s">
        <v>20</v>
      </c>
      <c r="C232" s="78">
        <v>16.32</v>
      </c>
      <c r="D232" s="76" t="s">
        <v>22</v>
      </c>
      <c r="E232" s="77" t="s">
        <v>14</v>
      </c>
      <c r="F232" s="77" t="s">
        <v>25</v>
      </c>
      <c r="G232" s="75"/>
      <c r="H232" s="247">
        <v>0</v>
      </c>
      <c r="I232" s="232">
        <v>8</v>
      </c>
      <c r="J232" s="233">
        <f t="shared" si="3"/>
        <v>130.56</v>
      </c>
    </row>
    <row r="233" spans="1:10" ht="15">
      <c r="A233" s="76" t="s">
        <v>262</v>
      </c>
      <c r="B233" s="92" t="s">
        <v>20</v>
      </c>
      <c r="C233" s="78">
        <v>17.69</v>
      </c>
      <c r="D233" s="76" t="s">
        <v>22</v>
      </c>
      <c r="E233" s="77" t="s">
        <v>14</v>
      </c>
      <c r="F233" s="77" t="s">
        <v>25</v>
      </c>
      <c r="G233" s="75"/>
      <c r="H233" s="247">
        <v>0</v>
      </c>
      <c r="I233" s="232">
        <v>8</v>
      </c>
      <c r="J233" s="233">
        <f t="shared" si="3"/>
        <v>141.52</v>
      </c>
    </row>
    <row r="234" spans="1:10" ht="15">
      <c r="A234" s="76" t="s">
        <v>126</v>
      </c>
      <c r="B234" s="92" t="s">
        <v>20</v>
      </c>
      <c r="C234" s="78">
        <v>17.91</v>
      </c>
      <c r="D234" s="76" t="s">
        <v>22</v>
      </c>
      <c r="E234" s="77" t="s">
        <v>14</v>
      </c>
      <c r="F234" s="77" t="s">
        <v>25</v>
      </c>
      <c r="G234" s="75"/>
      <c r="H234" s="247">
        <v>0</v>
      </c>
      <c r="I234" s="232">
        <v>8</v>
      </c>
      <c r="J234" s="233">
        <f t="shared" si="3"/>
        <v>143.28</v>
      </c>
    </row>
    <row r="235" spans="1:10" ht="15">
      <c r="A235" s="195" t="s">
        <v>125</v>
      </c>
      <c r="B235" s="92" t="s">
        <v>20</v>
      </c>
      <c r="C235" s="78">
        <v>34.19</v>
      </c>
      <c r="D235" s="76" t="s">
        <v>22</v>
      </c>
      <c r="E235" s="77" t="s">
        <v>14</v>
      </c>
      <c r="F235" s="77" t="s">
        <v>25</v>
      </c>
      <c r="G235" s="75"/>
      <c r="H235" s="247">
        <v>0</v>
      </c>
      <c r="I235" s="232">
        <v>8</v>
      </c>
      <c r="J235" s="233">
        <f t="shared" si="3"/>
        <v>273.52</v>
      </c>
    </row>
    <row r="236" spans="1:10" ht="15">
      <c r="A236" s="195" t="s">
        <v>123</v>
      </c>
      <c r="B236" s="92" t="s">
        <v>20</v>
      </c>
      <c r="C236" s="78">
        <v>16.97</v>
      </c>
      <c r="D236" s="76" t="s">
        <v>22</v>
      </c>
      <c r="E236" s="77" t="s">
        <v>14</v>
      </c>
      <c r="F236" s="77" t="s">
        <v>25</v>
      </c>
      <c r="G236" s="75"/>
      <c r="H236" s="247">
        <v>0</v>
      </c>
      <c r="I236" s="232">
        <v>8</v>
      </c>
      <c r="J236" s="233">
        <f t="shared" si="3"/>
        <v>135.76</v>
      </c>
    </row>
    <row r="237" spans="1:10" ht="15">
      <c r="A237" s="195" t="s">
        <v>122</v>
      </c>
      <c r="B237" s="92" t="s">
        <v>20</v>
      </c>
      <c r="C237" s="78">
        <v>17.99</v>
      </c>
      <c r="D237" s="76" t="s">
        <v>22</v>
      </c>
      <c r="E237" s="77" t="s">
        <v>14</v>
      </c>
      <c r="F237" s="77" t="s">
        <v>25</v>
      </c>
      <c r="G237" s="75"/>
      <c r="H237" s="247">
        <v>0</v>
      </c>
      <c r="I237" s="232">
        <v>8</v>
      </c>
      <c r="J237" s="233">
        <f t="shared" si="3"/>
        <v>143.92</v>
      </c>
    </row>
    <row r="238" spans="1:10" ht="15">
      <c r="A238" s="195" t="s">
        <v>120</v>
      </c>
      <c r="B238" s="92" t="s">
        <v>20</v>
      </c>
      <c r="C238" s="78">
        <v>17.85</v>
      </c>
      <c r="D238" s="76" t="s">
        <v>22</v>
      </c>
      <c r="E238" s="77" t="s">
        <v>14</v>
      </c>
      <c r="F238" s="77" t="s">
        <v>25</v>
      </c>
      <c r="G238" s="75"/>
      <c r="H238" s="247">
        <v>0</v>
      </c>
      <c r="I238" s="232">
        <v>8</v>
      </c>
      <c r="J238" s="233">
        <f t="shared" si="3"/>
        <v>142.8</v>
      </c>
    </row>
    <row r="239" spans="1:10" ht="15">
      <c r="A239" s="195" t="s">
        <v>121</v>
      </c>
      <c r="B239" s="92" t="s">
        <v>20</v>
      </c>
      <c r="C239" s="78">
        <v>17.33</v>
      </c>
      <c r="D239" s="76" t="s">
        <v>22</v>
      </c>
      <c r="E239" s="77" t="s">
        <v>14</v>
      </c>
      <c r="F239" s="77" t="s">
        <v>25</v>
      </c>
      <c r="G239" s="75"/>
      <c r="H239" s="247">
        <v>0</v>
      </c>
      <c r="I239" s="232">
        <v>8</v>
      </c>
      <c r="J239" s="233">
        <f t="shared" si="3"/>
        <v>138.64</v>
      </c>
    </row>
    <row r="240" spans="1:10" ht="15">
      <c r="A240" s="195" t="s">
        <v>119</v>
      </c>
      <c r="B240" s="92" t="s">
        <v>20</v>
      </c>
      <c r="C240" s="78">
        <v>35.65</v>
      </c>
      <c r="D240" s="76" t="s">
        <v>22</v>
      </c>
      <c r="E240" s="77" t="s">
        <v>14</v>
      </c>
      <c r="F240" s="77" t="s">
        <v>25</v>
      </c>
      <c r="G240" s="75"/>
      <c r="H240" s="247">
        <v>0</v>
      </c>
      <c r="I240" s="232">
        <v>8</v>
      </c>
      <c r="J240" s="233">
        <f t="shared" si="3"/>
        <v>285.2</v>
      </c>
    </row>
    <row r="241" spans="1:10" ht="15">
      <c r="A241" s="195" t="s">
        <v>118</v>
      </c>
      <c r="B241" s="92" t="s">
        <v>20</v>
      </c>
      <c r="C241" s="78">
        <v>17.93</v>
      </c>
      <c r="D241" s="76" t="s">
        <v>22</v>
      </c>
      <c r="E241" s="77" t="s">
        <v>14</v>
      </c>
      <c r="F241" s="77" t="s">
        <v>25</v>
      </c>
      <c r="G241" s="75"/>
      <c r="H241" s="247">
        <v>0</v>
      </c>
      <c r="I241" s="232">
        <v>8</v>
      </c>
      <c r="J241" s="233">
        <f t="shared" si="3"/>
        <v>143.44</v>
      </c>
    </row>
    <row r="242" spans="1:10" ht="15">
      <c r="A242" s="195" t="s">
        <v>116</v>
      </c>
      <c r="B242" s="92" t="s">
        <v>20</v>
      </c>
      <c r="C242" s="78">
        <v>16.86</v>
      </c>
      <c r="D242" s="76" t="s">
        <v>22</v>
      </c>
      <c r="E242" s="77" t="s">
        <v>14</v>
      </c>
      <c r="F242" s="77" t="s">
        <v>25</v>
      </c>
      <c r="G242" s="75"/>
      <c r="H242" s="247">
        <v>0</v>
      </c>
      <c r="I242" s="232">
        <v>8</v>
      </c>
      <c r="J242" s="233">
        <f t="shared" si="3"/>
        <v>134.88</v>
      </c>
    </row>
    <row r="243" spans="1:10" ht="15">
      <c r="A243" s="195" t="s">
        <v>117</v>
      </c>
      <c r="B243" s="92" t="s">
        <v>20</v>
      </c>
      <c r="C243" s="78">
        <v>29.01</v>
      </c>
      <c r="D243" s="76" t="s">
        <v>22</v>
      </c>
      <c r="E243" s="77" t="s">
        <v>14</v>
      </c>
      <c r="F243" s="77" t="s">
        <v>25</v>
      </c>
      <c r="G243" s="75"/>
      <c r="H243" s="247">
        <v>0</v>
      </c>
      <c r="I243" s="232">
        <v>8</v>
      </c>
      <c r="J243" s="233">
        <f t="shared" si="3"/>
        <v>232.08</v>
      </c>
    </row>
    <row r="244" spans="1:10" ht="15">
      <c r="A244" s="195" t="s">
        <v>115</v>
      </c>
      <c r="B244" s="92" t="s">
        <v>38</v>
      </c>
      <c r="C244" s="78">
        <v>6.41</v>
      </c>
      <c r="D244" s="76" t="s">
        <v>13</v>
      </c>
      <c r="E244" s="77" t="s">
        <v>16</v>
      </c>
      <c r="F244" s="92" t="s">
        <v>28</v>
      </c>
      <c r="G244" s="75"/>
      <c r="H244" s="247">
        <v>0</v>
      </c>
      <c r="I244" s="232">
        <v>21</v>
      </c>
      <c r="J244" s="233">
        <f t="shared" si="3"/>
        <v>134.61</v>
      </c>
    </row>
    <row r="245" spans="1:10" ht="15">
      <c r="A245" s="195" t="s">
        <v>114</v>
      </c>
      <c r="B245" s="92" t="s">
        <v>39</v>
      </c>
      <c r="C245" s="78">
        <v>6.31</v>
      </c>
      <c r="D245" s="76" t="s">
        <v>13</v>
      </c>
      <c r="E245" s="77" t="s">
        <v>16</v>
      </c>
      <c r="F245" s="92" t="s">
        <v>28</v>
      </c>
      <c r="G245" s="75"/>
      <c r="H245" s="247">
        <v>0</v>
      </c>
      <c r="I245" s="232">
        <v>21</v>
      </c>
      <c r="J245" s="233">
        <f t="shared" si="3"/>
        <v>132.51</v>
      </c>
    </row>
    <row r="246" spans="1:10" ht="15">
      <c r="A246" s="195" t="s">
        <v>113</v>
      </c>
      <c r="B246" s="92" t="s">
        <v>20</v>
      </c>
      <c r="C246" s="78">
        <v>28.54</v>
      </c>
      <c r="D246" s="76" t="s">
        <v>22</v>
      </c>
      <c r="E246" s="77" t="s">
        <v>14</v>
      </c>
      <c r="F246" s="77" t="s">
        <v>25</v>
      </c>
      <c r="G246" s="75"/>
      <c r="H246" s="247">
        <v>0</v>
      </c>
      <c r="I246" s="232">
        <v>8</v>
      </c>
      <c r="J246" s="233">
        <f t="shared" si="3"/>
        <v>228.32</v>
      </c>
    </row>
    <row r="247" spans="1:10" ht="15">
      <c r="A247" s="195" t="s">
        <v>112</v>
      </c>
      <c r="B247" s="92" t="s">
        <v>48</v>
      </c>
      <c r="C247" s="78">
        <v>17.5</v>
      </c>
      <c r="D247" s="76" t="s">
        <v>550</v>
      </c>
      <c r="E247" s="77" t="s">
        <v>14</v>
      </c>
      <c r="F247" s="92" t="s">
        <v>472</v>
      </c>
      <c r="G247" s="75"/>
      <c r="H247" s="247">
        <v>0</v>
      </c>
      <c r="I247" s="232">
        <v>0.16667</v>
      </c>
      <c r="J247" s="233">
        <f t="shared" si="3"/>
        <v>2.916725</v>
      </c>
    </row>
    <row r="248" spans="1:10" ht="15">
      <c r="A248" s="195" t="s">
        <v>263</v>
      </c>
      <c r="B248" s="92" t="s">
        <v>48</v>
      </c>
      <c r="C248" s="78">
        <v>11.36</v>
      </c>
      <c r="D248" s="76" t="s">
        <v>550</v>
      </c>
      <c r="E248" s="77" t="s">
        <v>14</v>
      </c>
      <c r="F248" s="92" t="s">
        <v>472</v>
      </c>
      <c r="G248" s="75"/>
      <c r="H248" s="247">
        <v>0</v>
      </c>
      <c r="I248" s="232">
        <v>0.16667</v>
      </c>
      <c r="J248" s="233">
        <f t="shared" si="3"/>
        <v>1.8933712</v>
      </c>
    </row>
    <row r="249" spans="1:10" ht="15">
      <c r="A249" s="195" t="s">
        <v>111</v>
      </c>
      <c r="B249" s="92" t="s">
        <v>31</v>
      </c>
      <c r="C249" s="78">
        <v>5.9</v>
      </c>
      <c r="D249" s="76" t="s">
        <v>13</v>
      </c>
      <c r="E249" s="77" t="s">
        <v>16</v>
      </c>
      <c r="F249" s="92" t="s">
        <v>28</v>
      </c>
      <c r="G249" s="75"/>
      <c r="H249" s="247">
        <v>0</v>
      </c>
      <c r="I249" s="232">
        <v>21</v>
      </c>
      <c r="J249" s="233">
        <f t="shared" si="3"/>
        <v>123.9</v>
      </c>
    </row>
    <row r="250" spans="1:10" ht="15">
      <c r="A250" s="195" t="s">
        <v>110</v>
      </c>
      <c r="B250" s="92" t="s">
        <v>10</v>
      </c>
      <c r="C250" s="78">
        <v>76.37</v>
      </c>
      <c r="D250" s="76" t="s">
        <v>13</v>
      </c>
      <c r="E250" s="77" t="s">
        <v>359</v>
      </c>
      <c r="F250" s="77" t="s">
        <v>28</v>
      </c>
      <c r="G250" s="75"/>
      <c r="H250" s="247">
        <v>0</v>
      </c>
      <c r="I250" s="232">
        <v>21</v>
      </c>
      <c r="J250" s="233">
        <f t="shared" si="3"/>
        <v>1603.77</v>
      </c>
    </row>
    <row r="251" spans="1:10" ht="15">
      <c r="A251" s="195" t="s">
        <v>108</v>
      </c>
      <c r="B251" s="92" t="s">
        <v>12</v>
      </c>
      <c r="C251" s="78">
        <v>2.94</v>
      </c>
      <c r="D251" s="76" t="s">
        <v>13</v>
      </c>
      <c r="E251" s="77" t="s">
        <v>11</v>
      </c>
      <c r="F251" s="77" t="s">
        <v>25</v>
      </c>
      <c r="G251" s="75"/>
      <c r="H251" s="247">
        <v>0</v>
      </c>
      <c r="I251" s="232">
        <v>8</v>
      </c>
      <c r="J251" s="233">
        <f t="shared" si="3"/>
        <v>23.52</v>
      </c>
    </row>
    <row r="252" spans="1:10" ht="15">
      <c r="A252" s="195" t="s">
        <v>109</v>
      </c>
      <c r="B252" s="92" t="s">
        <v>20</v>
      </c>
      <c r="C252" s="78">
        <v>16.96</v>
      </c>
      <c r="D252" s="76" t="s">
        <v>22</v>
      </c>
      <c r="E252" s="77" t="s">
        <v>14</v>
      </c>
      <c r="F252" s="77" t="s">
        <v>25</v>
      </c>
      <c r="G252" s="75"/>
      <c r="H252" s="247">
        <v>0</v>
      </c>
      <c r="I252" s="232">
        <v>8</v>
      </c>
      <c r="J252" s="233">
        <f t="shared" si="3"/>
        <v>135.68</v>
      </c>
    </row>
    <row r="253" spans="1:10" ht="15">
      <c r="A253" s="195" t="s">
        <v>264</v>
      </c>
      <c r="B253" s="92" t="s">
        <v>20</v>
      </c>
      <c r="C253" s="78">
        <v>10.22</v>
      </c>
      <c r="D253" s="76" t="s">
        <v>22</v>
      </c>
      <c r="E253" s="77" t="s">
        <v>14</v>
      </c>
      <c r="F253" s="77" t="s">
        <v>25</v>
      </c>
      <c r="G253" s="75"/>
      <c r="H253" s="247">
        <v>0</v>
      </c>
      <c r="I253" s="232">
        <v>8</v>
      </c>
      <c r="J253" s="233">
        <f t="shared" si="3"/>
        <v>81.76</v>
      </c>
    </row>
    <row r="254" spans="1:10" ht="15">
      <c r="A254" s="195" t="s">
        <v>107</v>
      </c>
      <c r="B254" s="92" t="s">
        <v>20</v>
      </c>
      <c r="C254" s="78">
        <v>17.59</v>
      </c>
      <c r="D254" s="76" t="s">
        <v>22</v>
      </c>
      <c r="E254" s="77" t="s">
        <v>14</v>
      </c>
      <c r="F254" s="77" t="s">
        <v>25</v>
      </c>
      <c r="G254" s="75"/>
      <c r="H254" s="247">
        <v>0</v>
      </c>
      <c r="I254" s="232">
        <v>8</v>
      </c>
      <c r="J254" s="233">
        <f t="shared" si="3"/>
        <v>140.72</v>
      </c>
    </row>
    <row r="255" spans="1:10" ht="15">
      <c r="A255" s="195" t="s">
        <v>106</v>
      </c>
      <c r="B255" s="92" t="s">
        <v>39</v>
      </c>
      <c r="C255" s="78">
        <v>6.52</v>
      </c>
      <c r="D255" s="76" t="s">
        <v>13</v>
      </c>
      <c r="E255" s="77" t="s">
        <v>16</v>
      </c>
      <c r="F255" s="92" t="s">
        <v>28</v>
      </c>
      <c r="G255" s="75"/>
      <c r="H255" s="247">
        <v>0</v>
      </c>
      <c r="I255" s="232">
        <v>21</v>
      </c>
      <c r="J255" s="233">
        <f t="shared" si="3"/>
        <v>136.92</v>
      </c>
    </row>
    <row r="256" spans="1:10" ht="15">
      <c r="A256" s="195" t="s">
        <v>105</v>
      </c>
      <c r="B256" s="92" t="s">
        <v>38</v>
      </c>
      <c r="C256" s="78">
        <v>3.83</v>
      </c>
      <c r="D256" s="76" t="s">
        <v>13</v>
      </c>
      <c r="E256" s="77" t="s">
        <v>16</v>
      </c>
      <c r="F256" s="92" t="s">
        <v>28</v>
      </c>
      <c r="G256" s="75"/>
      <c r="H256" s="247">
        <v>0</v>
      </c>
      <c r="I256" s="232">
        <v>21</v>
      </c>
      <c r="J256" s="233">
        <f t="shared" si="3"/>
        <v>80.43</v>
      </c>
    </row>
    <row r="257" spans="1:10" ht="15">
      <c r="A257" s="195" t="s">
        <v>104</v>
      </c>
      <c r="B257" s="92" t="s">
        <v>12</v>
      </c>
      <c r="C257" s="78">
        <v>2.18</v>
      </c>
      <c r="D257" s="76" t="s">
        <v>13</v>
      </c>
      <c r="E257" s="77" t="s">
        <v>11</v>
      </c>
      <c r="F257" s="77" t="s">
        <v>25</v>
      </c>
      <c r="G257" s="75"/>
      <c r="H257" s="247">
        <v>0</v>
      </c>
      <c r="I257" s="232">
        <v>8</v>
      </c>
      <c r="J257" s="233">
        <f t="shared" si="3"/>
        <v>17.44</v>
      </c>
    </row>
    <row r="258" spans="1:10" ht="15">
      <c r="A258" s="195" t="s">
        <v>265</v>
      </c>
      <c r="B258" s="92" t="s">
        <v>20</v>
      </c>
      <c r="C258" s="78">
        <v>22.86</v>
      </c>
      <c r="D258" s="76" t="s">
        <v>22</v>
      </c>
      <c r="E258" s="77" t="s">
        <v>14</v>
      </c>
      <c r="F258" s="77" t="s">
        <v>25</v>
      </c>
      <c r="G258" s="75"/>
      <c r="H258" s="247">
        <v>0</v>
      </c>
      <c r="I258" s="232">
        <v>8</v>
      </c>
      <c r="J258" s="233">
        <f t="shared" si="3"/>
        <v>182.88</v>
      </c>
    </row>
    <row r="259" spans="1:10" ht="15">
      <c r="A259" s="195" t="s">
        <v>266</v>
      </c>
      <c r="B259" s="92" t="s">
        <v>20</v>
      </c>
      <c r="C259" s="78">
        <v>17.12</v>
      </c>
      <c r="D259" s="76" t="s">
        <v>22</v>
      </c>
      <c r="E259" s="77" t="s">
        <v>14</v>
      </c>
      <c r="F259" s="77" t="s">
        <v>25</v>
      </c>
      <c r="G259" s="75"/>
      <c r="H259" s="247">
        <v>0</v>
      </c>
      <c r="I259" s="232">
        <v>8</v>
      </c>
      <c r="J259" s="233">
        <f t="shared" si="3"/>
        <v>136.96</v>
      </c>
    </row>
    <row r="260" spans="1:10" ht="15">
      <c r="A260" s="195" t="s">
        <v>102</v>
      </c>
      <c r="B260" s="92" t="s">
        <v>20</v>
      </c>
      <c r="C260" s="78">
        <v>31.31</v>
      </c>
      <c r="D260" s="76" t="s">
        <v>22</v>
      </c>
      <c r="E260" s="77" t="s">
        <v>14</v>
      </c>
      <c r="F260" s="77" t="s">
        <v>25</v>
      </c>
      <c r="G260" s="75"/>
      <c r="H260" s="247">
        <v>0</v>
      </c>
      <c r="I260" s="232">
        <v>8</v>
      </c>
      <c r="J260" s="233">
        <f t="shared" si="3"/>
        <v>250.48</v>
      </c>
    </row>
    <row r="261" spans="1:10" ht="15">
      <c r="A261" s="195" t="s">
        <v>100</v>
      </c>
      <c r="B261" s="92" t="s">
        <v>31</v>
      </c>
      <c r="C261" s="78">
        <v>3.84</v>
      </c>
      <c r="D261" s="76" t="s">
        <v>13</v>
      </c>
      <c r="E261" s="77" t="s">
        <v>16</v>
      </c>
      <c r="F261" s="92" t="s">
        <v>28</v>
      </c>
      <c r="G261" s="75"/>
      <c r="H261" s="247">
        <v>0</v>
      </c>
      <c r="I261" s="232">
        <v>21</v>
      </c>
      <c r="J261" s="233">
        <f t="shared" si="3"/>
        <v>80.64</v>
      </c>
    </row>
    <row r="262" spans="1:10" ht="15">
      <c r="A262" s="195" t="s">
        <v>101</v>
      </c>
      <c r="B262" s="92" t="s">
        <v>225</v>
      </c>
      <c r="C262" s="78">
        <v>3.26</v>
      </c>
      <c r="D262" s="76" t="s">
        <v>13</v>
      </c>
      <c r="E262" s="77" t="s">
        <v>16</v>
      </c>
      <c r="F262" s="92" t="s">
        <v>28</v>
      </c>
      <c r="G262" s="75"/>
      <c r="H262" s="247">
        <v>0</v>
      </c>
      <c r="I262" s="232">
        <v>21</v>
      </c>
      <c r="J262" s="233">
        <f t="shared" si="3"/>
        <v>68.46</v>
      </c>
    </row>
    <row r="263" spans="1:10" ht="15">
      <c r="A263" s="195" t="s">
        <v>98</v>
      </c>
      <c r="B263" s="92" t="s">
        <v>12</v>
      </c>
      <c r="C263" s="78">
        <v>2.04</v>
      </c>
      <c r="D263" s="76" t="s">
        <v>13</v>
      </c>
      <c r="E263" s="77" t="s">
        <v>11</v>
      </c>
      <c r="F263" s="77" t="s">
        <v>25</v>
      </c>
      <c r="G263" s="75"/>
      <c r="H263" s="247">
        <v>0</v>
      </c>
      <c r="I263" s="232">
        <v>8</v>
      </c>
      <c r="J263" s="233">
        <f t="shared" si="3"/>
        <v>16.32</v>
      </c>
    </row>
    <row r="264" spans="1:10" ht="15">
      <c r="A264" s="195" t="s">
        <v>99</v>
      </c>
      <c r="B264" s="92" t="s">
        <v>20</v>
      </c>
      <c r="C264" s="78">
        <v>17.17</v>
      </c>
      <c r="D264" s="76" t="s">
        <v>22</v>
      </c>
      <c r="E264" s="77" t="s">
        <v>14</v>
      </c>
      <c r="F264" s="77" t="s">
        <v>25</v>
      </c>
      <c r="G264" s="75"/>
      <c r="H264" s="247">
        <v>0</v>
      </c>
      <c r="I264" s="232">
        <v>8</v>
      </c>
      <c r="J264" s="233">
        <f t="shared" si="3"/>
        <v>137.36</v>
      </c>
    </row>
    <row r="265" spans="1:10" ht="15">
      <c r="A265" s="195" t="s">
        <v>267</v>
      </c>
      <c r="B265" s="92" t="s">
        <v>20</v>
      </c>
      <c r="C265" s="78">
        <v>13.74</v>
      </c>
      <c r="D265" s="76" t="s">
        <v>22</v>
      </c>
      <c r="E265" s="77" t="s">
        <v>14</v>
      </c>
      <c r="F265" s="77" t="s">
        <v>25</v>
      </c>
      <c r="G265" s="75"/>
      <c r="H265" s="247">
        <v>0</v>
      </c>
      <c r="I265" s="232">
        <v>8</v>
      </c>
      <c r="J265" s="233">
        <f t="shared" si="3"/>
        <v>109.92</v>
      </c>
    </row>
    <row r="266" spans="1:10" ht="15">
      <c r="A266" s="195" t="s">
        <v>97</v>
      </c>
      <c r="B266" s="92" t="s">
        <v>20</v>
      </c>
      <c r="C266" s="78">
        <v>17.66</v>
      </c>
      <c r="D266" s="76" t="s">
        <v>22</v>
      </c>
      <c r="E266" s="77" t="s">
        <v>14</v>
      </c>
      <c r="F266" s="77" t="s">
        <v>25</v>
      </c>
      <c r="G266" s="75"/>
      <c r="H266" s="247">
        <v>0</v>
      </c>
      <c r="I266" s="232">
        <v>8</v>
      </c>
      <c r="J266" s="233">
        <f aca="true" t="shared" si="4" ref="J266:J282">C266*I266</f>
        <v>141.28</v>
      </c>
    </row>
    <row r="267" spans="1:10" ht="15">
      <c r="A267" s="195" t="s">
        <v>96</v>
      </c>
      <c r="B267" s="92" t="s">
        <v>20</v>
      </c>
      <c r="C267" s="78">
        <v>17.43</v>
      </c>
      <c r="D267" s="76" t="s">
        <v>22</v>
      </c>
      <c r="E267" s="77" t="s">
        <v>14</v>
      </c>
      <c r="F267" s="77" t="s">
        <v>25</v>
      </c>
      <c r="G267" s="75"/>
      <c r="H267" s="247">
        <v>0</v>
      </c>
      <c r="I267" s="232">
        <v>8</v>
      </c>
      <c r="J267" s="233">
        <f t="shared" si="4"/>
        <v>139.44</v>
      </c>
    </row>
    <row r="268" spans="1:10" ht="15">
      <c r="A268" s="195" t="s">
        <v>124</v>
      </c>
      <c r="B268" s="92" t="s">
        <v>12</v>
      </c>
      <c r="C268" s="78">
        <v>2.13</v>
      </c>
      <c r="D268" s="76" t="s">
        <v>13</v>
      </c>
      <c r="E268" s="77" t="s">
        <v>11</v>
      </c>
      <c r="F268" s="77" t="s">
        <v>25</v>
      </c>
      <c r="G268" s="75"/>
      <c r="H268" s="247">
        <v>0</v>
      </c>
      <c r="I268" s="232">
        <v>8</v>
      </c>
      <c r="J268" s="233">
        <f t="shared" si="4"/>
        <v>17.04</v>
      </c>
    </row>
    <row r="269" spans="1:10" ht="15">
      <c r="A269" s="195" t="s">
        <v>268</v>
      </c>
      <c r="B269" s="92" t="s">
        <v>20</v>
      </c>
      <c r="C269" s="78">
        <v>18</v>
      </c>
      <c r="D269" s="76" t="s">
        <v>22</v>
      </c>
      <c r="E269" s="77" t="s">
        <v>14</v>
      </c>
      <c r="F269" s="77" t="s">
        <v>25</v>
      </c>
      <c r="G269" s="75"/>
      <c r="H269" s="247">
        <v>0</v>
      </c>
      <c r="I269" s="232">
        <v>8</v>
      </c>
      <c r="J269" s="233">
        <f t="shared" si="4"/>
        <v>144</v>
      </c>
    </row>
    <row r="270" spans="1:10" ht="15">
      <c r="A270" s="195" t="s">
        <v>269</v>
      </c>
      <c r="B270" s="92" t="s">
        <v>20</v>
      </c>
      <c r="C270" s="78">
        <v>10.4</v>
      </c>
      <c r="D270" s="76" t="s">
        <v>22</v>
      </c>
      <c r="E270" s="77" t="s">
        <v>14</v>
      </c>
      <c r="F270" s="77" t="s">
        <v>25</v>
      </c>
      <c r="G270" s="75"/>
      <c r="H270" s="247">
        <v>0</v>
      </c>
      <c r="I270" s="232">
        <v>8</v>
      </c>
      <c r="J270" s="233">
        <f t="shared" si="4"/>
        <v>83.2</v>
      </c>
    </row>
    <row r="271" spans="1:10" ht="15">
      <c r="A271" s="195" t="s">
        <v>270</v>
      </c>
      <c r="B271" s="92" t="s">
        <v>20</v>
      </c>
      <c r="C271" s="78">
        <v>18.17</v>
      </c>
      <c r="D271" s="76" t="s">
        <v>22</v>
      </c>
      <c r="E271" s="77" t="s">
        <v>14</v>
      </c>
      <c r="F271" s="77" t="s">
        <v>25</v>
      </c>
      <c r="G271" s="75"/>
      <c r="H271" s="247">
        <v>0</v>
      </c>
      <c r="I271" s="232">
        <v>8</v>
      </c>
      <c r="J271" s="233">
        <f t="shared" si="4"/>
        <v>145.36</v>
      </c>
    </row>
    <row r="272" spans="1:10" ht="15">
      <c r="A272" s="195" t="s">
        <v>271</v>
      </c>
      <c r="B272" s="92" t="s">
        <v>20</v>
      </c>
      <c r="C272" s="78">
        <v>17.07</v>
      </c>
      <c r="D272" s="76" t="s">
        <v>22</v>
      </c>
      <c r="E272" s="77" t="s">
        <v>14</v>
      </c>
      <c r="F272" s="77" t="s">
        <v>25</v>
      </c>
      <c r="G272" s="75"/>
      <c r="H272" s="247">
        <v>0</v>
      </c>
      <c r="I272" s="232">
        <v>8</v>
      </c>
      <c r="J272" s="233">
        <f t="shared" si="4"/>
        <v>136.56</v>
      </c>
    </row>
    <row r="273" spans="1:10" ht="15">
      <c r="A273" s="195" t="s">
        <v>272</v>
      </c>
      <c r="B273" s="92" t="s">
        <v>20</v>
      </c>
      <c r="C273" s="78">
        <v>34.98</v>
      </c>
      <c r="D273" s="76" t="s">
        <v>22</v>
      </c>
      <c r="E273" s="77" t="s">
        <v>14</v>
      </c>
      <c r="F273" s="77" t="s">
        <v>25</v>
      </c>
      <c r="G273" s="75"/>
      <c r="H273" s="247">
        <v>0</v>
      </c>
      <c r="I273" s="232">
        <v>8</v>
      </c>
      <c r="J273" s="233">
        <f t="shared" si="4"/>
        <v>279.84</v>
      </c>
    </row>
    <row r="274" spans="1:10" ht="15">
      <c r="A274" s="195" t="s">
        <v>273</v>
      </c>
      <c r="B274" s="92" t="s">
        <v>20</v>
      </c>
      <c r="C274" s="78">
        <v>17.7</v>
      </c>
      <c r="D274" s="76" t="s">
        <v>22</v>
      </c>
      <c r="E274" s="77" t="s">
        <v>14</v>
      </c>
      <c r="F274" s="77" t="s">
        <v>25</v>
      </c>
      <c r="G274" s="75"/>
      <c r="H274" s="247">
        <v>0</v>
      </c>
      <c r="I274" s="232">
        <v>8</v>
      </c>
      <c r="J274" s="233">
        <f t="shared" si="4"/>
        <v>141.6</v>
      </c>
    </row>
    <row r="275" spans="1:10" ht="15">
      <c r="A275" s="195" t="s">
        <v>274</v>
      </c>
      <c r="B275" s="92" t="s">
        <v>20</v>
      </c>
      <c r="C275" s="78">
        <v>17.23</v>
      </c>
      <c r="D275" s="76" t="s">
        <v>22</v>
      </c>
      <c r="E275" s="77" t="s">
        <v>14</v>
      </c>
      <c r="F275" s="77" t="s">
        <v>25</v>
      </c>
      <c r="G275" s="75"/>
      <c r="H275" s="247">
        <v>0</v>
      </c>
      <c r="I275" s="232">
        <v>8</v>
      </c>
      <c r="J275" s="233">
        <f t="shared" si="4"/>
        <v>137.84</v>
      </c>
    </row>
    <row r="276" spans="1:10" ht="15">
      <c r="A276" s="195" t="s">
        <v>275</v>
      </c>
      <c r="B276" s="92" t="s">
        <v>12</v>
      </c>
      <c r="C276" s="78">
        <v>2.09</v>
      </c>
      <c r="D276" s="76" t="s">
        <v>13</v>
      </c>
      <c r="E276" s="77" t="s">
        <v>11</v>
      </c>
      <c r="F276" s="77" t="s">
        <v>25</v>
      </c>
      <c r="G276" s="75"/>
      <c r="H276" s="247">
        <v>0</v>
      </c>
      <c r="I276" s="232">
        <v>8</v>
      </c>
      <c r="J276" s="233">
        <f t="shared" si="4"/>
        <v>16.72</v>
      </c>
    </row>
    <row r="277" spans="1:10" ht="15">
      <c r="A277" s="195" t="s">
        <v>276</v>
      </c>
      <c r="B277" s="92" t="s">
        <v>20</v>
      </c>
      <c r="C277" s="78">
        <v>15.97</v>
      </c>
      <c r="D277" s="76" t="s">
        <v>22</v>
      </c>
      <c r="E277" s="77" t="s">
        <v>14</v>
      </c>
      <c r="F277" s="77" t="s">
        <v>25</v>
      </c>
      <c r="G277" s="75"/>
      <c r="H277" s="247">
        <v>0</v>
      </c>
      <c r="I277" s="232">
        <v>8</v>
      </c>
      <c r="J277" s="233">
        <f t="shared" si="4"/>
        <v>127.76</v>
      </c>
    </row>
    <row r="278" spans="1:10" ht="15">
      <c r="A278" s="195" t="s">
        <v>277</v>
      </c>
      <c r="B278" s="92" t="s">
        <v>20</v>
      </c>
      <c r="C278" s="78">
        <v>10.95</v>
      </c>
      <c r="D278" s="76" t="s">
        <v>22</v>
      </c>
      <c r="E278" s="77" t="s">
        <v>14</v>
      </c>
      <c r="F278" s="77" t="s">
        <v>25</v>
      </c>
      <c r="G278" s="75"/>
      <c r="H278" s="247">
        <v>0</v>
      </c>
      <c r="I278" s="232">
        <v>8</v>
      </c>
      <c r="J278" s="233">
        <f t="shared" si="4"/>
        <v>87.6</v>
      </c>
    </row>
    <row r="279" spans="1:10" ht="15">
      <c r="A279" s="195" t="s">
        <v>278</v>
      </c>
      <c r="B279" s="92" t="s">
        <v>238</v>
      </c>
      <c r="C279" s="78">
        <v>3.6</v>
      </c>
      <c r="D279" s="76" t="s">
        <v>13</v>
      </c>
      <c r="E279" s="77" t="s">
        <v>16</v>
      </c>
      <c r="F279" s="77" t="s">
        <v>28</v>
      </c>
      <c r="G279" s="75"/>
      <c r="H279" s="247">
        <v>0</v>
      </c>
      <c r="I279" s="232">
        <v>21</v>
      </c>
      <c r="J279" s="233">
        <f t="shared" si="4"/>
        <v>75.60000000000001</v>
      </c>
    </row>
    <row r="280" spans="1:10" ht="15">
      <c r="A280" s="195" t="s">
        <v>279</v>
      </c>
      <c r="B280" s="92" t="s">
        <v>10</v>
      </c>
      <c r="C280" s="78">
        <v>76.37</v>
      </c>
      <c r="D280" s="76" t="s">
        <v>13</v>
      </c>
      <c r="E280" s="77" t="s">
        <v>359</v>
      </c>
      <c r="F280" s="77" t="s">
        <v>28</v>
      </c>
      <c r="G280" s="75"/>
      <c r="H280" s="247">
        <v>0</v>
      </c>
      <c r="I280" s="232">
        <v>21</v>
      </c>
      <c r="J280" s="233">
        <f t="shared" si="4"/>
        <v>1603.77</v>
      </c>
    </row>
    <row r="281" spans="1:10" ht="15">
      <c r="A281" s="195" t="s">
        <v>280</v>
      </c>
      <c r="B281" s="92" t="s">
        <v>10</v>
      </c>
      <c r="C281" s="78">
        <v>16.02</v>
      </c>
      <c r="D281" s="76" t="s">
        <v>13</v>
      </c>
      <c r="E281" s="77" t="s">
        <v>359</v>
      </c>
      <c r="F281" s="77" t="s">
        <v>34</v>
      </c>
      <c r="G281" s="75"/>
      <c r="H281" s="247">
        <v>0</v>
      </c>
      <c r="I281" s="232">
        <v>63</v>
      </c>
      <c r="J281" s="233">
        <f t="shared" si="4"/>
        <v>1009.26</v>
      </c>
    </row>
    <row r="282" spans="1:10" ht="15.75" thickBot="1">
      <c r="A282" s="196" t="s">
        <v>281</v>
      </c>
      <c r="B282" s="197" t="s">
        <v>37</v>
      </c>
      <c r="C282" s="154">
        <v>16.3</v>
      </c>
      <c r="D282" s="198" t="s">
        <v>13</v>
      </c>
      <c r="E282" s="156" t="s">
        <v>11</v>
      </c>
      <c r="F282" s="156" t="s">
        <v>34</v>
      </c>
      <c r="G282" s="153"/>
      <c r="H282" s="247">
        <v>0</v>
      </c>
      <c r="I282" s="234">
        <v>63</v>
      </c>
      <c r="J282" s="235">
        <f t="shared" si="4"/>
        <v>1026.9</v>
      </c>
    </row>
    <row r="283" spans="1:10" s="73" customFormat="1" ht="15">
      <c r="A283" s="99"/>
      <c r="B283" s="122" t="s">
        <v>544</v>
      </c>
      <c r="C283" s="101">
        <f>SUM(C10:C282)</f>
        <v>4593.2739999999985</v>
      </c>
      <c r="D283" s="102"/>
      <c r="E283" s="103"/>
      <c r="F283" s="103"/>
      <c r="G283" s="100"/>
      <c r="H283" s="228">
        <f>SUM(H10:H282)</f>
        <v>0</v>
      </c>
      <c r="I283" s="236"/>
      <c r="J283" s="237">
        <f>SUM(J10:J282)</f>
        <v>56723.811595987994</v>
      </c>
    </row>
    <row r="284" spans="1:10" s="73" customFormat="1" ht="12.75" customHeight="1" thickBot="1">
      <c r="A284" s="104"/>
      <c r="B284" s="105"/>
      <c r="C284" s="106"/>
      <c r="D284" s="107"/>
      <c r="E284" s="108"/>
      <c r="F284" s="108"/>
      <c r="G284" s="105"/>
      <c r="H284" s="229" t="s">
        <v>572</v>
      </c>
      <c r="I284" s="238"/>
      <c r="J284" s="239" t="s">
        <v>571</v>
      </c>
    </row>
    <row r="285" spans="1:10" s="73" customFormat="1" ht="7.5" customHeight="1">
      <c r="A285" s="206"/>
      <c r="B285" s="209"/>
      <c r="C285" s="244"/>
      <c r="D285" s="207"/>
      <c r="E285" s="208"/>
      <c r="F285" s="208"/>
      <c r="G285" s="209"/>
      <c r="H285" s="245"/>
      <c r="I285" s="210"/>
      <c r="J285" s="211"/>
    </row>
    <row r="286" spans="1:10" ht="15">
      <c r="A286" s="95"/>
      <c r="B286" s="57" t="s">
        <v>408</v>
      </c>
      <c r="C286" s="96">
        <v>175.74</v>
      </c>
      <c r="D286" s="95"/>
      <c r="E286" s="97" t="s">
        <v>466</v>
      </c>
      <c r="F286" s="98" t="s">
        <v>28</v>
      </c>
      <c r="G286" s="57"/>
      <c r="H286" s="246">
        <v>0</v>
      </c>
      <c r="I286" s="240">
        <v>21</v>
      </c>
      <c r="J286" s="241">
        <f>C286*I286</f>
        <v>3690.54</v>
      </c>
    </row>
    <row r="287" spans="1:10" ht="15">
      <c r="A287" s="17"/>
      <c r="B287" s="10" t="s">
        <v>137</v>
      </c>
      <c r="C287" s="21">
        <v>924</v>
      </c>
      <c r="D287" s="19"/>
      <c r="E287" s="18" t="s">
        <v>138</v>
      </c>
      <c r="F287" s="18" t="s">
        <v>472</v>
      </c>
      <c r="G287" s="26"/>
      <c r="H287" s="247">
        <v>0</v>
      </c>
      <c r="I287" s="125">
        <v>0.1666666</v>
      </c>
      <c r="J287" s="126">
        <f>C287*I287</f>
        <v>153.9999384</v>
      </c>
    </row>
    <row r="288" spans="1:10" ht="15.75" thickBot="1">
      <c r="A288" s="37"/>
      <c r="B288" s="38" t="s">
        <v>139</v>
      </c>
      <c r="C288" s="39">
        <v>1253.84</v>
      </c>
      <c r="D288" s="40"/>
      <c r="E288" s="41" t="s">
        <v>140</v>
      </c>
      <c r="F288" s="41" t="s">
        <v>472</v>
      </c>
      <c r="G288" s="26"/>
      <c r="H288" s="247">
        <v>0</v>
      </c>
      <c r="I288" s="125">
        <v>0.1666666</v>
      </c>
      <c r="J288" s="126">
        <f>C288*I288</f>
        <v>208.973249744</v>
      </c>
    </row>
    <row r="289" spans="1:10" s="73" customFormat="1" ht="15">
      <c r="A289" s="99"/>
      <c r="B289" s="122" t="s">
        <v>544</v>
      </c>
      <c r="C289" s="101">
        <f>SUM(C286:C288)</f>
        <v>2353.58</v>
      </c>
      <c r="D289" s="102"/>
      <c r="E289" s="103"/>
      <c r="F289" s="103"/>
      <c r="G289" s="100"/>
      <c r="H289" s="228">
        <f>SUM(H286:H288)</f>
        <v>0</v>
      </c>
      <c r="I289" s="236"/>
      <c r="J289" s="237">
        <f>SUM(J286:J288)</f>
        <v>4053.5131881439997</v>
      </c>
    </row>
    <row r="290" spans="1:10" s="73" customFormat="1" ht="12.75" customHeight="1" thickBot="1">
      <c r="A290" s="104"/>
      <c r="B290" s="105"/>
      <c r="C290" s="106"/>
      <c r="D290" s="107"/>
      <c r="E290" s="108"/>
      <c r="F290" s="108"/>
      <c r="G290" s="105"/>
      <c r="H290" s="229" t="s">
        <v>572</v>
      </c>
      <c r="I290" s="238"/>
      <c r="J290" s="239" t="s">
        <v>571</v>
      </c>
    </row>
    <row r="291" spans="1:10" s="73" customFormat="1" ht="7.5" customHeight="1">
      <c r="A291" s="206"/>
      <c r="B291" s="209"/>
      <c r="C291" s="244"/>
      <c r="D291" s="207"/>
      <c r="E291" s="208"/>
      <c r="F291" s="208"/>
      <c r="G291" s="209"/>
      <c r="H291" s="245"/>
      <c r="I291" s="210"/>
      <c r="J291" s="211"/>
    </row>
    <row r="292" spans="1:10" s="56" customFormat="1" ht="15.75" thickBot="1">
      <c r="A292" s="111"/>
      <c r="B292" s="205" t="s">
        <v>579</v>
      </c>
      <c r="C292" s="112" t="s">
        <v>578</v>
      </c>
      <c r="D292" s="113"/>
      <c r="E292" s="114"/>
      <c r="F292" s="114" t="s">
        <v>543</v>
      </c>
      <c r="G292" s="115"/>
      <c r="H292" s="246">
        <v>0</v>
      </c>
      <c r="I292" s="125"/>
      <c r="J292" s="126"/>
    </row>
    <row r="293" spans="1:10" s="73" customFormat="1" ht="15">
      <c r="A293" s="99"/>
      <c r="B293" s="122" t="s">
        <v>544</v>
      </c>
      <c r="C293" s="101"/>
      <c r="D293" s="102"/>
      <c r="E293" s="103"/>
      <c r="F293" s="103"/>
      <c r="G293" s="100"/>
      <c r="H293" s="228">
        <f>SUM(H292)</f>
        <v>0</v>
      </c>
      <c r="I293" s="236"/>
      <c r="J293" s="237"/>
    </row>
    <row r="294" spans="1:10" s="73" customFormat="1" ht="12.75" customHeight="1" thickBot="1">
      <c r="A294" s="104"/>
      <c r="B294" s="105"/>
      <c r="C294" s="106"/>
      <c r="D294" s="107"/>
      <c r="E294" s="108"/>
      <c r="F294" s="108"/>
      <c r="G294" s="105"/>
      <c r="H294" s="229" t="s">
        <v>572</v>
      </c>
      <c r="I294" s="238"/>
      <c r="J294" s="239"/>
    </row>
    <row r="295" spans="1:10" s="73" customFormat="1" ht="7.5" customHeight="1">
      <c r="A295" s="260"/>
      <c r="B295" s="261"/>
      <c r="C295" s="262"/>
      <c r="D295" s="263"/>
      <c r="E295" s="264"/>
      <c r="F295" s="264"/>
      <c r="G295" s="265"/>
      <c r="H295" s="266"/>
      <c r="I295" s="242"/>
      <c r="J295" s="243"/>
    </row>
    <row r="296" spans="1:10" s="42" customFormat="1" ht="15">
      <c r="A296" s="321" t="s">
        <v>541</v>
      </c>
      <c r="B296" s="321"/>
      <c r="C296" s="116">
        <f>C283</f>
        <v>4593.2739999999985</v>
      </c>
      <c r="D296" s="117"/>
      <c r="E296" s="118"/>
      <c r="F296" s="118"/>
      <c r="G296" s="118"/>
      <c r="H296" s="118"/>
      <c r="I296" s="127"/>
      <c r="J296" s="128">
        <f>J283</f>
        <v>56723.811595987994</v>
      </c>
    </row>
    <row r="297" spans="1:10" s="42" customFormat="1" ht="15">
      <c r="A297" s="320" t="s">
        <v>542</v>
      </c>
      <c r="B297" s="320"/>
      <c r="C297" s="119">
        <f>C289</f>
        <v>2353.58</v>
      </c>
      <c r="D297" s="120"/>
      <c r="E297" s="120"/>
      <c r="F297" s="120"/>
      <c r="G297" s="120"/>
      <c r="H297" s="120"/>
      <c r="I297" s="129"/>
      <c r="J297" s="128">
        <f>J289</f>
        <v>4053.5131881439997</v>
      </c>
    </row>
    <row r="298" spans="1:10" ht="15">
      <c r="A298" s="110"/>
      <c r="B298" s="110"/>
      <c r="C298" s="110"/>
      <c r="D298" s="110"/>
      <c r="E298" s="110"/>
      <c r="F298" s="110"/>
      <c r="G298" s="110"/>
      <c r="H298" s="109"/>
      <c r="I298" s="110"/>
      <c r="J298" s="121"/>
    </row>
    <row r="299" ht="60">
      <c r="H299" s="248" t="s">
        <v>595</v>
      </c>
    </row>
    <row r="300" ht="15">
      <c r="H300" s="110"/>
    </row>
    <row r="301" ht="15">
      <c r="H301" s="110"/>
    </row>
  </sheetData>
  <sheetProtection/>
  <autoFilter ref="A9:G297"/>
  <mergeCells count="4">
    <mergeCell ref="C7:F7"/>
    <mergeCell ref="C8:F8"/>
    <mergeCell ref="A297:B297"/>
    <mergeCell ref="A296:B296"/>
  </mergeCells>
  <printOptions horizontalCentered="1"/>
  <pageMargins left="0.7086614173228347" right="0.7086614173228347" top="1.1811023622047245" bottom="0.3937007874015748" header="0.31496062992125984" footer="0.31496062992125984"/>
  <pageSetup fitToHeight="4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5"/>
  <sheetViews>
    <sheetView view="pageBreakPreview" zoomScale="89" zoomScaleSheetLayoutView="89" zoomScalePageLayoutView="0" workbookViewId="0" topLeftCell="A133">
      <selection activeCell="A1" sqref="A1"/>
    </sheetView>
  </sheetViews>
  <sheetFormatPr defaultColWidth="9.140625" defaultRowHeight="15"/>
  <cols>
    <col min="1" max="1" width="21.00390625" style="0" bestFit="1" customWidth="1"/>
    <col min="2" max="2" width="37.28125" style="0" customWidth="1"/>
    <col min="3" max="3" width="13.140625" style="70" customWidth="1"/>
    <col min="4" max="4" width="23.00390625" style="70" customWidth="1"/>
    <col min="5" max="5" width="12.00390625" style="0" customWidth="1"/>
    <col min="6" max="6" width="11.28125" style="0" customWidth="1"/>
    <col min="7" max="7" width="13.57421875" style="0" bestFit="1" customWidth="1"/>
    <col min="8" max="8" width="15.00390625" style="69" customWidth="1"/>
    <col min="10" max="10" width="18.57421875" style="0" customWidth="1"/>
  </cols>
  <sheetData>
    <row r="1" spans="1:8" ht="25.5" customHeight="1">
      <c r="A1" s="301"/>
      <c r="B1" s="5" t="s">
        <v>0</v>
      </c>
      <c r="C1" s="160" t="s">
        <v>145</v>
      </c>
      <c r="D1" s="160"/>
      <c r="E1" s="7"/>
      <c r="H1" s="23" t="s">
        <v>469</v>
      </c>
    </row>
    <row r="2" spans="1:7" ht="15.75">
      <c r="A2" s="1"/>
      <c r="B2" s="5" t="s">
        <v>1</v>
      </c>
      <c r="C2" s="31" t="s">
        <v>2</v>
      </c>
      <c r="D2" s="31"/>
      <c r="E2" s="30"/>
      <c r="F2" s="30"/>
      <c r="G2" s="4"/>
    </row>
    <row r="3" spans="1:7" ht="15.75">
      <c r="A3" s="1"/>
      <c r="B3" s="5" t="s">
        <v>3</v>
      </c>
      <c r="C3" s="31" t="s">
        <v>148</v>
      </c>
      <c r="D3" s="31"/>
      <c r="E3" s="30"/>
      <c r="F3" s="30"/>
      <c r="G3" s="4"/>
    </row>
    <row r="4" spans="1:7" ht="15.75">
      <c r="A4" s="1"/>
      <c r="B4" s="5" t="s">
        <v>4</v>
      </c>
      <c r="C4" s="31" t="s">
        <v>5</v>
      </c>
      <c r="D4" s="31"/>
      <c r="E4" s="30"/>
      <c r="F4" s="31"/>
      <c r="G4" s="6"/>
    </row>
    <row r="5" spans="1:7" ht="15.75">
      <c r="A5" s="1"/>
      <c r="B5" s="5"/>
      <c r="C5" s="161"/>
      <c r="D5" s="161"/>
      <c r="E5" s="33"/>
      <c r="F5" s="33"/>
      <c r="G5" s="3"/>
    </row>
    <row r="6" spans="1:10" ht="15.75">
      <c r="A6" s="1"/>
      <c r="B6" s="5" t="s">
        <v>143</v>
      </c>
      <c r="C6" s="162" t="s">
        <v>144</v>
      </c>
      <c r="D6" s="162"/>
      <c r="E6" s="33"/>
      <c r="F6" s="33"/>
      <c r="G6" s="3"/>
      <c r="H6" s="68"/>
      <c r="I6" s="73"/>
      <c r="J6" s="73"/>
    </row>
    <row r="7" spans="1:10" ht="15">
      <c r="A7" s="1"/>
      <c r="B7" s="12"/>
      <c r="C7" s="318"/>
      <c r="D7" s="318"/>
      <c r="E7" s="318"/>
      <c r="F7" s="318"/>
      <c r="G7" s="27"/>
      <c r="H7" s="70"/>
      <c r="I7" s="73"/>
      <c r="J7" s="73"/>
    </row>
    <row r="8" spans="1:10" ht="17.25" customHeight="1">
      <c r="A8" s="1"/>
      <c r="B8" s="13" t="s">
        <v>142</v>
      </c>
      <c r="C8" s="319"/>
      <c r="D8" s="319"/>
      <c r="E8" s="319"/>
      <c r="F8" s="319"/>
      <c r="G8" s="29"/>
      <c r="H8" s="70"/>
      <c r="I8" s="73"/>
      <c r="J8" s="73"/>
    </row>
    <row r="9" spans="1:10" ht="63.75" customHeight="1">
      <c r="A9" s="140" t="s">
        <v>8</v>
      </c>
      <c r="B9" s="141" t="s">
        <v>9</v>
      </c>
      <c r="C9" s="142" t="s">
        <v>146</v>
      </c>
      <c r="D9" s="141" t="s">
        <v>147</v>
      </c>
      <c r="E9" s="141" t="s">
        <v>6</v>
      </c>
      <c r="F9" s="141" t="s">
        <v>7</v>
      </c>
      <c r="G9" s="90" t="s">
        <v>487</v>
      </c>
      <c r="H9" s="90" t="s">
        <v>488</v>
      </c>
      <c r="I9" s="143" t="s">
        <v>539</v>
      </c>
      <c r="J9" s="143" t="s">
        <v>545</v>
      </c>
    </row>
    <row r="10" spans="1:10" ht="15">
      <c r="A10" s="144" t="s">
        <v>392</v>
      </c>
      <c r="B10" s="145" t="s">
        <v>393</v>
      </c>
      <c r="C10" s="88">
        <v>7.32</v>
      </c>
      <c r="D10" s="146" t="s">
        <v>18</v>
      </c>
      <c r="E10" s="147" t="s">
        <v>14</v>
      </c>
      <c r="F10" s="87" t="s">
        <v>472</v>
      </c>
      <c r="G10" s="87"/>
      <c r="H10" s="246">
        <v>0</v>
      </c>
      <c r="I10" s="148">
        <v>0.16667</v>
      </c>
      <c r="J10" s="149">
        <f aca="true" t="shared" si="0" ref="J10:J41">C10*I10</f>
        <v>1.2200244000000002</v>
      </c>
    </row>
    <row r="11" spans="1:10" ht="15">
      <c r="A11" s="74" t="s">
        <v>533</v>
      </c>
      <c r="B11" s="80" t="s">
        <v>393</v>
      </c>
      <c r="C11" s="78">
        <v>24.89</v>
      </c>
      <c r="D11" s="11" t="s">
        <v>18</v>
      </c>
      <c r="E11" s="76" t="s">
        <v>14</v>
      </c>
      <c r="F11" s="75" t="s">
        <v>472</v>
      </c>
      <c r="G11" s="75"/>
      <c r="H11" s="247">
        <v>0</v>
      </c>
      <c r="I11" s="150">
        <v>0.16667</v>
      </c>
      <c r="J11" s="151">
        <f t="shared" si="0"/>
        <v>4.1484163</v>
      </c>
    </row>
    <row r="12" spans="1:10" ht="15">
      <c r="A12" s="74" t="s">
        <v>534</v>
      </c>
      <c r="B12" s="80" t="s">
        <v>393</v>
      </c>
      <c r="C12" s="78">
        <v>14.38</v>
      </c>
      <c r="D12" s="11" t="s">
        <v>18</v>
      </c>
      <c r="E12" s="76" t="s">
        <v>14</v>
      </c>
      <c r="F12" s="75" t="s">
        <v>472</v>
      </c>
      <c r="G12" s="75"/>
      <c r="H12" s="247">
        <v>0</v>
      </c>
      <c r="I12" s="150">
        <v>0.16667</v>
      </c>
      <c r="J12" s="151">
        <f t="shared" si="0"/>
        <v>2.3967146</v>
      </c>
    </row>
    <row r="13" spans="1:10" ht="15">
      <c r="A13" s="74" t="s">
        <v>395</v>
      </c>
      <c r="B13" s="80" t="s">
        <v>394</v>
      </c>
      <c r="C13" s="78">
        <v>17.38</v>
      </c>
      <c r="D13" s="11" t="s">
        <v>18</v>
      </c>
      <c r="E13" s="76" t="s">
        <v>14</v>
      </c>
      <c r="F13" s="75" t="s">
        <v>472</v>
      </c>
      <c r="G13" s="75"/>
      <c r="H13" s="247">
        <v>0</v>
      </c>
      <c r="I13" s="150">
        <v>0.16667</v>
      </c>
      <c r="J13" s="151">
        <f t="shared" si="0"/>
        <v>2.8967246</v>
      </c>
    </row>
    <row r="14" spans="1:10" ht="15">
      <c r="A14" s="74" t="s">
        <v>396</v>
      </c>
      <c r="B14" s="80" t="s">
        <v>393</v>
      </c>
      <c r="C14" s="78">
        <v>17.25</v>
      </c>
      <c r="D14" s="11" t="s">
        <v>18</v>
      </c>
      <c r="E14" s="76" t="s">
        <v>14</v>
      </c>
      <c r="F14" s="75" t="s">
        <v>472</v>
      </c>
      <c r="G14" s="75"/>
      <c r="H14" s="247">
        <v>0</v>
      </c>
      <c r="I14" s="150">
        <v>0.16667</v>
      </c>
      <c r="J14" s="151">
        <f t="shared" si="0"/>
        <v>2.8750575</v>
      </c>
    </row>
    <row r="15" spans="1:10" ht="15">
      <c r="A15" s="74" t="s">
        <v>397</v>
      </c>
      <c r="B15" s="80" t="s">
        <v>495</v>
      </c>
      <c r="C15" s="78">
        <v>35.61</v>
      </c>
      <c r="D15" s="11" t="s">
        <v>18</v>
      </c>
      <c r="E15" s="76" t="s">
        <v>14</v>
      </c>
      <c r="F15" s="75" t="s">
        <v>471</v>
      </c>
      <c r="G15" s="75"/>
      <c r="H15" s="247">
        <v>0</v>
      </c>
      <c r="I15" s="150">
        <v>1</v>
      </c>
      <c r="J15" s="151">
        <f t="shared" si="0"/>
        <v>35.61</v>
      </c>
    </row>
    <row r="16" spans="1:10" ht="15">
      <c r="A16" s="74" t="s">
        <v>398</v>
      </c>
      <c r="B16" s="80" t="s">
        <v>393</v>
      </c>
      <c r="C16" s="78">
        <v>35.17</v>
      </c>
      <c r="D16" s="11" t="s">
        <v>18</v>
      </c>
      <c r="E16" s="76" t="s">
        <v>14</v>
      </c>
      <c r="F16" s="75" t="s">
        <v>472</v>
      </c>
      <c r="G16" s="75"/>
      <c r="H16" s="247">
        <v>0</v>
      </c>
      <c r="I16" s="150">
        <v>0.16667</v>
      </c>
      <c r="J16" s="151">
        <f t="shared" si="0"/>
        <v>5.861783900000001</v>
      </c>
    </row>
    <row r="17" spans="1:10" ht="15">
      <c r="A17" s="74" t="s">
        <v>399</v>
      </c>
      <c r="B17" s="80" t="s">
        <v>393</v>
      </c>
      <c r="C17" s="78">
        <v>16.54</v>
      </c>
      <c r="D17" s="11" t="s">
        <v>18</v>
      </c>
      <c r="E17" s="76" t="s">
        <v>14</v>
      </c>
      <c r="F17" s="75" t="s">
        <v>472</v>
      </c>
      <c r="G17" s="75"/>
      <c r="H17" s="247">
        <v>0</v>
      </c>
      <c r="I17" s="150">
        <v>0.16667</v>
      </c>
      <c r="J17" s="151">
        <f t="shared" si="0"/>
        <v>2.7567218</v>
      </c>
    </row>
    <row r="18" spans="1:10" ht="15">
      <c r="A18" s="74" t="s">
        <v>350</v>
      </c>
      <c r="B18" s="80" t="s">
        <v>10</v>
      </c>
      <c r="C18" s="78">
        <v>18.64</v>
      </c>
      <c r="D18" s="11" t="s">
        <v>13</v>
      </c>
      <c r="E18" s="76" t="s">
        <v>359</v>
      </c>
      <c r="F18" s="75" t="s">
        <v>21</v>
      </c>
      <c r="G18" s="75"/>
      <c r="H18" s="247">
        <v>0</v>
      </c>
      <c r="I18" s="150">
        <v>4</v>
      </c>
      <c r="J18" s="151">
        <f t="shared" si="0"/>
        <v>74.56</v>
      </c>
    </row>
    <row r="19" spans="1:10" ht="15">
      <c r="A19" s="74" t="s">
        <v>351</v>
      </c>
      <c r="B19" s="80" t="s">
        <v>10</v>
      </c>
      <c r="C19" s="78">
        <v>47.98</v>
      </c>
      <c r="D19" s="11" t="s">
        <v>13</v>
      </c>
      <c r="E19" s="76" t="s">
        <v>359</v>
      </c>
      <c r="F19" s="75" t="s">
        <v>21</v>
      </c>
      <c r="G19" s="75"/>
      <c r="H19" s="247">
        <v>0</v>
      </c>
      <c r="I19" s="150">
        <v>4</v>
      </c>
      <c r="J19" s="151">
        <f t="shared" si="0"/>
        <v>191.92</v>
      </c>
    </row>
    <row r="20" spans="1:10" ht="15">
      <c r="A20" s="74" t="s">
        <v>352</v>
      </c>
      <c r="B20" s="80" t="s">
        <v>10</v>
      </c>
      <c r="C20" s="78">
        <v>26</v>
      </c>
      <c r="D20" s="11" t="s">
        <v>13</v>
      </c>
      <c r="E20" s="76" t="s">
        <v>359</v>
      </c>
      <c r="F20" s="75" t="s">
        <v>21</v>
      </c>
      <c r="G20" s="75"/>
      <c r="H20" s="247">
        <v>0</v>
      </c>
      <c r="I20" s="150">
        <v>4</v>
      </c>
      <c r="J20" s="151">
        <f t="shared" si="0"/>
        <v>104</v>
      </c>
    </row>
    <row r="21" spans="1:10" ht="15">
      <c r="A21" s="74" t="s">
        <v>400</v>
      </c>
      <c r="B21" s="80" t="s">
        <v>394</v>
      </c>
      <c r="C21" s="78">
        <v>14.62</v>
      </c>
      <c r="D21" s="11" t="s">
        <v>18</v>
      </c>
      <c r="E21" s="76" t="s">
        <v>14</v>
      </c>
      <c r="F21" s="75" t="s">
        <v>472</v>
      </c>
      <c r="G21" s="75"/>
      <c r="H21" s="247">
        <v>0</v>
      </c>
      <c r="I21" s="150">
        <v>0.16667</v>
      </c>
      <c r="J21" s="151">
        <f t="shared" si="0"/>
        <v>2.4367154</v>
      </c>
    </row>
    <row r="22" spans="1:10" ht="15">
      <c r="A22" s="74" t="s">
        <v>401</v>
      </c>
      <c r="B22" s="80" t="s">
        <v>394</v>
      </c>
      <c r="C22" s="78">
        <v>18.23</v>
      </c>
      <c r="D22" s="11" t="s">
        <v>18</v>
      </c>
      <c r="E22" s="76" t="s">
        <v>14</v>
      </c>
      <c r="F22" s="75" t="s">
        <v>472</v>
      </c>
      <c r="G22" s="75"/>
      <c r="H22" s="247">
        <v>0</v>
      </c>
      <c r="I22" s="150">
        <v>0.16667</v>
      </c>
      <c r="J22" s="151">
        <f t="shared" si="0"/>
        <v>3.0383941</v>
      </c>
    </row>
    <row r="23" spans="1:10" ht="15">
      <c r="A23" s="74" t="s">
        <v>402</v>
      </c>
      <c r="B23" s="80" t="s">
        <v>394</v>
      </c>
      <c r="C23" s="78">
        <v>17.64</v>
      </c>
      <c r="D23" s="11" t="s">
        <v>15</v>
      </c>
      <c r="E23" s="76" t="s">
        <v>14</v>
      </c>
      <c r="F23" s="75" t="s">
        <v>472</v>
      </c>
      <c r="G23" s="75"/>
      <c r="H23" s="247">
        <v>0</v>
      </c>
      <c r="I23" s="150">
        <v>0.16667</v>
      </c>
      <c r="J23" s="151">
        <f t="shared" si="0"/>
        <v>2.9400588000000005</v>
      </c>
    </row>
    <row r="24" spans="1:10" ht="15">
      <c r="A24" s="74" t="s">
        <v>403</v>
      </c>
      <c r="B24" s="80" t="s">
        <v>394</v>
      </c>
      <c r="C24" s="78">
        <v>16.38</v>
      </c>
      <c r="D24" s="11" t="s">
        <v>15</v>
      </c>
      <c r="E24" s="76" t="s">
        <v>14</v>
      </c>
      <c r="F24" s="75" t="s">
        <v>472</v>
      </c>
      <c r="G24" s="75"/>
      <c r="H24" s="247">
        <v>0</v>
      </c>
      <c r="I24" s="150">
        <v>0.16667</v>
      </c>
      <c r="J24" s="151">
        <f t="shared" si="0"/>
        <v>2.7300546</v>
      </c>
    </row>
    <row r="25" spans="1:10" s="56" customFormat="1" ht="15">
      <c r="A25" s="72" t="s">
        <v>512</v>
      </c>
      <c r="B25" s="76" t="s">
        <v>525</v>
      </c>
      <c r="C25" s="78">
        <v>13.62</v>
      </c>
      <c r="D25" s="11" t="s">
        <v>526</v>
      </c>
      <c r="E25" s="76" t="s">
        <v>11</v>
      </c>
      <c r="F25" s="75" t="s">
        <v>472</v>
      </c>
      <c r="G25" s="75"/>
      <c r="H25" s="247">
        <v>0</v>
      </c>
      <c r="I25" s="150">
        <v>0.16667</v>
      </c>
      <c r="J25" s="151">
        <f t="shared" si="0"/>
        <v>2.2700454</v>
      </c>
    </row>
    <row r="26" spans="1:10" s="56" customFormat="1" ht="15">
      <c r="A26" s="72" t="s">
        <v>513</v>
      </c>
      <c r="B26" s="76" t="s">
        <v>484</v>
      </c>
      <c r="C26" s="78">
        <v>14.77</v>
      </c>
      <c r="D26" s="11" t="s">
        <v>526</v>
      </c>
      <c r="E26" s="76" t="s">
        <v>14</v>
      </c>
      <c r="F26" s="75" t="s">
        <v>472</v>
      </c>
      <c r="G26" s="75"/>
      <c r="H26" s="247">
        <v>0</v>
      </c>
      <c r="I26" s="150">
        <v>0.16667</v>
      </c>
      <c r="J26" s="151">
        <f t="shared" si="0"/>
        <v>2.4617159</v>
      </c>
    </row>
    <row r="27" spans="1:10" s="56" customFormat="1" ht="15">
      <c r="A27" s="72" t="s">
        <v>514</v>
      </c>
      <c r="B27" s="76" t="s">
        <v>484</v>
      </c>
      <c r="C27" s="78">
        <v>6.12</v>
      </c>
      <c r="D27" s="11" t="s">
        <v>526</v>
      </c>
      <c r="E27" s="76" t="s">
        <v>14</v>
      </c>
      <c r="F27" s="75" t="s">
        <v>472</v>
      </c>
      <c r="G27" s="75"/>
      <c r="H27" s="247">
        <v>0</v>
      </c>
      <c r="I27" s="150">
        <v>0.16667</v>
      </c>
      <c r="J27" s="151">
        <f t="shared" si="0"/>
        <v>1.0200204000000002</v>
      </c>
    </row>
    <row r="28" spans="1:10" s="56" customFormat="1" ht="15">
      <c r="A28" s="72" t="s">
        <v>515</v>
      </c>
      <c r="B28" s="76" t="s">
        <v>484</v>
      </c>
      <c r="C28" s="78">
        <v>19.92</v>
      </c>
      <c r="D28" s="11" t="s">
        <v>526</v>
      </c>
      <c r="E28" s="76" t="s">
        <v>14</v>
      </c>
      <c r="F28" s="75" t="s">
        <v>472</v>
      </c>
      <c r="G28" s="75"/>
      <c r="H28" s="247">
        <v>0</v>
      </c>
      <c r="I28" s="150">
        <v>0.16667</v>
      </c>
      <c r="J28" s="151">
        <f t="shared" si="0"/>
        <v>3.3200664000000004</v>
      </c>
    </row>
    <row r="29" spans="1:10" s="56" customFormat="1" ht="15">
      <c r="A29" s="72" t="s">
        <v>516</v>
      </c>
      <c r="B29" s="76" t="s">
        <v>394</v>
      </c>
      <c r="C29" s="78">
        <v>16.17</v>
      </c>
      <c r="D29" s="11" t="s">
        <v>526</v>
      </c>
      <c r="E29" s="76" t="s">
        <v>14</v>
      </c>
      <c r="F29" s="75" t="s">
        <v>472</v>
      </c>
      <c r="G29" s="75"/>
      <c r="H29" s="247">
        <v>0</v>
      </c>
      <c r="I29" s="150">
        <v>0.16667</v>
      </c>
      <c r="J29" s="151">
        <f t="shared" si="0"/>
        <v>2.6950539000000004</v>
      </c>
    </row>
    <row r="30" spans="1:10" s="56" customFormat="1" ht="15">
      <c r="A30" s="72" t="s">
        <v>517</v>
      </c>
      <c r="B30" s="76" t="s">
        <v>394</v>
      </c>
      <c r="C30" s="78">
        <v>15.44</v>
      </c>
      <c r="D30" s="11" t="s">
        <v>526</v>
      </c>
      <c r="E30" s="76" t="s">
        <v>14</v>
      </c>
      <c r="F30" s="75" t="s">
        <v>472</v>
      </c>
      <c r="G30" s="75"/>
      <c r="H30" s="247">
        <v>0</v>
      </c>
      <c r="I30" s="150">
        <v>0.16667</v>
      </c>
      <c r="J30" s="151">
        <f t="shared" si="0"/>
        <v>2.5733848</v>
      </c>
    </row>
    <row r="31" spans="1:12" s="56" customFormat="1" ht="15">
      <c r="A31" s="72" t="s">
        <v>518</v>
      </c>
      <c r="B31" s="76" t="s">
        <v>394</v>
      </c>
      <c r="C31" s="78">
        <v>15.95</v>
      </c>
      <c r="D31" s="11" t="s">
        <v>526</v>
      </c>
      <c r="E31" s="76" t="s">
        <v>14</v>
      </c>
      <c r="F31" s="75" t="s">
        <v>472</v>
      </c>
      <c r="G31" s="75"/>
      <c r="H31" s="247">
        <v>0</v>
      </c>
      <c r="I31" s="150">
        <v>0.16667</v>
      </c>
      <c r="J31" s="151">
        <f t="shared" si="0"/>
        <v>2.6583865</v>
      </c>
      <c r="L31" s="24"/>
    </row>
    <row r="32" spans="1:12" s="56" customFormat="1" ht="15">
      <c r="A32" s="72" t="s">
        <v>519</v>
      </c>
      <c r="B32" s="76" t="s">
        <v>394</v>
      </c>
      <c r="C32" s="78">
        <v>16.47</v>
      </c>
      <c r="D32" s="11" t="s">
        <v>526</v>
      </c>
      <c r="E32" s="76" t="s">
        <v>14</v>
      </c>
      <c r="F32" s="75" t="s">
        <v>472</v>
      </c>
      <c r="G32" s="75"/>
      <c r="H32" s="247">
        <v>0</v>
      </c>
      <c r="I32" s="150">
        <v>0.16667</v>
      </c>
      <c r="J32" s="151">
        <f t="shared" si="0"/>
        <v>2.7450549</v>
      </c>
      <c r="L32" s="24"/>
    </row>
    <row r="33" spans="1:10" s="56" customFormat="1" ht="15">
      <c r="A33" s="72" t="s">
        <v>520</v>
      </c>
      <c r="B33" s="76" t="s">
        <v>484</v>
      </c>
      <c r="C33" s="78">
        <v>16.06</v>
      </c>
      <c r="D33" s="11" t="s">
        <v>526</v>
      </c>
      <c r="E33" s="76" t="s">
        <v>14</v>
      </c>
      <c r="F33" s="75" t="s">
        <v>472</v>
      </c>
      <c r="G33" s="75"/>
      <c r="H33" s="247">
        <v>0</v>
      </c>
      <c r="I33" s="150">
        <v>0.16667</v>
      </c>
      <c r="J33" s="151">
        <f t="shared" si="0"/>
        <v>2.6767202</v>
      </c>
    </row>
    <row r="34" spans="1:12" s="56" customFormat="1" ht="15">
      <c r="A34" s="72" t="s">
        <v>569</v>
      </c>
      <c r="B34" s="76" t="s">
        <v>484</v>
      </c>
      <c r="C34" s="78">
        <v>15.1</v>
      </c>
      <c r="D34" s="11" t="s">
        <v>526</v>
      </c>
      <c r="E34" s="76" t="s">
        <v>14</v>
      </c>
      <c r="F34" s="75" t="s">
        <v>472</v>
      </c>
      <c r="G34" s="75"/>
      <c r="H34" s="247">
        <v>0</v>
      </c>
      <c r="I34" s="150">
        <v>0.16667</v>
      </c>
      <c r="J34" s="151">
        <f t="shared" si="0"/>
        <v>2.5167170000000003</v>
      </c>
      <c r="L34" s="24"/>
    </row>
    <row r="35" spans="1:10" s="56" customFormat="1" ht="15">
      <c r="A35" s="72" t="s">
        <v>521</v>
      </c>
      <c r="B35" s="76" t="s">
        <v>525</v>
      </c>
      <c r="C35" s="78">
        <v>13.86</v>
      </c>
      <c r="D35" s="11" t="s">
        <v>526</v>
      </c>
      <c r="E35" s="76" t="s">
        <v>11</v>
      </c>
      <c r="F35" s="75" t="s">
        <v>472</v>
      </c>
      <c r="G35" s="75"/>
      <c r="H35" s="247">
        <v>0</v>
      </c>
      <c r="I35" s="150">
        <v>0.16667</v>
      </c>
      <c r="J35" s="151">
        <f t="shared" si="0"/>
        <v>2.3100462</v>
      </c>
    </row>
    <row r="36" spans="1:10" ht="15">
      <c r="A36" s="72" t="s">
        <v>404</v>
      </c>
      <c r="B36" s="76" t="s">
        <v>394</v>
      </c>
      <c r="C36" s="78">
        <v>16.38</v>
      </c>
      <c r="D36" s="11" t="s">
        <v>13</v>
      </c>
      <c r="E36" s="76" t="s">
        <v>14</v>
      </c>
      <c r="F36" s="75" t="s">
        <v>472</v>
      </c>
      <c r="G36" s="75"/>
      <c r="H36" s="247">
        <v>0</v>
      </c>
      <c r="I36" s="150">
        <v>0.16667</v>
      </c>
      <c r="J36" s="151">
        <f t="shared" si="0"/>
        <v>2.7300546</v>
      </c>
    </row>
    <row r="37" spans="1:10" ht="15">
      <c r="A37" s="72" t="s">
        <v>405</v>
      </c>
      <c r="B37" s="76" t="s">
        <v>394</v>
      </c>
      <c r="C37" s="78">
        <v>17.65</v>
      </c>
      <c r="D37" s="11" t="s">
        <v>13</v>
      </c>
      <c r="E37" s="76" t="s">
        <v>14</v>
      </c>
      <c r="F37" s="75" t="s">
        <v>472</v>
      </c>
      <c r="G37" s="75"/>
      <c r="H37" s="247">
        <v>0</v>
      </c>
      <c r="I37" s="150">
        <v>0.16667</v>
      </c>
      <c r="J37" s="151">
        <f t="shared" si="0"/>
        <v>2.9417255</v>
      </c>
    </row>
    <row r="38" spans="1:10" ht="15">
      <c r="A38" s="72" t="s">
        <v>406</v>
      </c>
      <c r="B38" s="76" t="s">
        <v>394</v>
      </c>
      <c r="C38" s="78">
        <v>18.69</v>
      </c>
      <c r="D38" s="11" t="s">
        <v>13</v>
      </c>
      <c r="E38" s="76" t="s">
        <v>14</v>
      </c>
      <c r="F38" s="75" t="s">
        <v>472</v>
      </c>
      <c r="G38" s="75"/>
      <c r="H38" s="247">
        <v>0</v>
      </c>
      <c r="I38" s="150">
        <v>0.16667</v>
      </c>
      <c r="J38" s="151">
        <f t="shared" si="0"/>
        <v>3.1150623000000004</v>
      </c>
    </row>
    <row r="39" spans="1:10" ht="15">
      <c r="A39" s="72" t="s">
        <v>407</v>
      </c>
      <c r="B39" s="76" t="s">
        <v>394</v>
      </c>
      <c r="C39" s="78">
        <v>16.38</v>
      </c>
      <c r="D39" s="11" t="s">
        <v>13</v>
      </c>
      <c r="E39" s="76" t="s">
        <v>14</v>
      </c>
      <c r="F39" s="75" t="s">
        <v>472</v>
      </c>
      <c r="G39" s="75"/>
      <c r="H39" s="247">
        <v>0</v>
      </c>
      <c r="I39" s="150">
        <v>0.16667</v>
      </c>
      <c r="J39" s="151">
        <f t="shared" si="0"/>
        <v>2.7300546</v>
      </c>
    </row>
    <row r="40" spans="1:10" ht="15">
      <c r="A40" s="14" t="s">
        <v>347</v>
      </c>
      <c r="B40" s="11" t="s">
        <v>17</v>
      </c>
      <c r="C40" s="16">
        <v>103.4</v>
      </c>
      <c r="D40" s="11" t="s">
        <v>18</v>
      </c>
      <c r="E40" s="11" t="s">
        <v>11</v>
      </c>
      <c r="F40" s="92" t="s">
        <v>21</v>
      </c>
      <c r="G40" s="75"/>
      <c r="H40" s="247">
        <v>0</v>
      </c>
      <c r="I40" s="150">
        <v>4</v>
      </c>
      <c r="J40" s="151">
        <f t="shared" si="0"/>
        <v>413.6</v>
      </c>
    </row>
    <row r="41" spans="1:10" ht="15">
      <c r="A41" s="14" t="s">
        <v>348</v>
      </c>
      <c r="B41" s="11" t="s">
        <v>17</v>
      </c>
      <c r="C41" s="16">
        <v>44.5</v>
      </c>
      <c r="D41" s="11" t="s">
        <v>18</v>
      </c>
      <c r="E41" s="11" t="s">
        <v>11</v>
      </c>
      <c r="F41" s="92" t="s">
        <v>21</v>
      </c>
      <c r="G41" s="75"/>
      <c r="H41" s="247">
        <v>0</v>
      </c>
      <c r="I41" s="150">
        <v>4</v>
      </c>
      <c r="J41" s="151">
        <f t="shared" si="0"/>
        <v>178</v>
      </c>
    </row>
    <row r="42" spans="1:10" ht="15">
      <c r="A42" s="14" t="s">
        <v>349</v>
      </c>
      <c r="B42" s="11" t="s">
        <v>368</v>
      </c>
      <c r="C42" s="16">
        <v>2.1</v>
      </c>
      <c r="D42" s="11" t="s">
        <v>13</v>
      </c>
      <c r="E42" s="11" t="s">
        <v>16</v>
      </c>
      <c r="F42" s="92" t="s">
        <v>21</v>
      </c>
      <c r="G42" s="75"/>
      <c r="H42" s="247">
        <v>0</v>
      </c>
      <c r="I42" s="150">
        <v>4</v>
      </c>
      <c r="J42" s="151">
        <f aca="true" t="shared" si="1" ref="J42:J73">C42*I42</f>
        <v>8.4</v>
      </c>
    </row>
    <row r="43" spans="1:10" s="56" customFormat="1" ht="15">
      <c r="A43" s="14" t="s">
        <v>522</v>
      </c>
      <c r="B43" s="11" t="s">
        <v>484</v>
      </c>
      <c r="C43" s="16">
        <v>5.75</v>
      </c>
      <c r="D43" s="11" t="s">
        <v>18</v>
      </c>
      <c r="E43" s="11" t="s">
        <v>14</v>
      </c>
      <c r="F43" s="75" t="s">
        <v>472</v>
      </c>
      <c r="G43" s="75"/>
      <c r="H43" s="247">
        <v>0</v>
      </c>
      <c r="I43" s="150">
        <v>0.16667</v>
      </c>
      <c r="J43" s="151">
        <f t="shared" si="1"/>
        <v>0.9583525</v>
      </c>
    </row>
    <row r="44" spans="1:10" s="56" customFormat="1" ht="15">
      <c r="A44" s="14" t="s">
        <v>523</v>
      </c>
      <c r="B44" s="11" t="s">
        <v>484</v>
      </c>
      <c r="C44" s="16">
        <v>17.2</v>
      </c>
      <c r="D44" s="11" t="s">
        <v>18</v>
      </c>
      <c r="E44" s="11" t="s">
        <v>14</v>
      </c>
      <c r="F44" s="75" t="s">
        <v>472</v>
      </c>
      <c r="G44" s="75"/>
      <c r="H44" s="247">
        <v>0</v>
      </c>
      <c r="I44" s="150">
        <v>0.16667</v>
      </c>
      <c r="J44" s="151">
        <f t="shared" si="1"/>
        <v>2.866724</v>
      </c>
    </row>
    <row r="45" spans="1:10" s="56" customFormat="1" ht="15">
      <c r="A45" s="14" t="s">
        <v>524</v>
      </c>
      <c r="B45" s="11" t="s">
        <v>525</v>
      </c>
      <c r="C45" s="16">
        <v>16.43</v>
      </c>
      <c r="D45" s="11" t="s">
        <v>13</v>
      </c>
      <c r="E45" s="11" t="s">
        <v>11</v>
      </c>
      <c r="F45" s="75" t="s">
        <v>472</v>
      </c>
      <c r="G45" s="75"/>
      <c r="H45" s="247">
        <v>0</v>
      </c>
      <c r="I45" s="150">
        <v>0.16667</v>
      </c>
      <c r="J45" s="151">
        <f t="shared" si="1"/>
        <v>2.7383881000000003</v>
      </c>
    </row>
    <row r="46" spans="1:10" ht="15">
      <c r="A46" s="15" t="s">
        <v>130</v>
      </c>
      <c r="B46" s="92" t="s">
        <v>38</v>
      </c>
      <c r="C46" s="16">
        <v>2.79</v>
      </c>
      <c r="D46" s="11" t="s">
        <v>13</v>
      </c>
      <c r="E46" s="8" t="s">
        <v>16</v>
      </c>
      <c r="F46" s="8" t="s">
        <v>28</v>
      </c>
      <c r="G46" s="75"/>
      <c r="H46" s="247">
        <v>0</v>
      </c>
      <c r="I46" s="150">
        <v>21</v>
      </c>
      <c r="J46" s="151">
        <f t="shared" si="1"/>
        <v>58.59</v>
      </c>
    </row>
    <row r="47" spans="1:10" ht="15">
      <c r="A47" s="15" t="s">
        <v>131</v>
      </c>
      <c r="B47" s="92" t="s">
        <v>39</v>
      </c>
      <c r="C47" s="16">
        <v>3.84</v>
      </c>
      <c r="D47" s="11" t="s">
        <v>13</v>
      </c>
      <c r="E47" s="8" t="s">
        <v>16</v>
      </c>
      <c r="F47" s="8" t="s">
        <v>28</v>
      </c>
      <c r="G47" s="75"/>
      <c r="H47" s="247">
        <v>0</v>
      </c>
      <c r="I47" s="150">
        <v>21</v>
      </c>
      <c r="J47" s="151">
        <f t="shared" si="1"/>
        <v>80.64</v>
      </c>
    </row>
    <row r="48" spans="1:10" ht="15">
      <c r="A48" s="15" t="s">
        <v>132</v>
      </c>
      <c r="B48" s="9" t="s">
        <v>26</v>
      </c>
      <c r="C48" s="20">
        <v>52.74</v>
      </c>
      <c r="D48" s="11" t="s">
        <v>133</v>
      </c>
      <c r="E48" s="8" t="s">
        <v>14</v>
      </c>
      <c r="F48" s="92" t="s">
        <v>25</v>
      </c>
      <c r="G48" s="75"/>
      <c r="H48" s="247">
        <v>0</v>
      </c>
      <c r="I48" s="150">
        <v>8</v>
      </c>
      <c r="J48" s="151">
        <f t="shared" si="1"/>
        <v>421.92</v>
      </c>
    </row>
    <row r="49" spans="1:10" ht="15">
      <c r="A49" s="15" t="s">
        <v>134</v>
      </c>
      <c r="B49" s="9" t="s">
        <v>135</v>
      </c>
      <c r="C49" s="20">
        <v>9.82</v>
      </c>
      <c r="D49" s="11" t="s">
        <v>13</v>
      </c>
      <c r="E49" s="8" t="s">
        <v>16</v>
      </c>
      <c r="F49" s="92" t="s">
        <v>25</v>
      </c>
      <c r="G49" s="75"/>
      <c r="H49" s="247">
        <v>0</v>
      </c>
      <c r="I49" s="150">
        <v>8</v>
      </c>
      <c r="J49" s="151">
        <f t="shared" si="1"/>
        <v>78.56</v>
      </c>
    </row>
    <row r="50" spans="1:10" ht="15">
      <c r="A50" s="14" t="s">
        <v>282</v>
      </c>
      <c r="B50" s="92" t="s">
        <v>10</v>
      </c>
      <c r="C50" s="78">
        <v>14.24</v>
      </c>
      <c r="D50" s="76" t="s">
        <v>13</v>
      </c>
      <c r="E50" s="77" t="s">
        <v>359</v>
      </c>
      <c r="F50" s="92" t="s">
        <v>28</v>
      </c>
      <c r="G50" s="75"/>
      <c r="H50" s="247">
        <v>0</v>
      </c>
      <c r="I50" s="150">
        <v>21</v>
      </c>
      <c r="J50" s="151">
        <f t="shared" si="1"/>
        <v>299.04</v>
      </c>
    </row>
    <row r="51" spans="1:10" s="22" customFormat="1" ht="15">
      <c r="A51" s="14" t="s">
        <v>283</v>
      </c>
      <c r="B51" s="75" t="s">
        <v>180</v>
      </c>
      <c r="C51" s="78">
        <v>3.18</v>
      </c>
      <c r="D51" s="80" t="s">
        <v>13</v>
      </c>
      <c r="E51" s="76" t="s">
        <v>14</v>
      </c>
      <c r="F51" s="75" t="s">
        <v>472</v>
      </c>
      <c r="G51" s="75"/>
      <c r="H51" s="247">
        <v>0</v>
      </c>
      <c r="I51" s="150">
        <v>0.16667</v>
      </c>
      <c r="J51" s="151">
        <f t="shared" si="1"/>
        <v>0.5300106000000001</v>
      </c>
    </row>
    <row r="52" spans="1:10" s="22" customFormat="1" ht="15">
      <c r="A52" s="14" t="s">
        <v>284</v>
      </c>
      <c r="B52" s="75" t="s">
        <v>103</v>
      </c>
      <c r="C52" s="78">
        <v>3.18</v>
      </c>
      <c r="D52" s="80" t="s">
        <v>13</v>
      </c>
      <c r="E52" s="76" t="s">
        <v>14</v>
      </c>
      <c r="F52" s="75" t="s">
        <v>472</v>
      </c>
      <c r="G52" s="75"/>
      <c r="H52" s="247">
        <v>0</v>
      </c>
      <c r="I52" s="150">
        <v>0.16667</v>
      </c>
      <c r="J52" s="151">
        <f t="shared" si="1"/>
        <v>0.5300106000000001</v>
      </c>
    </row>
    <row r="53" spans="1:10" s="22" customFormat="1" ht="15">
      <c r="A53" s="14" t="s">
        <v>285</v>
      </c>
      <c r="B53" s="75" t="s">
        <v>20</v>
      </c>
      <c r="C53" s="78">
        <v>16.89</v>
      </c>
      <c r="D53" s="80" t="s">
        <v>22</v>
      </c>
      <c r="E53" s="77" t="s">
        <v>14</v>
      </c>
      <c r="F53" s="75" t="s">
        <v>25</v>
      </c>
      <c r="G53" s="75"/>
      <c r="H53" s="247">
        <v>0</v>
      </c>
      <c r="I53" s="150">
        <v>8</v>
      </c>
      <c r="J53" s="151">
        <f t="shared" si="1"/>
        <v>135.12</v>
      </c>
    </row>
    <row r="54" spans="1:10" s="22" customFormat="1" ht="15">
      <c r="A54" s="14" t="s">
        <v>136</v>
      </c>
      <c r="B54" s="75" t="s">
        <v>20</v>
      </c>
      <c r="C54" s="78">
        <v>17.79</v>
      </c>
      <c r="D54" s="80" t="s">
        <v>22</v>
      </c>
      <c r="E54" s="77" t="s">
        <v>14</v>
      </c>
      <c r="F54" s="75" t="s">
        <v>25</v>
      </c>
      <c r="G54" s="75"/>
      <c r="H54" s="247">
        <v>0</v>
      </c>
      <c r="I54" s="150">
        <v>8</v>
      </c>
      <c r="J54" s="151">
        <f t="shared" si="1"/>
        <v>142.32</v>
      </c>
    </row>
    <row r="55" spans="1:10" s="22" customFormat="1" ht="15">
      <c r="A55" s="14" t="s">
        <v>286</v>
      </c>
      <c r="B55" s="75" t="s">
        <v>31</v>
      </c>
      <c r="C55" s="78">
        <v>3.89</v>
      </c>
      <c r="D55" s="80" t="s">
        <v>13</v>
      </c>
      <c r="E55" s="77" t="s">
        <v>16</v>
      </c>
      <c r="F55" s="75" t="s">
        <v>28</v>
      </c>
      <c r="G55" s="75"/>
      <c r="H55" s="247">
        <v>0</v>
      </c>
      <c r="I55" s="150">
        <v>21</v>
      </c>
      <c r="J55" s="151">
        <f t="shared" si="1"/>
        <v>81.69</v>
      </c>
    </row>
    <row r="56" spans="1:10" s="22" customFormat="1" ht="15">
      <c r="A56" s="14" t="s">
        <v>287</v>
      </c>
      <c r="B56" s="75" t="s">
        <v>20</v>
      </c>
      <c r="C56" s="78">
        <v>30.83</v>
      </c>
      <c r="D56" s="80" t="s">
        <v>22</v>
      </c>
      <c r="E56" s="77" t="s">
        <v>14</v>
      </c>
      <c r="F56" s="75" t="s">
        <v>25</v>
      </c>
      <c r="G56" s="75"/>
      <c r="H56" s="247">
        <v>0</v>
      </c>
      <c r="I56" s="150">
        <v>8</v>
      </c>
      <c r="J56" s="151">
        <f t="shared" si="1"/>
        <v>246.64</v>
      </c>
    </row>
    <row r="57" spans="1:10" s="22" customFormat="1" ht="15">
      <c r="A57" s="14" t="s">
        <v>288</v>
      </c>
      <c r="B57" s="75" t="s">
        <v>20</v>
      </c>
      <c r="C57" s="78">
        <v>17.28</v>
      </c>
      <c r="D57" s="80" t="s">
        <v>22</v>
      </c>
      <c r="E57" s="77" t="s">
        <v>14</v>
      </c>
      <c r="F57" s="75" t="s">
        <v>25</v>
      </c>
      <c r="G57" s="75"/>
      <c r="H57" s="247">
        <v>0</v>
      </c>
      <c r="I57" s="150">
        <v>8</v>
      </c>
      <c r="J57" s="151">
        <f t="shared" si="1"/>
        <v>138.24</v>
      </c>
    </row>
    <row r="58" spans="1:10" s="22" customFormat="1" ht="15">
      <c r="A58" s="14" t="s">
        <v>289</v>
      </c>
      <c r="B58" s="75" t="s">
        <v>20</v>
      </c>
      <c r="C58" s="78">
        <v>17.16</v>
      </c>
      <c r="D58" s="80" t="s">
        <v>22</v>
      </c>
      <c r="E58" s="77" t="s">
        <v>14</v>
      </c>
      <c r="F58" s="75" t="s">
        <v>25</v>
      </c>
      <c r="G58" s="75"/>
      <c r="H58" s="247">
        <v>0</v>
      </c>
      <c r="I58" s="150">
        <v>8</v>
      </c>
      <c r="J58" s="151">
        <f t="shared" si="1"/>
        <v>137.28</v>
      </c>
    </row>
    <row r="59" spans="1:10" ht="15">
      <c r="A59" s="74" t="s">
        <v>290</v>
      </c>
      <c r="B59" s="75" t="s">
        <v>20</v>
      </c>
      <c r="C59" s="78">
        <v>17.19</v>
      </c>
      <c r="D59" s="80" t="s">
        <v>22</v>
      </c>
      <c r="E59" s="77" t="s">
        <v>14</v>
      </c>
      <c r="F59" s="75" t="s">
        <v>25</v>
      </c>
      <c r="G59" s="75"/>
      <c r="H59" s="247">
        <v>0</v>
      </c>
      <c r="I59" s="150">
        <v>8</v>
      </c>
      <c r="J59" s="151">
        <f t="shared" si="1"/>
        <v>137.52</v>
      </c>
    </row>
    <row r="60" spans="1:10" ht="15">
      <c r="A60" s="74" t="s">
        <v>291</v>
      </c>
      <c r="B60" s="75" t="s">
        <v>20</v>
      </c>
      <c r="C60" s="78">
        <v>16.9</v>
      </c>
      <c r="D60" s="80" t="s">
        <v>22</v>
      </c>
      <c r="E60" s="77" t="s">
        <v>14</v>
      </c>
      <c r="F60" s="75" t="s">
        <v>25</v>
      </c>
      <c r="G60" s="75"/>
      <c r="H60" s="247">
        <v>0</v>
      </c>
      <c r="I60" s="150">
        <v>8</v>
      </c>
      <c r="J60" s="151">
        <f t="shared" si="1"/>
        <v>135.2</v>
      </c>
    </row>
    <row r="61" spans="1:10" ht="15">
      <c r="A61" s="74" t="s">
        <v>292</v>
      </c>
      <c r="B61" s="75" t="s">
        <v>20</v>
      </c>
      <c r="C61" s="78">
        <v>17.79</v>
      </c>
      <c r="D61" s="80" t="s">
        <v>22</v>
      </c>
      <c r="E61" s="77" t="s">
        <v>14</v>
      </c>
      <c r="F61" s="75" t="s">
        <v>25</v>
      </c>
      <c r="G61" s="75"/>
      <c r="H61" s="247">
        <v>0</v>
      </c>
      <c r="I61" s="150">
        <v>8</v>
      </c>
      <c r="J61" s="151">
        <f t="shared" si="1"/>
        <v>142.32</v>
      </c>
    </row>
    <row r="62" spans="1:10" ht="15">
      <c r="A62" s="74" t="s">
        <v>293</v>
      </c>
      <c r="B62" s="75" t="s">
        <v>20</v>
      </c>
      <c r="C62" s="78">
        <v>17.25</v>
      </c>
      <c r="D62" s="80" t="s">
        <v>22</v>
      </c>
      <c r="E62" s="77" t="s">
        <v>14</v>
      </c>
      <c r="F62" s="75" t="s">
        <v>25</v>
      </c>
      <c r="G62" s="75"/>
      <c r="H62" s="247">
        <v>0</v>
      </c>
      <c r="I62" s="150">
        <v>8</v>
      </c>
      <c r="J62" s="151">
        <f t="shared" si="1"/>
        <v>138</v>
      </c>
    </row>
    <row r="63" spans="1:10" ht="15">
      <c r="A63" s="74" t="s">
        <v>294</v>
      </c>
      <c r="B63" s="75" t="s">
        <v>48</v>
      </c>
      <c r="C63" s="78">
        <v>17.46</v>
      </c>
      <c r="D63" s="80" t="s">
        <v>22</v>
      </c>
      <c r="E63" s="77" t="s">
        <v>14</v>
      </c>
      <c r="F63" s="75" t="s">
        <v>471</v>
      </c>
      <c r="G63" s="75"/>
      <c r="H63" s="247">
        <v>0</v>
      </c>
      <c r="I63" s="150">
        <v>1</v>
      </c>
      <c r="J63" s="151">
        <f t="shared" si="1"/>
        <v>17.46</v>
      </c>
    </row>
    <row r="64" spans="1:10" ht="15">
      <c r="A64" s="74" t="s">
        <v>295</v>
      </c>
      <c r="B64" s="75" t="s">
        <v>48</v>
      </c>
      <c r="C64" s="78">
        <v>17.3</v>
      </c>
      <c r="D64" s="80" t="s">
        <v>22</v>
      </c>
      <c r="E64" s="77" t="s">
        <v>14</v>
      </c>
      <c r="F64" s="75" t="s">
        <v>471</v>
      </c>
      <c r="G64" s="75"/>
      <c r="H64" s="247">
        <v>0</v>
      </c>
      <c r="I64" s="150">
        <v>1</v>
      </c>
      <c r="J64" s="151">
        <f t="shared" si="1"/>
        <v>17.3</v>
      </c>
    </row>
    <row r="65" spans="1:10" ht="15">
      <c r="A65" s="74" t="s">
        <v>296</v>
      </c>
      <c r="B65" s="75" t="s">
        <v>12</v>
      </c>
      <c r="C65" s="78">
        <v>2.28</v>
      </c>
      <c r="D65" s="80" t="s">
        <v>22</v>
      </c>
      <c r="E65" s="77" t="s">
        <v>11</v>
      </c>
      <c r="F65" s="75" t="s">
        <v>25</v>
      </c>
      <c r="G65" s="75"/>
      <c r="H65" s="247">
        <v>0</v>
      </c>
      <c r="I65" s="150">
        <v>8</v>
      </c>
      <c r="J65" s="151">
        <f t="shared" si="1"/>
        <v>18.24</v>
      </c>
    </row>
    <row r="66" spans="1:10" ht="15">
      <c r="A66" s="74" t="s">
        <v>297</v>
      </c>
      <c r="B66" s="75" t="s">
        <v>20</v>
      </c>
      <c r="C66" s="78">
        <v>17.45</v>
      </c>
      <c r="D66" s="80" t="s">
        <v>22</v>
      </c>
      <c r="E66" s="77" t="s">
        <v>14</v>
      </c>
      <c r="F66" s="75" t="s">
        <v>25</v>
      </c>
      <c r="G66" s="75"/>
      <c r="H66" s="247">
        <v>0</v>
      </c>
      <c r="I66" s="150">
        <v>8</v>
      </c>
      <c r="J66" s="151">
        <f t="shared" si="1"/>
        <v>139.6</v>
      </c>
    </row>
    <row r="67" spans="1:10" ht="15">
      <c r="A67" s="74" t="s">
        <v>298</v>
      </c>
      <c r="B67" s="75" t="s">
        <v>20</v>
      </c>
      <c r="C67" s="78">
        <v>11.5</v>
      </c>
      <c r="D67" s="80" t="s">
        <v>22</v>
      </c>
      <c r="E67" s="77" t="s">
        <v>14</v>
      </c>
      <c r="F67" s="75" t="s">
        <v>25</v>
      </c>
      <c r="G67" s="75"/>
      <c r="H67" s="247">
        <v>0</v>
      </c>
      <c r="I67" s="150">
        <v>8</v>
      </c>
      <c r="J67" s="151">
        <f t="shared" si="1"/>
        <v>92</v>
      </c>
    </row>
    <row r="68" spans="1:10" ht="15">
      <c r="A68" s="74" t="s">
        <v>299</v>
      </c>
      <c r="B68" s="75" t="s">
        <v>225</v>
      </c>
      <c r="C68" s="78">
        <v>3.83</v>
      </c>
      <c r="D68" s="80" t="s">
        <v>13</v>
      </c>
      <c r="E68" s="77" t="s">
        <v>16</v>
      </c>
      <c r="F68" s="75" t="s">
        <v>28</v>
      </c>
      <c r="G68" s="75"/>
      <c r="H68" s="247">
        <v>0</v>
      </c>
      <c r="I68" s="150">
        <v>21</v>
      </c>
      <c r="J68" s="151">
        <f t="shared" si="1"/>
        <v>80.43</v>
      </c>
    </row>
    <row r="69" spans="1:10" ht="15">
      <c r="A69" s="74" t="s">
        <v>300</v>
      </c>
      <c r="B69" s="75" t="s">
        <v>238</v>
      </c>
      <c r="C69" s="78">
        <v>3.95</v>
      </c>
      <c r="D69" s="80" t="s">
        <v>13</v>
      </c>
      <c r="E69" s="77" t="s">
        <v>16</v>
      </c>
      <c r="F69" s="81" t="s">
        <v>28</v>
      </c>
      <c r="G69" s="75"/>
      <c r="H69" s="247">
        <v>0</v>
      </c>
      <c r="I69" s="150">
        <v>21</v>
      </c>
      <c r="J69" s="151">
        <f t="shared" si="1"/>
        <v>82.95</v>
      </c>
    </row>
    <row r="70" spans="1:10" ht="15">
      <c r="A70" s="74" t="s">
        <v>301</v>
      </c>
      <c r="B70" s="75" t="s">
        <v>12</v>
      </c>
      <c r="C70" s="78">
        <v>2.18</v>
      </c>
      <c r="D70" s="80" t="s">
        <v>22</v>
      </c>
      <c r="E70" s="77" t="s">
        <v>11</v>
      </c>
      <c r="F70" s="75" t="s">
        <v>25</v>
      </c>
      <c r="G70" s="75"/>
      <c r="H70" s="247">
        <v>0</v>
      </c>
      <c r="I70" s="150">
        <v>8</v>
      </c>
      <c r="J70" s="151">
        <f t="shared" si="1"/>
        <v>17.44</v>
      </c>
    </row>
    <row r="71" spans="1:10" ht="15">
      <c r="A71" s="74" t="s">
        <v>302</v>
      </c>
      <c r="B71" s="75" t="s">
        <v>20</v>
      </c>
      <c r="C71" s="78">
        <v>17.35</v>
      </c>
      <c r="D71" s="80" t="s">
        <v>22</v>
      </c>
      <c r="E71" s="77" t="s">
        <v>14</v>
      </c>
      <c r="F71" s="75" t="s">
        <v>25</v>
      </c>
      <c r="G71" s="75"/>
      <c r="H71" s="247">
        <v>0</v>
      </c>
      <c r="I71" s="150">
        <v>8</v>
      </c>
      <c r="J71" s="151">
        <f t="shared" si="1"/>
        <v>138.8</v>
      </c>
    </row>
    <row r="72" spans="1:10" ht="15">
      <c r="A72" s="74" t="s">
        <v>303</v>
      </c>
      <c r="B72" s="75" t="s">
        <v>20</v>
      </c>
      <c r="C72" s="78">
        <v>11.48</v>
      </c>
      <c r="D72" s="80" t="s">
        <v>22</v>
      </c>
      <c r="E72" s="77" t="s">
        <v>14</v>
      </c>
      <c r="F72" s="75" t="s">
        <v>25</v>
      </c>
      <c r="G72" s="75"/>
      <c r="H72" s="247">
        <v>0</v>
      </c>
      <c r="I72" s="150">
        <v>8</v>
      </c>
      <c r="J72" s="151">
        <f t="shared" si="1"/>
        <v>91.84</v>
      </c>
    </row>
    <row r="73" spans="1:10" ht="15">
      <c r="A73" s="74" t="s">
        <v>304</v>
      </c>
      <c r="B73" s="75" t="s">
        <v>12</v>
      </c>
      <c r="C73" s="78">
        <v>2.18</v>
      </c>
      <c r="D73" s="80" t="s">
        <v>22</v>
      </c>
      <c r="E73" s="77" t="s">
        <v>11</v>
      </c>
      <c r="F73" s="75" t="s">
        <v>25</v>
      </c>
      <c r="G73" s="75"/>
      <c r="H73" s="247">
        <v>0</v>
      </c>
      <c r="I73" s="150">
        <v>8</v>
      </c>
      <c r="J73" s="151">
        <f t="shared" si="1"/>
        <v>17.44</v>
      </c>
    </row>
    <row r="74" spans="1:10" ht="15">
      <c r="A74" s="74" t="s">
        <v>305</v>
      </c>
      <c r="B74" s="75" t="s">
        <v>20</v>
      </c>
      <c r="C74" s="78">
        <v>17.66</v>
      </c>
      <c r="D74" s="80" t="s">
        <v>22</v>
      </c>
      <c r="E74" s="77" t="s">
        <v>14</v>
      </c>
      <c r="F74" s="75" t="s">
        <v>25</v>
      </c>
      <c r="G74" s="75"/>
      <c r="H74" s="247">
        <v>0</v>
      </c>
      <c r="I74" s="150">
        <v>8</v>
      </c>
      <c r="J74" s="151">
        <f aca="true" t="shared" si="2" ref="J74:J105">C74*I74</f>
        <v>141.28</v>
      </c>
    </row>
    <row r="75" spans="1:10" ht="15">
      <c r="A75" s="74" t="s">
        <v>306</v>
      </c>
      <c r="B75" s="75" t="s">
        <v>20</v>
      </c>
      <c r="C75" s="78">
        <v>22.47</v>
      </c>
      <c r="D75" s="80" t="s">
        <v>22</v>
      </c>
      <c r="E75" s="77" t="s">
        <v>14</v>
      </c>
      <c r="F75" s="75" t="s">
        <v>25</v>
      </c>
      <c r="G75" s="75"/>
      <c r="H75" s="247">
        <v>0</v>
      </c>
      <c r="I75" s="150">
        <v>8</v>
      </c>
      <c r="J75" s="151">
        <f t="shared" si="2"/>
        <v>179.76</v>
      </c>
    </row>
    <row r="76" spans="1:10" ht="15">
      <c r="A76" s="74" t="s">
        <v>307</v>
      </c>
      <c r="B76" s="75" t="s">
        <v>38</v>
      </c>
      <c r="C76" s="78">
        <v>4.02</v>
      </c>
      <c r="D76" s="80" t="s">
        <v>13</v>
      </c>
      <c r="E76" s="77" t="s">
        <v>16</v>
      </c>
      <c r="F76" s="75" t="s">
        <v>28</v>
      </c>
      <c r="G76" s="75"/>
      <c r="H76" s="247">
        <v>0</v>
      </c>
      <c r="I76" s="150">
        <v>21</v>
      </c>
      <c r="J76" s="151">
        <f t="shared" si="2"/>
        <v>84.41999999999999</v>
      </c>
    </row>
    <row r="77" spans="1:10" ht="15">
      <c r="A77" s="74" t="s">
        <v>308</v>
      </c>
      <c r="B77" s="75" t="s">
        <v>39</v>
      </c>
      <c r="C77" s="78">
        <v>6.54</v>
      </c>
      <c r="D77" s="80" t="s">
        <v>13</v>
      </c>
      <c r="E77" s="77" t="s">
        <v>16</v>
      </c>
      <c r="F77" s="75" t="s">
        <v>28</v>
      </c>
      <c r="G77" s="75"/>
      <c r="H77" s="247">
        <v>0</v>
      </c>
      <c r="I77" s="150">
        <v>21</v>
      </c>
      <c r="J77" s="151">
        <f t="shared" si="2"/>
        <v>137.34</v>
      </c>
    </row>
    <row r="78" spans="1:10" ht="15">
      <c r="A78" s="74" t="s">
        <v>309</v>
      </c>
      <c r="B78" s="75" t="s">
        <v>20</v>
      </c>
      <c r="C78" s="78">
        <v>17.3</v>
      </c>
      <c r="D78" s="80" t="s">
        <v>22</v>
      </c>
      <c r="E78" s="77" t="s">
        <v>14</v>
      </c>
      <c r="F78" s="75" t="s">
        <v>25</v>
      </c>
      <c r="G78" s="75"/>
      <c r="H78" s="247">
        <v>0</v>
      </c>
      <c r="I78" s="150">
        <v>8</v>
      </c>
      <c r="J78" s="151">
        <f t="shared" si="2"/>
        <v>138.4</v>
      </c>
    </row>
    <row r="79" spans="1:10" ht="15">
      <c r="A79" s="74" t="s">
        <v>310</v>
      </c>
      <c r="B79" s="75" t="s">
        <v>20</v>
      </c>
      <c r="C79" s="78">
        <v>34.54</v>
      </c>
      <c r="D79" s="80" t="s">
        <v>22</v>
      </c>
      <c r="E79" s="77" t="s">
        <v>14</v>
      </c>
      <c r="F79" s="75" t="s">
        <v>25</v>
      </c>
      <c r="G79" s="75"/>
      <c r="H79" s="247">
        <v>0</v>
      </c>
      <c r="I79" s="150">
        <v>8</v>
      </c>
      <c r="J79" s="151">
        <f t="shared" si="2"/>
        <v>276.32</v>
      </c>
    </row>
    <row r="80" spans="1:10" ht="15">
      <c r="A80" s="74" t="s">
        <v>311</v>
      </c>
      <c r="B80" s="75" t="s">
        <v>20</v>
      </c>
      <c r="C80" s="78">
        <v>17.19</v>
      </c>
      <c r="D80" s="80" t="s">
        <v>22</v>
      </c>
      <c r="E80" s="77" t="s">
        <v>14</v>
      </c>
      <c r="F80" s="75" t="s">
        <v>25</v>
      </c>
      <c r="G80" s="75"/>
      <c r="H80" s="247">
        <v>0</v>
      </c>
      <c r="I80" s="150">
        <v>8</v>
      </c>
      <c r="J80" s="151">
        <f t="shared" si="2"/>
        <v>137.52</v>
      </c>
    </row>
    <row r="81" spans="1:10" ht="15">
      <c r="A81" s="74" t="s">
        <v>312</v>
      </c>
      <c r="B81" s="75" t="s">
        <v>20</v>
      </c>
      <c r="C81" s="78">
        <v>17.53</v>
      </c>
      <c r="D81" s="80" t="s">
        <v>22</v>
      </c>
      <c r="E81" s="77" t="s">
        <v>14</v>
      </c>
      <c r="F81" s="75" t="s">
        <v>25</v>
      </c>
      <c r="G81" s="75"/>
      <c r="H81" s="247">
        <v>0</v>
      </c>
      <c r="I81" s="150">
        <v>8</v>
      </c>
      <c r="J81" s="151">
        <f t="shared" si="2"/>
        <v>140.24</v>
      </c>
    </row>
    <row r="82" spans="1:10" ht="15">
      <c r="A82" s="74" t="s">
        <v>313</v>
      </c>
      <c r="B82" s="75" t="s">
        <v>10</v>
      </c>
      <c r="C82" s="78">
        <v>75.73</v>
      </c>
      <c r="D82" s="80" t="s">
        <v>13</v>
      </c>
      <c r="E82" s="77" t="s">
        <v>359</v>
      </c>
      <c r="F82" s="75" t="s">
        <v>28</v>
      </c>
      <c r="G82" s="75"/>
      <c r="H82" s="247">
        <v>0</v>
      </c>
      <c r="I82" s="150">
        <v>21</v>
      </c>
      <c r="J82" s="151">
        <f t="shared" si="2"/>
        <v>1590.3300000000002</v>
      </c>
    </row>
    <row r="83" spans="1:10" s="56" customFormat="1" ht="15">
      <c r="A83" s="74" t="s">
        <v>314</v>
      </c>
      <c r="B83" s="75" t="s">
        <v>37</v>
      </c>
      <c r="C83" s="78">
        <v>16.68</v>
      </c>
      <c r="D83" s="80" t="s">
        <v>13</v>
      </c>
      <c r="E83" s="77" t="s">
        <v>11</v>
      </c>
      <c r="F83" s="75" t="s">
        <v>28</v>
      </c>
      <c r="G83" s="75"/>
      <c r="H83" s="247">
        <v>0</v>
      </c>
      <c r="I83" s="150">
        <v>21</v>
      </c>
      <c r="J83" s="151">
        <f t="shared" si="2"/>
        <v>350.28</v>
      </c>
    </row>
    <row r="84" spans="1:10" s="56" customFormat="1" ht="15">
      <c r="A84" s="74" t="s">
        <v>507</v>
      </c>
      <c r="B84" s="75" t="s">
        <v>498</v>
      </c>
      <c r="C84" s="78">
        <v>32.05</v>
      </c>
      <c r="D84" s="80" t="s">
        <v>13</v>
      </c>
      <c r="E84" s="77" t="s">
        <v>359</v>
      </c>
      <c r="F84" s="75" t="s">
        <v>28</v>
      </c>
      <c r="G84" s="75"/>
      <c r="H84" s="247">
        <v>0</v>
      </c>
      <c r="I84" s="150">
        <v>21</v>
      </c>
      <c r="J84" s="151">
        <f t="shared" si="2"/>
        <v>673.05</v>
      </c>
    </row>
    <row r="85" spans="1:10" s="56" customFormat="1" ht="15">
      <c r="A85" s="74" t="s">
        <v>511</v>
      </c>
      <c r="B85" s="75" t="s">
        <v>499</v>
      </c>
      <c r="C85" s="78">
        <v>5.95</v>
      </c>
      <c r="D85" s="80" t="s">
        <v>13</v>
      </c>
      <c r="E85" s="77" t="s">
        <v>14</v>
      </c>
      <c r="F85" s="75" t="s">
        <v>21</v>
      </c>
      <c r="G85" s="75"/>
      <c r="H85" s="247">
        <v>0</v>
      </c>
      <c r="I85" s="150">
        <v>4</v>
      </c>
      <c r="J85" s="151">
        <f t="shared" si="2"/>
        <v>23.8</v>
      </c>
    </row>
    <row r="86" spans="1:10" s="56" customFormat="1" ht="15">
      <c r="A86" s="74" t="s">
        <v>500</v>
      </c>
      <c r="B86" s="75" t="s">
        <v>501</v>
      </c>
      <c r="C86" s="78">
        <v>17.5</v>
      </c>
      <c r="D86" s="80" t="s">
        <v>22</v>
      </c>
      <c r="E86" s="77" t="s">
        <v>14</v>
      </c>
      <c r="F86" s="75" t="s">
        <v>25</v>
      </c>
      <c r="G86" s="75"/>
      <c r="H86" s="247">
        <v>0</v>
      </c>
      <c r="I86" s="150">
        <v>8</v>
      </c>
      <c r="J86" s="151">
        <f t="shared" si="2"/>
        <v>140</v>
      </c>
    </row>
    <row r="87" spans="1:10" s="56" customFormat="1" ht="15">
      <c r="A87" s="74" t="s">
        <v>502</v>
      </c>
      <c r="B87" s="75" t="s">
        <v>501</v>
      </c>
      <c r="C87" s="78">
        <v>9.25</v>
      </c>
      <c r="D87" s="80" t="s">
        <v>22</v>
      </c>
      <c r="E87" s="77" t="s">
        <v>14</v>
      </c>
      <c r="F87" s="75" t="s">
        <v>25</v>
      </c>
      <c r="G87" s="75"/>
      <c r="H87" s="247">
        <v>0</v>
      </c>
      <c r="I87" s="150">
        <v>8</v>
      </c>
      <c r="J87" s="151">
        <f t="shared" si="2"/>
        <v>74</v>
      </c>
    </row>
    <row r="88" spans="1:10" s="56" customFormat="1" ht="15">
      <c r="A88" s="74" t="s">
        <v>503</v>
      </c>
      <c r="B88" s="75" t="s">
        <v>501</v>
      </c>
      <c r="C88" s="78">
        <v>17.9</v>
      </c>
      <c r="D88" s="80" t="s">
        <v>22</v>
      </c>
      <c r="E88" s="77" t="s">
        <v>14</v>
      </c>
      <c r="F88" s="75" t="s">
        <v>25</v>
      </c>
      <c r="G88" s="75"/>
      <c r="H88" s="247">
        <v>0</v>
      </c>
      <c r="I88" s="150">
        <v>8</v>
      </c>
      <c r="J88" s="151">
        <f t="shared" si="2"/>
        <v>143.2</v>
      </c>
    </row>
    <row r="89" spans="1:10" s="56" customFormat="1" ht="15">
      <c r="A89" s="74" t="s">
        <v>508</v>
      </c>
      <c r="B89" s="75" t="s">
        <v>135</v>
      </c>
      <c r="C89" s="78">
        <v>7.55</v>
      </c>
      <c r="D89" s="80" t="s">
        <v>13</v>
      </c>
      <c r="E89" s="77" t="s">
        <v>16</v>
      </c>
      <c r="F89" s="75" t="s">
        <v>28</v>
      </c>
      <c r="G89" s="75"/>
      <c r="H89" s="247">
        <v>0</v>
      </c>
      <c r="I89" s="150">
        <v>21</v>
      </c>
      <c r="J89" s="151">
        <f t="shared" si="2"/>
        <v>158.54999999999998</v>
      </c>
    </row>
    <row r="90" spans="1:10" s="56" customFormat="1" ht="15">
      <c r="A90" s="74" t="s">
        <v>504</v>
      </c>
      <c r="B90" s="75" t="s">
        <v>501</v>
      </c>
      <c r="C90" s="78">
        <v>14.2</v>
      </c>
      <c r="D90" s="80" t="s">
        <v>22</v>
      </c>
      <c r="E90" s="77" t="s">
        <v>14</v>
      </c>
      <c r="F90" s="75" t="s">
        <v>25</v>
      </c>
      <c r="G90" s="75"/>
      <c r="H90" s="247">
        <v>0</v>
      </c>
      <c r="I90" s="150">
        <v>8</v>
      </c>
      <c r="J90" s="151">
        <f t="shared" si="2"/>
        <v>113.6</v>
      </c>
    </row>
    <row r="91" spans="1:10" s="56" customFormat="1" ht="15">
      <c r="A91" s="74" t="s">
        <v>505</v>
      </c>
      <c r="B91" s="75" t="s">
        <v>501</v>
      </c>
      <c r="C91" s="78">
        <v>16.5</v>
      </c>
      <c r="D91" s="80" t="s">
        <v>22</v>
      </c>
      <c r="E91" s="77" t="s">
        <v>14</v>
      </c>
      <c r="F91" s="75" t="s">
        <v>25</v>
      </c>
      <c r="G91" s="75"/>
      <c r="H91" s="247">
        <v>0</v>
      </c>
      <c r="I91" s="150">
        <v>8</v>
      </c>
      <c r="J91" s="151">
        <f t="shared" si="2"/>
        <v>132</v>
      </c>
    </row>
    <row r="92" spans="1:10" s="56" customFormat="1" ht="15">
      <c r="A92" s="74" t="s">
        <v>506</v>
      </c>
      <c r="B92" s="75" t="s">
        <v>501</v>
      </c>
      <c r="C92" s="78">
        <v>27.73</v>
      </c>
      <c r="D92" s="80" t="s">
        <v>22</v>
      </c>
      <c r="E92" s="77" t="s">
        <v>14</v>
      </c>
      <c r="F92" s="75" t="s">
        <v>25</v>
      </c>
      <c r="G92" s="75"/>
      <c r="H92" s="247">
        <v>0</v>
      </c>
      <c r="I92" s="150">
        <v>8</v>
      </c>
      <c r="J92" s="151">
        <f t="shared" si="2"/>
        <v>221.84</v>
      </c>
    </row>
    <row r="93" spans="1:10" s="56" customFormat="1" ht="15">
      <c r="A93" s="74" t="s">
        <v>509</v>
      </c>
      <c r="B93" s="75" t="s">
        <v>510</v>
      </c>
      <c r="C93" s="78">
        <v>7.67</v>
      </c>
      <c r="D93" s="80" t="s">
        <v>13</v>
      </c>
      <c r="E93" s="77" t="s">
        <v>11</v>
      </c>
      <c r="F93" s="75" t="s">
        <v>28</v>
      </c>
      <c r="G93" s="75"/>
      <c r="H93" s="247">
        <v>0</v>
      </c>
      <c r="I93" s="150">
        <v>21</v>
      </c>
      <c r="J93" s="151">
        <f t="shared" si="2"/>
        <v>161.07</v>
      </c>
    </row>
    <row r="94" spans="1:10" ht="15">
      <c r="A94" s="74" t="s">
        <v>315</v>
      </c>
      <c r="B94" s="75" t="s">
        <v>103</v>
      </c>
      <c r="C94" s="78">
        <v>10.5</v>
      </c>
      <c r="D94" s="80" t="s">
        <v>13</v>
      </c>
      <c r="E94" s="76" t="s">
        <v>14</v>
      </c>
      <c r="F94" s="75" t="s">
        <v>472</v>
      </c>
      <c r="G94" s="75"/>
      <c r="H94" s="247">
        <v>0</v>
      </c>
      <c r="I94" s="150">
        <v>0.16667</v>
      </c>
      <c r="J94" s="151">
        <f t="shared" si="2"/>
        <v>1.7500350000000002</v>
      </c>
    </row>
    <row r="95" spans="1:10" ht="15">
      <c r="A95" s="74" t="s">
        <v>316</v>
      </c>
      <c r="B95" s="75" t="s">
        <v>103</v>
      </c>
      <c r="C95" s="78">
        <v>11.27</v>
      </c>
      <c r="D95" s="80" t="s">
        <v>13</v>
      </c>
      <c r="E95" s="76" t="s">
        <v>14</v>
      </c>
      <c r="F95" s="75" t="s">
        <v>472</v>
      </c>
      <c r="G95" s="75"/>
      <c r="H95" s="247">
        <v>0</v>
      </c>
      <c r="I95" s="150">
        <v>0.16667</v>
      </c>
      <c r="J95" s="151">
        <f t="shared" si="2"/>
        <v>1.8783709000000002</v>
      </c>
    </row>
    <row r="96" spans="1:10" ht="15">
      <c r="A96" s="74" t="s">
        <v>317</v>
      </c>
      <c r="B96" s="75" t="s">
        <v>103</v>
      </c>
      <c r="C96" s="78">
        <v>10.94</v>
      </c>
      <c r="D96" s="80" t="s">
        <v>13</v>
      </c>
      <c r="E96" s="76" t="s">
        <v>14</v>
      </c>
      <c r="F96" s="75" t="s">
        <v>472</v>
      </c>
      <c r="G96" s="75"/>
      <c r="H96" s="247">
        <v>0</v>
      </c>
      <c r="I96" s="150">
        <v>0.16667</v>
      </c>
      <c r="J96" s="151">
        <f t="shared" si="2"/>
        <v>1.8233698</v>
      </c>
    </row>
    <row r="97" spans="1:10" ht="15">
      <c r="A97" s="74" t="s">
        <v>318</v>
      </c>
      <c r="B97" s="75" t="s">
        <v>103</v>
      </c>
      <c r="C97" s="78">
        <v>16.72</v>
      </c>
      <c r="D97" s="80" t="s">
        <v>13</v>
      </c>
      <c r="E97" s="76" t="s">
        <v>14</v>
      </c>
      <c r="F97" s="75" t="s">
        <v>472</v>
      </c>
      <c r="G97" s="75"/>
      <c r="H97" s="247">
        <v>0</v>
      </c>
      <c r="I97" s="150">
        <v>0.16667</v>
      </c>
      <c r="J97" s="151">
        <f t="shared" si="2"/>
        <v>2.7867224</v>
      </c>
    </row>
    <row r="98" spans="1:10" ht="15">
      <c r="A98" s="74" t="s">
        <v>319</v>
      </c>
      <c r="B98" s="75" t="s">
        <v>10</v>
      </c>
      <c r="C98" s="78">
        <v>29.49</v>
      </c>
      <c r="D98" s="80" t="s">
        <v>13</v>
      </c>
      <c r="E98" s="77" t="s">
        <v>359</v>
      </c>
      <c r="F98" s="75" t="s">
        <v>28</v>
      </c>
      <c r="G98" s="75"/>
      <c r="H98" s="247">
        <v>0</v>
      </c>
      <c r="I98" s="150">
        <v>21</v>
      </c>
      <c r="J98" s="151">
        <f t="shared" si="2"/>
        <v>619.29</v>
      </c>
    </row>
    <row r="99" spans="1:10" ht="15">
      <c r="A99" s="74" t="s">
        <v>320</v>
      </c>
      <c r="B99" s="75" t="s">
        <v>37</v>
      </c>
      <c r="C99" s="78">
        <v>25.35</v>
      </c>
      <c r="D99" s="80" t="s">
        <v>13</v>
      </c>
      <c r="E99" s="77" t="s">
        <v>11</v>
      </c>
      <c r="F99" s="75" t="s">
        <v>28</v>
      </c>
      <c r="G99" s="75"/>
      <c r="H99" s="247">
        <v>0</v>
      </c>
      <c r="I99" s="150">
        <v>21</v>
      </c>
      <c r="J99" s="151">
        <f t="shared" si="2"/>
        <v>532.35</v>
      </c>
    </row>
    <row r="100" spans="1:10" ht="15">
      <c r="A100" s="74" t="s">
        <v>321</v>
      </c>
      <c r="B100" s="75" t="s">
        <v>103</v>
      </c>
      <c r="C100" s="78">
        <v>3.88</v>
      </c>
      <c r="D100" s="80" t="s">
        <v>13</v>
      </c>
      <c r="E100" s="76" t="s">
        <v>14</v>
      </c>
      <c r="F100" s="75" t="s">
        <v>472</v>
      </c>
      <c r="G100" s="75"/>
      <c r="H100" s="247">
        <v>0</v>
      </c>
      <c r="I100" s="150">
        <v>0.16667</v>
      </c>
      <c r="J100" s="151">
        <f t="shared" si="2"/>
        <v>0.6466796</v>
      </c>
    </row>
    <row r="101" spans="1:10" ht="15">
      <c r="A101" s="74" t="s">
        <v>385</v>
      </c>
      <c r="B101" s="75" t="s">
        <v>386</v>
      </c>
      <c r="C101" s="78">
        <v>2.67</v>
      </c>
      <c r="D101" s="80" t="s">
        <v>13</v>
      </c>
      <c r="E101" s="76" t="s">
        <v>14</v>
      </c>
      <c r="F101" s="75" t="s">
        <v>472</v>
      </c>
      <c r="G101" s="75"/>
      <c r="H101" s="247">
        <v>0</v>
      </c>
      <c r="I101" s="150">
        <v>0.16667</v>
      </c>
      <c r="J101" s="151">
        <f t="shared" si="2"/>
        <v>0.44500890000000004</v>
      </c>
    </row>
    <row r="102" spans="1:10" s="56" customFormat="1" ht="15">
      <c r="A102" s="74" t="s">
        <v>387</v>
      </c>
      <c r="B102" s="75" t="s">
        <v>431</v>
      </c>
      <c r="C102" s="78">
        <v>4.02</v>
      </c>
      <c r="D102" s="80" t="s">
        <v>13</v>
      </c>
      <c r="E102" s="77" t="s">
        <v>11</v>
      </c>
      <c r="F102" s="75" t="s">
        <v>21</v>
      </c>
      <c r="G102" s="75"/>
      <c r="H102" s="247">
        <v>0</v>
      </c>
      <c r="I102" s="150">
        <v>4</v>
      </c>
      <c r="J102" s="151">
        <f t="shared" si="2"/>
        <v>16.08</v>
      </c>
    </row>
    <row r="103" spans="1:10" s="56" customFormat="1" ht="15">
      <c r="A103" s="74" t="s">
        <v>388</v>
      </c>
      <c r="B103" s="75" t="s">
        <v>20</v>
      </c>
      <c r="C103" s="78">
        <v>16.37</v>
      </c>
      <c r="D103" s="80" t="s">
        <v>22</v>
      </c>
      <c r="E103" s="77" t="s">
        <v>14</v>
      </c>
      <c r="F103" s="75" t="s">
        <v>21</v>
      </c>
      <c r="G103" s="75"/>
      <c r="H103" s="247">
        <v>0</v>
      </c>
      <c r="I103" s="150">
        <v>4</v>
      </c>
      <c r="J103" s="151">
        <f t="shared" si="2"/>
        <v>65.48</v>
      </c>
    </row>
    <row r="104" spans="1:10" s="56" customFormat="1" ht="15">
      <c r="A104" s="74" t="s">
        <v>389</v>
      </c>
      <c r="B104" s="75" t="s">
        <v>20</v>
      </c>
      <c r="C104" s="78">
        <v>8.83</v>
      </c>
      <c r="D104" s="80" t="s">
        <v>22</v>
      </c>
      <c r="E104" s="77" t="s">
        <v>14</v>
      </c>
      <c r="F104" s="75" t="s">
        <v>21</v>
      </c>
      <c r="G104" s="75"/>
      <c r="H104" s="247">
        <v>0</v>
      </c>
      <c r="I104" s="150">
        <v>4</v>
      </c>
      <c r="J104" s="151">
        <f t="shared" si="2"/>
        <v>35.32</v>
      </c>
    </row>
    <row r="105" spans="1:10" s="56" customFormat="1" ht="15">
      <c r="A105" s="74" t="s">
        <v>390</v>
      </c>
      <c r="B105" s="75" t="s">
        <v>225</v>
      </c>
      <c r="C105" s="78">
        <v>2.84</v>
      </c>
      <c r="D105" s="80" t="s">
        <v>13</v>
      </c>
      <c r="E105" s="77" t="s">
        <v>16</v>
      </c>
      <c r="F105" s="75" t="s">
        <v>21</v>
      </c>
      <c r="G105" s="75"/>
      <c r="H105" s="247">
        <v>0</v>
      </c>
      <c r="I105" s="150">
        <v>4</v>
      </c>
      <c r="J105" s="151">
        <f t="shared" si="2"/>
        <v>11.36</v>
      </c>
    </row>
    <row r="106" spans="1:10" s="56" customFormat="1" ht="15">
      <c r="A106" s="74" t="s">
        <v>391</v>
      </c>
      <c r="B106" s="75" t="s">
        <v>368</v>
      </c>
      <c r="C106" s="78">
        <v>1.88</v>
      </c>
      <c r="D106" s="80" t="s">
        <v>13</v>
      </c>
      <c r="E106" s="77" t="s">
        <v>16</v>
      </c>
      <c r="F106" s="75" t="s">
        <v>21</v>
      </c>
      <c r="G106" s="75"/>
      <c r="H106" s="247">
        <v>0</v>
      </c>
      <c r="I106" s="150">
        <v>4</v>
      </c>
      <c r="J106" s="151">
        <f aca="true" t="shared" si="3" ref="J106:J137">C106*I106</f>
        <v>7.52</v>
      </c>
    </row>
    <row r="107" spans="1:10" ht="15">
      <c r="A107" s="74" t="s">
        <v>322</v>
      </c>
      <c r="B107" s="75" t="s">
        <v>31</v>
      </c>
      <c r="C107" s="78">
        <v>17.4</v>
      </c>
      <c r="D107" s="80" t="s">
        <v>22</v>
      </c>
      <c r="E107" s="77" t="s">
        <v>16</v>
      </c>
      <c r="F107" s="75" t="s">
        <v>25</v>
      </c>
      <c r="G107" s="75"/>
      <c r="H107" s="247">
        <v>0</v>
      </c>
      <c r="I107" s="150">
        <v>8</v>
      </c>
      <c r="J107" s="151">
        <f t="shared" si="3"/>
        <v>139.2</v>
      </c>
    </row>
    <row r="108" spans="1:10" ht="15">
      <c r="A108" s="74" t="s">
        <v>323</v>
      </c>
      <c r="B108" s="75" t="s">
        <v>486</v>
      </c>
      <c r="C108" s="78">
        <v>17.23</v>
      </c>
      <c r="D108" s="80" t="s">
        <v>22</v>
      </c>
      <c r="E108" s="77" t="s">
        <v>16</v>
      </c>
      <c r="F108" s="75" t="s">
        <v>25</v>
      </c>
      <c r="G108" s="75"/>
      <c r="H108" s="247">
        <v>0</v>
      </c>
      <c r="I108" s="150">
        <v>8</v>
      </c>
      <c r="J108" s="151">
        <f t="shared" si="3"/>
        <v>137.84</v>
      </c>
    </row>
    <row r="109" spans="1:10" ht="15">
      <c r="A109" s="74" t="s">
        <v>324</v>
      </c>
      <c r="B109" s="75" t="s">
        <v>20</v>
      </c>
      <c r="C109" s="78">
        <v>17.49</v>
      </c>
      <c r="D109" s="80" t="s">
        <v>22</v>
      </c>
      <c r="E109" s="77" t="s">
        <v>14</v>
      </c>
      <c r="F109" s="75" t="s">
        <v>25</v>
      </c>
      <c r="G109" s="75"/>
      <c r="H109" s="247">
        <v>0</v>
      </c>
      <c r="I109" s="150">
        <v>8</v>
      </c>
      <c r="J109" s="151">
        <f t="shared" si="3"/>
        <v>139.92</v>
      </c>
    </row>
    <row r="110" spans="1:10" ht="15">
      <c r="A110" s="74" t="s">
        <v>325</v>
      </c>
      <c r="B110" s="75" t="s">
        <v>20</v>
      </c>
      <c r="C110" s="78">
        <v>17.28</v>
      </c>
      <c r="D110" s="80" t="s">
        <v>22</v>
      </c>
      <c r="E110" s="77" t="s">
        <v>14</v>
      </c>
      <c r="F110" s="75" t="s">
        <v>25</v>
      </c>
      <c r="G110" s="75"/>
      <c r="H110" s="247">
        <v>0</v>
      </c>
      <c r="I110" s="150">
        <v>8</v>
      </c>
      <c r="J110" s="151">
        <f t="shared" si="3"/>
        <v>138.24</v>
      </c>
    </row>
    <row r="111" spans="1:10" ht="15">
      <c r="A111" s="74" t="s">
        <v>326</v>
      </c>
      <c r="B111" s="75" t="s">
        <v>20</v>
      </c>
      <c r="C111" s="78">
        <v>17.15</v>
      </c>
      <c r="D111" s="80" t="s">
        <v>22</v>
      </c>
      <c r="E111" s="77" t="s">
        <v>14</v>
      </c>
      <c r="F111" s="75" t="s">
        <v>25</v>
      </c>
      <c r="G111" s="75"/>
      <c r="H111" s="247">
        <v>0</v>
      </c>
      <c r="I111" s="150">
        <v>8</v>
      </c>
      <c r="J111" s="151">
        <f t="shared" si="3"/>
        <v>137.2</v>
      </c>
    </row>
    <row r="112" spans="1:10" ht="15">
      <c r="A112" s="74" t="s">
        <v>327</v>
      </c>
      <c r="B112" s="75" t="s">
        <v>20</v>
      </c>
      <c r="C112" s="78">
        <v>17.23</v>
      </c>
      <c r="D112" s="80" t="s">
        <v>22</v>
      </c>
      <c r="E112" s="77" t="s">
        <v>14</v>
      </c>
      <c r="F112" s="75" t="s">
        <v>25</v>
      </c>
      <c r="G112" s="75"/>
      <c r="H112" s="247">
        <v>0</v>
      </c>
      <c r="I112" s="150">
        <v>8</v>
      </c>
      <c r="J112" s="151">
        <f t="shared" si="3"/>
        <v>137.84</v>
      </c>
    </row>
    <row r="113" spans="1:10" ht="15">
      <c r="A113" s="74" t="s">
        <v>328</v>
      </c>
      <c r="B113" s="75" t="s">
        <v>20</v>
      </c>
      <c r="C113" s="78">
        <v>17.75</v>
      </c>
      <c r="D113" s="80" t="s">
        <v>22</v>
      </c>
      <c r="E113" s="77" t="s">
        <v>14</v>
      </c>
      <c r="F113" s="75" t="s">
        <v>25</v>
      </c>
      <c r="G113" s="75"/>
      <c r="H113" s="247">
        <v>0</v>
      </c>
      <c r="I113" s="150">
        <v>8</v>
      </c>
      <c r="J113" s="151">
        <f t="shared" si="3"/>
        <v>142</v>
      </c>
    </row>
    <row r="114" spans="1:10" ht="15">
      <c r="A114" s="74" t="s">
        <v>329</v>
      </c>
      <c r="B114" s="75" t="s">
        <v>20</v>
      </c>
      <c r="C114" s="78">
        <v>17.54</v>
      </c>
      <c r="D114" s="80" t="s">
        <v>22</v>
      </c>
      <c r="E114" s="77" t="s">
        <v>14</v>
      </c>
      <c r="F114" s="75" t="s">
        <v>25</v>
      </c>
      <c r="G114" s="75"/>
      <c r="H114" s="247">
        <v>0</v>
      </c>
      <c r="I114" s="150">
        <v>8</v>
      </c>
      <c r="J114" s="151">
        <f t="shared" si="3"/>
        <v>140.32</v>
      </c>
    </row>
    <row r="115" spans="1:10" ht="15">
      <c r="A115" s="74" t="s">
        <v>330</v>
      </c>
      <c r="B115" s="75" t="s">
        <v>20</v>
      </c>
      <c r="C115" s="168">
        <v>17.16</v>
      </c>
      <c r="D115" s="168" t="s">
        <v>22</v>
      </c>
      <c r="E115" s="77" t="s">
        <v>14</v>
      </c>
      <c r="F115" s="75" t="s">
        <v>25</v>
      </c>
      <c r="G115" s="75"/>
      <c r="H115" s="247">
        <v>0</v>
      </c>
      <c r="I115" s="150">
        <v>8</v>
      </c>
      <c r="J115" s="151">
        <f t="shared" si="3"/>
        <v>137.28</v>
      </c>
    </row>
    <row r="116" spans="1:10" ht="15">
      <c r="A116" s="74" t="s">
        <v>331</v>
      </c>
      <c r="B116" s="75" t="s">
        <v>20</v>
      </c>
      <c r="C116" s="166">
        <v>16.76</v>
      </c>
      <c r="D116" s="167" t="s">
        <v>22</v>
      </c>
      <c r="E116" s="77" t="s">
        <v>14</v>
      </c>
      <c r="F116" s="75" t="s">
        <v>25</v>
      </c>
      <c r="G116" s="75"/>
      <c r="H116" s="247">
        <v>0</v>
      </c>
      <c r="I116" s="150">
        <v>8</v>
      </c>
      <c r="J116" s="151">
        <f t="shared" si="3"/>
        <v>134.08</v>
      </c>
    </row>
    <row r="117" spans="1:10" ht="15">
      <c r="A117" s="74" t="s">
        <v>332</v>
      </c>
      <c r="B117" s="75" t="s">
        <v>12</v>
      </c>
      <c r="C117" s="166">
        <v>2.3</v>
      </c>
      <c r="D117" s="167" t="s">
        <v>22</v>
      </c>
      <c r="E117" s="77" t="s">
        <v>11</v>
      </c>
      <c r="F117" s="75" t="s">
        <v>25</v>
      </c>
      <c r="G117" s="75"/>
      <c r="H117" s="247">
        <v>0</v>
      </c>
      <c r="I117" s="150">
        <v>8</v>
      </c>
      <c r="J117" s="151">
        <f t="shared" si="3"/>
        <v>18.4</v>
      </c>
    </row>
    <row r="118" spans="1:10" ht="15">
      <c r="A118" s="74" t="s">
        <v>333</v>
      </c>
      <c r="B118" s="75" t="s">
        <v>20</v>
      </c>
      <c r="C118" s="166">
        <v>17.34</v>
      </c>
      <c r="D118" s="167" t="s">
        <v>22</v>
      </c>
      <c r="E118" s="77" t="s">
        <v>14</v>
      </c>
      <c r="F118" s="75" t="s">
        <v>25</v>
      </c>
      <c r="G118" s="75"/>
      <c r="H118" s="247">
        <v>0</v>
      </c>
      <c r="I118" s="150">
        <v>8</v>
      </c>
      <c r="J118" s="151">
        <f t="shared" si="3"/>
        <v>138.72</v>
      </c>
    </row>
    <row r="119" spans="1:10" ht="15">
      <c r="A119" s="74" t="s">
        <v>334</v>
      </c>
      <c r="B119" s="75" t="s">
        <v>20</v>
      </c>
      <c r="C119" s="166">
        <v>11.31</v>
      </c>
      <c r="D119" s="167" t="s">
        <v>22</v>
      </c>
      <c r="E119" s="77" t="s">
        <v>14</v>
      </c>
      <c r="F119" s="75" t="s">
        <v>25</v>
      </c>
      <c r="G119" s="75"/>
      <c r="H119" s="247">
        <v>0</v>
      </c>
      <c r="I119" s="150">
        <v>8</v>
      </c>
      <c r="J119" s="151">
        <f t="shared" si="3"/>
        <v>90.48</v>
      </c>
    </row>
    <row r="120" spans="1:10" ht="15">
      <c r="A120" s="74" t="s">
        <v>335</v>
      </c>
      <c r="B120" s="75" t="s">
        <v>225</v>
      </c>
      <c r="C120" s="166">
        <v>3.85</v>
      </c>
      <c r="D120" s="167" t="s">
        <v>13</v>
      </c>
      <c r="E120" s="77" t="s">
        <v>16</v>
      </c>
      <c r="F120" s="75" t="s">
        <v>28</v>
      </c>
      <c r="G120" s="75"/>
      <c r="H120" s="247">
        <v>0</v>
      </c>
      <c r="I120" s="150">
        <v>21</v>
      </c>
      <c r="J120" s="151">
        <f t="shared" si="3"/>
        <v>80.85000000000001</v>
      </c>
    </row>
    <row r="121" spans="1:10" ht="15">
      <c r="A121" s="74" t="s">
        <v>336</v>
      </c>
      <c r="B121" s="75" t="s">
        <v>238</v>
      </c>
      <c r="C121" s="166">
        <v>3.95</v>
      </c>
      <c r="D121" s="167" t="s">
        <v>13</v>
      </c>
      <c r="E121" s="77" t="s">
        <v>16</v>
      </c>
      <c r="F121" s="81" t="s">
        <v>28</v>
      </c>
      <c r="G121" s="75"/>
      <c r="H121" s="247">
        <v>0</v>
      </c>
      <c r="I121" s="150">
        <v>21</v>
      </c>
      <c r="J121" s="151">
        <f t="shared" si="3"/>
        <v>82.95</v>
      </c>
    </row>
    <row r="122" spans="1:10" ht="15">
      <c r="A122" s="74" t="s">
        <v>337</v>
      </c>
      <c r="B122" s="75" t="s">
        <v>12</v>
      </c>
      <c r="C122" s="166">
        <v>2.28</v>
      </c>
      <c r="D122" s="167" t="s">
        <v>22</v>
      </c>
      <c r="E122" s="77" t="s">
        <v>11</v>
      </c>
      <c r="F122" s="75" t="s">
        <v>25</v>
      </c>
      <c r="G122" s="75"/>
      <c r="H122" s="247">
        <v>0</v>
      </c>
      <c r="I122" s="150">
        <v>8</v>
      </c>
      <c r="J122" s="151">
        <f t="shared" si="3"/>
        <v>18.24</v>
      </c>
    </row>
    <row r="123" spans="1:10" ht="15">
      <c r="A123" s="74" t="s">
        <v>338</v>
      </c>
      <c r="B123" s="75" t="s">
        <v>20</v>
      </c>
      <c r="C123" s="166">
        <v>17.34</v>
      </c>
      <c r="D123" s="167" t="s">
        <v>22</v>
      </c>
      <c r="E123" s="77" t="s">
        <v>14</v>
      </c>
      <c r="F123" s="75" t="s">
        <v>25</v>
      </c>
      <c r="G123" s="75"/>
      <c r="H123" s="247">
        <v>0</v>
      </c>
      <c r="I123" s="150">
        <v>8</v>
      </c>
      <c r="J123" s="151">
        <f t="shared" si="3"/>
        <v>138.72</v>
      </c>
    </row>
    <row r="124" spans="1:10" ht="15">
      <c r="A124" s="74" t="s">
        <v>339</v>
      </c>
      <c r="B124" s="75" t="s">
        <v>20</v>
      </c>
      <c r="C124" s="166">
        <v>11.02</v>
      </c>
      <c r="D124" s="167" t="s">
        <v>22</v>
      </c>
      <c r="E124" s="77" t="s">
        <v>14</v>
      </c>
      <c r="F124" s="75" t="s">
        <v>25</v>
      </c>
      <c r="G124" s="75"/>
      <c r="H124" s="247">
        <v>0</v>
      </c>
      <c r="I124" s="150">
        <v>8</v>
      </c>
      <c r="J124" s="151">
        <f t="shared" si="3"/>
        <v>88.16</v>
      </c>
    </row>
    <row r="125" spans="1:10" ht="15">
      <c r="A125" s="74" t="s">
        <v>340</v>
      </c>
      <c r="B125" s="75" t="s">
        <v>496</v>
      </c>
      <c r="C125" s="166">
        <v>42.3</v>
      </c>
      <c r="D125" s="167" t="s">
        <v>22</v>
      </c>
      <c r="E125" s="77" t="s">
        <v>11</v>
      </c>
      <c r="F125" s="75" t="s">
        <v>25</v>
      </c>
      <c r="G125" s="75"/>
      <c r="H125" s="247">
        <v>0</v>
      </c>
      <c r="I125" s="150">
        <v>8</v>
      </c>
      <c r="J125" s="151">
        <f t="shared" si="3"/>
        <v>338.4</v>
      </c>
    </row>
    <row r="126" spans="1:10" ht="15">
      <c r="A126" s="74" t="s">
        <v>341</v>
      </c>
      <c r="B126" s="75" t="s">
        <v>38</v>
      </c>
      <c r="C126" s="166">
        <v>3.82</v>
      </c>
      <c r="D126" s="167" t="s">
        <v>13</v>
      </c>
      <c r="E126" s="77" t="s">
        <v>16</v>
      </c>
      <c r="F126" s="75" t="s">
        <v>28</v>
      </c>
      <c r="G126" s="75"/>
      <c r="H126" s="247">
        <v>0</v>
      </c>
      <c r="I126" s="150">
        <v>21</v>
      </c>
      <c r="J126" s="151">
        <f t="shared" si="3"/>
        <v>80.22</v>
      </c>
    </row>
    <row r="127" spans="1:10" ht="15">
      <c r="A127" s="74" t="s">
        <v>342</v>
      </c>
      <c r="B127" s="75" t="s">
        <v>39</v>
      </c>
      <c r="C127" s="166">
        <v>6.38</v>
      </c>
      <c r="D127" s="167" t="s">
        <v>13</v>
      </c>
      <c r="E127" s="77" t="s">
        <v>16</v>
      </c>
      <c r="F127" s="75" t="s">
        <v>28</v>
      </c>
      <c r="G127" s="75"/>
      <c r="H127" s="247">
        <v>0</v>
      </c>
      <c r="I127" s="150">
        <v>21</v>
      </c>
      <c r="J127" s="151">
        <f t="shared" si="3"/>
        <v>133.98</v>
      </c>
    </row>
    <row r="128" spans="1:10" ht="15">
      <c r="A128" s="74" t="s">
        <v>343</v>
      </c>
      <c r="B128" s="75" t="s">
        <v>20</v>
      </c>
      <c r="C128" s="166">
        <v>17.13</v>
      </c>
      <c r="D128" s="167" t="s">
        <v>22</v>
      </c>
      <c r="E128" s="77" t="s">
        <v>14</v>
      </c>
      <c r="F128" s="75" t="s">
        <v>25</v>
      </c>
      <c r="G128" s="75"/>
      <c r="H128" s="247">
        <v>0</v>
      </c>
      <c r="I128" s="150">
        <v>8</v>
      </c>
      <c r="J128" s="151">
        <f t="shared" si="3"/>
        <v>137.04</v>
      </c>
    </row>
    <row r="129" spans="1:10" ht="15">
      <c r="A129" s="74" t="s">
        <v>344</v>
      </c>
      <c r="B129" s="75" t="s">
        <v>20</v>
      </c>
      <c r="C129" s="166">
        <v>17.24</v>
      </c>
      <c r="D129" s="167" t="s">
        <v>22</v>
      </c>
      <c r="E129" s="77" t="s">
        <v>14</v>
      </c>
      <c r="F129" s="75" t="s">
        <v>25</v>
      </c>
      <c r="G129" s="75"/>
      <c r="H129" s="247">
        <v>0</v>
      </c>
      <c r="I129" s="150">
        <v>8</v>
      </c>
      <c r="J129" s="151">
        <f t="shared" si="3"/>
        <v>137.92</v>
      </c>
    </row>
    <row r="130" spans="1:10" ht="15">
      <c r="A130" s="74" t="s">
        <v>345</v>
      </c>
      <c r="B130" s="9" t="s">
        <v>26</v>
      </c>
      <c r="C130" s="166">
        <v>34.69</v>
      </c>
      <c r="D130" s="167" t="s">
        <v>22</v>
      </c>
      <c r="E130" s="8" t="s">
        <v>14</v>
      </c>
      <c r="F130" s="75" t="s">
        <v>25</v>
      </c>
      <c r="G130" s="75"/>
      <c r="H130" s="247">
        <v>0</v>
      </c>
      <c r="I130" s="150">
        <v>8</v>
      </c>
      <c r="J130" s="151">
        <f t="shared" si="3"/>
        <v>277.52</v>
      </c>
    </row>
    <row r="131" spans="1:10" ht="15">
      <c r="A131" s="74" t="s">
        <v>346</v>
      </c>
      <c r="B131" s="75" t="s">
        <v>10</v>
      </c>
      <c r="C131" s="166">
        <v>84.34</v>
      </c>
      <c r="D131" s="167" t="s">
        <v>13</v>
      </c>
      <c r="E131" s="77" t="s">
        <v>359</v>
      </c>
      <c r="F131" s="81" t="s">
        <v>28</v>
      </c>
      <c r="G131" s="75"/>
      <c r="H131" s="247">
        <v>0</v>
      </c>
      <c r="I131" s="150">
        <v>21</v>
      </c>
      <c r="J131" s="151">
        <f t="shared" si="3"/>
        <v>1771.14</v>
      </c>
    </row>
    <row r="132" spans="1:10" ht="15">
      <c r="A132" s="83" t="s">
        <v>361</v>
      </c>
      <c r="B132" s="84" t="s">
        <v>362</v>
      </c>
      <c r="C132" s="166">
        <v>4.06</v>
      </c>
      <c r="D132" s="167" t="s">
        <v>13</v>
      </c>
      <c r="E132" s="84" t="s">
        <v>11</v>
      </c>
      <c r="F132" s="81" t="s">
        <v>21</v>
      </c>
      <c r="G132" s="75"/>
      <c r="H132" s="247">
        <v>0</v>
      </c>
      <c r="I132" s="150">
        <v>4</v>
      </c>
      <c r="J132" s="151">
        <f t="shared" si="3"/>
        <v>16.24</v>
      </c>
    </row>
    <row r="133" spans="1:10" ht="15">
      <c r="A133" s="83" t="s">
        <v>363</v>
      </c>
      <c r="B133" s="84" t="s">
        <v>364</v>
      </c>
      <c r="C133" s="166">
        <v>16.53</v>
      </c>
      <c r="D133" s="167" t="s">
        <v>22</v>
      </c>
      <c r="E133" s="84" t="s">
        <v>14</v>
      </c>
      <c r="F133" s="81" t="s">
        <v>21</v>
      </c>
      <c r="G133" s="75"/>
      <c r="H133" s="247">
        <v>0</v>
      </c>
      <c r="I133" s="150">
        <v>4</v>
      </c>
      <c r="J133" s="151">
        <f t="shared" si="3"/>
        <v>66.12</v>
      </c>
    </row>
    <row r="134" spans="1:10" ht="15">
      <c r="A134" s="85" t="s">
        <v>365</v>
      </c>
      <c r="B134" s="84" t="s">
        <v>364</v>
      </c>
      <c r="C134" s="166">
        <v>9.55</v>
      </c>
      <c r="D134" s="167" t="s">
        <v>22</v>
      </c>
      <c r="E134" s="86" t="s">
        <v>14</v>
      </c>
      <c r="F134" s="81" t="s">
        <v>21</v>
      </c>
      <c r="G134" s="75"/>
      <c r="H134" s="247">
        <v>0</v>
      </c>
      <c r="I134" s="150">
        <v>4</v>
      </c>
      <c r="J134" s="151">
        <f t="shared" si="3"/>
        <v>38.2</v>
      </c>
    </row>
    <row r="135" spans="1:10" ht="15">
      <c r="A135" s="85" t="s">
        <v>366</v>
      </c>
      <c r="B135" s="75" t="s">
        <v>373</v>
      </c>
      <c r="C135" s="166">
        <v>3.25</v>
      </c>
      <c r="D135" s="167" t="s">
        <v>13</v>
      </c>
      <c r="E135" s="86" t="s">
        <v>16</v>
      </c>
      <c r="F135" s="81" t="s">
        <v>21</v>
      </c>
      <c r="G135" s="75"/>
      <c r="H135" s="247">
        <v>0</v>
      </c>
      <c r="I135" s="150">
        <v>4</v>
      </c>
      <c r="J135" s="151">
        <f t="shared" si="3"/>
        <v>13</v>
      </c>
    </row>
    <row r="136" spans="1:10" ht="15">
      <c r="A136" s="85" t="s">
        <v>367</v>
      </c>
      <c r="B136" s="79" t="s">
        <v>368</v>
      </c>
      <c r="C136" s="166">
        <v>1.63</v>
      </c>
      <c r="D136" s="167" t="s">
        <v>13</v>
      </c>
      <c r="E136" s="86" t="s">
        <v>16</v>
      </c>
      <c r="F136" s="81" t="s">
        <v>21</v>
      </c>
      <c r="G136" s="75"/>
      <c r="H136" s="247">
        <v>0</v>
      </c>
      <c r="I136" s="150">
        <v>4</v>
      </c>
      <c r="J136" s="151">
        <f t="shared" si="3"/>
        <v>6.52</v>
      </c>
    </row>
    <row r="137" spans="1:10" ht="15">
      <c r="A137" s="85" t="s">
        <v>369</v>
      </c>
      <c r="B137" s="79" t="s">
        <v>362</v>
      </c>
      <c r="C137" s="166">
        <v>4.04</v>
      </c>
      <c r="D137" s="167" t="s">
        <v>13</v>
      </c>
      <c r="E137" s="86" t="s">
        <v>11</v>
      </c>
      <c r="F137" s="81" t="s">
        <v>21</v>
      </c>
      <c r="G137" s="75"/>
      <c r="H137" s="247">
        <v>0</v>
      </c>
      <c r="I137" s="150">
        <v>4</v>
      </c>
      <c r="J137" s="151">
        <f t="shared" si="3"/>
        <v>16.16</v>
      </c>
    </row>
    <row r="138" spans="1:10" ht="15">
      <c r="A138" s="85" t="s">
        <v>370</v>
      </c>
      <c r="B138" s="75" t="s">
        <v>364</v>
      </c>
      <c r="C138" s="166">
        <v>16.73</v>
      </c>
      <c r="D138" s="167" t="s">
        <v>22</v>
      </c>
      <c r="E138" s="77" t="s">
        <v>14</v>
      </c>
      <c r="F138" s="81" t="s">
        <v>21</v>
      </c>
      <c r="G138" s="75"/>
      <c r="H138" s="247">
        <v>0</v>
      </c>
      <c r="I138" s="150">
        <v>4</v>
      </c>
      <c r="J138" s="151">
        <f aca="true" t="shared" si="4" ref="J138:J149">C138*I138</f>
        <v>66.92</v>
      </c>
    </row>
    <row r="139" spans="1:10" ht="15">
      <c r="A139" s="83" t="s">
        <v>371</v>
      </c>
      <c r="B139" s="75" t="s">
        <v>364</v>
      </c>
      <c r="C139" s="166">
        <v>9</v>
      </c>
      <c r="D139" s="167" t="s">
        <v>22</v>
      </c>
      <c r="E139" s="77" t="s">
        <v>14</v>
      </c>
      <c r="F139" s="81" t="s">
        <v>21</v>
      </c>
      <c r="G139" s="75"/>
      <c r="H139" s="247">
        <v>0</v>
      </c>
      <c r="I139" s="150">
        <v>4</v>
      </c>
      <c r="J139" s="151">
        <f t="shared" si="4"/>
        <v>36</v>
      </c>
    </row>
    <row r="140" spans="1:10" ht="15">
      <c r="A140" s="83" t="s">
        <v>372</v>
      </c>
      <c r="B140" s="75" t="s">
        <v>373</v>
      </c>
      <c r="C140" s="166">
        <v>3.09</v>
      </c>
      <c r="D140" s="167" t="s">
        <v>13</v>
      </c>
      <c r="E140" s="77" t="s">
        <v>16</v>
      </c>
      <c r="F140" s="81" t="s">
        <v>21</v>
      </c>
      <c r="G140" s="75"/>
      <c r="H140" s="247">
        <v>0</v>
      </c>
      <c r="I140" s="150">
        <v>4</v>
      </c>
      <c r="J140" s="151">
        <f t="shared" si="4"/>
        <v>12.36</v>
      </c>
    </row>
    <row r="141" spans="1:10" ht="15">
      <c r="A141" s="83" t="s">
        <v>374</v>
      </c>
      <c r="B141" s="75" t="s">
        <v>368</v>
      </c>
      <c r="C141" s="166">
        <v>1.88</v>
      </c>
      <c r="D141" s="167" t="s">
        <v>13</v>
      </c>
      <c r="E141" s="77" t="s">
        <v>16</v>
      </c>
      <c r="F141" s="81" t="s">
        <v>21</v>
      </c>
      <c r="G141" s="75"/>
      <c r="H141" s="247">
        <v>0</v>
      </c>
      <c r="I141" s="150">
        <v>4</v>
      </c>
      <c r="J141" s="151">
        <f t="shared" si="4"/>
        <v>7.52</v>
      </c>
    </row>
    <row r="142" spans="1:10" ht="15">
      <c r="A142" s="83" t="s">
        <v>375</v>
      </c>
      <c r="B142" s="75" t="s">
        <v>362</v>
      </c>
      <c r="C142" s="166">
        <v>3.52</v>
      </c>
      <c r="D142" s="167" t="s">
        <v>13</v>
      </c>
      <c r="E142" s="77" t="s">
        <v>11</v>
      </c>
      <c r="F142" s="81" t="s">
        <v>21</v>
      </c>
      <c r="G142" s="75"/>
      <c r="H142" s="247">
        <v>0</v>
      </c>
      <c r="I142" s="150">
        <v>4</v>
      </c>
      <c r="J142" s="151">
        <f t="shared" si="4"/>
        <v>14.08</v>
      </c>
    </row>
    <row r="143" spans="1:10" ht="15">
      <c r="A143" s="83" t="s">
        <v>376</v>
      </c>
      <c r="B143" s="75" t="s">
        <v>364</v>
      </c>
      <c r="C143" s="78">
        <v>27.66</v>
      </c>
      <c r="D143" s="80" t="s">
        <v>22</v>
      </c>
      <c r="E143" s="77" t="s">
        <v>14</v>
      </c>
      <c r="F143" s="81" t="s">
        <v>21</v>
      </c>
      <c r="G143" s="75"/>
      <c r="H143" s="247">
        <v>0</v>
      </c>
      <c r="I143" s="150">
        <v>4</v>
      </c>
      <c r="J143" s="151">
        <f t="shared" si="4"/>
        <v>110.64</v>
      </c>
    </row>
    <row r="144" spans="1:10" ht="15">
      <c r="A144" s="83" t="s">
        <v>377</v>
      </c>
      <c r="B144" s="75" t="s">
        <v>373</v>
      </c>
      <c r="C144" s="78">
        <v>4.07</v>
      </c>
      <c r="D144" s="84" t="s">
        <v>13</v>
      </c>
      <c r="E144" s="77" t="s">
        <v>16</v>
      </c>
      <c r="F144" s="81" t="s">
        <v>21</v>
      </c>
      <c r="G144" s="75"/>
      <c r="H144" s="247">
        <v>0</v>
      </c>
      <c r="I144" s="150">
        <v>4</v>
      </c>
      <c r="J144" s="151">
        <f t="shared" si="4"/>
        <v>16.28</v>
      </c>
    </row>
    <row r="145" spans="1:10" ht="15">
      <c r="A145" s="83" t="s">
        <v>378</v>
      </c>
      <c r="B145" s="75" t="s">
        <v>362</v>
      </c>
      <c r="C145" s="78">
        <v>3.64</v>
      </c>
      <c r="D145" s="84" t="s">
        <v>13</v>
      </c>
      <c r="E145" s="77" t="s">
        <v>11</v>
      </c>
      <c r="F145" s="81" t="s">
        <v>21</v>
      </c>
      <c r="G145" s="75"/>
      <c r="H145" s="247">
        <v>0</v>
      </c>
      <c r="I145" s="150">
        <v>4</v>
      </c>
      <c r="J145" s="151">
        <f t="shared" si="4"/>
        <v>14.56</v>
      </c>
    </row>
    <row r="146" spans="1:10" ht="15">
      <c r="A146" s="83" t="s">
        <v>379</v>
      </c>
      <c r="B146" s="75" t="s">
        <v>364</v>
      </c>
      <c r="C146" s="78">
        <v>23.85</v>
      </c>
      <c r="D146" s="80" t="s">
        <v>22</v>
      </c>
      <c r="E146" s="77" t="s">
        <v>14</v>
      </c>
      <c r="F146" s="81" t="s">
        <v>21</v>
      </c>
      <c r="G146" s="75"/>
      <c r="H146" s="247">
        <v>0</v>
      </c>
      <c r="I146" s="150">
        <v>4</v>
      </c>
      <c r="J146" s="151">
        <f t="shared" si="4"/>
        <v>95.4</v>
      </c>
    </row>
    <row r="147" spans="1:10" ht="15">
      <c r="A147" s="83" t="s">
        <v>380</v>
      </c>
      <c r="B147" s="75" t="s">
        <v>373</v>
      </c>
      <c r="C147" s="78">
        <v>4.24</v>
      </c>
      <c r="D147" s="84" t="s">
        <v>13</v>
      </c>
      <c r="E147" s="77" t="s">
        <v>16</v>
      </c>
      <c r="F147" s="81" t="s">
        <v>21</v>
      </c>
      <c r="G147" s="75"/>
      <c r="H147" s="247">
        <v>0</v>
      </c>
      <c r="I147" s="150">
        <v>4</v>
      </c>
      <c r="J147" s="151">
        <f t="shared" si="4"/>
        <v>16.96</v>
      </c>
    </row>
    <row r="148" spans="1:10" ht="15">
      <c r="A148" s="83" t="s">
        <v>381</v>
      </c>
      <c r="B148" s="75" t="s">
        <v>382</v>
      </c>
      <c r="C148" s="78">
        <v>4.57</v>
      </c>
      <c r="D148" s="84" t="s">
        <v>13</v>
      </c>
      <c r="E148" s="77" t="s">
        <v>11</v>
      </c>
      <c r="F148" s="81" t="s">
        <v>21</v>
      </c>
      <c r="G148" s="75"/>
      <c r="H148" s="247">
        <v>0</v>
      </c>
      <c r="I148" s="150">
        <v>4</v>
      </c>
      <c r="J148" s="151">
        <f t="shared" si="4"/>
        <v>18.28</v>
      </c>
    </row>
    <row r="149" spans="1:10" s="56" customFormat="1" ht="15.75" thickBot="1">
      <c r="A149" s="152" t="s">
        <v>383</v>
      </c>
      <c r="B149" s="153" t="s">
        <v>384</v>
      </c>
      <c r="C149" s="154">
        <v>14.27</v>
      </c>
      <c r="D149" s="155" t="s">
        <v>13</v>
      </c>
      <c r="E149" s="156" t="s">
        <v>14</v>
      </c>
      <c r="F149" s="157" t="s">
        <v>21</v>
      </c>
      <c r="G149" s="153"/>
      <c r="H149" s="247">
        <v>0</v>
      </c>
      <c r="I149" s="158">
        <v>4</v>
      </c>
      <c r="J149" s="159">
        <f t="shared" si="4"/>
        <v>57.08</v>
      </c>
    </row>
    <row r="150" spans="1:10" s="73" customFormat="1" ht="15">
      <c r="A150" s="99"/>
      <c r="B150" s="122" t="s">
        <v>544</v>
      </c>
      <c r="C150" s="101">
        <f>SUM(C10:C149)</f>
        <v>2254.290000000001</v>
      </c>
      <c r="D150" s="102"/>
      <c r="E150" s="103"/>
      <c r="F150" s="103"/>
      <c r="G150" s="100"/>
      <c r="H150" s="228">
        <f>SUM(H10:H149)</f>
        <v>0</v>
      </c>
      <c r="I150" s="130"/>
      <c r="J150" s="131">
        <f>SUM(J10:J149)</f>
        <v>16025.068447000003</v>
      </c>
    </row>
    <row r="151" spans="1:10" s="73" customFormat="1" ht="14.25" customHeight="1" thickBot="1">
      <c r="A151" s="104"/>
      <c r="B151" s="105"/>
      <c r="C151" s="106"/>
      <c r="D151" s="107"/>
      <c r="E151" s="108"/>
      <c r="F151" s="108"/>
      <c r="G151" s="105"/>
      <c r="H151" s="229" t="s">
        <v>572</v>
      </c>
      <c r="I151" s="132"/>
      <c r="J151" s="199" t="s">
        <v>571</v>
      </c>
    </row>
    <row r="152" spans="1:10" s="73" customFormat="1" ht="7.5" customHeight="1">
      <c r="A152" s="206"/>
      <c r="B152" s="209"/>
      <c r="C152" s="244"/>
      <c r="D152" s="207"/>
      <c r="E152" s="208"/>
      <c r="F152" s="208"/>
      <c r="G152" s="209"/>
      <c r="H152" s="245"/>
      <c r="I152" s="210"/>
      <c r="J152" s="211"/>
    </row>
    <row r="153" spans="1:10" ht="15">
      <c r="A153" s="95"/>
      <c r="B153" s="57" t="s">
        <v>408</v>
      </c>
      <c r="C153" s="96">
        <v>58.08</v>
      </c>
      <c r="D153" s="95"/>
      <c r="E153" s="97" t="s">
        <v>466</v>
      </c>
      <c r="F153" s="98" t="s">
        <v>28</v>
      </c>
      <c r="G153" s="57"/>
      <c r="H153" s="246">
        <v>0</v>
      </c>
      <c r="I153" s="133">
        <v>21</v>
      </c>
      <c r="J153" s="134">
        <f>C153*I153</f>
        <v>1219.68</v>
      </c>
    </row>
    <row r="154" spans="1:10" ht="15">
      <c r="A154" s="17"/>
      <c r="B154" s="10" t="s">
        <v>137</v>
      </c>
      <c r="C154" s="21">
        <v>415.2</v>
      </c>
      <c r="D154" s="82"/>
      <c r="E154" s="18" t="s">
        <v>138</v>
      </c>
      <c r="F154" s="18" t="s">
        <v>472</v>
      </c>
      <c r="G154" s="26"/>
      <c r="H154" s="247">
        <v>0</v>
      </c>
      <c r="I154" s="123">
        <v>0.1666666</v>
      </c>
      <c r="J154" s="124">
        <f>C154*I154</f>
        <v>69.19997232</v>
      </c>
    </row>
    <row r="155" spans="1:10" ht="15.75" thickBot="1">
      <c r="A155" s="37"/>
      <c r="B155" s="38" t="s">
        <v>139</v>
      </c>
      <c r="C155" s="39">
        <v>645.17</v>
      </c>
      <c r="D155" s="89"/>
      <c r="E155" s="41" t="s">
        <v>140</v>
      </c>
      <c r="F155" s="41" t="s">
        <v>472</v>
      </c>
      <c r="G155" s="26"/>
      <c r="H155" s="247">
        <v>0</v>
      </c>
      <c r="I155" s="123">
        <v>0.1666666</v>
      </c>
      <c r="J155" s="124">
        <f>C155*I155</f>
        <v>107.52829032199999</v>
      </c>
    </row>
    <row r="156" spans="1:10" s="73" customFormat="1" ht="15">
      <c r="A156" s="99"/>
      <c r="B156" s="122" t="s">
        <v>544</v>
      </c>
      <c r="C156" s="101">
        <f>SUM(C153:C155)</f>
        <v>1118.4499999999998</v>
      </c>
      <c r="D156" s="102"/>
      <c r="E156" s="103"/>
      <c r="F156" s="103"/>
      <c r="G156" s="100"/>
      <c r="H156" s="228">
        <f>SUM(H153:H155)</f>
        <v>0</v>
      </c>
      <c r="I156" s="130"/>
      <c r="J156" s="131">
        <f>SUM(J153:J155)</f>
        <v>1396.408262642</v>
      </c>
    </row>
    <row r="157" spans="1:10" s="73" customFormat="1" ht="13.5" customHeight="1">
      <c r="A157" s="249"/>
      <c r="B157" s="93"/>
      <c r="C157" s="94"/>
      <c r="D157" s="250"/>
      <c r="E157" s="251"/>
      <c r="F157" s="251"/>
      <c r="G157" s="93"/>
      <c r="H157" s="252" t="s">
        <v>572</v>
      </c>
      <c r="I157" s="135"/>
      <c r="J157" s="253" t="s">
        <v>571</v>
      </c>
    </row>
    <row r="158" spans="1:10" s="73" customFormat="1" ht="7.5" customHeight="1">
      <c r="A158" s="254"/>
      <c r="B158" s="255"/>
      <c r="C158" s="256"/>
      <c r="D158" s="257"/>
      <c r="E158" s="258"/>
      <c r="F158" s="258"/>
      <c r="G158" s="255"/>
      <c r="H158" s="259"/>
      <c r="I158" s="125"/>
      <c r="J158" s="126"/>
    </row>
    <row r="159" spans="1:10" s="56" customFormat="1" ht="15.75" thickBot="1">
      <c r="A159" s="254"/>
      <c r="B159" s="205" t="s">
        <v>579</v>
      </c>
      <c r="C159" s="112" t="s">
        <v>578</v>
      </c>
      <c r="D159" s="257"/>
      <c r="E159" s="258"/>
      <c r="F159" s="258" t="s">
        <v>540</v>
      </c>
      <c r="G159" s="255"/>
      <c r="H159" s="246">
        <v>0</v>
      </c>
      <c r="I159" s="125"/>
      <c r="J159" s="126"/>
    </row>
    <row r="160" spans="1:10" s="73" customFormat="1" ht="15">
      <c r="A160" s="99"/>
      <c r="B160" s="122" t="s">
        <v>544</v>
      </c>
      <c r="C160" s="101"/>
      <c r="D160" s="102"/>
      <c r="E160" s="103"/>
      <c r="F160" s="103"/>
      <c r="G160" s="100"/>
      <c r="H160" s="228">
        <f>SUM(H159)</f>
        <v>0</v>
      </c>
      <c r="I160" s="236"/>
      <c r="J160" s="237"/>
    </row>
    <row r="161" spans="1:10" s="73" customFormat="1" ht="13.5" customHeight="1" thickBot="1">
      <c r="A161" s="104"/>
      <c r="B161" s="105"/>
      <c r="C161" s="106"/>
      <c r="D161" s="107"/>
      <c r="E161" s="108"/>
      <c r="F161" s="108"/>
      <c r="G161" s="105"/>
      <c r="H161" s="229" t="s">
        <v>572</v>
      </c>
      <c r="I161" s="238"/>
      <c r="J161" s="239"/>
    </row>
    <row r="162" spans="1:10" ht="15">
      <c r="A162" s="322" t="s">
        <v>541</v>
      </c>
      <c r="B162" s="323"/>
      <c r="C162" s="116">
        <f>C150</f>
        <v>2254.290000000001</v>
      </c>
      <c r="D162" s="163"/>
      <c r="E162" s="118"/>
      <c r="F162" s="118"/>
      <c r="G162" s="118"/>
      <c r="H162" s="137"/>
      <c r="I162" s="127"/>
      <c r="J162" s="136">
        <f>J150</f>
        <v>16025.068447000003</v>
      </c>
    </row>
    <row r="163" spans="1:10" ht="15">
      <c r="A163" s="320" t="s">
        <v>542</v>
      </c>
      <c r="B163" s="320"/>
      <c r="C163" s="119">
        <f>C156</f>
        <v>1118.4499999999998</v>
      </c>
      <c r="D163" s="164"/>
      <c r="E163" s="120"/>
      <c r="F163" s="120"/>
      <c r="G163" s="120"/>
      <c r="H163" s="120"/>
      <c r="I163" s="129"/>
      <c r="J163" s="136">
        <f>J156</f>
        <v>1396.408262642</v>
      </c>
    </row>
    <row r="164" spans="1:10" ht="15">
      <c r="A164" s="110"/>
      <c r="B164" s="110"/>
      <c r="C164" s="165"/>
      <c r="D164" s="165"/>
      <c r="E164" s="110"/>
      <c r="F164" s="110"/>
      <c r="G164" s="110"/>
      <c r="H164" s="109"/>
      <c r="I164" s="110"/>
      <c r="J164" s="121"/>
    </row>
    <row r="165" ht="60">
      <c r="H165" s="248" t="s">
        <v>595</v>
      </c>
    </row>
  </sheetData>
  <sheetProtection/>
  <autoFilter ref="A9:G161"/>
  <mergeCells count="4">
    <mergeCell ref="A163:B163"/>
    <mergeCell ref="A162:B162"/>
    <mergeCell ref="C7:F7"/>
    <mergeCell ref="C8:F8"/>
  </mergeCells>
  <printOptions horizontalCentered="1"/>
  <pageMargins left="0.7086614173228347" right="0.7086614173228347" top="1.1811023622047245" bottom="0.7874015748031497" header="0.31496062992125984" footer="0.31496062992125984"/>
  <pageSetup fitToHeight="3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view="pageBreakPreview" zoomScale="95" zoomScaleSheetLayoutView="95" zoomScalePageLayoutView="0" workbookViewId="0" topLeftCell="A1">
      <selection activeCell="F5" sqref="F5"/>
    </sheetView>
  </sheetViews>
  <sheetFormatPr defaultColWidth="9.140625" defaultRowHeight="15"/>
  <cols>
    <col min="1" max="1" width="12.57421875" style="0" customWidth="1"/>
    <col min="2" max="2" width="15.28125" style="0" customWidth="1"/>
    <col min="3" max="3" width="15.00390625" style="0" bestFit="1" customWidth="1"/>
    <col min="4" max="4" width="18.8515625" style="0" bestFit="1" customWidth="1"/>
    <col min="5" max="5" width="19.140625" style="0" bestFit="1" customWidth="1"/>
    <col min="6" max="6" width="20.421875" style="0" customWidth="1"/>
    <col min="7" max="7" width="24.57421875" style="0" customWidth="1"/>
    <col min="9" max="9" width="39.8515625" style="0" bestFit="1" customWidth="1"/>
    <col min="10" max="10" width="28.140625" style="0" customWidth="1"/>
  </cols>
  <sheetData>
    <row r="1" spans="1:9" ht="18">
      <c r="A1" s="169"/>
      <c r="B1" s="170"/>
      <c r="C1" s="170"/>
      <c r="D1" s="170"/>
      <c r="E1" s="67"/>
      <c r="F1" s="73"/>
      <c r="G1" s="73"/>
      <c r="H1" s="73"/>
      <c r="I1" s="73"/>
    </row>
    <row r="2" s="73" customFormat="1" ht="18">
      <c r="A2" s="169" t="s">
        <v>592</v>
      </c>
    </row>
    <row r="3" s="73" customFormat="1" ht="15.75" thickBot="1"/>
    <row r="4" spans="1:7" s="73" customFormat="1" ht="24">
      <c r="A4" s="324" t="s">
        <v>592</v>
      </c>
      <c r="B4" s="325"/>
      <c r="C4" s="325"/>
      <c r="D4" s="325"/>
      <c r="E4" s="325"/>
      <c r="F4" s="268" t="s">
        <v>593</v>
      </c>
      <c r="G4" s="222" t="s">
        <v>594</v>
      </c>
    </row>
    <row r="5" spans="1:7" s="73" customFormat="1" ht="15.75" thickBot="1">
      <c r="A5" s="326"/>
      <c r="B5" s="327"/>
      <c r="C5" s="327"/>
      <c r="D5" s="327"/>
      <c r="E5" s="328"/>
      <c r="F5" s="267">
        <v>0</v>
      </c>
      <c r="G5" s="226">
        <f>F5*12</f>
        <v>0</v>
      </c>
    </row>
    <row r="6" spans="1:5" s="73" customFormat="1" ht="18">
      <c r="A6" s="169"/>
      <c r="B6" s="170"/>
      <c r="C6" s="170"/>
      <c r="D6" s="170"/>
      <c r="E6" s="67"/>
    </row>
    <row r="7" ht="45">
      <c r="F7" s="248" t="s">
        <v>595</v>
      </c>
    </row>
  </sheetData>
  <sheetProtection/>
  <mergeCells count="2">
    <mergeCell ref="A4:E4"/>
    <mergeCell ref="A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view="pageBreakPreview" zoomScale="96" zoomScaleSheetLayoutView="96" zoomScalePageLayoutView="0" workbookViewId="0" topLeftCell="A1">
      <selection activeCell="M20" sqref="M20"/>
    </sheetView>
  </sheetViews>
  <sheetFormatPr defaultColWidth="9.140625" defaultRowHeight="15"/>
  <cols>
    <col min="1" max="1" width="16.140625" style="73" customWidth="1"/>
    <col min="2" max="2" width="22.57421875" style="73" customWidth="1"/>
    <col min="3" max="3" width="16.00390625" style="73" customWidth="1"/>
    <col min="4" max="4" width="18.421875" style="73" customWidth="1"/>
    <col min="5" max="16384" width="9.140625" style="73" customWidth="1"/>
  </cols>
  <sheetData>
    <row r="1" spans="1:2" ht="18">
      <c r="A1" s="169"/>
      <c r="B1" s="170"/>
    </row>
    <row r="2" spans="1:2" ht="18">
      <c r="A2" s="169" t="s">
        <v>565</v>
      </c>
      <c r="B2" s="170"/>
    </row>
    <row r="3" spans="1:3" ht="18.75">
      <c r="A3" s="169"/>
      <c r="B3" s="170"/>
      <c r="C3" s="177"/>
    </row>
    <row r="4" spans="1:2" ht="15.75" thickBot="1">
      <c r="A4" s="171"/>
      <c r="B4" s="170"/>
    </row>
    <row r="5" spans="1:4" ht="25.5">
      <c r="A5" s="227" t="s">
        <v>591</v>
      </c>
      <c r="B5" s="182" t="s">
        <v>568</v>
      </c>
      <c r="C5" s="182" t="s">
        <v>567</v>
      </c>
      <c r="D5" s="183" t="s">
        <v>548</v>
      </c>
    </row>
    <row r="6" spans="1:4" ht="15">
      <c r="A6" s="193" t="s">
        <v>554</v>
      </c>
      <c r="B6" s="181">
        <v>10</v>
      </c>
      <c r="C6" s="246">
        <v>0</v>
      </c>
      <c r="D6" s="184">
        <f aca="true" t="shared" si="0" ref="D6:D12">B6*C6</f>
        <v>0</v>
      </c>
    </row>
    <row r="7" spans="1:4" ht="15">
      <c r="A7" s="193" t="s">
        <v>555</v>
      </c>
      <c r="B7" s="181">
        <v>10</v>
      </c>
      <c r="C7" s="247">
        <v>0</v>
      </c>
      <c r="D7" s="184">
        <f t="shared" si="0"/>
        <v>0</v>
      </c>
    </row>
    <row r="8" spans="1:4" ht="15">
      <c r="A8" s="193" t="s">
        <v>556</v>
      </c>
      <c r="B8" s="181">
        <v>10</v>
      </c>
      <c r="C8" s="247">
        <v>0</v>
      </c>
      <c r="D8" s="184">
        <f t="shared" si="0"/>
        <v>0</v>
      </c>
    </row>
    <row r="9" spans="1:4" ht="15">
      <c r="A9" s="193" t="s">
        <v>557</v>
      </c>
      <c r="B9" s="181">
        <v>10</v>
      </c>
      <c r="C9" s="247">
        <v>0</v>
      </c>
      <c r="D9" s="184">
        <f t="shared" si="0"/>
        <v>0</v>
      </c>
    </row>
    <row r="10" spans="1:4" ht="15">
      <c r="A10" s="193" t="s">
        <v>558</v>
      </c>
      <c r="B10" s="181">
        <v>10</v>
      </c>
      <c r="C10" s="247">
        <v>0</v>
      </c>
      <c r="D10" s="184">
        <f t="shared" si="0"/>
        <v>0</v>
      </c>
    </row>
    <row r="11" spans="1:4" ht="15">
      <c r="A11" s="193" t="s">
        <v>559</v>
      </c>
      <c r="B11" s="181">
        <v>10</v>
      </c>
      <c r="C11" s="247">
        <v>0</v>
      </c>
      <c r="D11" s="184">
        <f t="shared" si="0"/>
        <v>0</v>
      </c>
    </row>
    <row r="12" spans="1:4" ht="15.75" thickBot="1">
      <c r="A12" s="193" t="s">
        <v>560</v>
      </c>
      <c r="B12" s="181">
        <v>10</v>
      </c>
      <c r="C12" s="247">
        <v>0</v>
      </c>
      <c r="D12" s="184">
        <f t="shared" si="0"/>
        <v>0</v>
      </c>
    </row>
    <row r="13" spans="1:4" ht="15">
      <c r="A13" s="187" t="s">
        <v>563</v>
      </c>
      <c r="B13" s="190">
        <f>SUM(B6:B12)</f>
        <v>70</v>
      </c>
      <c r="C13" s="188"/>
      <c r="D13" s="189"/>
    </row>
    <row r="14" spans="1:4" ht="19.5" thickBot="1">
      <c r="A14" s="269" t="s">
        <v>548</v>
      </c>
      <c r="B14" s="270"/>
      <c r="C14" s="271"/>
      <c r="D14" s="272">
        <f>SUM(D6:D13)</f>
        <v>0</v>
      </c>
    </row>
    <row r="15" spans="1:4" ht="15">
      <c r="A15" s="347" t="s">
        <v>619</v>
      </c>
      <c r="B15" s="348"/>
      <c r="C15" s="348"/>
      <c r="D15" s="349">
        <f>D14/12</f>
        <v>0</v>
      </c>
    </row>
    <row r="16" spans="1:3" ht="60">
      <c r="A16" s="172"/>
      <c r="B16" s="172"/>
      <c r="C16" s="248" t="s">
        <v>595</v>
      </c>
    </row>
    <row r="17" spans="1:2" ht="15">
      <c r="A17" s="172"/>
      <c r="B17" s="172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view="pageBreakPreview" zoomScale="96" zoomScaleSheetLayoutView="96" zoomScalePageLayoutView="0" workbookViewId="0" topLeftCell="A1">
      <selection activeCell="D15" sqref="D15"/>
    </sheetView>
  </sheetViews>
  <sheetFormatPr defaultColWidth="9.140625" defaultRowHeight="15"/>
  <cols>
    <col min="1" max="1" width="15.7109375" style="73" customWidth="1"/>
    <col min="2" max="2" width="19.7109375" style="73" customWidth="1"/>
    <col min="3" max="3" width="13.7109375" style="73" customWidth="1"/>
    <col min="4" max="4" width="21.140625" style="73" customWidth="1"/>
    <col min="5" max="16384" width="9.140625" style="73" customWidth="1"/>
  </cols>
  <sheetData>
    <row r="1" spans="1:2" ht="18">
      <c r="A1" s="169"/>
      <c r="B1" s="170"/>
    </row>
    <row r="2" spans="1:2" ht="18">
      <c r="A2" s="169" t="s">
        <v>566</v>
      </c>
      <c r="B2" s="170"/>
    </row>
    <row r="3" spans="1:3" ht="18.75">
      <c r="A3" s="169"/>
      <c r="B3" s="170"/>
      <c r="C3" s="177"/>
    </row>
    <row r="4" spans="1:2" ht="15.75" thickBot="1">
      <c r="A4" s="171"/>
      <c r="B4" s="170"/>
    </row>
    <row r="5" spans="1:4" ht="38.25">
      <c r="A5" s="227" t="s">
        <v>591</v>
      </c>
      <c r="B5" s="182" t="s">
        <v>568</v>
      </c>
      <c r="C5" s="273" t="s">
        <v>567</v>
      </c>
      <c r="D5" s="183" t="s">
        <v>548</v>
      </c>
    </row>
    <row r="6" spans="1:4" ht="15">
      <c r="A6" s="191" t="s">
        <v>551</v>
      </c>
      <c r="B6" s="181">
        <v>40</v>
      </c>
      <c r="C6" s="247">
        <v>0</v>
      </c>
      <c r="D6" s="184">
        <f aca="true" t="shared" si="0" ref="D6:D11">B6*C6</f>
        <v>0</v>
      </c>
    </row>
    <row r="7" spans="1:4" ht="15">
      <c r="A7" s="191" t="s">
        <v>552</v>
      </c>
      <c r="B7" s="181">
        <v>40</v>
      </c>
      <c r="C7" s="247">
        <v>0</v>
      </c>
      <c r="D7" s="184">
        <f t="shared" si="0"/>
        <v>0</v>
      </c>
    </row>
    <row r="8" spans="1:4" ht="15">
      <c r="A8" s="191" t="s">
        <v>553</v>
      </c>
      <c r="B8" s="181">
        <v>40</v>
      </c>
      <c r="C8" s="247">
        <v>0</v>
      </c>
      <c r="D8" s="184">
        <f t="shared" si="0"/>
        <v>0</v>
      </c>
    </row>
    <row r="9" spans="1:4" ht="15">
      <c r="A9" s="191" t="s">
        <v>554</v>
      </c>
      <c r="B9" s="181">
        <v>10</v>
      </c>
      <c r="C9" s="246">
        <v>0</v>
      </c>
      <c r="D9" s="184">
        <f t="shared" si="0"/>
        <v>0</v>
      </c>
    </row>
    <row r="10" spans="1:4" ht="15">
      <c r="A10" s="191" t="s">
        <v>561</v>
      </c>
      <c r="B10" s="181">
        <v>10</v>
      </c>
      <c r="C10" s="247">
        <v>0</v>
      </c>
      <c r="D10" s="184">
        <f t="shared" si="0"/>
        <v>0</v>
      </c>
    </row>
    <row r="11" spans="1:4" ht="15.75" thickBot="1">
      <c r="A11" s="192" t="s">
        <v>562</v>
      </c>
      <c r="B11" s="185">
        <v>40</v>
      </c>
      <c r="C11" s="247">
        <v>0</v>
      </c>
      <c r="D11" s="186">
        <f t="shared" si="0"/>
        <v>0</v>
      </c>
    </row>
    <row r="12" spans="1:4" ht="15">
      <c r="A12" s="187" t="s">
        <v>563</v>
      </c>
      <c r="B12" s="190">
        <f>SUM(B6:B11)</f>
        <v>180</v>
      </c>
      <c r="C12" s="188"/>
      <c r="D12" s="189"/>
    </row>
    <row r="13" spans="1:4" ht="19.5" thickBot="1">
      <c r="A13" s="269" t="s">
        <v>548</v>
      </c>
      <c r="B13" s="270"/>
      <c r="C13" s="271"/>
      <c r="D13" s="272">
        <f>SUM(D6:D12)</f>
        <v>0</v>
      </c>
    </row>
    <row r="14" spans="1:4" ht="15">
      <c r="A14" s="347" t="s">
        <v>619</v>
      </c>
      <c r="B14" s="348"/>
      <c r="C14" s="348"/>
      <c r="D14" s="349">
        <f>D13/12</f>
        <v>0</v>
      </c>
    </row>
    <row r="15" spans="1:3" ht="75">
      <c r="A15" s="172"/>
      <c r="B15" s="172"/>
      <c r="C15" s="248" t="s">
        <v>595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18.57421875" style="73" customWidth="1"/>
    <col min="2" max="2" width="15.7109375" style="73" customWidth="1"/>
    <col min="3" max="3" width="16.7109375" style="73" customWidth="1"/>
    <col min="4" max="4" width="16.8515625" style="73" customWidth="1"/>
    <col min="5" max="5" width="15.7109375" style="73" customWidth="1"/>
    <col min="6" max="6" width="16.8515625" style="73" customWidth="1"/>
    <col min="7" max="7" width="16.140625" style="73" customWidth="1"/>
    <col min="8" max="8" width="16.7109375" style="73" customWidth="1"/>
    <col min="9" max="16384" width="9.140625" style="73" customWidth="1"/>
  </cols>
  <sheetData>
    <row r="1" spans="1:8" ht="24.75" customHeight="1">
      <c r="A1" s="274" t="s">
        <v>584</v>
      </c>
      <c r="B1" s="275"/>
      <c r="C1" s="275"/>
      <c r="D1" s="275"/>
      <c r="E1" s="275"/>
      <c r="F1" s="275"/>
      <c r="G1" s="275"/>
      <c r="H1" s="275"/>
    </row>
    <row r="2" spans="1:8" ht="15.75" thickBot="1">
      <c r="A2" s="275"/>
      <c r="B2" s="275"/>
      <c r="C2" s="275"/>
      <c r="D2" s="275"/>
      <c r="E2" s="275"/>
      <c r="F2" s="275"/>
      <c r="G2" s="275"/>
      <c r="H2" s="275"/>
    </row>
    <row r="3" spans="1:8" ht="39.75" customHeight="1">
      <c r="A3" s="329" t="s">
        <v>491</v>
      </c>
      <c r="B3" s="330"/>
      <c r="C3" s="330"/>
      <c r="D3" s="330"/>
      <c r="E3" s="331"/>
      <c r="F3" s="276" t="s">
        <v>489</v>
      </c>
      <c r="G3" s="277" t="s">
        <v>567</v>
      </c>
      <c r="H3" s="278" t="s">
        <v>597</v>
      </c>
    </row>
    <row r="4" spans="1:8" ht="39.75" customHeight="1" thickBot="1">
      <c r="A4" s="332" t="s">
        <v>604</v>
      </c>
      <c r="B4" s="333"/>
      <c r="C4" s="333"/>
      <c r="D4" s="333"/>
      <c r="E4" s="334"/>
      <c r="F4" s="279" t="s">
        <v>490</v>
      </c>
      <c r="G4" s="280">
        <v>0</v>
      </c>
      <c r="H4" s="281">
        <f>G4*20</f>
        <v>0</v>
      </c>
    </row>
    <row r="5" spans="1:8" ht="15">
      <c r="A5" s="275"/>
      <c r="B5" s="275"/>
      <c r="C5" s="275"/>
      <c r="D5" s="275"/>
      <c r="E5" s="275"/>
      <c r="F5" s="275"/>
      <c r="G5" s="275"/>
      <c r="H5" s="275"/>
    </row>
    <row r="6" spans="1:8" ht="56.25">
      <c r="A6" s="275"/>
      <c r="B6" s="275"/>
      <c r="C6" s="275"/>
      <c r="D6" s="275"/>
      <c r="E6" s="275"/>
      <c r="F6" s="275"/>
      <c r="G6" s="297" t="s">
        <v>595</v>
      </c>
      <c r="H6" s="275"/>
    </row>
  </sheetData>
  <sheetProtection/>
  <mergeCells count="2">
    <mergeCell ref="A3:E3"/>
    <mergeCell ref="A4:E4"/>
  </mergeCells>
  <printOptions horizontalCentered="1"/>
  <pageMargins left="0.7086614173228347" right="0.7086614173228347" top="1.1811023622047245" bottom="0.7874015748031497" header="0.31496062992125984" footer="0.31496062992125984"/>
  <pageSetup fitToHeight="1" fitToWidth="1"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PageLayoutView="0" workbookViewId="0" topLeftCell="A1">
      <selection activeCell="N4" sqref="N4"/>
    </sheetView>
  </sheetViews>
  <sheetFormatPr defaultColWidth="9.140625" defaultRowHeight="15"/>
  <cols>
    <col min="1" max="1" width="18.57421875" style="0" customWidth="1"/>
    <col min="2" max="2" width="15.7109375" style="0" customWidth="1"/>
    <col min="3" max="3" width="16.7109375" style="0" customWidth="1"/>
    <col min="4" max="4" width="16.8515625" style="0" customWidth="1"/>
    <col min="5" max="5" width="15.7109375" style="0" customWidth="1"/>
    <col min="6" max="7" width="18.00390625" style="0" customWidth="1"/>
    <col min="8" max="8" width="17.7109375" style="56" customWidth="1"/>
    <col min="9" max="9" width="18.8515625" style="0" customWidth="1"/>
    <col min="10" max="10" width="19.00390625" style="0" customWidth="1"/>
    <col min="11" max="11" width="17.57421875" style="0" customWidth="1"/>
    <col min="12" max="12" width="23.7109375" style="73" customWidth="1"/>
  </cols>
  <sheetData>
    <row r="1" ht="36" customHeight="1">
      <c r="A1" s="302"/>
    </row>
    <row r="3" ht="15.75" thickBot="1"/>
    <row r="4" spans="1:12" ht="80.25" customHeight="1">
      <c r="A4" s="202" t="s">
        <v>477</v>
      </c>
      <c r="B4" s="202" t="s">
        <v>574</v>
      </c>
      <c r="C4" s="202" t="s">
        <v>575</v>
      </c>
      <c r="D4" s="202" t="s">
        <v>576</v>
      </c>
      <c r="E4" s="203" t="s">
        <v>577</v>
      </c>
      <c r="F4" s="204" t="s">
        <v>589</v>
      </c>
      <c r="G4" s="176" t="s">
        <v>590</v>
      </c>
      <c r="H4" s="176" t="s">
        <v>585</v>
      </c>
      <c r="I4" s="43" t="s">
        <v>573</v>
      </c>
      <c r="J4" s="200" t="s">
        <v>586</v>
      </c>
      <c r="K4" s="201" t="s">
        <v>587</v>
      </c>
      <c r="L4" s="203" t="s">
        <v>588</v>
      </c>
    </row>
    <row r="5" spans="1:12" ht="19.5" customHeight="1">
      <c r="A5" s="28" t="s">
        <v>482</v>
      </c>
      <c r="B5" s="58">
        <f>'1b Adm.budova trakt A'!C296</f>
        <v>4593.2739999999985</v>
      </c>
      <c r="C5" s="59">
        <f>'1b Adm.budova trakt A'!J296</f>
        <v>56723.811595987994</v>
      </c>
      <c r="D5" s="58">
        <f>'1b Adm.budova trakt A'!C297</f>
        <v>2353.58</v>
      </c>
      <c r="E5" s="60">
        <f>'1b Adm.budova trakt A'!J297</f>
        <v>4053.5131881439997</v>
      </c>
      <c r="F5" s="61">
        <f>'1b Adm.budova trakt A'!H283</f>
        <v>0</v>
      </c>
      <c r="G5" s="44">
        <f>'1b Adm.budova trakt A'!H289</f>
        <v>0</v>
      </c>
      <c r="H5" s="173">
        <f>'1b Adm.budova trakt A'!H293</f>
        <v>0</v>
      </c>
      <c r="I5" s="287">
        <f>F5+G5</f>
        <v>0</v>
      </c>
      <c r="J5" s="215"/>
      <c r="K5" s="219"/>
      <c r="L5" s="220"/>
    </row>
    <row r="6" spans="1:12" ht="19.5" customHeight="1" thickBot="1">
      <c r="A6" s="49" t="s">
        <v>483</v>
      </c>
      <c r="B6" s="62">
        <f>'1c Adm.budova trakt B'!C162</f>
        <v>2254.290000000001</v>
      </c>
      <c r="C6" s="63">
        <f>'1c Adm.budova trakt B'!J162</f>
        <v>16025.068447000003</v>
      </c>
      <c r="D6" s="62">
        <f>'1c Adm.budova trakt B'!C163</f>
        <v>1118.4499999999998</v>
      </c>
      <c r="E6" s="64">
        <f>'1c Adm.budova trakt B'!J163</f>
        <v>1396.408262642</v>
      </c>
      <c r="F6" s="65">
        <f>'1c Adm.budova trakt B'!H150</f>
        <v>0</v>
      </c>
      <c r="G6" s="50">
        <f>'1c Adm.budova trakt B'!H156</f>
        <v>0</v>
      </c>
      <c r="H6" s="174">
        <f>'1c Adm.budova trakt B'!H160</f>
        <v>0</v>
      </c>
      <c r="I6" s="226">
        <f>F6+G6</f>
        <v>0</v>
      </c>
      <c r="J6" s="216">
        <f>'1d Provoz vrátnice'!F5</f>
        <v>0</v>
      </c>
      <c r="K6" s="305">
        <f>'1e Údržba zeleně'!D15</f>
        <v>0</v>
      </c>
      <c r="L6" s="306">
        <f>'1f Zimní údržba'!D14</f>
        <v>0</v>
      </c>
    </row>
    <row r="7" spans="1:12" ht="9.75" customHeight="1" thickBot="1">
      <c r="A7" s="45"/>
      <c r="B7" s="46"/>
      <c r="C7" s="47"/>
      <c r="D7" s="46"/>
      <c r="E7" s="46"/>
      <c r="F7" s="46"/>
      <c r="G7" s="46"/>
      <c r="H7" s="175"/>
      <c r="I7" s="48"/>
      <c r="J7" s="175"/>
      <c r="K7" s="175"/>
      <c r="L7" s="175"/>
    </row>
    <row r="8" spans="1:12" ht="39.75" customHeight="1">
      <c r="A8" s="324" t="s">
        <v>491</v>
      </c>
      <c r="B8" s="325"/>
      <c r="C8" s="325"/>
      <c r="D8" s="325"/>
      <c r="E8" s="343"/>
      <c r="F8" s="221" t="s">
        <v>489</v>
      </c>
      <c r="G8" s="337" t="s">
        <v>582</v>
      </c>
      <c r="H8" s="338"/>
      <c r="I8" s="222" t="s">
        <v>583</v>
      </c>
      <c r="J8" s="285"/>
      <c r="K8" s="286"/>
      <c r="L8" s="286"/>
    </row>
    <row r="9" spans="1:12" ht="39.75" customHeight="1" thickBot="1">
      <c r="A9" s="344" t="s">
        <v>596</v>
      </c>
      <c r="B9" s="345"/>
      <c r="C9" s="345"/>
      <c r="D9" s="345"/>
      <c r="E9" s="346"/>
      <c r="F9" s="223" t="s">
        <v>490</v>
      </c>
      <c r="G9" s="224">
        <f>'1g Práce na zákl.požadavků'!G4</f>
        <v>0</v>
      </c>
      <c r="H9" s="139"/>
      <c r="I9" s="225">
        <f>'1g Práce na zákl.požadavků'!H4</f>
        <v>0</v>
      </c>
      <c r="J9" s="284"/>
      <c r="K9" s="175"/>
      <c r="L9" s="175"/>
    </row>
    <row r="10" spans="1:12" ht="9.75" customHeight="1" thickBot="1">
      <c r="A10" s="51"/>
      <c r="B10" s="51"/>
      <c r="C10" s="51"/>
      <c r="D10" s="51"/>
      <c r="E10" s="51"/>
      <c r="F10" s="52"/>
      <c r="G10" s="53"/>
      <c r="H10" s="138"/>
      <c r="I10" s="54"/>
      <c r="J10" s="282"/>
      <c r="K10" s="283"/>
      <c r="L10" s="283"/>
    </row>
    <row r="11" spans="6:14" ht="42" customHeight="1" thickBot="1">
      <c r="F11" s="339" t="s">
        <v>580</v>
      </c>
      <c r="G11" s="340"/>
      <c r="H11" s="213">
        <f>H5+H6</f>
        <v>0</v>
      </c>
      <c r="I11" s="212">
        <f>I5+I6+I9</f>
        <v>0</v>
      </c>
      <c r="J11" s="217">
        <f>J6</f>
        <v>0</v>
      </c>
      <c r="K11" s="307">
        <f>K6</f>
        <v>0</v>
      </c>
      <c r="L11" s="308">
        <f>L6</f>
        <v>0</v>
      </c>
      <c r="M11" s="71"/>
      <c r="N11" s="71"/>
    </row>
    <row r="12" spans="1:12" ht="9.75" customHeight="1">
      <c r="A12" s="34"/>
      <c r="B12" s="36"/>
      <c r="C12" s="36"/>
      <c r="D12" s="36"/>
      <c r="J12" s="110"/>
      <c r="K12" s="110"/>
      <c r="L12" s="110"/>
    </row>
    <row r="13" spans="1:12" ht="45.75" customHeight="1" thickBot="1">
      <c r="A13" s="336"/>
      <c r="B13" s="336"/>
      <c r="C13" s="304"/>
      <c r="D13" s="35"/>
      <c r="E13" s="35"/>
      <c r="J13" s="110"/>
      <c r="K13" s="110"/>
      <c r="L13" s="110"/>
    </row>
    <row r="14" spans="1:12" ht="30" customHeight="1" thickBot="1">
      <c r="A14" s="335"/>
      <c r="B14" s="335"/>
      <c r="C14" s="303"/>
      <c r="D14" s="35"/>
      <c r="E14" s="35"/>
      <c r="F14" s="341" t="s">
        <v>581</v>
      </c>
      <c r="G14" s="342"/>
      <c r="H14" s="214">
        <f>H11*12</f>
        <v>0</v>
      </c>
      <c r="I14" s="66">
        <f>I11*12</f>
        <v>0</v>
      </c>
      <c r="J14" s="218">
        <f>J11*12</f>
        <v>0</v>
      </c>
      <c r="K14" s="309">
        <f>K11*12</f>
        <v>0</v>
      </c>
      <c r="L14" s="309">
        <f>L11*12</f>
        <v>0</v>
      </c>
    </row>
    <row r="15" spans="1:3" ht="30" customHeight="1" thickBot="1">
      <c r="A15" s="335"/>
      <c r="B15" s="335"/>
      <c r="C15" s="303"/>
    </row>
    <row r="16" spans="1:12" ht="30" customHeight="1" thickTop="1">
      <c r="A16" s="335"/>
      <c r="B16" s="335"/>
      <c r="C16" s="303"/>
      <c r="F16" s="178" t="s">
        <v>564</v>
      </c>
      <c r="G16" s="179"/>
      <c r="H16" s="179"/>
      <c r="I16" s="179"/>
      <c r="J16" s="179"/>
      <c r="K16" s="179"/>
      <c r="L16" s="180">
        <f>H14+I14+J14+K14+L14</f>
        <v>0</v>
      </c>
    </row>
    <row r="17" spans="1:12" ht="30" customHeight="1" thickBot="1">
      <c r="A17" s="335"/>
      <c r="B17" s="335"/>
      <c r="C17" s="303"/>
      <c r="F17" s="298" t="s">
        <v>605</v>
      </c>
      <c r="G17" s="299"/>
      <c r="H17" s="299"/>
      <c r="I17" s="299"/>
      <c r="J17" s="299"/>
      <c r="K17" s="299"/>
      <c r="L17" s="300">
        <f>L16*2</f>
        <v>0</v>
      </c>
    </row>
    <row r="18" spans="1:3" ht="30" customHeight="1" thickTop="1">
      <c r="A18" s="335"/>
      <c r="B18" s="335"/>
      <c r="C18" s="303"/>
    </row>
    <row r="19" spans="1:6" ht="30" customHeight="1">
      <c r="A19" s="335"/>
      <c r="B19" s="335"/>
      <c r="C19" s="303"/>
      <c r="F19" s="22" t="s">
        <v>606</v>
      </c>
    </row>
    <row r="20" spans="1:3" ht="15">
      <c r="A20" s="335"/>
      <c r="B20" s="335"/>
      <c r="C20" s="303"/>
    </row>
    <row r="21" spans="1:3" ht="15">
      <c r="A21" s="110"/>
      <c r="B21" s="110"/>
      <c r="C21" s="110"/>
    </row>
  </sheetData>
  <sheetProtection/>
  <mergeCells count="13">
    <mergeCell ref="A8:E8"/>
    <mergeCell ref="A9:E9"/>
    <mergeCell ref="A17:B17"/>
    <mergeCell ref="A18:B18"/>
    <mergeCell ref="A13:B13"/>
    <mergeCell ref="A14:B14"/>
    <mergeCell ref="G8:H8"/>
    <mergeCell ref="A20:B20"/>
    <mergeCell ref="A15:B15"/>
    <mergeCell ref="F11:G11"/>
    <mergeCell ref="F14:G14"/>
    <mergeCell ref="A16:B16"/>
    <mergeCell ref="A19:B19"/>
  </mergeCells>
  <printOptions horizontalCentered="1"/>
  <pageMargins left="0.7086614173228347" right="0.7086614173228347" top="1.1811023622047245" bottom="0.7874015748031497" header="0.31496062992125984" footer="0.31496062992125984"/>
  <pageSetup fitToHeight="1" fitToWidth="1" horizontalDpi="600" verticalDpi="600" orientation="landscape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Vavrečková Martina</dc:creator>
  <cp:keywords/>
  <dc:description/>
  <cp:lastModifiedBy>Bauerová Pavlína</cp:lastModifiedBy>
  <cp:lastPrinted>2021-05-25T11:23:41Z</cp:lastPrinted>
  <dcterms:created xsi:type="dcterms:W3CDTF">2013-01-28T12:11:44Z</dcterms:created>
  <dcterms:modified xsi:type="dcterms:W3CDTF">2021-06-22T12:58:04Z</dcterms:modified>
  <cp:category/>
  <cp:version/>
  <cp:contentType/>
  <cp:contentStatus/>
</cp:coreProperties>
</file>