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ermak\Desktop\mirek\Stavby- zadávací podmínkya rozpočty\Rok 2021\Oprava tratě Vlastějovice - Ledeč n.S. 2021\"/>
    </mc:Choice>
  </mc:AlternateContent>
  <bookViews>
    <workbookView xWindow="0" yWindow="0" windowWidth="28800" windowHeight="12345" activeTab="1"/>
  </bookViews>
  <sheets>
    <sheet name="Rekapitulace stavby" sheetId="1" r:id="rId1"/>
    <sheet name="SO 01.3 - Oprava trati v ..." sheetId="2" r:id="rId2"/>
  </sheets>
  <definedNames>
    <definedName name="_xlnm._FilterDatabase" localSheetId="1" hidden="1">'SO 01.3 - Oprava trati v ...'!$C$125:$K$861</definedName>
    <definedName name="_xlnm.Print_Titles" localSheetId="0">'Rekapitulace stavby'!$92:$92</definedName>
    <definedName name="_xlnm.Print_Titles" localSheetId="1">'SO 01.3 - Oprava trati v ...'!$125:$125</definedName>
    <definedName name="_xlnm.Print_Area" localSheetId="0">'Rekapitulace stavby'!$D$4:$AO$76,'Rekapitulace stavby'!$C$82:$AQ$96</definedName>
    <definedName name="_xlnm.Print_Area" localSheetId="1">'SO 01.3 - Oprava trati v ...'!$C$4:$J$76,'SO 01.3 - Oprava trati v ...'!$C$82:$J$107,'SO 01.3 - Oprava trati v ...'!$C$113:$J$861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858" i="2"/>
  <c r="BH858" i="2"/>
  <c r="BG858" i="2"/>
  <c r="BF858" i="2"/>
  <c r="T858" i="2"/>
  <c r="R858" i="2"/>
  <c r="P858" i="2"/>
  <c r="BI856" i="2"/>
  <c r="BH856" i="2"/>
  <c r="BG856" i="2"/>
  <c r="BF856" i="2"/>
  <c r="T856" i="2"/>
  <c r="R856" i="2"/>
  <c r="P856" i="2"/>
  <c r="BI852" i="2"/>
  <c r="BH852" i="2"/>
  <c r="BG852" i="2"/>
  <c r="BF852" i="2"/>
  <c r="T852" i="2"/>
  <c r="R852" i="2"/>
  <c r="P852" i="2"/>
  <c r="BI850" i="2"/>
  <c r="BH850" i="2"/>
  <c r="BG850" i="2"/>
  <c r="BF850" i="2"/>
  <c r="T850" i="2"/>
  <c r="R850" i="2"/>
  <c r="P850" i="2"/>
  <c r="BI848" i="2"/>
  <c r="BH848" i="2"/>
  <c r="BG848" i="2"/>
  <c r="BF848" i="2"/>
  <c r="T848" i="2"/>
  <c r="R848" i="2"/>
  <c r="P848" i="2"/>
  <c r="BI846" i="2"/>
  <c r="BH846" i="2"/>
  <c r="BG846" i="2"/>
  <c r="BF846" i="2"/>
  <c r="T846" i="2"/>
  <c r="R846" i="2"/>
  <c r="P846" i="2"/>
  <c r="BI844" i="2"/>
  <c r="BH844" i="2"/>
  <c r="BG844" i="2"/>
  <c r="BF844" i="2"/>
  <c r="T844" i="2"/>
  <c r="R844" i="2"/>
  <c r="P844" i="2"/>
  <c r="BI842" i="2"/>
  <c r="BH842" i="2"/>
  <c r="BG842" i="2"/>
  <c r="BF842" i="2"/>
  <c r="T842" i="2"/>
  <c r="R842" i="2"/>
  <c r="P842" i="2"/>
  <c r="BI840" i="2"/>
  <c r="BH840" i="2"/>
  <c r="BG840" i="2"/>
  <c r="BF840" i="2"/>
  <c r="T840" i="2"/>
  <c r="R840" i="2"/>
  <c r="P840" i="2"/>
  <c r="BI838" i="2"/>
  <c r="BH838" i="2"/>
  <c r="BG838" i="2"/>
  <c r="BF838" i="2"/>
  <c r="T838" i="2"/>
  <c r="R838" i="2"/>
  <c r="P838" i="2"/>
  <c r="BI830" i="2"/>
  <c r="BH830" i="2"/>
  <c r="BG830" i="2"/>
  <c r="BF830" i="2"/>
  <c r="T830" i="2"/>
  <c r="R830" i="2"/>
  <c r="P830" i="2"/>
  <c r="BI825" i="2"/>
  <c r="BH825" i="2"/>
  <c r="BG825" i="2"/>
  <c r="BF825" i="2"/>
  <c r="T825" i="2"/>
  <c r="R825" i="2"/>
  <c r="P825" i="2"/>
  <c r="BI817" i="2"/>
  <c r="BH817" i="2"/>
  <c r="BG817" i="2"/>
  <c r="BF817" i="2"/>
  <c r="T817" i="2"/>
  <c r="R817" i="2"/>
  <c r="P817" i="2"/>
  <c r="BI812" i="2"/>
  <c r="BH812" i="2"/>
  <c r="BG812" i="2"/>
  <c r="BF812" i="2"/>
  <c r="T812" i="2"/>
  <c r="R812" i="2"/>
  <c r="P812" i="2"/>
  <c r="BI804" i="2"/>
  <c r="BH804" i="2"/>
  <c r="BG804" i="2"/>
  <c r="BF804" i="2"/>
  <c r="T804" i="2"/>
  <c r="R804" i="2"/>
  <c r="P804" i="2"/>
  <c r="BI800" i="2"/>
  <c r="BH800" i="2"/>
  <c r="BG800" i="2"/>
  <c r="BF800" i="2"/>
  <c r="T800" i="2"/>
  <c r="R800" i="2"/>
  <c r="P800" i="2"/>
  <c r="BI795" i="2"/>
  <c r="BH795" i="2"/>
  <c r="BG795" i="2"/>
  <c r="BF795" i="2"/>
  <c r="T795" i="2"/>
  <c r="R795" i="2"/>
  <c r="P795" i="2"/>
  <c r="BI791" i="2"/>
  <c r="BH791" i="2"/>
  <c r="BG791" i="2"/>
  <c r="BF791" i="2"/>
  <c r="T791" i="2"/>
  <c r="R791" i="2"/>
  <c r="P791" i="2"/>
  <c r="BI786" i="2"/>
  <c r="BH786" i="2"/>
  <c r="BG786" i="2"/>
  <c r="BF786" i="2"/>
  <c r="T786" i="2"/>
  <c r="R786" i="2"/>
  <c r="P786" i="2"/>
  <c r="BI782" i="2"/>
  <c r="BH782" i="2"/>
  <c r="BG782" i="2"/>
  <c r="BF782" i="2"/>
  <c r="T782" i="2"/>
  <c r="R782" i="2"/>
  <c r="P782" i="2"/>
  <c r="BI778" i="2"/>
  <c r="BH778" i="2"/>
  <c r="BG778" i="2"/>
  <c r="BF778" i="2"/>
  <c r="T778" i="2"/>
  <c r="R778" i="2"/>
  <c r="P778" i="2"/>
  <c r="BI776" i="2"/>
  <c r="BH776" i="2"/>
  <c r="BG776" i="2"/>
  <c r="BF776" i="2"/>
  <c r="T776" i="2"/>
  <c r="R776" i="2"/>
  <c r="P776" i="2"/>
  <c r="BI772" i="2"/>
  <c r="BH772" i="2"/>
  <c r="BG772" i="2"/>
  <c r="BF772" i="2"/>
  <c r="T772" i="2"/>
  <c r="R772" i="2"/>
  <c r="P772" i="2"/>
  <c r="BI763" i="2"/>
  <c r="BH763" i="2"/>
  <c r="BG763" i="2"/>
  <c r="BF763" i="2"/>
  <c r="T763" i="2"/>
  <c r="R763" i="2"/>
  <c r="P763" i="2"/>
  <c r="BI753" i="2"/>
  <c r="BH753" i="2"/>
  <c r="BG753" i="2"/>
  <c r="BF753" i="2"/>
  <c r="T753" i="2"/>
  <c r="R753" i="2"/>
  <c r="P753" i="2"/>
  <c r="BI749" i="2"/>
  <c r="BH749" i="2"/>
  <c r="BG749" i="2"/>
  <c r="BF749" i="2"/>
  <c r="T749" i="2"/>
  <c r="R749" i="2"/>
  <c r="P749" i="2"/>
  <c r="BI744" i="2"/>
  <c r="BH744" i="2"/>
  <c r="BG744" i="2"/>
  <c r="BF744" i="2"/>
  <c r="T744" i="2"/>
  <c r="R744" i="2"/>
  <c r="P744" i="2"/>
  <c r="BI740" i="2"/>
  <c r="BH740" i="2"/>
  <c r="BG740" i="2"/>
  <c r="BF740" i="2"/>
  <c r="T740" i="2"/>
  <c r="R740" i="2"/>
  <c r="P740" i="2"/>
  <c r="BI736" i="2"/>
  <c r="BH736" i="2"/>
  <c r="BG736" i="2"/>
  <c r="BF736" i="2"/>
  <c r="T736" i="2"/>
  <c r="R736" i="2"/>
  <c r="P736" i="2"/>
  <c r="BI724" i="2"/>
  <c r="BH724" i="2"/>
  <c r="BG724" i="2"/>
  <c r="BF724" i="2"/>
  <c r="T724" i="2"/>
  <c r="R724" i="2"/>
  <c r="P724" i="2"/>
  <c r="BI720" i="2"/>
  <c r="BH720" i="2"/>
  <c r="BG720" i="2"/>
  <c r="BF720" i="2"/>
  <c r="T720" i="2"/>
  <c r="R720" i="2"/>
  <c r="P720" i="2"/>
  <c r="BI716" i="2"/>
  <c r="BH716" i="2"/>
  <c r="BG716" i="2"/>
  <c r="BF716" i="2"/>
  <c r="T716" i="2"/>
  <c r="R716" i="2"/>
  <c r="P716" i="2"/>
  <c r="BI712" i="2"/>
  <c r="BH712" i="2"/>
  <c r="BG712" i="2"/>
  <c r="BF712" i="2"/>
  <c r="T712" i="2"/>
  <c r="R712" i="2"/>
  <c r="P712" i="2"/>
  <c r="BI708" i="2"/>
  <c r="BH708" i="2"/>
  <c r="BG708" i="2"/>
  <c r="BF708" i="2"/>
  <c r="T708" i="2"/>
  <c r="R708" i="2"/>
  <c r="P708" i="2"/>
  <c r="BI706" i="2"/>
  <c r="BH706" i="2"/>
  <c r="BG706" i="2"/>
  <c r="BF706" i="2"/>
  <c r="T706" i="2"/>
  <c r="R706" i="2"/>
  <c r="P706" i="2"/>
  <c r="BI702" i="2"/>
  <c r="BH702" i="2"/>
  <c r="BG702" i="2"/>
  <c r="BF702" i="2"/>
  <c r="T702" i="2"/>
  <c r="R702" i="2"/>
  <c r="P702" i="2"/>
  <c r="BI698" i="2"/>
  <c r="BH698" i="2"/>
  <c r="BG698" i="2"/>
  <c r="BF698" i="2"/>
  <c r="T698" i="2"/>
  <c r="R698" i="2"/>
  <c r="P698" i="2"/>
  <c r="BI694" i="2"/>
  <c r="BH694" i="2"/>
  <c r="BG694" i="2"/>
  <c r="BF694" i="2"/>
  <c r="T694" i="2"/>
  <c r="R694" i="2"/>
  <c r="P694" i="2"/>
  <c r="BI690" i="2"/>
  <c r="BH690" i="2"/>
  <c r="BG690" i="2"/>
  <c r="BF690" i="2"/>
  <c r="T690" i="2"/>
  <c r="R690" i="2"/>
  <c r="P690" i="2"/>
  <c r="BI686" i="2"/>
  <c r="BH686" i="2"/>
  <c r="BG686" i="2"/>
  <c r="BF686" i="2"/>
  <c r="T686" i="2"/>
  <c r="R686" i="2"/>
  <c r="P686" i="2"/>
  <c r="BI682" i="2"/>
  <c r="BH682" i="2"/>
  <c r="BG682" i="2"/>
  <c r="BF682" i="2"/>
  <c r="T682" i="2"/>
  <c r="R682" i="2"/>
  <c r="P682" i="2"/>
  <c r="BI678" i="2"/>
  <c r="BH678" i="2"/>
  <c r="BG678" i="2"/>
  <c r="BF678" i="2"/>
  <c r="T678" i="2"/>
  <c r="R678" i="2"/>
  <c r="P678" i="2"/>
  <c r="BI674" i="2"/>
  <c r="BH674" i="2"/>
  <c r="BG674" i="2"/>
  <c r="BF674" i="2"/>
  <c r="T674" i="2"/>
  <c r="R674" i="2"/>
  <c r="P674" i="2"/>
  <c r="BI670" i="2"/>
  <c r="BH670" i="2"/>
  <c r="BG670" i="2"/>
  <c r="BF670" i="2"/>
  <c r="T670" i="2"/>
  <c r="R670" i="2"/>
  <c r="P670" i="2"/>
  <c r="BI666" i="2"/>
  <c r="BH666" i="2"/>
  <c r="BG666" i="2"/>
  <c r="BF666" i="2"/>
  <c r="T666" i="2"/>
  <c r="R666" i="2"/>
  <c r="P666" i="2"/>
  <c r="BI662" i="2"/>
  <c r="BH662" i="2"/>
  <c r="BG662" i="2"/>
  <c r="BF662" i="2"/>
  <c r="T662" i="2"/>
  <c r="R662" i="2"/>
  <c r="P662" i="2"/>
  <c r="BI658" i="2"/>
  <c r="BH658" i="2"/>
  <c r="BG658" i="2"/>
  <c r="BF658" i="2"/>
  <c r="T658" i="2"/>
  <c r="R658" i="2"/>
  <c r="P658" i="2"/>
  <c r="BI654" i="2"/>
  <c r="BH654" i="2"/>
  <c r="BG654" i="2"/>
  <c r="BF654" i="2"/>
  <c r="T654" i="2"/>
  <c r="R654" i="2"/>
  <c r="P654" i="2"/>
  <c r="BI649" i="2"/>
  <c r="BH649" i="2"/>
  <c r="BG649" i="2"/>
  <c r="BF649" i="2"/>
  <c r="T649" i="2"/>
  <c r="R649" i="2"/>
  <c r="P649" i="2"/>
  <c r="BI645" i="2"/>
  <c r="BH645" i="2"/>
  <c r="BG645" i="2"/>
  <c r="BF645" i="2"/>
  <c r="T645" i="2"/>
  <c r="R645" i="2"/>
  <c r="P645" i="2"/>
  <c r="BI641" i="2"/>
  <c r="BH641" i="2"/>
  <c r="BG641" i="2"/>
  <c r="BF641" i="2"/>
  <c r="T641" i="2"/>
  <c r="R641" i="2"/>
  <c r="P641" i="2"/>
  <c r="BI637" i="2"/>
  <c r="BH637" i="2"/>
  <c r="BG637" i="2"/>
  <c r="BF637" i="2"/>
  <c r="T637" i="2"/>
  <c r="R637" i="2"/>
  <c r="P637" i="2"/>
  <c r="BI633" i="2"/>
  <c r="BH633" i="2"/>
  <c r="BG633" i="2"/>
  <c r="BF633" i="2"/>
  <c r="T633" i="2"/>
  <c r="R633" i="2"/>
  <c r="P633" i="2"/>
  <c r="BI629" i="2"/>
  <c r="BH629" i="2"/>
  <c r="BG629" i="2"/>
  <c r="BF629" i="2"/>
  <c r="T629" i="2"/>
  <c r="R629" i="2"/>
  <c r="P629" i="2"/>
  <c r="BI625" i="2"/>
  <c r="BH625" i="2"/>
  <c r="BG625" i="2"/>
  <c r="BF625" i="2"/>
  <c r="T625" i="2"/>
  <c r="R625" i="2"/>
  <c r="P625" i="2"/>
  <c r="BI621" i="2"/>
  <c r="BH621" i="2"/>
  <c r="BG621" i="2"/>
  <c r="BF621" i="2"/>
  <c r="T621" i="2"/>
  <c r="R621" i="2"/>
  <c r="P621" i="2"/>
  <c r="BI617" i="2"/>
  <c r="BH617" i="2"/>
  <c r="BG617" i="2"/>
  <c r="BF617" i="2"/>
  <c r="T617" i="2"/>
  <c r="R617" i="2"/>
  <c r="P617" i="2"/>
  <c r="BI613" i="2"/>
  <c r="BH613" i="2"/>
  <c r="BG613" i="2"/>
  <c r="BF613" i="2"/>
  <c r="T613" i="2"/>
  <c r="R613" i="2"/>
  <c r="P613" i="2"/>
  <c r="BI609" i="2"/>
  <c r="BH609" i="2"/>
  <c r="BG609" i="2"/>
  <c r="BF609" i="2"/>
  <c r="T609" i="2"/>
  <c r="R609" i="2"/>
  <c r="P609" i="2"/>
  <c r="BI605" i="2"/>
  <c r="BH605" i="2"/>
  <c r="BG605" i="2"/>
  <c r="BF605" i="2"/>
  <c r="T605" i="2"/>
  <c r="R605" i="2"/>
  <c r="P605" i="2"/>
  <c r="BI601" i="2"/>
  <c r="BH601" i="2"/>
  <c r="BG601" i="2"/>
  <c r="BF601" i="2"/>
  <c r="T601" i="2"/>
  <c r="R601" i="2"/>
  <c r="P601" i="2"/>
  <c r="BI597" i="2"/>
  <c r="BH597" i="2"/>
  <c r="BG597" i="2"/>
  <c r="BF597" i="2"/>
  <c r="T597" i="2"/>
  <c r="R597" i="2"/>
  <c r="P597" i="2"/>
  <c r="BI593" i="2"/>
  <c r="BH593" i="2"/>
  <c r="BG593" i="2"/>
  <c r="BF593" i="2"/>
  <c r="T593" i="2"/>
  <c r="R593" i="2"/>
  <c r="P593" i="2"/>
  <c r="BI589" i="2"/>
  <c r="BH589" i="2"/>
  <c r="BG589" i="2"/>
  <c r="BF589" i="2"/>
  <c r="T589" i="2"/>
  <c r="R589" i="2"/>
  <c r="P589" i="2"/>
  <c r="BI585" i="2"/>
  <c r="BH585" i="2"/>
  <c r="BG585" i="2"/>
  <c r="BF585" i="2"/>
  <c r="T585" i="2"/>
  <c r="R585" i="2"/>
  <c r="P585" i="2"/>
  <c r="BI581" i="2"/>
  <c r="BH581" i="2"/>
  <c r="BG581" i="2"/>
  <c r="BF581" i="2"/>
  <c r="T581" i="2"/>
  <c r="R581" i="2"/>
  <c r="P581" i="2"/>
  <c r="BI575" i="2"/>
  <c r="BH575" i="2"/>
  <c r="BG575" i="2"/>
  <c r="BF575" i="2"/>
  <c r="T575" i="2"/>
  <c r="R575" i="2"/>
  <c r="P575" i="2"/>
  <c r="BI571" i="2"/>
  <c r="BH571" i="2"/>
  <c r="BG571" i="2"/>
  <c r="BF571" i="2"/>
  <c r="T571" i="2"/>
  <c r="R571" i="2"/>
  <c r="P571" i="2"/>
  <c r="BI567" i="2"/>
  <c r="BH567" i="2"/>
  <c r="BG567" i="2"/>
  <c r="BF567" i="2"/>
  <c r="T567" i="2"/>
  <c r="R567" i="2"/>
  <c r="P567" i="2"/>
  <c r="BI563" i="2"/>
  <c r="BH563" i="2"/>
  <c r="BG563" i="2"/>
  <c r="BF563" i="2"/>
  <c r="T563" i="2"/>
  <c r="R563" i="2"/>
  <c r="P563" i="2"/>
  <c r="BI559" i="2"/>
  <c r="BH559" i="2"/>
  <c r="BG559" i="2"/>
  <c r="BF559" i="2"/>
  <c r="T559" i="2"/>
  <c r="R559" i="2"/>
  <c r="P559" i="2"/>
  <c r="BI555" i="2"/>
  <c r="BH555" i="2"/>
  <c r="BG555" i="2"/>
  <c r="BF555" i="2"/>
  <c r="T555" i="2"/>
  <c r="R555" i="2"/>
  <c r="P555" i="2"/>
  <c r="BI551" i="2"/>
  <c r="BH551" i="2"/>
  <c r="BG551" i="2"/>
  <c r="BF551" i="2"/>
  <c r="T551" i="2"/>
  <c r="R551" i="2"/>
  <c r="P551" i="2"/>
  <c r="BI547" i="2"/>
  <c r="BH547" i="2"/>
  <c r="BG547" i="2"/>
  <c r="BF547" i="2"/>
  <c r="T547" i="2"/>
  <c r="R547" i="2"/>
  <c r="P547" i="2"/>
  <c r="BI543" i="2"/>
  <c r="BH543" i="2"/>
  <c r="BG543" i="2"/>
  <c r="BF543" i="2"/>
  <c r="T543" i="2"/>
  <c r="R543" i="2"/>
  <c r="P543" i="2"/>
  <c r="BI539" i="2"/>
  <c r="BH539" i="2"/>
  <c r="BG539" i="2"/>
  <c r="BF539" i="2"/>
  <c r="T539" i="2"/>
  <c r="R539" i="2"/>
  <c r="P539" i="2"/>
  <c r="BI535" i="2"/>
  <c r="BH535" i="2"/>
  <c r="BG535" i="2"/>
  <c r="BF535" i="2"/>
  <c r="T535" i="2"/>
  <c r="R535" i="2"/>
  <c r="P535" i="2"/>
  <c r="BI531" i="2"/>
  <c r="BH531" i="2"/>
  <c r="BG531" i="2"/>
  <c r="BF531" i="2"/>
  <c r="T531" i="2"/>
  <c r="R531" i="2"/>
  <c r="P531" i="2"/>
  <c r="BI527" i="2"/>
  <c r="BH527" i="2"/>
  <c r="BG527" i="2"/>
  <c r="BF527" i="2"/>
  <c r="T527" i="2"/>
  <c r="R527" i="2"/>
  <c r="P527" i="2"/>
  <c r="BI523" i="2"/>
  <c r="BH523" i="2"/>
  <c r="BG523" i="2"/>
  <c r="BF523" i="2"/>
  <c r="T523" i="2"/>
  <c r="R523" i="2"/>
  <c r="P523" i="2"/>
  <c r="BI519" i="2"/>
  <c r="BH519" i="2"/>
  <c r="BG519" i="2"/>
  <c r="BF519" i="2"/>
  <c r="T519" i="2"/>
  <c r="R519" i="2"/>
  <c r="P519" i="2"/>
  <c r="BI514" i="2"/>
  <c r="BH514" i="2"/>
  <c r="BG514" i="2"/>
  <c r="BF514" i="2"/>
  <c r="T514" i="2"/>
  <c r="R514" i="2"/>
  <c r="P514" i="2"/>
  <c r="BI510" i="2"/>
  <c r="BH510" i="2"/>
  <c r="BG510" i="2"/>
  <c r="BF510" i="2"/>
  <c r="T510" i="2"/>
  <c r="R510" i="2"/>
  <c r="P510" i="2"/>
  <c r="BI506" i="2"/>
  <c r="BH506" i="2"/>
  <c r="BG506" i="2"/>
  <c r="BF506" i="2"/>
  <c r="T506" i="2"/>
  <c r="R506" i="2"/>
  <c r="P506" i="2"/>
  <c r="BI502" i="2"/>
  <c r="BH502" i="2"/>
  <c r="BG502" i="2"/>
  <c r="BF502" i="2"/>
  <c r="T502" i="2"/>
  <c r="R502" i="2"/>
  <c r="P502" i="2"/>
  <c r="BI498" i="2"/>
  <c r="BH498" i="2"/>
  <c r="BG498" i="2"/>
  <c r="BF498" i="2"/>
  <c r="T498" i="2"/>
  <c r="R498" i="2"/>
  <c r="P498" i="2"/>
  <c r="BI494" i="2"/>
  <c r="BH494" i="2"/>
  <c r="BG494" i="2"/>
  <c r="BF494" i="2"/>
  <c r="T494" i="2"/>
  <c r="R494" i="2"/>
  <c r="P494" i="2"/>
  <c r="BI490" i="2"/>
  <c r="BH490" i="2"/>
  <c r="BG490" i="2"/>
  <c r="BF490" i="2"/>
  <c r="T490" i="2"/>
  <c r="R490" i="2"/>
  <c r="P490" i="2"/>
  <c r="BI486" i="2"/>
  <c r="BH486" i="2"/>
  <c r="BG486" i="2"/>
  <c r="BF486" i="2"/>
  <c r="T486" i="2"/>
  <c r="R486" i="2"/>
  <c r="P486" i="2"/>
  <c r="BI482" i="2"/>
  <c r="BH482" i="2"/>
  <c r="BG482" i="2"/>
  <c r="BF482" i="2"/>
  <c r="T482" i="2"/>
  <c r="R482" i="2"/>
  <c r="P482" i="2"/>
  <c r="BI478" i="2"/>
  <c r="BH478" i="2"/>
  <c r="BG478" i="2"/>
  <c r="BF478" i="2"/>
  <c r="T478" i="2"/>
  <c r="R478" i="2"/>
  <c r="P478" i="2"/>
  <c r="BI474" i="2"/>
  <c r="BH474" i="2"/>
  <c r="BG474" i="2"/>
  <c r="BF474" i="2"/>
  <c r="T474" i="2"/>
  <c r="R474" i="2"/>
  <c r="P474" i="2"/>
  <c r="BI469" i="2"/>
  <c r="BH469" i="2"/>
  <c r="BG469" i="2"/>
  <c r="BF469" i="2"/>
  <c r="T469" i="2"/>
  <c r="R469" i="2"/>
  <c r="P469" i="2"/>
  <c r="BI465" i="2"/>
  <c r="BH465" i="2"/>
  <c r="BG465" i="2"/>
  <c r="BF465" i="2"/>
  <c r="T465" i="2"/>
  <c r="R465" i="2"/>
  <c r="P465" i="2"/>
  <c r="BI461" i="2"/>
  <c r="BH461" i="2"/>
  <c r="BG461" i="2"/>
  <c r="BF461" i="2"/>
  <c r="T461" i="2"/>
  <c r="R461" i="2"/>
  <c r="P461" i="2"/>
  <c r="BI457" i="2"/>
  <c r="BH457" i="2"/>
  <c r="BG457" i="2"/>
  <c r="BF457" i="2"/>
  <c r="T457" i="2"/>
  <c r="R457" i="2"/>
  <c r="P457" i="2"/>
  <c r="BI453" i="2"/>
  <c r="BH453" i="2"/>
  <c r="BG453" i="2"/>
  <c r="BF453" i="2"/>
  <c r="T453" i="2"/>
  <c r="R453" i="2"/>
  <c r="P453" i="2"/>
  <c r="BI449" i="2"/>
  <c r="BH449" i="2"/>
  <c r="BG449" i="2"/>
  <c r="BF449" i="2"/>
  <c r="T449" i="2"/>
  <c r="R449" i="2"/>
  <c r="P449" i="2"/>
  <c r="BI445" i="2"/>
  <c r="BH445" i="2"/>
  <c r="BG445" i="2"/>
  <c r="BF445" i="2"/>
  <c r="T445" i="2"/>
  <c r="R445" i="2"/>
  <c r="P445" i="2"/>
  <c r="BI441" i="2"/>
  <c r="BH441" i="2"/>
  <c r="BG441" i="2"/>
  <c r="BF441" i="2"/>
  <c r="T441" i="2"/>
  <c r="R441" i="2"/>
  <c r="P441" i="2"/>
  <c r="BI437" i="2"/>
  <c r="BH437" i="2"/>
  <c r="BG437" i="2"/>
  <c r="BF437" i="2"/>
  <c r="T437" i="2"/>
  <c r="R437" i="2"/>
  <c r="P437" i="2"/>
  <c r="BI433" i="2"/>
  <c r="BH433" i="2"/>
  <c r="BG433" i="2"/>
  <c r="BF433" i="2"/>
  <c r="T433" i="2"/>
  <c r="R433" i="2"/>
  <c r="P433" i="2"/>
  <c r="BI429" i="2"/>
  <c r="BH429" i="2"/>
  <c r="BG429" i="2"/>
  <c r="BF429" i="2"/>
  <c r="T429" i="2"/>
  <c r="R429" i="2"/>
  <c r="P429" i="2"/>
  <c r="BI424" i="2"/>
  <c r="BH424" i="2"/>
  <c r="BG424" i="2"/>
  <c r="BF424" i="2"/>
  <c r="T424" i="2"/>
  <c r="R424" i="2"/>
  <c r="P424" i="2"/>
  <c r="BI420" i="2"/>
  <c r="BH420" i="2"/>
  <c r="BG420" i="2"/>
  <c r="BF420" i="2"/>
  <c r="T420" i="2"/>
  <c r="R420" i="2"/>
  <c r="P420" i="2"/>
  <c r="BI416" i="2"/>
  <c r="BH416" i="2"/>
  <c r="BG416" i="2"/>
  <c r="BF416" i="2"/>
  <c r="T416" i="2"/>
  <c r="R416" i="2"/>
  <c r="P416" i="2"/>
  <c r="BI412" i="2"/>
  <c r="BH412" i="2"/>
  <c r="BG412" i="2"/>
  <c r="BF412" i="2"/>
  <c r="T412" i="2"/>
  <c r="R412" i="2"/>
  <c r="P412" i="2"/>
  <c r="BI408" i="2"/>
  <c r="BH408" i="2"/>
  <c r="BG408" i="2"/>
  <c r="BF408" i="2"/>
  <c r="T408" i="2"/>
  <c r="R408" i="2"/>
  <c r="P408" i="2"/>
  <c r="BI404" i="2"/>
  <c r="BH404" i="2"/>
  <c r="BG404" i="2"/>
  <c r="BF404" i="2"/>
  <c r="T404" i="2"/>
  <c r="R404" i="2"/>
  <c r="P404" i="2"/>
  <c r="BI400" i="2"/>
  <c r="BH400" i="2"/>
  <c r="BG400" i="2"/>
  <c r="BF400" i="2"/>
  <c r="T400" i="2"/>
  <c r="R400" i="2"/>
  <c r="P400" i="2"/>
  <c r="BI396" i="2"/>
  <c r="BH396" i="2"/>
  <c r="BG396" i="2"/>
  <c r="BF396" i="2"/>
  <c r="T396" i="2"/>
  <c r="R396" i="2"/>
  <c r="P396" i="2"/>
  <c r="BI392" i="2"/>
  <c r="BH392" i="2"/>
  <c r="BG392" i="2"/>
  <c r="BF392" i="2"/>
  <c r="T392" i="2"/>
  <c r="R392" i="2"/>
  <c r="P392" i="2"/>
  <c r="BI388" i="2"/>
  <c r="BH388" i="2"/>
  <c r="BG388" i="2"/>
  <c r="BF388" i="2"/>
  <c r="T388" i="2"/>
  <c r="R388" i="2"/>
  <c r="P388" i="2"/>
  <c r="BI384" i="2"/>
  <c r="BH384" i="2"/>
  <c r="BG384" i="2"/>
  <c r="BF384" i="2"/>
  <c r="T384" i="2"/>
  <c r="R384" i="2"/>
  <c r="P384" i="2"/>
  <c r="BI380" i="2"/>
  <c r="BH380" i="2"/>
  <c r="BG380" i="2"/>
  <c r="BF380" i="2"/>
  <c r="T380" i="2"/>
  <c r="R380" i="2"/>
  <c r="P380" i="2"/>
  <c r="BI374" i="2"/>
  <c r="BH374" i="2"/>
  <c r="BG374" i="2"/>
  <c r="BF374" i="2"/>
  <c r="T374" i="2"/>
  <c r="R374" i="2"/>
  <c r="P374" i="2"/>
  <c r="BI370" i="2"/>
  <c r="BH370" i="2"/>
  <c r="BG370" i="2"/>
  <c r="BF370" i="2"/>
  <c r="T370" i="2"/>
  <c r="R370" i="2"/>
  <c r="P370" i="2"/>
  <c r="BI366" i="2"/>
  <c r="BH366" i="2"/>
  <c r="BG366" i="2"/>
  <c r="BF366" i="2"/>
  <c r="T366" i="2"/>
  <c r="R366" i="2"/>
  <c r="P366" i="2"/>
  <c r="BI362" i="2"/>
  <c r="BH362" i="2"/>
  <c r="BG362" i="2"/>
  <c r="BF362" i="2"/>
  <c r="T362" i="2"/>
  <c r="R362" i="2"/>
  <c r="P362" i="2"/>
  <c r="BI357" i="2"/>
  <c r="BH357" i="2"/>
  <c r="BG357" i="2"/>
  <c r="BF357" i="2"/>
  <c r="T357" i="2"/>
  <c r="R357" i="2"/>
  <c r="P357" i="2"/>
  <c r="BI344" i="2"/>
  <c r="BH344" i="2"/>
  <c r="BG344" i="2"/>
  <c r="BF344" i="2"/>
  <c r="T344" i="2"/>
  <c r="R344" i="2"/>
  <c r="P344" i="2"/>
  <c r="BI340" i="2"/>
  <c r="BH340" i="2"/>
  <c r="BG340" i="2"/>
  <c r="BF340" i="2"/>
  <c r="T340" i="2"/>
  <c r="R340" i="2"/>
  <c r="P340" i="2"/>
  <c r="BI336" i="2"/>
  <c r="BH336" i="2"/>
  <c r="BG336" i="2"/>
  <c r="BF336" i="2"/>
  <c r="T336" i="2"/>
  <c r="R336" i="2"/>
  <c r="P336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6" i="2"/>
  <c r="BH326" i="2"/>
  <c r="BG326" i="2"/>
  <c r="BF326" i="2"/>
  <c r="T326" i="2"/>
  <c r="R326" i="2"/>
  <c r="P326" i="2"/>
  <c r="BI322" i="2"/>
  <c r="BH322" i="2"/>
  <c r="BG322" i="2"/>
  <c r="BF322" i="2"/>
  <c r="T322" i="2"/>
  <c r="R322" i="2"/>
  <c r="P322" i="2"/>
  <c r="BI318" i="2"/>
  <c r="BH318" i="2"/>
  <c r="BG318" i="2"/>
  <c r="BF318" i="2"/>
  <c r="T318" i="2"/>
  <c r="R318" i="2"/>
  <c r="P318" i="2"/>
  <c r="BI314" i="2"/>
  <c r="BH314" i="2"/>
  <c r="BG314" i="2"/>
  <c r="BF314" i="2"/>
  <c r="T314" i="2"/>
  <c r="R314" i="2"/>
  <c r="P314" i="2"/>
  <c r="BI310" i="2"/>
  <c r="BH310" i="2"/>
  <c r="BG310" i="2"/>
  <c r="BF310" i="2"/>
  <c r="T310" i="2"/>
  <c r="R310" i="2"/>
  <c r="P310" i="2"/>
  <c r="BI306" i="2"/>
  <c r="BH306" i="2"/>
  <c r="BG306" i="2"/>
  <c r="BF306" i="2"/>
  <c r="T306" i="2"/>
  <c r="R306" i="2"/>
  <c r="P306" i="2"/>
  <c r="BI302" i="2"/>
  <c r="BH302" i="2"/>
  <c r="BG302" i="2"/>
  <c r="BF302" i="2"/>
  <c r="T302" i="2"/>
  <c r="R302" i="2"/>
  <c r="P302" i="2"/>
  <c r="BI298" i="2"/>
  <c r="BH298" i="2"/>
  <c r="BG298" i="2"/>
  <c r="BF298" i="2"/>
  <c r="T298" i="2"/>
  <c r="R298" i="2"/>
  <c r="P298" i="2"/>
  <c r="BI294" i="2"/>
  <c r="BH294" i="2"/>
  <c r="BG294" i="2"/>
  <c r="BF294" i="2"/>
  <c r="T294" i="2"/>
  <c r="R294" i="2"/>
  <c r="P294" i="2"/>
  <c r="BI290" i="2"/>
  <c r="BH290" i="2"/>
  <c r="BG290" i="2"/>
  <c r="BF290" i="2"/>
  <c r="T290" i="2"/>
  <c r="R290" i="2"/>
  <c r="P290" i="2"/>
  <c r="BI286" i="2"/>
  <c r="BH286" i="2"/>
  <c r="BG286" i="2"/>
  <c r="BF286" i="2"/>
  <c r="T286" i="2"/>
  <c r="R286" i="2"/>
  <c r="P286" i="2"/>
  <c r="BI282" i="2"/>
  <c r="BH282" i="2"/>
  <c r="BG282" i="2"/>
  <c r="BF282" i="2"/>
  <c r="T282" i="2"/>
  <c r="R282" i="2"/>
  <c r="P282" i="2"/>
  <c r="BI278" i="2"/>
  <c r="BH278" i="2"/>
  <c r="BG278" i="2"/>
  <c r="BF278" i="2"/>
  <c r="T278" i="2"/>
  <c r="R278" i="2"/>
  <c r="P278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52" i="2"/>
  <c r="BH252" i="2"/>
  <c r="BG252" i="2"/>
  <c r="BF252" i="2"/>
  <c r="T252" i="2"/>
  <c r="R252" i="2"/>
  <c r="P252" i="2"/>
  <c r="BI242" i="2"/>
  <c r="BH242" i="2"/>
  <c r="BG242" i="2"/>
  <c r="BF242" i="2"/>
  <c r="T242" i="2"/>
  <c r="R242" i="2"/>
  <c r="P242" i="2"/>
  <c r="BI232" i="2"/>
  <c r="BH232" i="2"/>
  <c r="BG232" i="2"/>
  <c r="BF232" i="2"/>
  <c r="T232" i="2"/>
  <c r="R232" i="2"/>
  <c r="P232" i="2"/>
  <c r="BI224" i="2"/>
  <c r="BH224" i="2"/>
  <c r="BG224" i="2"/>
  <c r="BF224" i="2"/>
  <c r="T224" i="2"/>
  <c r="R224" i="2"/>
  <c r="P224" i="2"/>
  <c r="BI216" i="2"/>
  <c r="BH216" i="2"/>
  <c r="BG216" i="2"/>
  <c r="BF216" i="2"/>
  <c r="T216" i="2"/>
  <c r="R216" i="2"/>
  <c r="P216" i="2"/>
  <c r="BI212" i="2"/>
  <c r="BH212" i="2"/>
  <c r="BG212" i="2"/>
  <c r="BF212" i="2"/>
  <c r="T212" i="2"/>
  <c r="R212" i="2"/>
  <c r="P212" i="2"/>
  <c r="BI208" i="2"/>
  <c r="BH208" i="2"/>
  <c r="BG208" i="2"/>
  <c r="BF208" i="2"/>
  <c r="T208" i="2"/>
  <c r="R208" i="2"/>
  <c r="P208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37" i="2"/>
  <c r="BH137" i="2"/>
  <c r="BG137" i="2"/>
  <c r="BF137" i="2"/>
  <c r="T137" i="2"/>
  <c r="R137" i="2"/>
  <c r="P137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F120" i="2"/>
  <c r="E118" i="2"/>
  <c r="F89" i="2"/>
  <c r="E87" i="2"/>
  <c r="J24" i="2"/>
  <c r="E24" i="2"/>
  <c r="J123" i="2"/>
  <c r="J23" i="2"/>
  <c r="J21" i="2"/>
  <c r="E21" i="2"/>
  <c r="J122" i="2"/>
  <c r="J20" i="2"/>
  <c r="J18" i="2"/>
  <c r="E18" i="2"/>
  <c r="F92" i="2"/>
  <c r="J17" i="2"/>
  <c r="J15" i="2"/>
  <c r="E15" i="2"/>
  <c r="F91" i="2"/>
  <c r="J14" i="2"/>
  <c r="J12" i="2"/>
  <c r="J89" i="2"/>
  <c r="E7" i="2"/>
  <c r="E85" i="2" s="1"/>
  <c r="L90" i="1"/>
  <c r="AM90" i="1"/>
  <c r="AM89" i="1"/>
  <c r="L89" i="1"/>
  <c r="AM87" i="1"/>
  <c r="L87" i="1"/>
  <c r="L85" i="1"/>
  <c r="L84" i="1"/>
  <c r="BK846" i="2"/>
  <c r="J840" i="2"/>
  <c r="J838" i="2"/>
  <c r="J830" i="2"/>
  <c r="J825" i="2"/>
  <c r="BK800" i="2"/>
  <c r="BK795" i="2"/>
  <c r="BK778" i="2"/>
  <c r="J776" i="2"/>
  <c r="J753" i="2"/>
  <c r="BK749" i="2"/>
  <c r="BK740" i="2"/>
  <c r="J724" i="2"/>
  <c r="J720" i="2"/>
  <c r="BK708" i="2"/>
  <c r="J698" i="2"/>
  <c r="J694" i="2"/>
  <c r="J690" i="2"/>
  <c r="BK686" i="2"/>
  <c r="J682" i="2"/>
  <c r="J674" i="2"/>
  <c r="J654" i="2"/>
  <c r="J649" i="2"/>
  <c r="J645" i="2"/>
  <c r="BK629" i="2"/>
  <c r="BK625" i="2"/>
  <c r="J613" i="2"/>
  <c r="BK609" i="2"/>
  <c r="J605" i="2"/>
  <c r="J601" i="2"/>
  <c r="BK597" i="2"/>
  <c r="BK593" i="2"/>
  <c r="J589" i="2"/>
  <c r="J581" i="2"/>
  <c r="BK559" i="2"/>
  <c r="J555" i="2"/>
  <c r="BK551" i="2"/>
  <c r="J547" i="2"/>
  <c r="BK539" i="2"/>
  <c r="J531" i="2"/>
  <c r="J527" i="2"/>
  <c r="BK519" i="2"/>
  <c r="BK514" i="2"/>
  <c r="J510" i="2"/>
  <c r="BK506" i="2"/>
  <c r="J490" i="2"/>
  <c r="J486" i="2"/>
  <c r="J482" i="2"/>
  <c r="BK474" i="2"/>
  <c r="BK457" i="2"/>
  <c r="BK453" i="2"/>
  <c r="J445" i="2"/>
  <c r="BK437" i="2"/>
  <c r="BK433" i="2"/>
  <c r="J429" i="2"/>
  <c r="J424" i="2"/>
  <c r="BK420" i="2"/>
  <c r="BK412" i="2"/>
  <c r="J408" i="2"/>
  <c r="BK404" i="2"/>
  <c r="J400" i="2"/>
  <c r="BK384" i="2"/>
  <c r="J380" i="2"/>
  <c r="BK370" i="2"/>
  <c r="J366" i="2"/>
  <c r="BK357" i="2"/>
  <c r="J326" i="2"/>
  <c r="BK322" i="2"/>
  <c r="J314" i="2"/>
  <c r="J302" i="2"/>
  <c r="J294" i="2"/>
  <c r="J290" i="2"/>
  <c r="BK274" i="2"/>
  <c r="BK270" i="2"/>
  <c r="J262" i="2"/>
  <c r="BK242" i="2"/>
  <c r="J204" i="2"/>
  <c r="J200" i="2"/>
  <c r="BK196" i="2"/>
  <c r="BK180" i="2"/>
  <c r="J176" i="2"/>
  <c r="BK156" i="2"/>
  <c r="J152" i="2"/>
  <c r="BK146" i="2"/>
  <c r="J137" i="2"/>
  <c r="BK132" i="2"/>
  <c r="BK825" i="2"/>
  <c r="BK817" i="2"/>
  <c r="BK812" i="2"/>
  <c r="J804" i="2"/>
  <c r="J795" i="2"/>
  <c r="J791" i="2"/>
  <c r="J782" i="2"/>
  <c r="J778" i="2"/>
  <c r="BK772" i="2"/>
  <c r="BK763" i="2"/>
  <c r="BK753" i="2"/>
  <c r="J749" i="2"/>
  <c r="J744" i="2"/>
  <c r="J740" i="2"/>
  <c r="J712" i="2"/>
  <c r="J708" i="2"/>
  <c r="BK690" i="2"/>
  <c r="J678" i="2"/>
  <c r="BK670" i="2"/>
  <c r="BK666" i="2"/>
  <c r="J658" i="2"/>
  <c r="J641" i="2"/>
  <c r="J637" i="2"/>
  <c r="BK617" i="2"/>
  <c r="BK613" i="2"/>
  <c r="BK605" i="2"/>
  <c r="BK601" i="2"/>
  <c r="J593" i="2"/>
  <c r="BK589" i="2"/>
  <c r="BK575" i="2"/>
  <c r="BK571" i="2"/>
  <c r="J567" i="2"/>
  <c r="J563" i="2"/>
  <c r="J559" i="2"/>
  <c r="BK555" i="2"/>
  <c r="J551" i="2"/>
  <c r="BK535" i="2"/>
  <c r="BK531" i="2"/>
  <c r="J523" i="2"/>
  <c r="J498" i="2"/>
  <c r="BK494" i="2"/>
  <c r="BK490" i="2"/>
  <c r="BK486" i="2"/>
  <c r="BK478" i="2"/>
  <c r="J469" i="2"/>
  <c r="BK445" i="2"/>
  <c r="J441" i="2"/>
  <c r="J437" i="2"/>
  <c r="BK416" i="2"/>
  <c r="J404" i="2"/>
  <c r="BK380" i="2"/>
  <c r="BK366" i="2"/>
  <c r="J344" i="2"/>
  <c r="J332" i="2"/>
  <c r="BK330" i="2"/>
  <c r="J318" i="2"/>
  <c r="BK314" i="2"/>
  <c r="J306" i="2"/>
  <c r="BK302" i="2"/>
  <c r="J298" i="2"/>
  <c r="BK294" i="2"/>
  <c r="BK282" i="2"/>
  <c r="J278" i="2"/>
  <c r="J274" i="2"/>
  <c r="J270" i="2"/>
  <c r="BK252" i="2"/>
  <c r="J224" i="2"/>
  <c r="J216" i="2"/>
  <c r="J212" i="2"/>
  <c r="BK188" i="2"/>
  <c r="BK172" i="2"/>
  <c r="J168" i="2"/>
  <c r="J164" i="2"/>
  <c r="BK160" i="2"/>
  <c r="J142" i="2"/>
  <c r="BK137" i="2"/>
  <c r="J132" i="2"/>
  <c r="BK858" i="2"/>
  <c r="J858" i="2"/>
  <c r="BK856" i="2"/>
  <c r="J856" i="2"/>
  <c r="BK852" i="2"/>
  <c r="J852" i="2"/>
  <c r="BK850" i="2"/>
  <c r="J850" i="2"/>
  <c r="BK848" i="2"/>
  <c r="J848" i="2"/>
  <c r="J846" i="2"/>
  <c r="J844" i="2"/>
  <c r="J842" i="2"/>
  <c r="BK840" i="2"/>
  <c r="BK830" i="2"/>
  <c r="J817" i="2"/>
  <c r="BK804" i="2"/>
  <c r="J800" i="2"/>
  <c r="BK786" i="2"/>
  <c r="BK736" i="2"/>
  <c r="BK724" i="2"/>
  <c r="BK720" i="2"/>
  <c r="BK716" i="2"/>
  <c r="BK706" i="2"/>
  <c r="J702" i="2"/>
  <c r="BK698" i="2"/>
  <c r="BK694" i="2"/>
  <c r="J686" i="2"/>
  <c r="BK682" i="2"/>
  <c r="BK662" i="2"/>
  <c r="BK658" i="2"/>
  <c r="BK654" i="2"/>
  <c r="J633" i="2"/>
  <c r="J625" i="2"/>
  <c r="J621" i="2"/>
  <c r="BK585" i="2"/>
  <c r="BK567" i="2"/>
  <c r="BK563" i="2"/>
  <c r="J543" i="2"/>
  <c r="J539" i="2"/>
  <c r="J535" i="2"/>
  <c r="BK527" i="2"/>
  <c r="J514" i="2"/>
  <c r="J502" i="2"/>
  <c r="BK482" i="2"/>
  <c r="BK469" i="2"/>
  <c r="BK465" i="2"/>
  <c r="J457" i="2"/>
  <c r="J453" i="2"/>
  <c r="BK449" i="2"/>
  <c r="BK441" i="2"/>
  <c r="J420" i="2"/>
  <c r="J416" i="2"/>
  <c r="J412" i="2"/>
  <c r="BK408" i="2"/>
  <c r="BK400" i="2"/>
  <c r="J396" i="2"/>
  <c r="J392" i="2"/>
  <c r="J388" i="2"/>
  <c r="BK374" i="2"/>
  <c r="J370" i="2"/>
  <c r="J362" i="2"/>
  <c r="J340" i="2"/>
  <c r="BK336" i="2"/>
  <c r="BK332" i="2"/>
  <c r="BK326" i="2"/>
  <c r="J322" i="2"/>
  <c r="J310" i="2"/>
  <c r="BK298" i="2"/>
  <c r="BK290" i="2"/>
  <c r="J286" i="2"/>
  <c r="J282" i="2"/>
  <c r="BK278" i="2"/>
  <c r="J266" i="2"/>
  <c r="J252" i="2"/>
  <c r="J232" i="2"/>
  <c r="BK224" i="2"/>
  <c r="BK212" i="2"/>
  <c r="BK208" i="2"/>
  <c r="J208" i="2"/>
  <c r="J196" i="2"/>
  <c r="BK192" i="2"/>
  <c r="J188" i="2"/>
  <c r="J184" i="2"/>
  <c r="BK176" i="2"/>
  <c r="BK164" i="2"/>
  <c r="J160" i="2"/>
  <c r="J156" i="2"/>
  <c r="BK152" i="2"/>
  <c r="J146" i="2"/>
  <c r="J128" i="2"/>
  <c r="AS94" i="1"/>
  <c r="BK844" i="2"/>
  <c r="BK842" i="2"/>
  <c r="BK838" i="2"/>
  <c r="J812" i="2"/>
  <c r="BK791" i="2"/>
  <c r="J786" i="2"/>
  <c r="BK782" i="2"/>
  <c r="BK776" i="2"/>
  <c r="J772" i="2"/>
  <c r="J763" i="2"/>
  <c r="BK744" i="2"/>
  <c r="J736" i="2"/>
  <c r="J716" i="2"/>
  <c r="BK712" i="2"/>
  <c r="J706" i="2"/>
  <c r="BK702" i="2"/>
  <c r="BK678" i="2"/>
  <c r="BK674" i="2"/>
  <c r="J670" i="2"/>
  <c r="J666" i="2"/>
  <c r="J662" i="2"/>
  <c r="BK649" i="2"/>
  <c r="BK645" i="2"/>
  <c r="BK641" i="2"/>
  <c r="BK637" i="2"/>
  <c r="BK633" i="2"/>
  <c r="J629" i="2"/>
  <c r="BK621" i="2"/>
  <c r="J617" i="2"/>
  <c r="J609" i="2"/>
  <c r="J597" i="2"/>
  <c r="J585" i="2"/>
  <c r="BK581" i="2"/>
  <c r="J575" i="2"/>
  <c r="J571" i="2"/>
  <c r="BK547" i="2"/>
  <c r="BK543" i="2"/>
  <c r="BK523" i="2"/>
  <c r="J519" i="2"/>
  <c r="BK510" i="2"/>
  <c r="J506" i="2"/>
  <c r="BK502" i="2"/>
  <c r="BK498" i="2"/>
  <c r="J494" i="2"/>
  <c r="J478" i="2"/>
  <c r="J474" i="2"/>
  <c r="J465" i="2"/>
  <c r="BK461" i="2"/>
  <c r="J461" i="2"/>
  <c r="J449" i="2"/>
  <c r="J433" i="2"/>
  <c r="BK429" i="2"/>
  <c r="BK424" i="2"/>
  <c r="BK396" i="2"/>
  <c r="BK392" i="2"/>
  <c r="BK388" i="2"/>
  <c r="J384" i="2"/>
  <c r="J374" i="2"/>
  <c r="BK362" i="2"/>
  <c r="J357" i="2"/>
  <c r="BK344" i="2"/>
  <c r="BK340" i="2"/>
  <c r="J336" i="2"/>
  <c r="J330" i="2"/>
  <c r="BK318" i="2"/>
  <c r="BK310" i="2"/>
  <c r="BK306" i="2"/>
  <c r="BK286" i="2"/>
  <c r="BK266" i="2"/>
  <c r="BK262" i="2"/>
  <c r="J242" i="2"/>
  <c r="BK232" i="2"/>
  <c r="BK216" i="2"/>
  <c r="BK204" i="2"/>
  <c r="BK200" i="2"/>
  <c r="J192" i="2"/>
  <c r="BK184" i="2"/>
  <c r="J180" i="2"/>
  <c r="J172" i="2"/>
  <c r="BK168" i="2"/>
  <c r="BK142" i="2"/>
  <c r="BK128" i="2"/>
  <c r="BK428" i="2" l="1"/>
  <c r="J428" i="2"/>
  <c r="J100" i="2"/>
  <c r="P127" i="2"/>
  <c r="P473" i="2"/>
  <c r="R127" i="2"/>
  <c r="R518" i="2"/>
  <c r="BK127" i="2"/>
  <c r="J127" i="2" s="1"/>
  <c r="J97" i="2" s="1"/>
  <c r="T127" i="2"/>
  <c r="BK379" i="2"/>
  <c r="J379" i="2" s="1"/>
  <c r="J99" i="2" s="1"/>
  <c r="P379" i="2"/>
  <c r="R379" i="2"/>
  <c r="T379" i="2"/>
  <c r="P428" i="2"/>
  <c r="R428" i="2"/>
  <c r="T428" i="2"/>
  <c r="BK473" i="2"/>
  <c r="J473" i="2"/>
  <c r="J101" i="2"/>
  <c r="R473" i="2"/>
  <c r="T473" i="2"/>
  <c r="BK518" i="2"/>
  <c r="J518" i="2"/>
  <c r="J102" i="2"/>
  <c r="P518" i="2"/>
  <c r="T518" i="2"/>
  <c r="BK580" i="2"/>
  <c r="J580" i="2"/>
  <c r="J103" i="2" s="1"/>
  <c r="P580" i="2"/>
  <c r="R580" i="2"/>
  <c r="T580" i="2"/>
  <c r="BK735" i="2"/>
  <c r="J735" i="2"/>
  <c r="J105" i="2"/>
  <c r="P735" i="2"/>
  <c r="P653" i="2" s="1"/>
  <c r="R735" i="2"/>
  <c r="R653" i="2"/>
  <c r="T735" i="2"/>
  <c r="T653" i="2" s="1"/>
  <c r="BK748" i="2"/>
  <c r="J748" i="2"/>
  <c r="J106" i="2" s="1"/>
  <c r="P748" i="2"/>
  <c r="R748" i="2"/>
  <c r="T748" i="2"/>
  <c r="J91" i="2"/>
  <c r="F122" i="2"/>
  <c r="F123" i="2"/>
  <c r="BE156" i="2"/>
  <c r="BE160" i="2"/>
  <c r="BE172" i="2"/>
  <c r="BE192" i="2"/>
  <c r="BE212" i="2"/>
  <c r="BE224" i="2"/>
  <c r="BE252" i="2"/>
  <c r="BE290" i="2"/>
  <c r="BE294" i="2"/>
  <c r="BE298" i="2"/>
  <c r="BE322" i="2"/>
  <c r="BE330" i="2"/>
  <c r="BE336" i="2"/>
  <c r="BE366" i="2"/>
  <c r="BE374" i="2"/>
  <c r="BE408" i="2"/>
  <c r="BE412" i="2"/>
  <c r="BE437" i="2"/>
  <c r="BE457" i="2"/>
  <c r="BE486" i="2"/>
  <c r="BE527" i="2"/>
  <c r="BE535" i="2"/>
  <c r="BE551" i="2"/>
  <c r="BE555" i="2"/>
  <c r="BE563" i="2"/>
  <c r="BE567" i="2"/>
  <c r="BE589" i="2"/>
  <c r="BE601" i="2"/>
  <c r="BE609" i="2"/>
  <c r="BE654" i="2"/>
  <c r="BE678" i="2"/>
  <c r="BE682" i="2"/>
  <c r="BE686" i="2"/>
  <c r="BE690" i="2"/>
  <c r="BE698" i="2"/>
  <c r="BE708" i="2"/>
  <c r="BE720" i="2"/>
  <c r="BE736" i="2"/>
  <c r="BE744" i="2"/>
  <c r="BE795" i="2"/>
  <c r="BE800" i="2"/>
  <c r="BE817" i="2"/>
  <c r="BE825" i="2"/>
  <c r="BE830" i="2"/>
  <c r="E116" i="2"/>
  <c r="J120" i="2"/>
  <c r="BE128" i="2"/>
  <c r="BE180" i="2"/>
  <c r="BE208" i="2"/>
  <c r="BE242" i="2"/>
  <c r="BE266" i="2"/>
  <c r="BE270" i="2"/>
  <c r="BE274" i="2"/>
  <c r="BE302" i="2"/>
  <c r="BE344" i="2"/>
  <c r="BE380" i="2"/>
  <c r="BE420" i="2"/>
  <c r="BE424" i="2"/>
  <c r="BE429" i="2"/>
  <c r="BE474" i="2"/>
  <c r="BE490" i="2"/>
  <c r="BE506" i="2"/>
  <c r="BE514" i="2"/>
  <c r="BE519" i="2"/>
  <c r="BE531" i="2"/>
  <c r="BE547" i="2"/>
  <c r="BE571" i="2"/>
  <c r="BE575" i="2"/>
  <c r="BE593" i="2"/>
  <c r="BE605" i="2"/>
  <c r="BE613" i="2"/>
  <c r="BE625" i="2"/>
  <c r="BE633" i="2"/>
  <c r="BE637" i="2"/>
  <c r="BE641" i="2"/>
  <c r="BE645" i="2"/>
  <c r="BE670" i="2"/>
  <c r="BE674" i="2"/>
  <c r="BE702" i="2"/>
  <c r="BE712" i="2"/>
  <c r="BE740" i="2"/>
  <c r="BE749" i="2"/>
  <c r="BE763" i="2"/>
  <c r="BE776" i="2"/>
  <c r="BE791" i="2"/>
  <c r="BE842" i="2"/>
  <c r="BE844" i="2"/>
  <c r="BE846" i="2"/>
  <c r="BE848" i="2"/>
  <c r="BE850" i="2"/>
  <c r="BE852" i="2"/>
  <c r="BE856" i="2"/>
  <c r="BE858" i="2"/>
  <c r="J92" i="2"/>
  <c r="BE132" i="2"/>
  <c r="BE137" i="2"/>
  <c r="BE146" i="2"/>
  <c r="BE152" i="2"/>
  <c r="BE176" i="2"/>
  <c r="BE184" i="2"/>
  <c r="BE196" i="2"/>
  <c r="BE200" i="2"/>
  <c r="BE204" i="2"/>
  <c r="BE232" i="2"/>
  <c r="BE262" i="2"/>
  <c r="BE286" i="2"/>
  <c r="BE318" i="2"/>
  <c r="BE357" i="2"/>
  <c r="BE362" i="2"/>
  <c r="BE370" i="2"/>
  <c r="BE384" i="2"/>
  <c r="BE396" i="2"/>
  <c r="BE400" i="2"/>
  <c r="BE433" i="2"/>
  <c r="BE449" i="2"/>
  <c r="BE453" i="2"/>
  <c r="BE482" i="2"/>
  <c r="BE498" i="2"/>
  <c r="BE502" i="2"/>
  <c r="BE510" i="2"/>
  <c r="BE523" i="2"/>
  <c r="BE539" i="2"/>
  <c r="BE597" i="2"/>
  <c r="BE621" i="2"/>
  <c r="BE629" i="2"/>
  <c r="BE649" i="2"/>
  <c r="BE658" i="2"/>
  <c r="BE694" i="2"/>
  <c r="BE706" i="2"/>
  <c r="BE716" i="2"/>
  <c r="BE838" i="2"/>
  <c r="BE142" i="2"/>
  <c r="BE164" i="2"/>
  <c r="BE168" i="2"/>
  <c r="BE188" i="2"/>
  <c r="BE216" i="2"/>
  <c r="BE278" i="2"/>
  <c r="BE282" i="2"/>
  <c r="BE306" i="2"/>
  <c r="BE310" i="2"/>
  <c r="BE314" i="2"/>
  <c r="BE326" i="2"/>
  <c r="BE332" i="2"/>
  <c r="BE340" i="2"/>
  <c r="BE388" i="2"/>
  <c r="BE392" i="2"/>
  <c r="BE404" i="2"/>
  <c r="BE416" i="2"/>
  <c r="BE441" i="2"/>
  <c r="BE445" i="2"/>
  <c r="BE461" i="2"/>
  <c r="BE465" i="2"/>
  <c r="BE469" i="2"/>
  <c r="BE478" i="2"/>
  <c r="BE494" i="2"/>
  <c r="BE543" i="2"/>
  <c r="BE559" i="2"/>
  <c r="BE581" i="2"/>
  <c r="BE585" i="2"/>
  <c r="BE617" i="2"/>
  <c r="BE662" i="2"/>
  <c r="BE666" i="2"/>
  <c r="BE724" i="2"/>
  <c r="BE753" i="2"/>
  <c r="BE772" i="2"/>
  <c r="BE778" i="2"/>
  <c r="BE782" i="2"/>
  <c r="BE786" i="2"/>
  <c r="BE804" i="2"/>
  <c r="BE812" i="2"/>
  <c r="BE840" i="2"/>
  <c r="BK653" i="2"/>
  <c r="J653" i="2"/>
  <c r="J104" i="2"/>
  <c r="F37" i="2"/>
  <c r="BD95" i="1" s="1"/>
  <c r="BD94" i="1" s="1"/>
  <c r="W33" i="1" s="1"/>
  <c r="F36" i="2"/>
  <c r="BC95" i="1" s="1"/>
  <c r="BC94" i="1" s="1"/>
  <c r="W32" i="1" s="1"/>
  <c r="J34" i="2"/>
  <c r="AW95" i="1" s="1"/>
  <c r="F35" i="2"/>
  <c r="BB95" i="1"/>
  <c r="BB94" i="1" s="1"/>
  <c r="W31" i="1" s="1"/>
  <c r="F34" i="2"/>
  <c r="BA95" i="1"/>
  <c r="BA94" i="1" s="1"/>
  <c r="AW94" i="1" s="1"/>
  <c r="AK30" i="1" s="1"/>
  <c r="T378" i="2" l="1"/>
  <c r="R378" i="2"/>
  <c r="R126" i="2" s="1"/>
  <c r="P378" i="2"/>
  <c r="P126" i="2" s="1"/>
  <c r="AU95" i="1" s="1"/>
  <c r="AU94" i="1" s="1"/>
  <c r="T126" i="2"/>
  <c r="BK378" i="2"/>
  <c r="J378" i="2" s="1"/>
  <c r="J98" i="2" s="1"/>
  <c r="J33" i="2"/>
  <c r="AV95" i="1" s="1"/>
  <c r="AT95" i="1" s="1"/>
  <c r="AY94" i="1"/>
  <c r="AX94" i="1"/>
  <c r="W30" i="1"/>
  <c r="F33" i="2"/>
  <c r="AZ95" i="1" s="1"/>
  <c r="AZ94" i="1" s="1"/>
  <c r="W29" i="1" s="1"/>
  <c r="BK126" i="2" l="1"/>
  <c r="J126" i="2"/>
  <c r="J96" i="2" s="1"/>
  <c r="AV94" i="1"/>
  <c r="AK29" i="1" s="1"/>
  <c r="AT94" i="1" l="1"/>
  <c r="J30" i="2"/>
  <c r="AG95" i="1" s="1"/>
  <c r="AG94" i="1" s="1"/>
  <c r="AN94" i="1" s="1"/>
  <c r="J39" i="2" l="1"/>
  <c r="AN95" i="1"/>
  <c r="AK26" i="1"/>
  <c r="AK35" i="1"/>
</calcChain>
</file>

<file path=xl/sharedStrings.xml><?xml version="1.0" encoding="utf-8"?>
<sst xmlns="http://schemas.openxmlformats.org/spreadsheetml/2006/main" count="6859" uniqueCount="809">
  <si>
    <t>Export Komplet</t>
  </si>
  <si>
    <t/>
  </si>
  <si>
    <t>2.0</t>
  </si>
  <si>
    <t>ZAMOK</t>
  </si>
  <si>
    <t>False</t>
  </si>
  <si>
    <t>{7cb84a28-c476-4ad0-a63f-030a47778d99}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</si>
  <si>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</si>
  <si>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</si>
  <si>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</si>
  <si>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</si>
  <si>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</si>
  <si>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</si>
  <si>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</si>
  <si>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</si>
  <si>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IMPORT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</si>
  <si>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</si>
  <si>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</si>
  <si>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v úseku Ledeč nad Sázavou - Vlastějovice - I.etapa</t>
  </si>
  <si>
    <t>KSO:</t>
  </si>
  <si>
    <t>CC-CZ:</t>
  </si>
  <si>
    <t>Místo:</t>
  </si>
  <si>
    <t xml:space="preserve"> </t>
  </si>
  <si>
    <t>Datum:</t>
  </si>
  <si>
    <t>10. 5. 2021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</si>
  <si>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</si>
  <si>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</si>
  <si>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</si>
  <si>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</si>
  <si>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</si>
  <si>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</si>
  <si>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</si>
  <si>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</si>
  <si>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</si>
  <si>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</si>
  <si>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</si>
  <si>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</si>
  <si>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</si>
  <si>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</si>
  <si>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</si>
  <si>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</si>
  <si>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</si>
  <si>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</si>
  <si>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</si>
  <si>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</si>
  <si>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</si>
  <si>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</si>
  <si>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</si>
  <si>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</si>
  <si>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</si>
  <si>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</si>
  <si>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</si>
  <si>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</si>
  <si>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</si>
  <si>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</si>
  <si>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</si>
  <si>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</si>
  <si>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</si>
  <si>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</si>
  <si>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</si>
  <si>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</si>
  <si>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</si>
  <si>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</si>
  <si>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</si>
  <si>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</si>
  <si>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</si>
  <si>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</si>
  <si>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</si>
  <si>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</si>
  <si>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</si>
  <si>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</si>
  <si>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</si>
  <si>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</si>
  <si>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</si>
  <si>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</si>
  <si>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</si>
  <si>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</si>
  <si>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</si>
  <si>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SO 01.3</t>
  </si>
  <si>
    <t>STA</t>
  </si>
  <si>
    <t>1</t>
  </si>
  <si>
    <t>{8bc50915-c74d-4327-9114-79ac1be6b1ed}</t>
  </si>
  <si>
    <t>2</t>
  </si>
  <si>
    <t>KRYCÍ LIST SOUPISU PRACÍ</t>
  </si>
  <si>
    <t>Objekt:</t>
  </si>
  <si>
    <t>SO 01.3 - Oprava trati v úseku Ledeč nad Sázavou - Vlastějovice - I.etapa</t>
  </si>
  <si>
    <t>REKAPITULACE ČLENĚNÍ SOUPISU PRACÍ</t>
  </si>
  <si>
    <t>Kód dílu - Popis</t>
  </si>
  <si>
    <t>Cena celkem [CZK]</t>
  </si>
  <si>
    <t>Náklady ze soupisu prací</t>
  </si>
  <si>
    <t>-1</t>
  </si>
  <si>
    <t>P - Práce</t>
  </si>
  <si>
    <t>P2 - Přejezdy</t>
  </si>
  <si>
    <t xml:space="preserve">    5 - Komunikace pozemní - přejezd P5864 v km 26,154</t>
  </si>
  <si>
    <t xml:space="preserve">    5.1 - Komunikace pozemní - přejezd P5865 v km 26,993</t>
  </si>
  <si>
    <t xml:space="preserve">    5.2 - Komunikace pozemní - přejezd P5866 v km 27,296</t>
  </si>
  <si>
    <t xml:space="preserve">    5.3 - Komunikace pozemní - přejezd P5867 v km 28,140</t>
  </si>
  <si>
    <t xml:space="preserve">    5.4 - Komunikace pozemní - přejezd P5868 v km 28,536</t>
  </si>
  <si>
    <t>OST - Zastávka Chřenovice Podhradí</t>
  </si>
  <si>
    <t xml:space="preserve">    9 - Ostatní konstrukce - zábradlí URS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</si>
  <si>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</si>
  <si>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</si>
  <si>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</si>
  <si>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</si>
  <si>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</si>
  <si>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</si>
  <si>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</si>
  <si>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</si>
  <si>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</si>
  <si>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</si>
  <si>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</si>
  <si>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</si>
  <si>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</si>
  <si>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</si>
  <si>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</t>
  </si>
  <si>
    <t>Práce</t>
  </si>
  <si>
    <t>ROZPOCET</t>
  </si>
  <si>
    <t>K</t>
  </si>
  <si>
    <t>5905085040</t>
  </si>
  <si>
    <t>Souvislé čištění KL strojně koleje pražce betonové rozdělení "c"</t>
  </si>
  <si>
    <t>km</t>
  </si>
  <si>
    <t>4</t>
  </si>
  <si>
    <t>PP</t>
  </si>
  <si>
    <t>VV</t>
  </si>
  <si>
    <t>3,375</t>
  </si>
  <si>
    <t>Součet</t>
  </si>
  <si>
    <t>5905105030</t>
  </si>
  <si>
    <t>Doplnění KL kamenivem souvisle strojně v koleji</t>
  </si>
  <si>
    <t>m3</t>
  </si>
  <si>
    <t>3375*2*0,4 "0,8m3/m - 40% doplnění"</t>
  </si>
  <si>
    <t>3375*0,1 "doplnění při ASP"</t>
  </si>
  <si>
    <t>3</t>
  </si>
  <si>
    <t>M</t>
  </si>
  <si>
    <t>5955101000</t>
  </si>
  <si>
    <t>Kamenivo drcené štěrk frakce 31,5/63 třídy BI</t>
  </si>
  <si>
    <t>t</t>
  </si>
  <si>
    <t>8</t>
  </si>
  <si>
    <t>6</t>
  </si>
  <si>
    <t>3375*2*0,4*1,8 "0,8m3/m - 40% doplnění"</t>
  </si>
  <si>
    <t>3375*0,1*1,8 "doplnění při ASP"</t>
  </si>
  <si>
    <t>5906015020</t>
  </si>
  <si>
    <t>Výměna pražce malou těžící mechanizací v KL otevřeném i zapuštěném pražec dřevěný příčný vystrojený</t>
  </si>
  <si>
    <t>kus</t>
  </si>
  <si>
    <t>"R21-dřev.pražce"11</t>
  </si>
  <si>
    <t>5</t>
  </si>
  <si>
    <t>5906020120</t>
  </si>
  <si>
    <t>Souvislá výměna pražců v KL otevřeném i zapuštěném pražce betonové příčné vystrojené</t>
  </si>
  <si>
    <t>10</t>
  </si>
  <si>
    <t>"R15-SB5"652</t>
  </si>
  <si>
    <t>"R16-SB5"531</t>
  </si>
  <si>
    <t>"před R21-SB6"117</t>
  </si>
  <si>
    <t>5956101010</t>
  </si>
  <si>
    <t>Pražec dřevěný příčný nevystrojený buk 2600x260x160 mm</t>
  </si>
  <si>
    <t>16</t>
  </si>
  <si>
    <t>7</t>
  </si>
  <si>
    <t>5906055020</t>
  </si>
  <si>
    <t>Příplatek za současnou výměnu pražce s podkladnicovým upevněním a kompletů a pryžových podložek</t>
  </si>
  <si>
    <t>18</t>
  </si>
  <si>
    <t>("R15-SB5"652+"R16-SB5"531+"před R21-SB6"117+"R21-dřev.pražce"11)</t>
  </si>
  <si>
    <t>5906105010</t>
  </si>
  <si>
    <t>Demontáž pražce dřevěný</t>
  </si>
  <si>
    <t>20</t>
  </si>
  <si>
    <t>590+481+116+11</t>
  </si>
  <si>
    <t>9</t>
  </si>
  <si>
    <t>5907025035</t>
  </si>
  <si>
    <t>Výměna kolejnicových pásů stávající upevnění tv. S49 rozdělení "c"</t>
  </si>
  <si>
    <t>m</t>
  </si>
  <si>
    <t>22</t>
  </si>
  <si>
    <t>350</t>
  </si>
  <si>
    <t>5907025040</t>
  </si>
  <si>
    <t>Výměna kolejnicových pásů stávající upevnění tv. S49 rozdělení "d"</t>
  </si>
  <si>
    <t>24</t>
  </si>
  <si>
    <t>400+325</t>
  </si>
  <si>
    <t>11</t>
  </si>
  <si>
    <t>5907030035</t>
  </si>
  <si>
    <t>Záměna kolejnic stávající upevnění tv. S49 rozdělení "c"</t>
  </si>
  <si>
    <t>26</t>
  </si>
  <si>
    <t>350+25*2+75*2</t>
  </si>
  <si>
    <t>12</t>
  </si>
  <si>
    <t>5907030040</t>
  </si>
  <si>
    <t>Záměna kolejnic stávající upevnění tv. S49 rozdělení "d"</t>
  </si>
  <si>
    <t>28</t>
  </si>
  <si>
    <t>13</t>
  </si>
  <si>
    <t>5958128010</t>
  </si>
  <si>
    <t>Komplety ŽS 4 (šroub RS 1, matice M 24, podložka Fe6, svěrka ŽS4)</t>
  </si>
  <si>
    <t>32</t>
  </si>
  <si>
    <t>468+44</t>
  </si>
  <si>
    <t>14</t>
  </si>
  <si>
    <t>5958158005</t>
  </si>
  <si>
    <t>Podložka pryžová pod patu kolejnice S49  183/126/6</t>
  </si>
  <si>
    <t>38</t>
  </si>
  <si>
    <t>2366+234+22</t>
  </si>
  <si>
    <t>5958134040</t>
  </si>
  <si>
    <t>Součásti upevňovací kroužek pružný dvojitý Fe 6</t>
  </si>
  <si>
    <t>40</t>
  </si>
  <si>
    <t>4732+44</t>
  </si>
  <si>
    <t>5958116000</t>
  </si>
  <si>
    <t>Matice M24</t>
  </si>
  <si>
    <t>42</t>
  </si>
  <si>
    <t>4732</t>
  </si>
  <si>
    <t>17</t>
  </si>
  <si>
    <t>5958134041</t>
  </si>
  <si>
    <t>Součásti upevňovací šroub svěrkový T5</t>
  </si>
  <si>
    <t>44</t>
  </si>
  <si>
    <t>5958134140</t>
  </si>
  <si>
    <t>Součásti upevňovací vložka M</t>
  </si>
  <si>
    <t>46</t>
  </si>
  <si>
    <t>19</t>
  </si>
  <si>
    <t>5958140000</t>
  </si>
  <si>
    <t>Podkladnice žebrová tv. S4</t>
  </si>
  <si>
    <t>48</t>
  </si>
  <si>
    <t>"R21-dřev.pražce"11*2</t>
  </si>
  <si>
    <t>5958158070</t>
  </si>
  <si>
    <t>Podložka polyetylenová pod podkladnici 380/160/2 (S4, R4)</t>
  </si>
  <si>
    <t>50</t>
  </si>
  <si>
    <t>5958134075</t>
  </si>
  <si>
    <t>Součásti upevňovací vrtule R1(145)</t>
  </si>
  <si>
    <t>52</t>
  </si>
  <si>
    <t>"R21-dřev.pražce"11*4</t>
  </si>
  <si>
    <t>5907040030</t>
  </si>
  <si>
    <t>Posun kolejnic před svařováním tv. S49</t>
  </si>
  <si>
    <t>54</t>
  </si>
  <si>
    <t>(28575-25593)*2</t>
  </si>
  <si>
    <t>-(25995-25595)*2"odpočet oblouk R15"</t>
  </si>
  <si>
    <t>-(26415-26090)*2"odpočet oblouk R16"</t>
  </si>
  <si>
    <t>-(27325-26950)*2"odpočet oblouk R18"</t>
  </si>
  <si>
    <t>-(28570-28495)*2"odpočet oblouk R21"</t>
  </si>
  <si>
    <t>23</t>
  </si>
  <si>
    <t>5907045120</t>
  </si>
  <si>
    <t>Příplatek za obtížnost při výměně kolejnic na rozponových podkladnicích tv. S49</t>
  </si>
  <si>
    <t>56</t>
  </si>
  <si>
    <t>5908053270</t>
  </si>
  <si>
    <t>Výměna drobného kolejiva vložka "M"</t>
  </si>
  <si>
    <t>58</t>
  </si>
  <si>
    <t>(28575-25569)/0,675*4+6,667</t>
  </si>
  <si>
    <t>odpočet R15</t>
  </si>
  <si>
    <t>-652*4</t>
  </si>
  <si>
    <t>odpočet R16</t>
  </si>
  <si>
    <t>-531*4</t>
  </si>
  <si>
    <t>odpočet R21</t>
  </si>
  <si>
    <t>-(117+11)*4</t>
  </si>
  <si>
    <t>25</t>
  </si>
  <si>
    <t>5908052010</t>
  </si>
  <si>
    <t>Výměna podložky pryžové pod patu kolejnice</t>
  </si>
  <si>
    <t>60</t>
  </si>
  <si>
    <t>(28575-25569)/0,675*2+3,333</t>
  </si>
  <si>
    <t>-652*2</t>
  </si>
  <si>
    <t>-531*2</t>
  </si>
  <si>
    <t>-(117+11)*2</t>
  </si>
  <si>
    <t>5908053150</t>
  </si>
  <si>
    <t>Výměna drobného kolejiva šroub svěrkový tv. T</t>
  </si>
  <si>
    <t>62</t>
  </si>
  <si>
    <t>27</t>
  </si>
  <si>
    <t>5908055010</t>
  </si>
  <si>
    <t>Příplatek za výměnu deformovaného šroubu</t>
  </si>
  <si>
    <t>64</t>
  </si>
  <si>
    <t>500 "orientační odhad"</t>
  </si>
  <si>
    <t>66</t>
  </si>
  <si>
    <t>6288</t>
  </si>
  <si>
    <t>29</t>
  </si>
  <si>
    <t>68</t>
  </si>
  <si>
    <t>12576</t>
  </si>
  <si>
    <t>30</t>
  </si>
  <si>
    <t>70</t>
  </si>
  <si>
    <t>31</t>
  </si>
  <si>
    <t>72</t>
  </si>
  <si>
    <t>74</t>
  </si>
  <si>
    <t>33</t>
  </si>
  <si>
    <t>5907050120</t>
  </si>
  <si>
    <t>Dělení kolejnic kyslíkem tv. S49</t>
  </si>
  <si>
    <t>76</t>
  </si>
  <si>
    <t>"odřez komor"280*2</t>
  </si>
  <si>
    <t>34</t>
  </si>
  <si>
    <t>5908005430</t>
  </si>
  <si>
    <t>Oprava kolejnicového styku demontáž spojek tv. S49</t>
  </si>
  <si>
    <t>styk</t>
  </si>
  <si>
    <t>78</t>
  </si>
  <si>
    <t>2982/22*2+8,909"zaokrouhlení"</t>
  </si>
  <si>
    <t>35</t>
  </si>
  <si>
    <t>5908063020</t>
  </si>
  <si>
    <t>Oprava rozchodu koleje otočením nebo záměnou rozponových svěrek</t>
  </si>
  <si>
    <t>úl.pl.</t>
  </si>
  <si>
    <t>80</t>
  </si>
  <si>
    <t>"R15"1142+28+"R16"918+30</t>
  </si>
  <si>
    <t>36</t>
  </si>
  <si>
    <t>5909032020</t>
  </si>
  <si>
    <t>Přesná úprava GPK koleje směrové a výškové uspořádání pražce betonové</t>
  </si>
  <si>
    <t>82</t>
  </si>
  <si>
    <t>3,375*2</t>
  </si>
  <si>
    <t>37</t>
  </si>
  <si>
    <t>5910020030</t>
  </si>
  <si>
    <t>Svařování kolejnic termitem plný předehřev standardní spára svar sériový tv. S49</t>
  </si>
  <si>
    <t>svar</t>
  </si>
  <si>
    <t>84</t>
  </si>
  <si>
    <t>5910020130</t>
  </si>
  <si>
    <t>Svařování kolejnic termitem plný předehřev standardní spára svar jednotlivý tv. S49</t>
  </si>
  <si>
    <t>86</t>
  </si>
  <si>
    <t>6+6</t>
  </si>
  <si>
    <t>39</t>
  </si>
  <si>
    <t>5910035030</t>
  </si>
  <si>
    <t>Dosažení dovolené upínací teploty v BK prodloužením kolejnicového pásu v koleji tv. S49</t>
  </si>
  <si>
    <t>88</t>
  </si>
  <si>
    <t>10*2</t>
  </si>
  <si>
    <t>5910040010</t>
  </si>
  <si>
    <t>Umožnění volné dilatace kolejnice demontáž upevňovadel bez osazení kluzných podložek rozdělení pražců "c"</t>
  </si>
  <si>
    <t>90</t>
  </si>
  <si>
    <t>2982*2+100"výběh"</t>
  </si>
  <si>
    <t>41</t>
  </si>
  <si>
    <t>5910040110</t>
  </si>
  <si>
    <t>Umožnění volné dilatace kolejnice montáž upevňovadel bez odstranění kluzných podložek rozdělení pražců "c"</t>
  </si>
  <si>
    <t>92</t>
  </si>
  <si>
    <t>5910136010</t>
  </si>
  <si>
    <t>Montáž pražcové kotvy v koleji</t>
  </si>
  <si>
    <t>94</t>
  </si>
  <si>
    <t>"R15-SB5"585+"R16-SB5"474+"R18-SB5"503+"R21-SB5"39</t>
  </si>
  <si>
    <t>43</t>
  </si>
  <si>
    <t>5960101015</t>
  </si>
  <si>
    <t>Pražcové kotvy TDHB pro pražec betonový SB 5</t>
  </si>
  <si>
    <t>96</t>
  </si>
  <si>
    <t>5912060210</t>
  </si>
  <si>
    <t>Demontáž zajišťovací značky včetně sloupku a základu konzolové</t>
  </si>
  <si>
    <t>-181386502</t>
  </si>
  <si>
    <t>Demontáž zajišťovací značky včetně sloupku a základu konzolové. Poznámka: 1. V cenách jsou započteny náklady na demontáž součástí značky, úpravu a urovnání terénu.</t>
  </si>
  <si>
    <t>45</t>
  </si>
  <si>
    <t>5912065020.R</t>
  </si>
  <si>
    <t>Montáž zajišťovací značky samostatné hřeb</t>
  </si>
  <si>
    <t>soub</t>
  </si>
  <si>
    <t>-1349468450</t>
  </si>
  <si>
    <t>Montáž zajišťovací značky samostatné hřeb. Poznámka: 1. V cenách jsou započteny náklady na montáž součástí značky včetně zemních prací a úpravy terénu a vč.dodávky 3 ks hřebů.</t>
  </si>
  <si>
    <t>"Stabilizace geodetického bodu hřebenovým znakem, průměr 9mm, délka 50mm s popisem měřický bod" 1</t>
  </si>
  <si>
    <t>"měření, výpočty a vyhotovení dokumentace"</t>
  </si>
  <si>
    <t>5914020020</t>
  </si>
  <si>
    <t>Čištění otevřených odvodňovacích zařízení strojně příkop nezpevněný</t>
  </si>
  <si>
    <t>110</t>
  </si>
  <si>
    <t>(48+90+100+325+200)*0,3</t>
  </si>
  <si>
    <t>47</t>
  </si>
  <si>
    <t>5914040040</t>
  </si>
  <si>
    <t>Čištění krytých odvodňovacích zařízení ručně svodné šachty</t>
  </si>
  <si>
    <t>112</t>
  </si>
  <si>
    <t>"čištění propustku v km 26,605"2</t>
  </si>
  <si>
    <t>5914005040</t>
  </si>
  <si>
    <t>Rozšíření stezky zemního tělesa dle VL Ž2 použitými železobetonovými pražci</t>
  </si>
  <si>
    <t>m2</t>
  </si>
  <si>
    <t>114</t>
  </si>
  <si>
    <t>rovnanina v km 25,458</t>
  </si>
  <si>
    <t>2,4*0,5+4*2,4*0,5</t>
  </si>
  <si>
    <t>rovnanina v km 26,358-26,383</t>
  </si>
  <si>
    <t>2,4*0,5*22*2</t>
  </si>
  <si>
    <t>rovnanina v km 27,373</t>
  </si>
  <si>
    <t>2,4*0,5</t>
  </si>
  <si>
    <t>rovnanina v km 27,755</t>
  </si>
  <si>
    <t>2,4*0,5+2,4*0,5</t>
  </si>
  <si>
    <t>rovnanina v km 28,234</t>
  </si>
  <si>
    <t>49</t>
  </si>
  <si>
    <t>5915005010</t>
  </si>
  <si>
    <t>Hloubení rýh nebo jam na železničním spodku I. třídy</t>
  </si>
  <si>
    <t>116</t>
  </si>
  <si>
    <t>pražcová rovnanina</t>
  </si>
  <si>
    <t>(2,4+2,4*4+2,4*22+2,4+2,4+2,4+2,4)*0,8*0,8</t>
  </si>
  <si>
    <t>13021012_R</t>
  </si>
  <si>
    <t>Železniční spodek - Ocelové spony pro pražcové rovnaniny</t>
  </si>
  <si>
    <t>118</t>
  </si>
  <si>
    <t>(2+8+131+1+4*2)*3*2/1000</t>
  </si>
  <si>
    <t>51</t>
  </si>
  <si>
    <t>5964161010</t>
  </si>
  <si>
    <t>Beton lehce zhutnitelný C 20/25;X0 F5 2 285 2 765</t>
  </si>
  <si>
    <t>120</t>
  </si>
  <si>
    <t>(2,4+2,4*4+2,4*22+2,4+2,4+2,4+2,4)*0,8*0,2</t>
  </si>
  <si>
    <t>5915015010</t>
  </si>
  <si>
    <t>Svahování zemního tělesa železničního spodku v náspu</t>
  </si>
  <si>
    <t>122</t>
  </si>
  <si>
    <t>900*0,5 "na terén z SČ"</t>
  </si>
  <si>
    <t>53</t>
  </si>
  <si>
    <t>5999005030</t>
  </si>
  <si>
    <t>Třídění kolejnic</t>
  </si>
  <si>
    <t>126</t>
  </si>
  <si>
    <t>"třídění kolejnic z žst.Sklené n/O"1200*0,049</t>
  </si>
  <si>
    <t>P2</t>
  </si>
  <si>
    <t>Přejezdy</t>
  </si>
  <si>
    <t>Komunikace pozemní - přejezd P5864 v km 26,154</t>
  </si>
  <si>
    <t>5913070010</t>
  </si>
  <si>
    <t>Demontáž betonové přejezdové konstrukce část vnější a vnitřní bez závěrných zídek</t>
  </si>
  <si>
    <t>128</t>
  </si>
  <si>
    <t>55</t>
  </si>
  <si>
    <t>5913215040</t>
  </si>
  <si>
    <t>Demontáž kolejnicových dílů přejezdu náběhový klín</t>
  </si>
  <si>
    <t>130</t>
  </si>
  <si>
    <t>5915010010</t>
  </si>
  <si>
    <t>Těžení zeminy nebo horniny železničního spodku v hornině třídy těžitelnosti I skupiny 1</t>
  </si>
  <si>
    <t>132</t>
  </si>
  <si>
    <t>19*0,2+6*0,5*0,2</t>
  </si>
  <si>
    <t>57</t>
  </si>
  <si>
    <t>5913075010</t>
  </si>
  <si>
    <t>Montáž betonové přejezdové konstrukce část vnější a vnitřní bez závěrných zídek</t>
  </si>
  <si>
    <t>134</t>
  </si>
  <si>
    <t>5913100030</t>
  </si>
  <si>
    <t>Montáž dílů zádlažbové přejezdové konstrukce náběhového klínu</t>
  </si>
  <si>
    <t>136</t>
  </si>
  <si>
    <t>59</t>
  </si>
  <si>
    <t>5963134005</t>
  </si>
  <si>
    <t>Náběhový klín ocelový pozink.</t>
  </si>
  <si>
    <t>138</t>
  </si>
  <si>
    <t>5963107010</t>
  </si>
  <si>
    <t>Přejezd zádlažbový panel vnitřní</t>
  </si>
  <si>
    <t>140</t>
  </si>
  <si>
    <t>61</t>
  </si>
  <si>
    <t>5963107005</t>
  </si>
  <si>
    <t>Přejezd zádlažbový panel vnější</t>
  </si>
  <si>
    <t>142</t>
  </si>
  <si>
    <t>5*2</t>
  </si>
  <si>
    <t>5915007020</t>
  </si>
  <si>
    <t>Zásyp jam nebo rýh sypaninou na železničním spodku se zhutněním</t>
  </si>
  <si>
    <t>144</t>
  </si>
  <si>
    <t xml:space="preserve">19*0,2 "zásyp plochy přejezdu" + (10+10+5)*0,5*0,5 "zásyp výkopu chráničky stáv.horninou" </t>
  </si>
  <si>
    <t>63</t>
  </si>
  <si>
    <t>5955101075</t>
  </si>
  <si>
    <t>Kamenivo drcené recyklované štěrkodrť frakce 0/32</t>
  </si>
  <si>
    <t>146</t>
  </si>
  <si>
    <t>19*0,2*2 "recyklát 0/32 nebo asf.recyklát"</t>
  </si>
  <si>
    <t>5915005020</t>
  </si>
  <si>
    <t>Hloubení rýh nebo jam ručně na železničním spodku v hornině třídy těžitelnosti I skupiny 2</t>
  </si>
  <si>
    <t>148</t>
  </si>
  <si>
    <t>(10+10+5)*0,5*0,5</t>
  </si>
  <si>
    <t>65</t>
  </si>
  <si>
    <t>7593500940</t>
  </si>
  <si>
    <t>Trasy kabelového vedení Ohebná dvouplášťová korugovaná chránička 110/92 smotek</t>
  </si>
  <si>
    <t>150</t>
  </si>
  <si>
    <t>10+10+5</t>
  </si>
  <si>
    <t>5.1</t>
  </si>
  <si>
    <t>Komunikace pozemní - přejezd P5865 v km 26,993</t>
  </si>
  <si>
    <t>5913060020</t>
  </si>
  <si>
    <t>Demontáž dílů betonové přejezdové konstrukce vnitřního panelu</t>
  </si>
  <si>
    <t>152</t>
  </si>
  <si>
    <t>67</t>
  </si>
  <si>
    <t>154</t>
  </si>
  <si>
    <t>156</t>
  </si>
  <si>
    <t>12*0,2+2*0,5*0,2</t>
  </si>
  <si>
    <t>69</t>
  </si>
  <si>
    <t>5913075020</t>
  </si>
  <si>
    <t>Montáž betonové přejezdové konstrukce část vnitřní</t>
  </si>
  <si>
    <t>158</t>
  </si>
  <si>
    <t>3,69</t>
  </si>
  <si>
    <t>160</t>
  </si>
  <si>
    <t>71</t>
  </si>
  <si>
    <t>162</t>
  </si>
  <si>
    <t>164</t>
  </si>
  <si>
    <t>73</t>
  </si>
  <si>
    <t>166</t>
  </si>
  <si>
    <t>(5+5+5)*0,5*0,5</t>
  </si>
  <si>
    <t>168</t>
  </si>
  <si>
    <t>5+5+5</t>
  </si>
  <si>
    <t>75</t>
  </si>
  <si>
    <t>170</t>
  </si>
  <si>
    <t xml:space="preserve">12*0,2 "zásyp plochy přejezdu" + (5+5+5)*0,5*0,5 "zásyp výkopu chráničky stáv.horninou" </t>
  </si>
  <si>
    <t>172</t>
  </si>
  <si>
    <t>12*0,2*2 "recyklát 0/32 nebo asf.recyklát"</t>
  </si>
  <si>
    <t>5.2</t>
  </si>
  <si>
    <t>Komunikace pozemní - přejezd P5866 v km 27,296</t>
  </si>
  <si>
    <t>77</t>
  </si>
  <si>
    <t>5913070020</t>
  </si>
  <si>
    <t>Demontáž betonové přejezdové konstrukce část vnitřní</t>
  </si>
  <si>
    <t>174</t>
  </si>
  <si>
    <t>1,5</t>
  </si>
  <si>
    <t>176</t>
  </si>
  <si>
    <t>79</t>
  </si>
  <si>
    <t>178</t>
  </si>
  <si>
    <t>2,46</t>
  </si>
  <si>
    <t>180</t>
  </si>
  <si>
    <t>81</t>
  </si>
  <si>
    <t>182</t>
  </si>
  <si>
    <t>184</t>
  </si>
  <si>
    <t>83</t>
  </si>
  <si>
    <t>186</t>
  </si>
  <si>
    <t>(5+5+5)*0,5*0,5 "chránička"</t>
  </si>
  <si>
    <t>188</t>
  </si>
  <si>
    <t>85</t>
  </si>
  <si>
    <t>190</t>
  </si>
  <si>
    <t>192</t>
  </si>
  <si>
    <t>87</t>
  </si>
  <si>
    <t>194</t>
  </si>
  <si>
    <t>12*0,2+1,5*0,5*0,2</t>
  </si>
  <si>
    <t>5.3</t>
  </si>
  <si>
    <t>Komunikace pozemní - přejezd P5867 v km 28,140</t>
  </si>
  <si>
    <t>196</t>
  </si>
  <si>
    <t>89</t>
  </si>
  <si>
    <t>198</t>
  </si>
  <si>
    <t>200</t>
  </si>
  <si>
    <t>91</t>
  </si>
  <si>
    <t>202</t>
  </si>
  <si>
    <t>204</t>
  </si>
  <si>
    <t>93</t>
  </si>
  <si>
    <t>206</t>
  </si>
  <si>
    <t>208</t>
  </si>
  <si>
    <t>(10+10+5)*0,5*0,5"chránička"+6*0,8*0,8"žlab"</t>
  </si>
  <si>
    <t>95</t>
  </si>
  <si>
    <t>210</t>
  </si>
  <si>
    <t>212</t>
  </si>
  <si>
    <t xml:space="preserve">(34+12)*0,2 "zásyp plochy přejezdu" + (10+10+5)*0,5*0,5 "zásyp výkopu chráničky stáv.horninou" </t>
  </si>
  <si>
    <t>97</t>
  </si>
  <si>
    <t>214</t>
  </si>
  <si>
    <t>(34+12)*0,2*2 "recyklát 0/32 nebo asf.recyklát"</t>
  </si>
  <si>
    <t>98</t>
  </si>
  <si>
    <t>216</t>
  </si>
  <si>
    <t>(34+12)*0,2+4*0,5*0,2</t>
  </si>
  <si>
    <t>99</t>
  </si>
  <si>
    <t>5914035520</t>
  </si>
  <si>
    <t>Zřízení otevřených odvodňovacích zařízení silničního žlabu štěrbinový</t>
  </si>
  <si>
    <t>218</t>
  </si>
  <si>
    <t>4,5 "lesní žlab"</t>
  </si>
  <si>
    <t>100</t>
  </si>
  <si>
    <t>5964123000</t>
  </si>
  <si>
    <t>Odvodňovací žlab s mříží</t>
  </si>
  <si>
    <t>220</t>
  </si>
  <si>
    <t>101</t>
  </si>
  <si>
    <t>5964123005</t>
  </si>
  <si>
    <t>Odvodňovací žlab s mříží koncový</t>
  </si>
  <si>
    <t>222</t>
  </si>
  <si>
    <t>102</t>
  </si>
  <si>
    <t>5964161000</t>
  </si>
  <si>
    <t>Beton lehce zhutnitelný C 12/15;X0 F5 2 080 2 517</t>
  </si>
  <si>
    <t>224</t>
  </si>
  <si>
    <t>P5867 Lp štěrbinový žlab</t>
  </si>
  <si>
    <t>0,5*0,2*6</t>
  </si>
  <si>
    <t>5.4</t>
  </si>
  <si>
    <t>Komunikace pozemní - přejezd P5868 v km 28,536</t>
  </si>
  <si>
    <t>103</t>
  </si>
  <si>
    <t>226</t>
  </si>
  <si>
    <t>104</t>
  </si>
  <si>
    <t>228</t>
  </si>
  <si>
    <t>105</t>
  </si>
  <si>
    <t>5915010020</t>
  </si>
  <si>
    <t>Těžení zeminy nebo horniny železničního spodku v hornině třídy těžitelnosti I skupiny 2</t>
  </si>
  <si>
    <t>230</t>
  </si>
  <si>
    <t>24*0,3</t>
  </si>
  <si>
    <t>106</t>
  </si>
  <si>
    <t>232</t>
  </si>
  <si>
    <t>107</t>
  </si>
  <si>
    <t>234</t>
  </si>
  <si>
    <t>108</t>
  </si>
  <si>
    <t>236</t>
  </si>
  <si>
    <t>109</t>
  </si>
  <si>
    <t>238</t>
  </si>
  <si>
    <t>240</t>
  </si>
  <si>
    <t xml:space="preserve">24*0,3 "zásyp plochy přejezdu" + (10+10+5)*0,5*0,5 "zásyp výkopu chráničky stáv.horninou" </t>
  </si>
  <si>
    <t>111</t>
  </si>
  <si>
    <t>5955101020</t>
  </si>
  <si>
    <t>Kamenivo drcené štěrkodrť frakce 0/32</t>
  </si>
  <si>
    <t>242</t>
  </si>
  <si>
    <t>24*0,3*2</t>
  </si>
  <si>
    <t>244</t>
  </si>
  <si>
    <t>113</t>
  </si>
  <si>
    <t>246</t>
  </si>
  <si>
    <t>5913240010</t>
  </si>
  <si>
    <t>Odstranění AB komunikace odtěžením nebo frézováním hloubky do 10 cm</t>
  </si>
  <si>
    <t>248</t>
  </si>
  <si>
    <t>115</t>
  </si>
  <si>
    <t>5913255020</t>
  </si>
  <si>
    <t>Zřízení konstrukce vozovky asfaltobetonové s ložní a obrusnou vrstvou tloušťky do 10 cm</t>
  </si>
  <si>
    <t>250</t>
  </si>
  <si>
    <t>5913245010R1</t>
  </si>
  <si>
    <t>Spojovací postřik asfaltový</t>
  </si>
  <si>
    <t>252</t>
  </si>
  <si>
    <t>117</t>
  </si>
  <si>
    <t>5913245010R2</t>
  </si>
  <si>
    <t>Spojovací postřik infiltrační</t>
  </si>
  <si>
    <t>254</t>
  </si>
  <si>
    <t>5963152000</t>
  </si>
  <si>
    <t>Asfaltová zálivka pro trhliny a spáry</t>
  </si>
  <si>
    <t>kg</t>
  </si>
  <si>
    <t>256</t>
  </si>
  <si>
    <t>2*3</t>
  </si>
  <si>
    <t>119</t>
  </si>
  <si>
    <t>5963146000</t>
  </si>
  <si>
    <t>Asfaltový beton ACO 11S 50/70 střednězrnný-obrusná vrstva</t>
  </si>
  <si>
    <t>258</t>
  </si>
  <si>
    <t>24*0,04*2,4</t>
  </si>
  <si>
    <t>5963146020</t>
  </si>
  <si>
    <t>Asfaltový beton ACP 16S 50/70 středněznný-podkladní vrstva</t>
  </si>
  <si>
    <t>260</t>
  </si>
  <si>
    <t>24*0,05*2,4</t>
  </si>
  <si>
    <t>OST</t>
  </si>
  <si>
    <t>Zastávka Chřenovice Podhradí</t>
  </si>
  <si>
    <t>121</t>
  </si>
  <si>
    <t>5914120015</t>
  </si>
  <si>
    <t>Demontáž nástupiště úrovňového sypaného v šíři 1 m</t>
  </si>
  <si>
    <t>262144</t>
  </si>
  <si>
    <t>262</t>
  </si>
  <si>
    <t>264</t>
  </si>
  <si>
    <t>270*0,1"plocha nást"+(90+3+3)*0,5*0,5"obrubníky"</t>
  </si>
  <si>
    <t>123</t>
  </si>
  <si>
    <t>266</t>
  </si>
  <si>
    <t>92*0,8*0,5"odkop pro patky"</t>
  </si>
  <si>
    <t>124</t>
  </si>
  <si>
    <t>5914130020</t>
  </si>
  <si>
    <t>Montáž nástupiště úrovňového hrana Tischer</t>
  </si>
  <si>
    <t>268</t>
  </si>
  <si>
    <t>125</t>
  </si>
  <si>
    <t>5963207005</t>
  </si>
  <si>
    <t>Nástupištní díly blok úložnýu žitý U65</t>
  </si>
  <si>
    <t>270</t>
  </si>
  <si>
    <t>5963207025</t>
  </si>
  <si>
    <t>Nástupištní díly tvárnice užitá Tischer B</t>
  </si>
  <si>
    <t>272</t>
  </si>
  <si>
    <t>90+2*2"zakončení"</t>
  </si>
  <si>
    <t>127</t>
  </si>
  <si>
    <t>5955101025</t>
  </si>
  <si>
    <t>Kamenivo drcené drť frakce 4/8</t>
  </si>
  <si>
    <t>274</t>
  </si>
  <si>
    <t>270*0,05*1,8+10*2*0,05*1,8"rampa"</t>
  </si>
  <si>
    <t>5955101030</t>
  </si>
  <si>
    <t>Kamenivo drcené drť frakce 8/16</t>
  </si>
  <si>
    <t>276</t>
  </si>
  <si>
    <t>270*0,1*1,8+10*2*0,1*1,8"rampa"</t>
  </si>
  <si>
    <t>129</t>
  </si>
  <si>
    <t>5964161015</t>
  </si>
  <si>
    <t>Beton lehce zhutnitelný C 20/25;XC2 vyhovuje i XC1 F5 2 365 2 862</t>
  </si>
  <si>
    <t>278</t>
  </si>
  <si>
    <t>90*0,5*0,1"úložný blok"+94*0,4*0,2"obrubník"</t>
  </si>
  <si>
    <t>5913285210</t>
  </si>
  <si>
    <t>Montáž dílů komunikace obrubníku uložení v betonu</t>
  </si>
  <si>
    <t>280</t>
  </si>
  <si>
    <t>131</t>
  </si>
  <si>
    <t>5964159000R</t>
  </si>
  <si>
    <t>Obrubník silniční</t>
  </si>
  <si>
    <t>282</t>
  </si>
  <si>
    <t>5915020010</t>
  </si>
  <si>
    <t>Povrchová úprava plochy železničního spodku</t>
  </si>
  <si>
    <t>284</t>
  </si>
  <si>
    <t>100 "úprava za hranou obrubníku"</t>
  </si>
  <si>
    <t>133</t>
  </si>
  <si>
    <t>5913323030</t>
  </si>
  <si>
    <t>Montáž svislé dopravní značky včetně sloupku a patky</t>
  </si>
  <si>
    <t>286</t>
  </si>
  <si>
    <t>5962107000</t>
  </si>
  <si>
    <t>Piktogramy zákaz vstupu</t>
  </si>
  <si>
    <t>288</t>
  </si>
  <si>
    <t>135</t>
  </si>
  <si>
    <t>5914075110</t>
  </si>
  <si>
    <t>Zřízení konstrukční vrstvy pražcového podloží včetně geotextilie tl. 0,15 m</t>
  </si>
  <si>
    <t>290</t>
  </si>
  <si>
    <t>5964133015</t>
  </si>
  <si>
    <t>Geotextilie filtrační</t>
  </si>
  <si>
    <t>292</t>
  </si>
  <si>
    <t>270*1,05</t>
  </si>
  <si>
    <t>137</t>
  </si>
  <si>
    <t>294</t>
  </si>
  <si>
    <t>"odkop zábradlí"30*0,5*0,5*0,8</t>
  </si>
  <si>
    <t>296</t>
  </si>
  <si>
    <t>"bet.směs pro zábradlí"30*0,5*0,5*0,8</t>
  </si>
  <si>
    <t>139</t>
  </si>
  <si>
    <t>9902300700</t>
  </si>
  <si>
    <t>Doprava jednosměrná (např. nakupovaného materiálu) mechanizací o nosnosti přes 3,5 t sypanin (kameniva, písku, suti, dlažebních kostek, atd.) do 100 km</t>
  </si>
  <si>
    <t>512</t>
  </si>
  <si>
    <t>2092573594</t>
  </si>
  <si>
    <t>Doprava jednosměrná (např. nakupovaného materiálu) mechanizací o nosnosti přes 3,5 t sypanin (kameniva, písku, suti, dlažebních kostek,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</si>
  <si>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"doprava drobného kolejiva"0,630+0,472+0,430+0,568+1,940+0,237+0,187+0,002+0,023+9,558</t>
  </si>
  <si>
    <t>"doprava dř.pražců"11*0,104</t>
  </si>
  <si>
    <t>"doprava zábradlí"2,31</t>
  </si>
  <si>
    <t>"odvoz lik.podložek"1198*4*0,00009+1,132</t>
  </si>
  <si>
    <t>"doprava značek, geostextilie"105*0,1</t>
  </si>
  <si>
    <t>"doprava chráničky" 105*0,1</t>
  </si>
  <si>
    <t>"doprava oc.spon"0,906</t>
  </si>
  <si>
    <t>"doprava kotev"16,058</t>
  </si>
  <si>
    <t>Ostatní konstrukce - zábradlí URS</t>
  </si>
  <si>
    <t>911121211</t>
  </si>
  <si>
    <t>Výroba ocelového zábradli při opravách mostů</t>
  </si>
  <si>
    <t>298</t>
  </si>
  <si>
    <t>"zábradlí"89</t>
  </si>
  <si>
    <t>141</t>
  </si>
  <si>
    <t>911121311</t>
  </si>
  <si>
    <t>Montáž ocelového zábradli při opravách mostů</t>
  </si>
  <si>
    <t>300</t>
  </si>
  <si>
    <t>55283903</t>
  </si>
  <si>
    <t>trubka ocelová bezešvá hladká jakost 11 353 51x2,6mm</t>
  </si>
  <si>
    <t>302</t>
  </si>
  <si>
    <t>89*3*3+30*1,5</t>
  </si>
  <si>
    <t>VRN</t>
  </si>
  <si>
    <t>Vedlejší rozpočtové náklady</t>
  </si>
  <si>
    <t>143</t>
  </si>
  <si>
    <t>9902900100</t>
  </si>
  <si>
    <t>Naložení  sypanin, drobného kusového materiálu, suti</t>
  </si>
  <si>
    <t>304</t>
  </si>
  <si>
    <t>"naložení sypanin"710,622+2916+5,184</t>
  </si>
  <si>
    <t>9902900200</t>
  </si>
  <si>
    <t>Naložení  objemnějšího kusového materiálu, vybouraných hmot</t>
  </si>
  <si>
    <t>306</t>
  </si>
  <si>
    <t>"bet.pražců SB5: Ostrov n/Oslavou" 360*0,33</t>
  </si>
  <si>
    <t>"kolejnice: Sklené n/Oslavou"1200*0,049</t>
  </si>
  <si>
    <t>"bet.pražců SB5: Křižanov" 123*0,33</t>
  </si>
  <si>
    <t>"bet.pražců SB6: Sklené n/O" 117*0,33</t>
  </si>
  <si>
    <t>"bet.pražců na rovnaninu: Ostrov n/O" 160*0,27</t>
  </si>
  <si>
    <t>"bet.pražců SB5: dodá objednatel" 700*0,27</t>
  </si>
  <si>
    <t>"naložení tischer, úl.bloků žst. Světlá n/S" 91*0,132+94*0,149</t>
  </si>
  <si>
    <t>145</t>
  </si>
  <si>
    <t>9902900400</t>
  </si>
  <si>
    <t>Složení objemnějšího kusového materiálu, vybouraných hmot</t>
  </si>
  <si>
    <t>308</t>
  </si>
  <si>
    <t>"bet.pražců SB5: Ostrov n/Oslavou" 350*0,33</t>
  </si>
  <si>
    <t>"bet.pražců SB5: Křižanov" 133*0,33</t>
  </si>
  <si>
    <t>9903100100</t>
  </si>
  <si>
    <t>Přeprava mechanizace na místo prováděných prací o hmotnosti do 12 t přes 50 do 100 km</t>
  </si>
  <si>
    <t>310</t>
  </si>
  <si>
    <t>"přeprava MHS"2</t>
  </si>
  <si>
    <t>147</t>
  </si>
  <si>
    <t>9903200200</t>
  </si>
  <si>
    <t>Přeprava mechanizace na místo prováděných prací o hmotnosti přes 12 t do 200 km</t>
  </si>
  <si>
    <t>-1346122320</t>
  </si>
  <si>
    <t>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</si>
  <si>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9909000100</t>
  </si>
  <si>
    <t>Poplatek za uložení suti nebo hmot na oficiální skládku</t>
  </si>
  <si>
    <t>314</t>
  </si>
  <si>
    <t>"zeminy z čištění příkopů, odkopu z přejezdů, nástupiště"394,79*1,8</t>
  </si>
  <si>
    <t>149</t>
  </si>
  <si>
    <t>9909000110</t>
  </si>
  <si>
    <t>Poplatek za uložení výzisku ze štěrkového lože nekontaminovaného</t>
  </si>
  <si>
    <t>316</t>
  </si>
  <si>
    <t>"výzisku ze štěr.lože"(3375*2*0,4*1,8)*0,6</t>
  </si>
  <si>
    <t>9909000600</t>
  </si>
  <si>
    <t>Poplatek za recyklaci odpadu (asfaltové směsi, kusový beton)</t>
  </si>
  <si>
    <t>318</t>
  </si>
  <si>
    <t>"staré zajišť.značky"50*0,05</t>
  </si>
  <si>
    <t>"živiční vrstvy"5,184</t>
  </si>
  <si>
    <t>151</t>
  </si>
  <si>
    <t>9909000400</t>
  </si>
  <si>
    <t>Poplatek za likvidaci plastových součástí</t>
  </si>
  <si>
    <t>320</t>
  </si>
  <si>
    <t>"lik.podložek"1198*4*0,00009+1,132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</si>
  <si>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</si>
  <si>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</si>
  <si>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324</t>
  </si>
  <si>
    <t>"odvoz bet.panelů do žst.Ledeč n/S"22*0,3</t>
  </si>
  <si>
    <t>"odvoz kolejnice, upevňovadel, spojek do žst. Ledeč n/S"1075*0,049+1198*2*0,007+1198*8*0,0005+1198*4*0,0007+1198*4*0,0005+280*2*0,020+9,558</t>
  </si>
  <si>
    <t>153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</si>
  <si>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</si>
  <si>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</si>
  <si>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326</t>
  </si>
  <si>
    <t>"doprava tischer, úl.bloků ze žst. Světlá n/S" 91*0,132+94*0,149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</si>
  <si>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</si>
  <si>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</si>
  <si>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328</t>
  </si>
  <si>
    <t>"odvoz výzisku ze štěr.lože"(3375*2*0,4*1,8)*0,6</t>
  </si>
  <si>
    <t>"doprava bet.směsi"17,722+1,34+29,197+14,574</t>
  </si>
  <si>
    <t>"odvoz zeminy z čištění příkopů, odkopu z přejezdů, nástupiště"394,79*1,8</t>
  </si>
  <si>
    <t>"odvoz starých zaji.značek"50*50/1000</t>
  </si>
  <si>
    <t>"odvoz živ.vrstev"5,184</t>
  </si>
  <si>
    <t>155</t>
  </si>
  <si>
    <t>9902200100</t>
  </si>
  <si>
    <t>Doprava dodávek zhotovitele, dodávek objednatele nebo výzisku mechanizací přes 3,5 t objemnějšího kusového materiálu do 10 km</t>
  </si>
  <si>
    <t>330</t>
  </si>
  <si>
    <t>"doprava bet.pražců SB5: dodá objednatel" 700*0,33</t>
  </si>
  <si>
    <t>"odvoz dř.pražců: žst.Ledeč n/S" 1198*0,08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</si>
  <si>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</si>
  <si>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</si>
  <si>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332</t>
  </si>
  <si>
    <t>"doprava bet.pražců SB5: Ostrov n/Oslavou" 350*0,33</t>
  </si>
  <si>
    <t>"doprava kolejnice: Sklené n/Oslavou"1075*0,049</t>
  </si>
  <si>
    <t>"doprava bet.pražců SB5: Křižanov" 133*0,33</t>
  </si>
  <si>
    <t>"doprava bet.pražců SB6: Sklené n/O" 117*0,33</t>
  </si>
  <si>
    <t>"doprava bet.pražců na rovnaninu: Ostrov n/O" 160*0,27</t>
  </si>
  <si>
    <t>157</t>
  </si>
  <si>
    <t>9902300300</t>
  </si>
  <si>
    <t>Doprava jednosměrná (např. nakupovaného materiálu) mechanizací o nosnosti přes 3,5 t sypanin (kameniva, písku, suti, dlažebních kostek, atd.) do 30 km</t>
  </si>
  <si>
    <t>334</t>
  </si>
  <si>
    <t>"doprava živič.vrstev"2,304+2,880</t>
  </si>
  <si>
    <t>"doprava štěrku"5467,5+7,6+4,8+4,8+18,4+14,4+26,1+52,2</t>
  </si>
  <si>
    <t>9902401000</t>
  </si>
  <si>
    <t>Doprava jednosměrná (např. nakupovaného materiálu) mechanizací o nosnosti přes 3,5 t objemnějšího kusového materiálu (prefabrikátů, stožárů, výhybek, rozvaděčů, vybouraných hmot atd.) do 250 km</t>
  </si>
  <si>
    <t>336</t>
  </si>
  <si>
    <t>"doprava žb.panelů"20*0,585+10*0,355</t>
  </si>
  <si>
    <t>"doprava náb.klínů"5*2*0,05</t>
  </si>
  <si>
    <t>"doprava asf.zálivky"0,006</t>
  </si>
  <si>
    <t>"doprava obrubník"6,586</t>
  </si>
  <si>
    <t>"doprava odvod.žlab"1,25+0,25</t>
  </si>
  <si>
    <t>159</t>
  </si>
  <si>
    <t>011002000_R</t>
  </si>
  <si>
    <t>Průzkumné práce pro opravy - vytyčení kabelových tras</t>
  </si>
  <si>
    <t>kpl</t>
  </si>
  <si>
    <t>338</t>
  </si>
  <si>
    <t>012203000_R</t>
  </si>
  <si>
    <t>Geodetické práce v průběhu opravy</t>
  </si>
  <si>
    <t>342</t>
  </si>
  <si>
    <t>161</t>
  </si>
  <si>
    <t>012303000_R</t>
  </si>
  <si>
    <t>Geodetické práce po ukončení opravy</t>
  </si>
  <si>
    <t>-1911467136</t>
  </si>
  <si>
    <t>012303000_R1</t>
  </si>
  <si>
    <t>Geodetické práce před opravou</t>
  </si>
  <si>
    <t>346</t>
  </si>
  <si>
    <t>163</t>
  </si>
  <si>
    <t>022111001</t>
  </si>
  <si>
    <t>Geodetické práce Kontrola PPK při směrové a výškové úpravě koleje zaměřením APK trať jednokolejná</t>
  </si>
  <si>
    <t>348</t>
  </si>
  <si>
    <t>022101001R.</t>
  </si>
  <si>
    <t>Projektové práce - dokumentace skutečného provedení žel.svršku a spodku</t>
  </si>
  <si>
    <t>165</t>
  </si>
  <si>
    <t>031111051R</t>
  </si>
  <si>
    <t>Zařízení a vybavení staveniště</t>
  </si>
  <si>
    <t>354</t>
  </si>
  <si>
    <t>033131001</t>
  </si>
  <si>
    <t>Provozní vlivy Organizační zajištění prací při zřizování a udržování BK kolejí a výhybek</t>
  </si>
  <si>
    <t>358</t>
  </si>
  <si>
    <t>2982</t>
  </si>
  <si>
    <t>167</t>
  </si>
  <si>
    <t>072002011_R1</t>
  </si>
  <si>
    <t>Výluka silničního provozu  - zajistí objednatel</t>
  </si>
  <si>
    <t>360</t>
  </si>
  <si>
    <t>024101301R</t>
  </si>
  <si>
    <t>Inženýrská činnost posudky (např. statické aj.) a dozory</t>
  </si>
  <si>
    <t>362</t>
  </si>
  <si>
    <t>"pronájmy pozemků"1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</si>
</sst>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55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8"/>
      <c r="AS2" s="288"/>
      <c r="AT2" s="288"/>
      <c r="AU2" s="288"/>
      <c r="AV2" s="288"/>
      <c r="AW2" s="288"/>
      <c r="AX2" s="288"/>
      <c r="AY2" s="288"/>
      <c r="AZ2" s="288"/>
      <c r="BA2" s="288"/>
      <c r="BB2" s="288"/>
      <c r="BC2" s="288"/>
      <c r="BD2" s="288"/>
      <c r="BE2" s="28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51" t="s">
        <v>14</v>
      </c>
      <c r="L5" s="252"/>
      <c r="M5" s="252"/>
      <c r="N5" s="252"/>
      <c r="O5" s="252"/>
      <c r="P5" s="252"/>
      <c r="Q5" s="252"/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2"/>
      <c r="AC5" s="252"/>
      <c r="AD5" s="252"/>
      <c r="AE5" s="252"/>
      <c r="AF5" s="252"/>
      <c r="AG5" s="252"/>
      <c r="AH5" s="252"/>
      <c r="AI5" s="252"/>
      <c r="AJ5" s="252"/>
      <c r="AK5" s="252"/>
      <c r="AL5" s="252"/>
      <c r="AM5" s="252"/>
      <c r="AN5" s="252"/>
      <c r="AO5" s="252"/>
      <c r="AP5" s="22"/>
      <c r="AQ5" s="22"/>
      <c r="AR5" s="20"/>
      <c r="BE5" s="248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53" t="s">
        <v>17</v>
      </c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52"/>
      <c r="AB6" s="252"/>
      <c r="AC6" s="252"/>
      <c r="AD6" s="252"/>
      <c r="AE6" s="252"/>
      <c r="AF6" s="252"/>
      <c r="AG6" s="252"/>
      <c r="AH6" s="252"/>
      <c r="AI6" s="252"/>
      <c r="AJ6" s="252"/>
      <c r="AK6" s="252"/>
      <c r="AL6" s="252"/>
      <c r="AM6" s="252"/>
      <c r="AN6" s="252"/>
      <c r="AO6" s="252"/>
      <c r="AP6" s="22"/>
      <c r="AQ6" s="22"/>
      <c r="AR6" s="20"/>
      <c r="BE6" s="249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49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49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49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49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49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49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E13" s="249"/>
      <c r="BS13" s="17" t="s">
        <v>6</v>
      </c>
    </row>
    <row r="14" spans="1:74">
      <c r="B14" s="21"/>
      <c r="C14" s="22"/>
      <c r="D14" s="22"/>
      <c r="E14" s="254" t="s">
        <v>28</v>
      </c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  <c r="U14" s="255"/>
      <c r="V14" s="255"/>
      <c r="W14" s="255"/>
      <c r="X14" s="255"/>
      <c r="Y14" s="255"/>
      <c r="Z14" s="255"/>
      <c r="AA14" s="255"/>
      <c r="AB14" s="255"/>
      <c r="AC14" s="255"/>
      <c r="AD14" s="255"/>
      <c r="AE14" s="255"/>
      <c r="AF14" s="255"/>
      <c r="AG14" s="255"/>
      <c r="AH14" s="255"/>
      <c r="AI14" s="255"/>
      <c r="AJ14" s="255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49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49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49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49"/>
      <c r="BS17" s="17" t="s">
        <v>30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49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49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49"/>
      <c r="BS20" s="17" t="s">
        <v>30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49"/>
    </row>
    <row r="22" spans="1:71" s="1" customFormat="1" ht="12" customHeight="1">
      <c r="B22" s="21"/>
      <c r="C22" s="22"/>
      <c r="D22" s="29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49"/>
    </row>
    <row r="23" spans="1:71" s="1" customFormat="1" ht="16.5" customHeight="1">
      <c r="B23" s="21"/>
      <c r="C23" s="22"/>
      <c r="D23" s="22"/>
      <c r="E23" s="256" t="s">
        <v>1</v>
      </c>
      <c r="F23" s="256"/>
      <c r="G23" s="256"/>
      <c r="H23" s="256"/>
      <c r="I23" s="256"/>
      <c r="J23" s="256"/>
      <c r="K23" s="256"/>
      <c r="L23" s="256"/>
      <c r="M23" s="256"/>
      <c r="N23" s="256"/>
      <c r="O23" s="256"/>
      <c r="P23" s="256"/>
      <c r="Q23" s="256"/>
      <c r="R23" s="256"/>
      <c r="S23" s="256"/>
      <c r="T23" s="256"/>
      <c r="U23" s="256"/>
      <c r="V23" s="256"/>
      <c r="W23" s="256"/>
      <c r="X23" s="256"/>
      <c r="Y23" s="256"/>
      <c r="Z23" s="256"/>
      <c r="AA23" s="256"/>
      <c r="AB23" s="256"/>
      <c r="AC23" s="256"/>
      <c r="AD23" s="256"/>
      <c r="AE23" s="256"/>
      <c r="AF23" s="256"/>
      <c r="AG23" s="256"/>
      <c r="AH23" s="256"/>
      <c r="AI23" s="256"/>
      <c r="AJ23" s="256"/>
      <c r="AK23" s="256"/>
      <c r="AL23" s="256"/>
      <c r="AM23" s="256"/>
      <c r="AN23" s="256"/>
      <c r="AO23" s="22"/>
      <c r="AP23" s="22"/>
      <c r="AQ23" s="22"/>
      <c r="AR23" s="20"/>
      <c r="BE23" s="249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49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49"/>
    </row>
    <row r="26" spans="1:71" s="2" customFormat="1" ht="25.9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7">
        <f>ROUND(AG94,2)</f>
        <v>0</v>
      </c>
      <c r="AL26" s="258"/>
      <c r="AM26" s="258"/>
      <c r="AN26" s="258"/>
      <c r="AO26" s="258"/>
      <c r="AP26" s="36"/>
      <c r="AQ26" s="36"/>
      <c r="AR26" s="39"/>
      <c r="BE26" s="249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49"/>
    </row>
    <row r="28" spans="1:71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59" t="s">
        <v>34</v>
      </c>
      <c r="M28" s="259"/>
      <c r="N28" s="259"/>
      <c r="O28" s="259"/>
      <c r="P28" s="259"/>
      <c r="Q28" s="36"/>
      <c r="R28" s="36"/>
      <c r="S28" s="36"/>
      <c r="T28" s="36"/>
      <c r="U28" s="36"/>
      <c r="V28" s="36"/>
      <c r="W28" s="259" t="s">
        <v>35</v>
      </c>
      <c r="X28" s="259"/>
      <c r="Y28" s="259"/>
      <c r="Z28" s="259"/>
      <c r="AA28" s="259"/>
      <c r="AB28" s="259"/>
      <c r="AC28" s="259"/>
      <c r="AD28" s="259"/>
      <c r="AE28" s="259"/>
      <c r="AF28" s="36"/>
      <c r="AG28" s="36"/>
      <c r="AH28" s="36"/>
      <c r="AI28" s="36"/>
      <c r="AJ28" s="36"/>
      <c r="AK28" s="259" t="s">
        <v>36</v>
      </c>
      <c r="AL28" s="259"/>
      <c r="AM28" s="259"/>
      <c r="AN28" s="259"/>
      <c r="AO28" s="259"/>
      <c r="AP28" s="36"/>
      <c r="AQ28" s="36"/>
      <c r="AR28" s="39"/>
      <c r="BE28" s="249"/>
    </row>
    <row r="29" spans="1:71" s="3" customFormat="1" ht="14.45" customHeight="1">
      <c r="B29" s="40"/>
      <c r="C29" s="41"/>
      <c r="D29" s="29" t="s">
        <v>37</v>
      </c>
      <c r="E29" s="41"/>
      <c r="F29" s="29" t="s">
        <v>38</v>
      </c>
      <c r="G29" s="41"/>
      <c r="H29" s="41"/>
      <c r="I29" s="41"/>
      <c r="J29" s="41"/>
      <c r="K29" s="41"/>
      <c r="L29" s="262">
        <v>0.21</v>
      </c>
      <c r="M29" s="261"/>
      <c r="N29" s="261"/>
      <c r="O29" s="261"/>
      <c r="P29" s="261"/>
      <c r="Q29" s="41"/>
      <c r="R29" s="41"/>
      <c r="S29" s="41"/>
      <c r="T29" s="41"/>
      <c r="U29" s="41"/>
      <c r="V29" s="41"/>
      <c r="W29" s="260">
        <f>ROUND(AZ94, 2)</f>
        <v>0</v>
      </c>
      <c r="X29" s="261"/>
      <c r="Y29" s="261"/>
      <c r="Z29" s="261"/>
      <c r="AA29" s="261"/>
      <c r="AB29" s="261"/>
      <c r="AC29" s="261"/>
      <c r="AD29" s="261"/>
      <c r="AE29" s="261"/>
      <c r="AF29" s="41"/>
      <c r="AG29" s="41"/>
      <c r="AH29" s="41"/>
      <c r="AI29" s="41"/>
      <c r="AJ29" s="41"/>
      <c r="AK29" s="260">
        <f>ROUND(AV94, 2)</f>
        <v>0</v>
      </c>
      <c r="AL29" s="261"/>
      <c r="AM29" s="261"/>
      <c r="AN29" s="261"/>
      <c r="AO29" s="261"/>
      <c r="AP29" s="41"/>
      <c r="AQ29" s="41"/>
      <c r="AR29" s="42"/>
      <c r="BE29" s="250"/>
    </row>
    <row r="30" spans="1:71" s="3" customFormat="1" ht="14.45" customHeight="1">
      <c r="B30" s="40"/>
      <c r="C30" s="41"/>
      <c r="D30" s="41"/>
      <c r="E30" s="41"/>
      <c r="F30" s="29" t="s">
        <v>39</v>
      </c>
      <c r="G30" s="41"/>
      <c r="H30" s="41"/>
      <c r="I30" s="41"/>
      <c r="J30" s="41"/>
      <c r="K30" s="41"/>
      <c r="L30" s="262">
        <v>0.15</v>
      </c>
      <c r="M30" s="261"/>
      <c r="N30" s="261"/>
      <c r="O30" s="261"/>
      <c r="P30" s="261"/>
      <c r="Q30" s="41"/>
      <c r="R30" s="41"/>
      <c r="S30" s="41"/>
      <c r="T30" s="41"/>
      <c r="U30" s="41"/>
      <c r="V30" s="41"/>
      <c r="W30" s="260">
        <f>ROUND(BA94, 2)</f>
        <v>0</v>
      </c>
      <c r="X30" s="261"/>
      <c r="Y30" s="261"/>
      <c r="Z30" s="261"/>
      <c r="AA30" s="261"/>
      <c r="AB30" s="261"/>
      <c r="AC30" s="261"/>
      <c r="AD30" s="261"/>
      <c r="AE30" s="261"/>
      <c r="AF30" s="41"/>
      <c r="AG30" s="41"/>
      <c r="AH30" s="41"/>
      <c r="AI30" s="41"/>
      <c r="AJ30" s="41"/>
      <c r="AK30" s="260">
        <f>ROUND(AW94, 2)</f>
        <v>0</v>
      </c>
      <c r="AL30" s="261"/>
      <c r="AM30" s="261"/>
      <c r="AN30" s="261"/>
      <c r="AO30" s="261"/>
      <c r="AP30" s="41"/>
      <c r="AQ30" s="41"/>
      <c r="AR30" s="42"/>
      <c r="BE30" s="250"/>
    </row>
    <row r="31" spans="1:71" s="3" customFormat="1" ht="14.45" hidden="1" customHeight="1">
      <c r="B31" s="40"/>
      <c r="C31" s="41"/>
      <c r="D31" s="41"/>
      <c r="E31" s="41"/>
      <c r="F31" s="29" t="s">
        <v>40</v>
      </c>
      <c r="G31" s="41"/>
      <c r="H31" s="41"/>
      <c r="I31" s="41"/>
      <c r="J31" s="41"/>
      <c r="K31" s="41"/>
      <c r="L31" s="262">
        <v>0.21</v>
      </c>
      <c r="M31" s="261"/>
      <c r="N31" s="261"/>
      <c r="O31" s="261"/>
      <c r="P31" s="261"/>
      <c r="Q31" s="41"/>
      <c r="R31" s="41"/>
      <c r="S31" s="41"/>
      <c r="T31" s="41"/>
      <c r="U31" s="41"/>
      <c r="V31" s="41"/>
      <c r="W31" s="260">
        <f>ROUND(BB94, 2)</f>
        <v>0</v>
      </c>
      <c r="X31" s="261"/>
      <c r="Y31" s="261"/>
      <c r="Z31" s="261"/>
      <c r="AA31" s="261"/>
      <c r="AB31" s="261"/>
      <c r="AC31" s="261"/>
      <c r="AD31" s="261"/>
      <c r="AE31" s="261"/>
      <c r="AF31" s="41"/>
      <c r="AG31" s="41"/>
      <c r="AH31" s="41"/>
      <c r="AI31" s="41"/>
      <c r="AJ31" s="41"/>
      <c r="AK31" s="260">
        <v>0</v>
      </c>
      <c r="AL31" s="261"/>
      <c r="AM31" s="261"/>
      <c r="AN31" s="261"/>
      <c r="AO31" s="261"/>
      <c r="AP31" s="41"/>
      <c r="AQ31" s="41"/>
      <c r="AR31" s="42"/>
      <c r="BE31" s="250"/>
    </row>
    <row r="32" spans="1:71" s="3" customFormat="1" ht="14.45" hidden="1" customHeight="1">
      <c r="B32" s="40"/>
      <c r="C32" s="41"/>
      <c r="D32" s="41"/>
      <c r="E32" s="41"/>
      <c r="F32" s="29" t="s">
        <v>41</v>
      </c>
      <c r="G32" s="41"/>
      <c r="H32" s="41"/>
      <c r="I32" s="41"/>
      <c r="J32" s="41"/>
      <c r="K32" s="41"/>
      <c r="L32" s="262">
        <v>0.15</v>
      </c>
      <c r="M32" s="261"/>
      <c r="N32" s="261"/>
      <c r="O32" s="261"/>
      <c r="P32" s="261"/>
      <c r="Q32" s="41"/>
      <c r="R32" s="41"/>
      <c r="S32" s="41"/>
      <c r="T32" s="41"/>
      <c r="U32" s="41"/>
      <c r="V32" s="41"/>
      <c r="W32" s="260">
        <f>ROUND(BC94, 2)</f>
        <v>0</v>
      </c>
      <c r="X32" s="261"/>
      <c r="Y32" s="261"/>
      <c r="Z32" s="261"/>
      <c r="AA32" s="261"/>
      <c r="AB32" s="261"/>
      <c r="AC32" s="261"/>
      <c r="AD32" s="261"/>
      <c r="AE32" s="261"/>
      <c r="AF32" s="41"/>
      <c r="AG32" s="41"/>
      <c r="AH32" s="41"/>
      <c r="AI32" s="41"/>
      <c r="AJ32" s="41"/>
      <c r="AK32" s="260">
        <v>0</v>
      </c>
      <c r="AL32" s="261"/>
      <c r="AM32" s="261"/>
      <c r="AN32" s="261"/>
      <c r="AO32" s="261"/>
      <c r="AP32" s="41"/>
      <c r="AQ32" s="41"/>
      <c r="AR32" s="42"/>
      <c r="BE32" s="250"/>
    </row>
    <row r="33" spans="1:57" s="3" customFormat="1" ht="14.45" hidden="1" customHeight="1">
      <c r="B33" s="40"/>
      <c r="C33" s="41"/>
      <c r="D33" s="41"/>
      <c r="E33" s="41"/>
      <c r="F33" s="29" t="s">
        <v>42</v>
      </c>
      <c r="G33" s="41"/>
      <c r="H33" s="41"/>
      <c r="I33" s="41"/>
      <c r="J33" s="41"/>
      <c r="K33" s="41"/>
      <c r="L33" s="262">
        <v>0</v>
      </c>
      <c r="M33" s="261"/>
      <c r="N33" s="261"/>
      <c r="O33" s="261"/>
      <c r="P33" s="261"/>
      <c r="Q33" s="41"/>
      <c r="R33" s="41"/>
      <c r="S33" s="41"/>
      <c r="T33" s="41"/>
      <c r="U33" s="41"/>
      <c r="V33" s="41"/>
      <c r="W33" s="260">
        <f>ROUND(BD94, 2)</f>
        <v>0</v>
      </c>
      <c r="X33" s="261"/>
      <c r="Y33" s="261"/>
      <c r="Z33" s="261"/>
      <c r="AA33" s="261"/>
      <c r="AB33" s="261"/>
      <c r="AC33" s="261"/>
      <c r="AD33" s="261"/>
      <c r="AE33" s="261"/>
      <c r="AF33" s="41"/>
      <c r="AG33" s="41"/>
      <c r="AH33" s="41"/>
      <c r="AI33" s="41"/>
      <c r="AJ33" s="41"/>
      <c r="AK33" s="260">
        <v>0</v>
      </c>
      <c r="AL33" s="261"/>
      <c r="AM33" s="261"/>
      <c r="AN33" s="261"/>
      <c r="AO33" s="261"/>
      <c r="AP33" s="41"/>
      <c r="AQ33" s="41"/>
      <c r="AR33" s="42"/>
      <c r="BE33" s="250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49"/>
    </row>
    <row r="35" spans="1:57" s="2" customFormat="1" ht="25.9" customHeight="1">
      <c r="A35" s="34"/>
      <c r="B35" s="35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263" t="s">
        <v>45</v>
      </c>
      <c r="Y35" s="264"/>
      <c r="Z35" s="264"/>
      <c r="AA35" s="264"/>
      <c r="AB35" s="264"/>
      <c r="AC35" s="45"/>
      <c r="AD35" s="45"/>
      <c r="AE35" s="45"/>
      <c r="AF35" s="45"/>
      <c r="AG35" s="45"/>
      <c r="AH35" s="45"/>
      <c r="AI35" s="45"/>
      <c r="AJ35" s="45"/>
      <c r="AK35" s="265">
        <f>SUM(AK26:AK33)</f>
        <v>0</v>
      </c>
      <c r="AL35" s="264"/>
      <c r="AM35" s="264"/>
      <c r="AN35" s="264"/>
      <c r="AO35" s="266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47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>
      <c r="A60" s="34"/>
      <c r="B60" s="35"/>
      <c r="C60" s="36"/>
      <c r="D60" s="52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48</v>
      </c>
      <c r="AI60" s="38"/>
      <c r="AJ60" s="38"/>
      <c r="AK60" s="38"/>
      <c r="AL60" s="38"/>
      <c r="AM60" s="52" t="s">
        <v>49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>
      <c r="A64" s="34"/>
      <c r="B64" s="35"/>
      <c r="C64" s="36"/>
      <c r="D64" s="49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51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>
      <c r="A75" s="34"/>
      <c r="B75" s="35"/>
      <c r="C75" s="36"/>
      <c r="D75" s="52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48</v>
      </c>
      <c r="AI75" s="38"/>
      <c r="AJ75" s="38"/>
      <c r="AK75" s="38"/>
      <c r="AL75" s="38"/>
      <c r="AM75" s="52" t="s">
        <v>49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IMPORT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7" t="str">
        <f>K6</f>
        <v>Oprava trati v úseku Ledeč nad Sázavou - Vlastějovice - I.etapa</v>
      </c>
      <c r="M85" s="268"/>
      <c r="N85" s="268"/>
      <c r="O85" s="268"/>
      <c r="P85" s="268"/>
      <c r="Q85" s="268"/>
      <c r="R85" s="268"/>
      <c r="S85" s="268"/>
      <c r="T85" s="268"/>
      <c r="U85" s="268"/>
      <c r="V85" s="268"/>
      <c r="W85" s="268"/>
      <c r="X85" s="268"/>
      <c r="Y85" s="268"/>
      <c r="Z85" s="268"/>
      <c r="AA85" s="268"/>
      <c r="AB85" s="268"/>
      <c r="AC85" s="268"/>
      <c r="AD85" s="268"/>
      <c r="AE85" s="268"/>
      <c r="AF85" s="268"/>
      <c r="AG85" s="268"/>
      <c r="AH85" s="268"/>
      <c r="AI85" s="268"/>
      <c r="AJ85" s="268"/>
      <c r="AK85" s="268"/>
      <c r="AL85" s="268"/>
      <c r="AM85" s="268"/>
      <c r="AN85" s="268"/>
      <c r="AO85" s="268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69" t="str">
        <f>IF(AN8= "","",AN8)</f>
        <v>10. 5. 2021</v>
      </c>
      <c r="AN87" s="269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70" t="str">
        <f>IF(E17="","",E17)</f>
        <v xml:space="preserve"> </v>
      </c>
      <c r="AN89" s="271"/>
      <c r="AO89" s="271"/>
      <c r="AP89" s="271"/>
      <c r="AQ89" s="36"/>
      <c r="AR89" s="39"/>
      <c r="AS89" s="272" t="s">
        <v>53</v>
      </c>
      <c r="AT89" s="273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31</v>
      </c>
      <c r="AJ90" s="36"/>
      <c r="AK90" s="36"/>
      <c r="AL90" s="36"/>
      <c r="AM90" s="270" t="str">
        <f>IF(E20="","",E20)</f>
        <v xml:space="preserve"> </v>
      </c>
      <c r="AN90" s="271"/>
      <c r="AO90" s="271"/>
      <c r="AP90" s="271"/>
      <c r="AQ90" s="36"/>
      <c r="AR90" s="39"/>
      <c r="AS90" s="274"/>
      <c r="AT90" s="275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6"/>
      <c r="AT91" s="277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78" t="s">
        <v>54</v>
      </c>
      <c r="D92" s="279"/>
      <c r="E92" s="279"/>
      <c r="F92" s="279"/>
      <c r="G92" s="279"/>
      <c r="H92" s="73"/>
      <c r="I92" s="280" t="s">
        <v>55</v>
      </c>
      <c r="J92" s="279"/>
      <c r="K92" s="279"/>
      <c r="L92" s="279"/>
      <c r="M92" s="279"/>
      <c r="N92" s="279"/>
      <c r="O92" s="279"/>
      <c r="P92" s="279"/>
      <c r="Q92" s="279"/>
      <c r="R92" s="279"/>
      <c r="S92" s="279"/>
      <c r="T92" s="279"/>
      <c r="U92" s="279"/>
      <c r="V92" s="279"/>
      <c r="W92" s="279"/>
      <c r="X92" s="279"/>
      <c r="Y92" s="279"/>
      <c r="Z92" s="279"/>
      <c r="AA92" s="279"/>
      <c r="AB92" s="279"/>
      <c r="AC92" s="279"/>
      <c r="AD92" s="279"/>
      <c r="AE92" s="279"/>
      <c r="AF92" s="279"/>
      <c r="AG92" s="281" t="s">
        <v>56</v>
      </c>
      <c r="AH92" s="279"/>
      <c r="AI92" s="279"/>
      <c r="AJ92" s="279"/>
      <c r="AK92" s="279"/>
      <c r="AL92" s="279"/>
      <c r="AM92" s="279"/>
      <c r="AN92" s="280" t="s">
        <v>57</v>
      </c>
      <c r="AO92" s="279"/>
      <c r="AP92" s="282"/>
      <c r="AQ92" s="74" t="s">
        <v>58</v>
      </c>
      <c r="AR92" s="39"/>
      <c r="AS92" s="75" t="s">
        <v>59</v>
      </c>
      <c r="AT92" s="76" t="s">
        <v>60</v>
      </c>
      <c r="AU92" s="76" t="s">
        <v>61</v>
      </c>
      <c r="AV92" s="76" t="s">
        <v>62</v>
      </c>
      <c r="AW92" s="76" t="s">
        <v>63</v>
      </c>
      <c r="AX92" s="76" t="s">
        <v>64</v>
      </c>
      <c r="AY92" s="76" t="s">
        <v>65</v>
      </c>
      <c r="AZ92" s="76" t="s">
        <v>66</v>
      </c>
      <c r="BA92" s="76" t="s">
        <v>67</v>
      </c>
      <c r="BB92" s="76" t="s">
        <v>68</v>
      </c>
      <c r="BC92" s="76" t="s">
        <v>69</v>
      </c>
      <c r="BD92" s="77" t="s">
        <v>70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71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6">
        <f>ROUND(AG95,2)</f>
        <v>0</v>
      </c>
      <c r="AH94" s="286"/>
      <c r="AI94" s="286"/>
      <c r="AJ94" s="286"/>
      <c r="AK94" s="286"/>
      <c r="AL94" s="286"/>
      <c r="AM94" s="286"/>
      <c r="AN94" s="287">
        <f>SUM(AG94,AT94)</f>
        <v>0</v>
      </c>
      <c r="AO94" s="287"/>
      <c r="AP94" s="287"/>
      <c r="AQ94" s="85" t="s">
        <v>1</v>
      </c>
      <c r="AR94" s="86"/>
      <c r="AS94" s="87">
        <f>ROUND(AS95,2)</f>
        <v>0</v>
      </c>
      <c r="AT94" s="88">
        <f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72</v>
      </c>
      <c r="BT94" s="91" t="s">
        <v>73</v>
      </c>
      <c r="BU94" s="92" t="s">
        <v>74</v>
      </c>
      <c r="BV94" s="91" t="s">
        <v>14</v>
      </c>
      <c r="BW94" s="91" t="s">
        <v>5</v>
      </c>
      <c r="BX94" s="91" t="s">
        <v>75</v>
      </c>
      <c r="CL94" s="91" t="s">
        <v>1</v>
      </c>
    </row>
    <row r="95" spans="1:91" s="7" customFormat="1" ht="24.75" customHeight="1">
      <c r="A95" s="93" t="s">
        <v>76</v>
      </c>
      <c r="B95" s="94"/>
      <c r="C95" s="95"/>
      <c r="D95" s="285" t="s">
        <v>77</v>
      </c>
      <c r="E95" s="285"/>
      <c r="F95" s="285"/>
      <c r="G95" s="285"/>
      <c r="H95" s="285"/>
      <c r="I95" s="96"/>
      <c r="J95" s="285" t="s">
        <v>17</v>
      </c>
      <c r="K95" s="285"/>
      <c r="L95" s="285"/>
      <c r="M95" s="285"/>
      <c r="N95" s="285"/>
      <c r="O95" s="285"/>
      <c r="P95" s="285"/>
      <c r="Q95" s="285"/>
      <c r="R95" s="285"/>
      <c r="S95" s="285"/>
      <c r="T95" s="285"/>
      <c r="U95" s="285"/>
      <c r="V95" s="285"/>
      <c r="W95" s="285"/>
      <c r="X95" s="285"/>
      <c r="Y95" s="285"/>
      <c r="Z95" s="285"/>
      <c r="AA95" s="285"/>
      <c r="AB95" s="285"/>
      <c r="AC95" s="285"/>
      <c r="AD95" s="285"/>
      <c r="AE95" s="285"/>
      <c r="AF95" s="285"/>
      <c r="AG95" s="283">
        <f>'SO 01.3 - Oprava trati v ...'!J30</f>
        <v>0</v>
      </c>
      <c r="AH95" s="284"/>
      <c r="AI95" s="284"/>
      <c r="AJ95" s="284"/>
      <c r="AK95" s="284"/>
      <c r="AL95" s="284"/>
      <c r="AM95" s="284"/>
      <c r="AN95" s="283">
        <f>SUM(AG95,AT95)</f>
        <v>0</v>
      </c>
      <c r="AO95" s="284"/>
      <c r="AP95" s="284"/>
      <c r="AQ95" s="97" t="s">
        <v>78</v>
      </c>
      <c r="AR95" s="98"/>
      <c r="AS95" s="99">
        <v>0</v>
      </c>
      <c r="AT95" s="100">
        <f>ROUND(SUM(AV95:AW95),2)</f>
        <v>0</v>
      </c>
      <c r="AU95" s="101">
        <f>'SO 01.3 - Oprava trati v ...'!P126</f>
        <v>0</v>
      </c>
      <c r="AV95" s="100">
        <f>'SO 01.3 - Oprava trati v ...'!J33</f>
        <v>0</v>
      </c>
      <c r="AW95" s="100">
        <f>'SO 01.3 - Oprava trati v ...'!J34</f>
        <v>0</v>
      </c>
      <c r="AX95" s="100">
        <f>'SO 01.3 - Oprava trati v ...'!J35</f>
        <v>0</v>
      </c>
      <c r="AY95" s="100">
        <f>'SO 01.3 - Oprava trati v ...'!J36</f>
        <v>0</v>
      </c>
      <c r="AZ95" s="100">
        <f>'SO 01.3 - Oprava trati v ...'!F33</f>
        <v>0</v>
      </c>
      <c r="BA95" s="100">
        <f>'SO 01.3 - Oprava trati v ...'!F34</f>
        <v>0</v>
      </c>
      <c r="BB95" s="100">
        <f>'SO 01.3 - Oprava trati v ...'!F35</f>
        <v>0</v>
      </c>
      <c r="BC95" s="100">
        <f>'SO 01.3 - Oprava trati v ...'!F36</f>
        <v>0</v>
      </c>
      <c r="BD95" s="102">
        <f>'SO 01.3 - Oprava trati v ...'!F37</f>
        <v>0</v>
      </c>
      <c r="BT95" s="103" t="s">
        <v>79</v>
      </c>
      <c r="BV95" s="103" t="s">
        <v>14</v>
      </c>
      <c r="BW95" s="103" t="s">
        <v>80</v>
      </c>
      <c r="BX95" s="103" t="s">
        <v>5</v>
      </c>
      <c r="CL95" s="103" t="s">
        <v>1</v>
      </c>
      <c r="CM95" s="103" t="s">
        <v>81</v>
      </c>
    </row>
    <row r="96" spans="1:91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9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2" customFormat="1" ht="6.95" customHeight="1">
      <c r="A97" s="3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algorithmName="SHA-512" hashValue="/HnUSwZgEe8/v2dQxfNa3UWQ16QDsxuxOVJyXg1obRwmlb0oCPKOGxJKfFh1kuDxnQ/g7M6u3rmCwg2cst0PdA==" saltValue="TTfM/jEHN4+tFWaMDKOUZhCy2d7WL911WdByv6zoyHIoqLua63AOpqblyhb+UxbzLxFGwKsgHeISE0L/v7DFv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.3 - Oprava trati v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62"/>
  <sheetViews>
    <sheetView showGridLines="0" tabSelected="1" topLeftCell="A827" workbookViewId="0">
      <selection activeCell="X855" sqref="X855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80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0"/>
      <c r="AT3" s="17" t="s">
        <v>81</v>
      </c>
    </row>
    <row r="4" spans="1:46" s="1" customFormat="1" ht="24.95" customHeight="1">
      <c r="B4" s="20"/>
      <c r="D4" s="106" t="s">
        <v>82</v>
      </c>
      <c r="L4" s="20"/>
      <c r="M4" s="107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8" t="s">
        <v>16</v>
      </c>
      <c r="L6" s="20"/>
    </row>
    <row r="7" spans="1:46" s="1" customFormat="1" ht="16.5" customHeight="1">
      <c r="B7" s="20"/>
      <c r="E7" s="289" t="str">
        <f>'Rekapitulace stavby'!K6</f>
        <v>Oprava trati v úseku Ledeč nad Sázavou - Vlastějovice - I.etapa</v>
      </c>
      <c r="F7" s="290"/>
      <c r="G7" s="290"/>
      <c r="H7" s="290"/>
      <c r="L7" s="20"/>
    </row>
    <row r="8" spans="1:46" s="2" customFormat="1" ht="12" customHeight="1">
      <c r="A8" s="34"/>
      <c r="B8" s="39"/>
      <c r="C8" s="34"/>
      <c r="D8" s="108" t="s">
        <v>83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30" customHeight="1">
      <c r="A9" s="34"/>
      <c r="B9" s="39"/>
      <c r="C9" s="34"/>
      <c r="D9" s="34"/>
      <c r="E9" s="291" t="s">
        <v>84</v>
      </c>
      <c r="F9" s="292"/>
      <c r="G9" s="292"/>
      <c r="H9" s="292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8" t="s">
        <v>18</v>
      </c>
      <c r="E11" s="34"/>
      <c r="F11" s="109" t="s">
        <v>1</v>
      </c>
      <c r="G11" s="34"/>
      <c r="H11" s="34"/>
      <c r="I11" s="108" t="s">
        <v>19</v>
      </c>
      <c r="J11" s="109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8" t="s">
        <v>20</v>
      </c>
      <c r="E12" s="34"/>
      <c r="F12" s="109" t="s">
        <v>21</v>
      </c>
      <c r="G12" s="34"/>
      <c r="H12" s="34"/>
      <c r="I12" s="108" t="s">
        <v>22</v>
      </c>
      <c r="J12" s="110" t="str">
        <f>'Rekapitulace stavby'!AN8</f>
        <v>10. 5. 2021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8" t="s">
        <v>24</v>
      </c>
      <c r="E14" s="34"/>
      <c r="F14" s="34"/>
      <c r="G14" s="34"/>
      <c r="H14" s="34"/>
      <c r="I14" s="108" t="s">
        <v>25</v>
      </c>
      <c r="J14" s="109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9" t="str">
        <f>IF('Rekapitulace stavby'!E11="","",'Rekapitulace stavby'!E11)</f>
        <v xml:space="preserve"> </v>
      </c>
      <c r="F15" s="34"/>
      <c r="G15" s="34"/>
      <c r="H15" s="34"/>
      <c r="I15" s="108" t="s">
        <v>26</v>
      </c>
      <c r="J15" s="109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8" t="s">
        <v>27</v>
      </c>
      <c r="E17" s="34"/>
      <c r="F17" s="34"/>
      <c r="G17" s="34"/>
      <c r="H17" s="34"/>
      <c r="I17" s="108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3" t="str">
        <f>'Rekapitulace stavby'!E14</f>
        <v>Vyplň údaj</v>
      </c>
      <c r="F18" s="294"/>
      <c r="G18" s="294"/>
      <c r="H18" s="294"/>
      <c r="I18" s="108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8" t="s">
        <v>29</v>
      </c>
      <c r="E20" s="34"/>
      <c r="F20" s="34"/>
      <c r="G20" s="34"/>
      <c r="H20" s="34"/>
      <c r="I20" s="108" t="s">
        <v>25</v>
      </c>
      <c r="J20" s="109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9" t="str">
        <f>IF('Rekapitulace stavby'!E17="","",'Rekapitulace stavby'!E17)</f>
        <v xml:space="preserve"> </v>
      </c>
      <c r="F21" s="34"/>
      <c r="G21" s="34"/>
      <c r="H21" s="34"/>
      <c r="I21" s="108" t="s">
        <v>26</v>
      </c>
      <c r="J21" s="109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8" t="s">
        <v>31</v>
      </c>
      <c r="E23" s="34"/>
      <c r="F23" s="34"/>
      <c r="G23" s="34"/>
      <c r="H23" s="34"/>
      <c r="I23" s="108" t="s">
        <v>25</v>
      </c>
      <c r="J23" s="109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9" t="str">
        <f>IF('Rekapitulace stavby'!E20="","",'Rekapitulace stavby'!E20)</f>
        <v xml:space="preserve"> </v>
      </c>
      <c r="F24" s="34"/>
      <c r="G24" s="34"/>
      <c r="H24" s="34"/>
      <c r="I24" s="108" t="s">
        <v>26</v>
      </c>
      <c r="J24" s="109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1"/>
      <c r="B27" s="112"/>
      <c r="C27" s="111"/>
      <c r="D27" s="111"/>
      <c r="E27" s="295" t="s">
        <v>1</v>
      </c>
      <c r="F27" s="295"/>
      <c r="G27" s="295"/>
      <c r="H27" s="295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4"/>
      <c r="E29" s="114"/>
      <c r="F29" s="114"/>
      <c r="G29" s="114"/>
      <c r="H29" s="114"/>
      <c r="I29" s="114"/>
      <c r="J29" s="114"/>
      <c r="K29" s="11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5" t="s">
        <v>33</v>
      </c>
      <c r="E30" s="34"/>
      <c r="F30" s="34"/>
      <c r="G30" s="34"/>
      <c r="H30" s="34"/>
      <c r="I30" s="34"/>
      <c r="J30" s="116">
        <f>ROUND(J126,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4"/>
      <c r="E31" s="114"/>
      <c r="F31" s="114"/>
      <c r="G31" s="114"/>
      <c r="H31" s="114"/>
      <c r="I31" s="114"/>
      <c r="J31" s="114"/>
      <c r="K31" s="11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7" t="s">
        <v>35</v>
      </c>
      <c r="G32" s="34"/>
      <c r="H32" s="34"/>
      <c r="I32" s="117" t="s">
        <v>34</v>
      </c>
      <c r="J32" s="117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8" t="s">
        <v>37</v>
      </c>
      <c r="E33" s="108" t="s">
        <v>38</v>
      </c>
      <c r="F33" s="119">
        <f>ROUND((SUM(BE126:BE861)),  2)</f>
        <v>0</v>
      </c>
      <c r="G33" s="34"/>
      <c r="H33" s="34"/>
      <c r="I33" s="120">
        <v>0.21</v>
      </c>
      <c r="J33" s="119">
        <f>ROUND(((SUM(BE126:BE861))*I33),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8" t="s">
        <v>39</v>
      </c>
      <c r="F34" s="119">
        <f>ROUND((SUM(BF126:BF861)),  2)</f>
        <v>0</v>
      </c>
      <c r="G34" s="34"/>
      <c r="H34" s="34"/>
      <c r="I34" s="120">
        <v>0.15</v>
      </c>
      <c r="J34" s="119">
        <f>ROUND(((SUM(BF126:BF861))*I34),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8" t="s">
        <v>40</v>
      </c>
      <c r="F35" s="119">
        <f>ROUND((SUM(BG126:BG861)),  2)</f>
        <v>0</v>
      </c>
      <c r="G35" s="34"/>
      <c r="H35" s="34"/>
      <c r="I35" s="120">
        <v>0.21</v>
      </c>
      <c r="J35" s="11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8" t="s">
        <v>41</v>
      </c>
      <c r="F36" s="119">
        <f>ROUND((SUM(BH126:BH861)),  2)</f>
        <v>0</v>
      </c>
      <c r="G36" s="34"/>
      <c r="H36" s="34"/>
      <c r="I36" s="120">
        <v>0.15</v>
      </c>
      <c r="J36" s="11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8" t="s">
        <v>42</v>
      </c>
      <c r="F37" s="119">
        <f>ROUND((SUM(BI126:BI861)),  2)</f>
        <v>0</v>
      </c>
      <c r="G37" s="34"/>
      <c r="H37" s="34"/>
      <c r="I37" s="120">
        <v>0</v>
      </c>
      <c r="J37" s="11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1"/>
      <c r="D39" s="122" t="s">
        <v>43</v>
      </c>
      <c r="E39" s="123"/>
      <c r="F39" s="123"/>
      <c r="G39" s="124" t="s">
        <v>44</v>
      </c>
      <c r="H39" s="125" t="s">
        <v>45</v>
      </c>
      <c r="I39" s="123"/>
      <c r="J39" s="126">
        <f>SUM(J30:J37)</f>
        <v>0</v>
      </c>
      <c r="K39" s="12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28" t="s">
        <v>46</v>
      </c>
      <c r="E50" s="129"/>
      <c r="F50" s="129"/>
      <c r="G50" s="128" t="s">
        <v>47</v>
      </c>
      <c r="H50" s="129"/>
      <c r="I50" s="129"/>
      <c r="J50" s="129"/>
      <c r="K50" s="12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34"/>
      <c r="B61" s="39"/>
      <c r="C61" s="34"/>
      <c r="D61" s="130" t="s">
        <v>48</v>
      </c>
      <c r="E61" s="131"/>
      <c r="F61" s="132" t="s">
        <v>49</v>
      </c>
      <c r="G61" s="130" t="s">
        <v>48</v>
      </c>
      <c r="H61" s="131"/>
      <c r="I61" s="131"/>
      <c r="J61" s="133" t="s">
        <v>49</v>
      </c>
      <c r="K61" s="13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34"/>
      <c r="B65" s="39"/>
      <c r="C65" s="34"/>
      <c r="D65" s="128" t="s">
        <v>50</v>
      </c>
      <c r="E65" s="134"/>
      <c r="F65" s="134"/>
      <c r="G65" s="128" t="s">
        <v>51</v>
      </c>
      <c r="H65" s="134"/>
      <c r="I65" s="134"/>
      <c r="J65" s="134"/>
      <c r="K65" s="13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34"/>
      <c r="B76" s="39"/>
      <c r="C76" s="34"/>
      <c r="D76" s="130" t="s">
        <v>48</v>
      </c>
      <c r="E76" s="131"/>
      <c r="F76" s="132" t="s">
        <v>49</v>
      </c>
      <c r="G76" s="130" t="s">
        <v>48</v>
      </c>
      <c r="H76" s="131"/>
      <c r="I76" s="131"/>
      <c r="J76" s="133" t="s">
        <v>49</v>
      </c>
      <c r="K76" s="13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85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6" t="str">
        <f>E7</f>
        <v>Oprava trati v úseku Ledeč nad Sázavou - Vlastějovice - I.etapa</v>
      </c>
      <c r="F85" s="297"/>
      <c r="G85" s="297"/>
      <c r="H85" s="29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30" customHeight="1">
      <c r="A87" s="34"/>
      <c r="B87" s="35"/>
      <c r="C87" s="36"/>
      <c r="D87" s="36"/>
      <c r="E87" s="267" t="str">
        <f>E9</f>
        <v>SO 01.3 - Oprava trati v úseku Ledeč nad Sázavou - Vlastějovice - I.etapa</v>
      </c>
      <c r="F87" s="298"/>
      <c r="G87" s="298"/>
      <c r="H87" s="298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 t="str">
        <f>IF(J12="","",J12)</f>
        <v>10. 5. 2021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39" t="s">
        <v>86</v>
      </c>
      <c r="D94" s="140"/>
      <c r="E94" s="140"/>
      <c r="F94" s="140"/>
      <c r="G94" s="140"/>
      <c r="H94" s="140"/>
      <c r="I94" s="140"/>
      <c r="J94" s="141" t="s">
        <v>87</v>
      </c>
      <c r="K94" s="14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2" t="s">
        <v>88</v>
      </c>
      <c r="D96" s="36"/>
      <c r="E96" s="36"/>
      <c r="F96" s="36"/>
      <c r="G96" s="36"/>
      <c r="H96" s="36"/>
      <c r="I96" s="36"/>
      <c r="J96" s="84">
        <f>J126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89</v>
      </c>
    </row>
    <row r="97" spans="1:31" s="9" customFormat="1" ht="24.95" customHeight="1">
      <c r="B97" s="143"/>
      <c r="C97" s="144"/>
      <c r="D97" s="145" t="s">
        <v>90</v>
      </c>
      <c r="E97" s="146"/>
      <c r="F97" s="146"/>
      <c r="G97" s="146"/>
      <c r="H97" s="146"/>
      <c r="I97" s="146"/>
      <c r="J97" s="147">
        <f>J127</f>
        <v>0</v>
      </c>
      <c r="K97" s="144"/>
      <c r="L97" s="148"/>
    </row>
    <row r="98" spans="1:31" s="9" customFormat="1" ht="24.95" customHeight="1">
      <c r="B98" s="143"/>
      <c r="C98" s="144"/>
      <c r="D98" s="145" t="s">
        <v>91</v>
      </c>
      <c r="E98" s="146"/>
      <c r="F98" s="146"/>
      <c r="G98" s="146"/>
      <c r="H98" s="146"/>
      <c r="I98" s="146"/>
      <c r="J98" s="147">
        <f>J378</f>
        <v>0</v>
      </c>
      <c r="K98" s="144"/>
      <c r="L98" s="148"/>
    </row>
    <row r="99" spans="1:31" s="10" customFormat="1" ht="19.899999999999999" customHeight="1">
      <c r="B99" s="149"/>
      <c r="C99" s="150"/>
      <c r="D99" s="151" t="s">
        <v>92</v>
      </c>
      <c r="E99" s="152"/>
      <c r="F99" s="152"/>
      <c r="G99" s="152"/>
      <c r="H99" s="152"/>
      <c r="I99" s="152"/>
      <c r="J99" s="153">
        <f>J379</f>
        <v>0</v>
      </c>
      <c r="K99" s="150"/>
      <c r="L99" s="154"/>
    </row>
    <row r="100" spans="1:31" s="10" customFormat="1" ht="19.899999999999999" customHeight="1">
      <c r="B100" s="149"/>
      <c r="C100" s="150"/>
      <c r="D100" s="151" t="s">
        <v>93</v>
      </c>
      <c r="E100" s="152"/>
      <c r="F100" s="152"/>
      <c r="G100" s="152"/>
      <c r="H100" s="152"/>
      <c r="I100" s="152"/>
      <c r="J100" s="153">
        <f>J428</f>
        <v>0</v>
      </c>
      <c r="K100" s="150"/>
      <c r="L100" s="154"/>
    </row>
    <row r="101" spans="1:31" s="10" customFormat="1" ht="19.899999999999999" customHeight="1">
      <c r="B101" s="149"/>
      <c r="C101" s="150"/>
      <c r="D101" s="151" t="s">
        <v>94</v>
      </c>
      <c r="E101" s="152"/>
      <c r="F101" s="152"/>
      <c r="G101" s="152"/>
      <c r="H101" s="152"/>
      <c r="I101" s="152"/>
      <c r="J101" s="153">
        <f>J473</f>
        <v>0</v>
      </c>
      <c r="K101" s="150"/>
      <c r="L101" s="154"/>
    </row>
    <row r="102" spans="1:31" s="10" customFormat="1" ht="19.899999999999999" customHeight="1">
      <c r="B102" s="149"/>
      <c r="C102" s="150"/>
      <c r="D102" s="151" t="s">
        <v>95</v>
      </c>
      <c r="E102" s="152"/>
      <c r="F102" s="152"/>
      <c r="G102" s="152"/>
      <c r="H102" s="152"/>
      <c r="I102" s="152"/>
      <c r="J102" s="153">
        <f>J518</f>
        <v>0</v>
      </c>
      <c r="K102" s="150"/>
      <c r="L102" s="154"/>
    </row>
    <row r="103" spans="1:31" s="10" customFormat="1" ht="19.899999999999999" customHeight="1">
      <c r="B103" s="149"/>
      <c r="C103" s="150"/>
      <c r="D103" s="151" t="s">
        <v>96</v>
      </c>
      <c r="E103" s="152"/>
      <c r="F103" s="152"/>
      <c r="G103" s="152"/>
      <c r="H103" s="152"/>
      <c r="I103" s="152"/>
      <c r="J103" s="153">
        <f>J580</f>
        <v>0</v>
      </c>
      <c r="K103" s="150"/>
      <c r="L103" s="154"/>
    </row>
    <row r="104" spans="1:31" s="9" customFormat="1" ht="24.95" customHeight="1">
      <c r="B104" s="143"/>
      <c r="C104" s="144"/>
      <c r="D104" s="145" t="s">
        <v>97</v>
      </c>
      <c r="E104" s="146"/>
      <c r="F104" s="146"/>
      <c r="G104" s="146"/>
      <c r="H104" s="146"/>
      <c r="I104" s="146"/>
      <c r="J104" s="147">
        <f>J653</f>
        <v>0</v>
      </c>
      <c r="K104" s="144"/>
      <c r="L104" s="148"/>
    </row>
    <row r="105" spans="1:31" s="10" customFormat="1" ht="19.899999999999999" customHeight="1">
      <c r="B105" s="149"/>
      <c r="C105" s="150"/>
      <c r="D105" s="151" t="s">
        <v>98</v>
      </c>
      <c r="E105" s="152"/>
      <c r="F105" s="152"/>
      <c r="G105" s="152"/>
      <c r="H105" s="152"/>
      <c r="I105" s="152"/>
      <c r="J105" s="153">
        <f>J735</f>
        <v>0</v>
      </c>
      <c r="K105" s="150"/>
      <c r="L105" s="154"/>
    </row>
    <row r="106" spans="1:31" s="9" customFormat="1" ht="24.95" customHeight="1">
      <c r="B106" s="143"/>
      <c r="C106" s="144"/>
      <c r="D106" s="145" t="s">
        <v>99</v>
      </c>
      <c r="E106" s="146"/>
      <c r="F106" s="146"/>
      <c r="G106" s="146"/>
      <c r="H106" s="146"/>
      <c r="I106" s="146"/>
      <c r="J106" s="147">
        <f>J748</f>
        <v>0</v>
      </c>
      <c r="K106" s="144"/>
      <c r="L106" s="148"/>
    </row>
    <row r="107" spans="1:31" s="2" customFormat="1" ht="21.7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pans="1:31" s="2" customFormat="1" ht="6.95" customHeight="1">
      <c r="A112" s="34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24.95" customHeight="1">
      <c r="A113" s="34"/>
      <c r="B113" s="35"/>
      <c r="C113" s="23" t="s">
        <v>100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16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96" t="str">
        <f>E7</f>
        <v>Oprava trati v úseku Ledeč nad Sázavou - Vlastějovice - I.etapa</v>
      </c>
      <c r="F116" s="297"/>
      <c r="G116" s="297"/>
      <c r="H116" s="297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83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30" customHeight="1">
      <c r="A118" s="34"/>
      <c r="B118" s="35"/>
      <c r="C118" s="36"/>
      <c r="D118" s="36"/>
      <c r="E118" s="267" t="str">
        <f>E9</f>
        <v>SO 01.3 - Oprava trati v úseku Ledeč nad Sázavou - Vlastějovice - I.etapa</v>
      </c>
      <c r="F118" s="298"/>
      <c r="G118" s="298"/>
      <c r="H118" s="298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2" customHeight="1">
      <c r="A120" s="34"/>
      <c r="B120" s="35"/>
      <c r="C120" s="29" t="s">
        <v>20</v>
      </c>
      <c r="D120" s="36"/>
      <c r="E120" s="36"/>
      <c r="F120" s="27" t="str">
        <f>F12</f>
        <v xml:space="preserve"> </v>
      </c>
      <c r="G120" s="36"/>
      <c r="H120" s="36"/>
      <c r="I120" s="29" t="s">
        <v>22</v>
      </c>
      <c r="J120" s="66" t="str">
        <f>IF(J12="","",J12)</f>
        <v>10. 5. 2021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5.2" customHeight="1">
      <c r="A122" s="34"/>
      <c r="B122" s="35"/>
      <c r="C122" s="29" t="s">
        <v>24</v>
      </c>
      <c r="D122" s="36"/>
      <c r="E122" s="36"/>
      <c r="F122" s="27" t="str">
        <f>E15</f>
        <v xml:space="preserve"> </v>
      </c>
      <c r="G122" s="36"/>
      <c r="H122" s="36"/>
      <c r="I122" s="29" t="s">
        <v>29</v>
      </c>
      <c r="J122" s="32" t="str">
        <f>E21</f>
        <v xml:space="preserve"> 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5.2" customHeight="1">
      <c r="A123" s="34"/>
      <c r="B123" s="35"/>
      <c r="C123" s="29" t="s">
        <v>27</v>
      </c>
      <c r="D123" s="36"/>
      <c r="E123" s="36"/>
      <c r="F123" s="27" t="str">
        <f>IF(E18="","",E18)</f>
        <v>Vyplň údaj</v>
      </c>
      <c r="G123" s="36"/>
      <c r="H123" s="36"/>
      <c r="I123" s="29" t="s">
        <v>31</v>
      </c>
      <c r="J123" s="32" t="str">
        <f>E24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5" s="11" customFormat="1" ht="29.25" customHeight="1">
      <c r="A125" s="155"/>
      <c r="B125" s="156"/>
      <c r="C125" s="157" t="s">
        <v>101</v>
      </c>
      <c r="D125" s="158" t="s">
        <v>58</v>
      </c>
      <c r="E125" s="158" t="s">
        <v>54</v>
      </c>
      <c r="F125" s="158" t="s">
        <v>55</v>
      </c>
      <c r="G125" s="158" t="s">
        <v>102</v>
      </c>
      <c r="H125" s="158" t="s">
        <v>103</v>
      </c>
      <c r="I125" s="158" t="s">
        <v>104</v>
      </c>
      <c r="J125" s="159" t="s">
        <v>87</v>
      </c>
      <c r="K125" s="160" t="s">
        <v>105</v>
      </c>
      <c r="L125" s="161"/>
      <c r="M125" s="75" t="s">
        <v>1</v>
      </c>
      <c r="N125" s="76" t="s">
        <v>37</v>
      </c>
      <c r="O125" s="76" t="s">
        <v>106</v>
      </c>
      <c r="P125" s="76" t="s">
        <v>107</v>
      </c>
      <c r="Q125" s="76" t="s">
        <v>108</v>
      </c>
      <c r="R125" s="76" t="s">
        <v>109</v>
      </c>
      <c r="S125" s="76" t="s">
        <v>110</v>
      </c>
      <c r="T125" s="77" t="s">
        <v>111</v>
      </c>
      <c r="U125" s="155"/>
      <c r="V125" s="155"/>
      <c r="W125" s="155"/>
      <c r="X125" s="155"/>
      <c r="Y125" s="155"/>
      <c r="Z125" s="155"/>
      <c r="AA125" s="155"/>
      <c r="AB125" s="155"/>
      <c r="AC125" s="155"/>
      <c r="AD125" s="155"/>
      <c r="AE125" s="155"/>
    </row>
    <row r="126" spans="1:65" s="2" customFormat="1" ht="22.9" customHeight="1">
      <c r="A126" s="34"/>
      <c r="B126" s="35"/>
      <c r="C126" s="82" t="s">
        <v>112</v>
      </c>
      <c r="D126" s="36"/>
      <c r="E126" s="36"/>
      <c r="F126" s="36"/>
      <c r="G126" s="36"/>
      <c r="H126" s="36"/>
      <c r="I126" s="36"/>
      <c r="J126" s="162">
        <f>BK126</f>
        <v>0</v>
      </c>
      <c r="K126" s="36"/>
      <c r="L126" s="39"/>
      <c r="M126" s="78"/>
      <c r="N126" s="163"/>
      <c r="O126" s="79"/>
      <c r="P126" s="164">
        <f>P127+P378+P653+P748</f>
        <v>0</v>
      </c>
      <c r="Q126" s="79"/>
      <c r="R126" s="164">
        <f>R127+R378+R653+R748</f>
        <v>0</v>
      </c>
      <c r="S126" s="79"/>
      <c r="T126" s="165">
        <f>T127+T378+T653+T748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72</v>
      </c>
      <c r="AU126" s="17" t="s">
        <v>89</v>
      </c>
      <c r="BK126" s="166">
        <f>BK127+BK378+BK653+BK748</f>
        <v>0</v>
      </c>
    </row>
    <row r="127" spans="1:65" s="12" customFormat="1" ht="25.9" customHeight="1">
      <c r="B127" s="167"/>
      <c r="C127" s="168"/>
      <c r="D127" s="169" t="s">
        <v>72</v>
      </c>
      <c r="E127" s="170" t="s">
        <v>113</v>
      </c>
      <c r="F127" s="170" t="s">
        <v>114</v>
      </c>
      <c r="G127" s="168"/>
      <c r="H127" s="168"/>
      <c r="I127" s="171"/>
      <c r="J127" s="172">
        <f>BK127</f>
        <v>0</v>
      </c>
      <c r="K127" s="168"/>
      <c r="L127" s="173"/>
      <c r="M127" s="174"/>
      <c r="N127" s="175"/>
      <c r="O127" s="175"/>
      <c r="P127" s="176">
        <f>SUM(P128:P377)</f>
        <v>0</v>
      </c>
      <c r="Q127" s="175"/>
      <c r="R127" s="176">
        <f>SUM(R128:R377)</f>
        <v>0</v>
      </c>
      <c r="S127" s="175"/>
      <c r="T127" s="177">
        <f>SUM(T128:T377)</f>
        <v>0</v>
      </c>
      <c r="AR127" s="178" t="s">
        <v>79</v>
      </c>
      <c r="AT127" s="179" t="s">
        <v>72</v>
      </c>
      <c r="AU127" s="179" t="s">
        <v>73</v>
      </c>
      <c r="AY127" s="178" t="s">
        <v>115</v>
      </c>
      <c r="BK127" s="180">
        <f>SUM(BK128:BK377)</f>
        <v>0</v>
      </c>
    </row>
    <row r="128" spans="1:65" s="2" customFormat="1" ht="21.75" customHeight="1">
      <c r="A128" s="34"/>
      <c r="B128" s="35"/>
      <c r="C128" s="181" t="s">
        <v>79</v>
      </c>
      <c r="D128" s="181" t="s">
        <v>116</v>
      </c>
      <c r="E128" s="182" t="s">
        <v>117</v>
      </c>
      <c r="F128" s="183" t="s">
        <v>118</v>
      </c>
      <c r="G128" s="184" t="s">
        <v>119</v>
      </c>
      <c r="H128" s="185">
        <v>3.375</v>
      </c>
      <c r="I128" s="186"/>
      <c r="J128" s="187">
        <f>ROUND(I128*H128,2)</f>
        <v>0</v>
      </c>
      <c r="K128" s="188"/>
      <c r="L128" s="39"/>
      <c r="M128" s="189" t="s">
        <v>1</v>
      </c>
      <c r="N128" s="190" t="s">
        <v>38</v>
      </c>
      <c r="O128" s="71"/>
      <c r="P128" s="191">
        <f>O128*H128</f>
        <v>0</v>
      </c>
      <c r="Q128" s="191">
        <v>0</v>
      </c>
      <c r="R128" s="191">
        <f>Q128*H128</f>
        <v>0</v>
      </c>
      <c r="S128" s="191">
        <v>0</v>
      </c>
      <c r="T128" s="19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3" t="s">
        <v>120</v>
      </c>
      <c r="AT128" s="193" t="s">
        <v>116</v>
      </c>
      <c r="AU128" s="193" t="s">
        <v>79</v>
      </c>
      <c r="AY128" s="17" t="s">
        <v>115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17" t="s">
        <v>79</v>
      </c>
      <c r="BK128" s="194">
        <f>ROUND(I128*H128,2)</f>
        <v>0</v>
      </c>
      <c r="BL128" s="17" t="s">
        <v>120</v>
      </c>
      <c r="BM128" s="193" t="s">
        <v>81</v>
      </c>
    </row>
    <row r="129" spans="1:65" s="2" customFormat="1" ht="11.25">
      <c r="A129" s="34"/>
      <c r="B129" s="35"/>
      <c r="C129" s="36"/>
      <c r="D129" s="195" t="s">
        <v>121</v>
      </c>
      <c r="E129" s="36"/>
      <c r="F129" s="196" t="s">
        <v>118</v>
      </c>
      <c r="G129" s="36"/>
      <c r="H129" s="36"/>
      <c r="I129" s="197"/>
      <c r="J129" s="36"/>
      <c r="K129" s="36"/>
      <c r="L129" s="39"/>
      <c r="M129" s="198"/>
      <c r="N129" s="199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121</v>
      </c>
      <c r="AU129" s="17" t="s">
        <v>79</v>
      </c>
    </row>
    <row r="130" spans="1:65" s="13" customFormat="1" ht="11.25">
      <c r="B130" s="200"/>
      <c r="C130" s="201"/>
      <c r="D130" s="195" t="s">
        <v>122</v>
      </c>
      <c r="E130" s="202" t="s">
        <v>1</v>
      </c>
      <c r="F130" s="203" t="s">
        <v>123</v>
      </c>
      <c r="G130" s="201"/>
      <c r="H130" s="204">
        <v>3.375</v>
      </c>
      <c r="I130" s="205"/>
      <c r="J130" s="201"/>
      <c r="K130" s="201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122</v>
      </c>
      <c r="AU130" s="210" t="s">
        <v>79</v>
      </c>
      <c r="AV130" s="13" t="s">
        <v>81</v>
      </c>
      <c r="AW130" s="13" t="s">
        <v>30</v>
      </c>
      <c r="AX130" s="13" t="s">
        <v>73</v>
      </c>
      <c r="AY130" s="210" t="s">
        <v>115</v>
      </c>
    </row>
    <row r="131" spans="1:65" s="14" customFormat="1" ht="11.25">
      <c r="B131" s="211"/>
      <c r="C131" s="212"/>
      <c r="D131" s="195" t="s">
        <v>122</v>
      </c>
      <c r="E131" s="213" t="s">
        <v>1</v>
      </c>
      <c r="F131" s="214" t="s">
        <v>124</v>
      </c>
      <c r="G131" s="212"/>
      <c r="H131" s="215">
        <v>3.375</v>
      </c>
      <c r="I131" s="216"/>
      <c r="J131" s="212"/>
      <c r="K131" s="212"/>
      <c r="L131" s="217"/>
      <c r="M131" s="218"/>
      <c r="N131" s="219"/>
      <c r="O131" s="219"/>
      <c r="P131" s="219"/>
      <c r="Q131" s="219"/>
      <c r="R131" s="219"/>
      <c r="S131" s="219"/>
      <c r="T131" s="220"/>
      <c r="AT131" s="221" t="s">
        <v>122</v>
      </c>
      <c r="AU131" s="221" t="s">
        <v>79</v>
      </c>
      <c r="AV131" s="14" t="s">
        <v>120</v>
      </c>
      <c r="AW131" s="14" t="s">
        <v>30</v>
      </c>
      <c r="AX131" s="14" t="s">
        <v>79</v>
      </c>
      <c r="AY131" s="221" t="s">
        <v>115</v>
      </c>
    </row>
    <row r="132" spans="1:65" s="2" customFormat="1" ht="16.5" customHeight="1">
      <c r="A132" s="34"/>
      <c r="B132" s="35"/>
      <c r="C132" s="181" t="s">
        <v>81</v>
      </c>
      <c r="D132" s="181" t="s">
        <v>116</v>
      </c>
      <c r="E132" s="182" t="s">
        <v>125</v>
      </c>
      <c r="F132" s="183" t="s">
        <v>126</v>
      </c>
      <c r="G132" s="184" t="s">
        <v>127</v>
      </c>
      <c r="H132" s="185">
        <v>3037.5</v>
      </c>
      <c r="I132" s="186"/>
      <c r="J132" s="187">
        <f>ROUND(I132*H132,2)</f>
        <v>0</v>
      </c>
      <c r="K132" s="188"/>
      <c r="L132" s="39"/>
      <c r="M132" s="189" t="s">
        <v>1</v>
      </c>
      <c r="N132" s="190" t="s">
        <v>38</v>
      </c>
      <c r="O132" s="71"/>
      <c r="P132" s="191">
        <f>O132*H132</f>
        <v>0</v>
      </c>
      <c r="Q132" s="191">
        <v>0</v>
      </c>
      <c r="R132" s="191">
        <f>Q132*H132</f>
        <v>0</v>
      </c>
      <c r="S132" s="191">
        <v>0</v>
      </c>
      <c r="T132" s="19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3" t="s">
        <v>120</v>
      </c>
      <c r="AT132" s="193" t="s">
        <v>116</v>
      </c>
      <c r="AU132" s="193" t="s">
        <v>79</v>
      </c>
      <c r="AY132" s="17" t="s">
        <v>115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17" t="s">
        <v>79</v>
      </c>
      <c r="BK132" s="194">
        <f>ROUND(I132*H132,2)</f>
        <v>0</v>
      </c>
      <c r="BL132" s="17" t="s">
        <v>120</v>
      </c>
      <c r="BM132" s="193" t="s">
        <v>120</v>
      </c>
    </row>
    <row r="133" spans="1:65" s="2" customFormat="1" ht="11.25">
      <c r="A133" s="34"/>
      <c r="B133" s="35"/>
      <c r="C133" s="36"/>
      <c r="D133" s="195" t="s">
        <v>121</v>
      </c>
      <c r="E133" s="36"/>
      <c r="F133" s="196" t="s">
        <v>126</v>
      </c>
      <c r="G133" s="36"/>
      <c r="H133" s="36"/>
      <c r="I133" s="197"/>
      <c r="J133" s="36"/>
      <c r="K133" s="36"/>
      <c r="L133" s="39"/>
      <c r="M133" s="198"/>
      <c r="N133" s="199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121</v>
      </c>
      <c r="AU133" s="17" t="s">
        <v>79</v>
      </c>
    </row>
    <row r="134" spans="1:65" s="13" customFormat="1" ht="11.25">
      <c r="B134" s="200"/>
      <c r="C134" s="201"/>
      <c r="D134" s="195" t="s">
        <v>122</v>
      </c>
      <c r="E134" s="202" t="s">
        <v>1</v>
      </c>
      <c r="F134" s="203" t="s">
        <v>128</v>
      </c>
      <c r="G134" s="201"/>
      <c r="H134" s="204">
        <v>2700</v>
      </c>
      <c r="I134" s="205"/>
      <c r="J134" s="201"/>
      <c r="K134" s="201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122</v>
      </c>
      <c r="AU134" s="210" t="s">
        <v>79</v>
      </c>
      <c r="AV134" s="13" t="s">
        <v>81</v>
      </c>
      <c r="AW134" s="13" t="s">
        <v>30</v>
      </c>
      <c r="AX134" s="13" t="s">
        <v>73</v>
      </c>
      <c r="AY134" s="210" t="s">
        <v>115</v>
      </c>
    </row>
    <row r="135" spans="1:65" s="13" customFormat="1" ht="11.25">
      <c r="B135" s="200"/>
      <c r="C135" s="201"/>
      <c r="D135" s="195" t="s">
        <v>122</v>
      </c>
      <c r="E135" s="202" t="s">
        <v>1</v>
      </c>
      <c r="F135" s="203" t="s">
        <v>129</v>
      </c>
      <c r="G135" s="201"/>
      <c r="H135" s="204">
        <v>337.5</v>
      </c>
      <c r="I135" s="205"/>
      <c r="J135" s="201"/>
      <c r="K135" s="201"/>
      <c r="L135" s="206"/>
      <c r="M135" s="207"/>
      <c r="N135" s="208"/>
      <c r="O135" s="208"/>
      <c r="P135" s="208"/>
      <c r="Q135" s="208"/>
      <c r="R135" s="208"/>
      <c r="S135" s="208"/>
      <c r="T135" s="209"/>
      <c r="AT135" s="210" t="s">
        <v>122</v>
      </c>
      <c r="AU135" s="210" t="s">
        <v>79</v>
      </c>
      <c r="AV135" s="13" t="s">
        <v>81</v>
      </c>
      <c r="AW135" s="13" t="s">
        <v>30</v>
      </c>
      <c r="AX135" s="13" t="s">
        <v>73</v>
      </c>
      <c r="AY135" s="210" t="s">
        <v>115</v>
      </c>
    </row>
    <row r="136" spans="1:65" s="14" customFormat="1" ht="11.25">
      <c r="B136" s="211"/>
      <c r="C136" s="212"/>
      <c r="D136" s="195" t="s">
        <v>122</v>
      </c>
      <c r="E136" s="213" t="s">
        <v>1</v>
      </c>
      <c r="F136" s="214" t="s">
        <v>124</v>
      </c>
      <c r="G136" s="212"/>
      <c r="H136" s="215">
        <v>3037.5</v>
      </c>
      <c r="I136" s="216"/>
      <c r="J136" s="212"/>
      <c r="K136" s="212"/>
      <c r="L136" s="217"/>
      <c r="M136" s="218"/>
      <c r="N136" s="219"/>
      <c r="O136" s="219"/>
      <c r="P136" s="219"/>
      <c r="Q136" s="219"/>
      <c r="R136" s="219"/>
      <c r="S136" s="219"/>
      <c r="T136" s="220"/>
      <c r="AT136" s="221" t="s">
        <v>122</v>
      </c>
      <c r="AU136" s="221" t="s">
        <v>79</v>
      </c>
      <c r="AV136" s="14" t="s">
        <v>120</v>
      </c>
      <c r="AW136" s="14" t="s">
        <v>30</v>
      </c>
      <c r="AX136" s="14" t="s">
        <v>79</v>
      </c>
      <c r="AY136" s="221" t="s">
        <v>115</v>
      </c>
    </row>
    <row r="137" spans="1:65" s="2" customFormat="1" ht="16.5" customHeight="1">
      <c r="A137" s="34"/>
      <c r="B137" s="35"/>
      <c r="C137" s="222" t="s">
        <v>130</v>
      </c>
      <c r="D137" s="222" t="s">
        <v>131</v>
      </c>
      <c r="E137" s="223" t="s">
        <v>132</v>
      </c>
      <c r="F137" s="224" t="s">
        <v>133</v>
      </c>
      <c r="G137" s="225" t="s">
        <v>134</v>
      </c>
      <c r="H137" s="226">
        <v>5467.5</v>
      </c>
      <c r="I137" s="227"/>
      <c r="J137" s="228">
        <f>ROUND(I137*H137,2)</f>
        <v>0</v>
      </c>
      <c r="K137" s="229"/>
      <c r="L137" s="230"/>
      <c r="M137" s="231" t="s">
        <v>1</v>
      </c>
      <c r="N137" s="232" t="s">
        <v>38</v>
      </c>
      <c r="O137" s="71"/>
      <c r="P137" s="191">
        <f>O137*H137</f>
        <v>0</v>
      </c>
      <c r="Q137" s="191">
        <v>0</v>
      </c>
      <c r="R137" s="191">
        <f>Q137*H137</f>
        <v>0</v>
      </c>
      <c r="S137" s="191">
        <v>0</v>
      </c>
      <c r="T137" s="19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3" t="s">
        <v>135</v>
      </c>
      <c r="AT137" s="193" t="s">
        <v>131</v>
      </c>
      <c r="AU137" s="193" t="s">
        <v>79</v>
      </c>
      <c r="AY137" s="17" t="s">
        <v>115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7" t="s">
        <v>79</v>
      </c>
      <c r="BK137" s="194">
        <f>ROUND(I137*H137,2)</f>
        <v>0</v>
      </c>
      <c r="BL137" s="17" t="s">
        <v>120</v>
      </c>
      <c r="BM137" s="193" t="s">
        <v>136</v>
      </c>
    </row>
    <row r="138" spans="1:65" s="2" customFormat="1" ht="11.25">
      <c r="A138" s="34"/>
      <c r="B138" s="35"/>
      <c r="C138" s="36"/>
      <c r="D138" s="195" t="s">
        <v>121</v>
      </c>
      <c r="E138" s="36"/>
      <c r="F138" s="196" t="s">
        <v>133</v>
      </c>
      <c r="G138" s="36"/>
      <c r="H138" s="36"/>
      <c r="I138" s="197"/>
      <c r="J138" s="36"/>
      <c r="K138" s="36"/>
      <c r="L138" s="39"/>
      <c r="M138" s="198"/>
      <c r="N138" s="199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121</v>
      </c>
      <c r="AU138" s="17" t="s">
        <v>79</v>
      </c>
    </row>
    <row r="139" spans="1:65" s="13" customFormat="1" ht="11.25">
      <c r="B139" s="200"/>
      <c r="C139" s="201"/>
      <c r="D139" s="195" t="s">
        <v>122</v>
      </c>
      <c r="E139" s="202" t="s">
        <v>1</v>
      </c>
      <c r="F139" s="203" t="s">
        <v>137</v>
      </c>
      <c r="G139" s="201"/>
      <c r="H139" s="204">
        <v>4860</v>
      </c>
      <c r="I139" s="205"/>
      <c r="J139" s="201"/>
      <c r="K139" s="201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122</v>
      </c>
      <c r="AU139" s="210" t="s">
        <v>79</v>
      </c>
      <c r="AV139" s="13" t="s">
        <v>81</v>
      </c>
      <c r="AW139" s="13" t="s">
        <v>30</v>
      </c>
      <c r="AX139" s="13" t="s">
        <v>73</v>
      </c>
      <c r="AY139" s="210" t="s">
        <v>115</v>
      </c>
    </row>
    <row r="140" spans="1:65" s="13" customFormat="1" ht="11.25">
      <c r="B140" s="200"/>
      <c r="C140" s="201"/>
      <c r="D140" s="195" t="s">
        <v>122</v>
      </c>
      <c r="E140" s="202" t="s">
        <v>1</v>
      </c>
      <c r="F140" s="203" t="s">
        <v>138</v>
      </c>
      <c r="G140" s="201"/>
      <c r="H140" s="204">
        <v>607.5</v>
      </c>
      <c r="I140" s="205"/>
      <c r="J140" s="201"/>
      <c r="K140" s="201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122</v>
      </c>
      <c r="AU140" s="210" t="s">
        <v>79</v>
      </c>
      <c r="AV140" s="13" t="s">
        <v>81</v>
      </c>
      <c r="AW140" s="13" t="s">
        <v>30</v>
      </c>
      <c r="AX140" s="13" t="s">
        <v>73</v>
      </c>
      <c r="AY140" s="210" t="s">
        <v>115</v>
      </c>
    </row>
    <row r="141" spans="1:65" s="14" customFormat="1" ht="11.25">
      <c r="B141" s="211"/>
      <c r="C141" s="212"/>
      <c r="D141" s="195" t="s">
        <v>122</v>
      </c>
      <c r="E141" s="213" t="s">
        <v>1</v>
      </c>
      <c r="F141" s="214" t="s">
        <v>124</v>
      </c>
      <c r="G141" s="212"/>
      <c r="H141" s="215">
        <v>5467.5</v>
      </c>
      <c r="I141" s="216"/>
      <c r="J141" s="212"/>
      <c r="K141" s="212"/>
      <c r="L141" s="217"/>
      <c r="M141" s="218"/>
      <c r="N141" s="219"/>
      <c r="O141" s="219"/>
      <c r="P141" s="219"/>
      <c r="Q141" s="219"/>
      <c r="R141" s="219"/>
      <c r="S141" s="219"/>
      <c r="T141" s="220"/>
      <c r="AT141" s="221" t="s">
        <v>122</v>
      </c>
      <c r="AU141" s="221" t="s">
        <v>79</v>
      </c>
      <c r="AV141" s="14" t="s">
        <v>120</v>
      </c>
      <c r="AW141" s="14" t="s">
        <v>30</v>
      </c>
      <c r="AX141" s="14" t="s">
        <v>79</v>
      </c>
      <c r="AY141" s="221" t="s">
        <v>115</v>
      </c>
    </row>
    <row r="142" spans="1:65" s="2" customFormat="1" ht="33" customHeight="1">
      <c r="A142" s="34"/>
      <c r="B142" s="35"/>
      <c r="C142" s="181" t="s">
        <v>120</v>
      </c>
      <c r="D142" s="181" t="s">
        <v>116</v>
      </c>
      <c r="E142" s="182" t="s">
        <v>139</v>
      </c>
      <c r="F142" s="183" t="s">
        <v>140</v>
      </c>
      <c r="G142" s="184" t="s">
        <v>141</v>
      </c>
      <c r="H142" s="185">
        <v>11</v>
      </c>
      <c r="I142" s="186"/>
      <c r="J142" s="187">
        <f>ROUND(I142*H142,2)</f>
        <v>0</v>
      </c>
      <c r="K142" s="188"/>
      <c r="L142" s="39"/>
      <c r="M142" s="189" t="s">
        <v>1</v>
      </c>
      <c r="N142" s="190" t="s">
        <v>38</v>
      </c>
      <c r="O142" s="71"/>
      <c r="P142" s="191">
        <f>O142*H142</f>
        <v>0</v>
      </c>
      <c r="Q142" s="191">
        <v>0</v>
      </c>
      <c r="R142" s="191">
        <f>Q142*H142</f>
        <v>0</v>
      </c>
      <c r="S142" s="191">
        <v>0</v>
      </c>
      <c r="T142" s="19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3" t="s">
        <v>120</v>
      </c>
      <c r="AT142" s="193" t="s">
        <v>116</v>
      </c>
      <c r="AU142" s="193" t="s">
        <v>79</v>
      </c>
      <c r="AY142" s="17" t="s">
        <v>115</v>
      </c>
      <c r="BE142" s="194">
        <f>IF(N142="základní",J142,0)</f>
        <v>0</v>
      </c>
      <c r="BF142" s="194">
        <f>IF(N142="snížená",J142,0)</f>
        <v>0</v>
      </c>
      <c r="BG142" s="194">
        <f>IF(N142="zákl. přenesená",J142,0)</f>
        <v>0</v>
      </c>
      <c r="BH142" s="194">
        <f>IF(N142="sníž. přenesená",J142,0)</f>
        <v>0</v>
      </c>
      <c r="BI142" s="194">
        <f>IF(N142="nulová",J142,0)</f>
        <v>0</v>
      </c>
      <c r="BJ142" s="17" t="s">
        <v>79</v>
      </c>
      <c r="BK142" s="194">
        <f>ROUND(I142*H142,2)</f>
        <v>0</v>
      </c>
      <c r="BL142" s="17" t="s">
        <v>120</v>
      </c>
      <c r="BM142" s="193" t="s">
        <v>135</v>
      </c>
    </row>
    <row r="143" spans="1:65" s="2" customFormat="1" ht="19.5">
      <c r="A143" s="34"/>
      <c r="B143" s="35"/>
      <c r="C143" s="36"/>
      <c r="D143" s="195" t="s">
        <v>121</v>
      </c>
      <c r="E143" s="36"/>
      <c r="F143" s="196" t="s">
        <v>140</v>
      </c>
      <c r="G143" s="36"/>
      <c r="H143" s="36"/>
      <c r="I143" s="197"/>
      <c r="J143" s="36"/>
      <c r="K143" s="36"/>
      <c r="L143" s="39"/>
      <c r="M143" s="198"/>
      <c r="N143" s="199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121</v>
      </c>
      <c r="AU143" s="17" t="s">
        <v>79</v>
      </c>
    </row>
    <row r="144" spans="1:65" s="13" customFormat="1" ht="11.25">
      <c r="B144" s="200"/>
      <c r="C144" s="201"/>
      <c r="D144" s="195" t="s">
        <v>122</v>
      </c>
      <c r="E144" s="202" t="s">
        <v>1</v>
      </c>
      <c r="F144" s="203" t="s">
        <v>142</v>
      </c>
      <c r="G144" s="201"/>
      <c r="H144" s="204">
        <v>11</v>
      </c>
      <c r="I144" s="205"/>
      <c r="J144" s="201"/>
      <c r="K144" s="201"/>
      <c r="L144" s="206"/>
      <c r="M144" s="207"/>
      <c r="N144" s="208"/>
      <c r="O144" s="208"/>
      <c r="P144" s="208"/>
      <c r="Q144" s="208"/>
      <c r="R144" s="208"/>
      <c r="S144" s="208"/>
      <c r="T144" s="209"/>
      <c r="AT144" s="210" t="s">
        <v>122</v>
      </c>
      <c r="AU144" s="210" t="s">
        <v>79</v>
      </c>
      <c r="AV144" s="13" t="s">
        <v>81</v>
      </c>
      <c r="AW144" s="13" t="s">
        <v>30</v>
      </c>
      <c r="AX144" s="13" t="s">
        <v>73</v>
      </c>
      <c r="AY144" s="210" t="s">
        <v>115</v>
      </c>
    </row>
    <row r="145" spans="1:65" s="14" customFormat="1" ht="11.25">
      <c r="B145" s="211"/>
      <c r="C145" s="212"/>
      <c r="D145" s="195" t="s">
        <v>122</v>
      </c>
      <c r="E145" s="213" t="s">
        <v>1</v>
      </c>
      <c r="F145" s="214" t="s">
        <v>124</v>
      </c>
      <c r="G145" s="212"/>
      <c r="H145" s="215">
        <v>11</v>
      </c>
      <c r="I145" s="216"/>
      <c r="J145" s="212"/>
      <c r="K145" s="212"/>
      <c r="L145" s="217"/>
      <c r="M145" s="218"/>
      <c r="N145" s="219"/>
      <c r="O145" s="219"/>
      <c r="P145" s="219"/>
      <c r="Q145" s="219"/>
      <c r="R145" s="219"/>
      <c r="S145" s="219"/>
      <c r="T145" s="220"/>
      <c r="AT145" s="221" t="s">
        <v>122</v>
      </c>
      <c r="AU145" s="221" t="s">
        <v>79</v>
      </c>
      <c r="AV145" s="14" t="s">
        <v>120</v>
      </c>
      <c r="AW145" s="14" t="s">
        <v>30</v>
      </c>
      <c r="AX145" s="14" t="s">
        <v>79</v>
      </c>
      <c r="AY145" s="221" t="s">
        <v>115</v>
      </c>
    </row>
    <row r="146" spans="1:65" s="2" customFormat="1" ht="21.75" customHeight="1">
      <c r="A146" s="34"/>
      <c r="B146" s="35"/>
      <c r="C146" s="181" t="s">
        <v>143</v>
      </c>
      <c r="D146" s="181" t="s">
        <v>116</v>
      </c>
      <c r="E146" s="182" t="s">
        <v>144</v>
      </c>
      <c r="F146" s="183" t="s">
        <v>145</v>
      </c>
      <c r="G146" s="184" t="s">
        <v>141</v>
      </c>
      <c r="H146" s="185">
        <v>1300</v>
      </c>
      <c r="I146" s="186"/>
      <c r="J146" s="187">
        <f>ROUND(I146*H146,2)</f>
        <v>0</v>
      </c>
      <c r="K146" s="188"/>
      <c r="L146" s="39"/>
      <c r="M146" s="189" t="s">
        <v>1</v>
      </c>
      <c r="N146" s="190" t="s">
        <v>38</v>
      </c>
      <c r="O146" s="71"/>
      <c r="P146" s="191">
        <f>O146*H146</f>
        <v>0</v>
      </c>
      <c r="Q146" s="191">
        <v>0</v>
      </c>
      <c r="R146" s="191">
        <f>Q146*H146</f>
        <v>0</v>
      </c>
      <c r="S146" s="191">
        <v>0</v>
      </c>
      <c r="T146" s="19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3" t="s">
        <v>120</v>
      </c>
      <c r="AT146" s="193" t="s">
        <v>116</v>
      </c>
      <c r="AU146" s="193" t="s">
        <v>79</v>
      </c>
      <c r="AY146" s="17" t="s">
        <v>115</v>
      </c>
      <c r="BE146" s="194">
        <f>IF(N146="základní",J146,0)</f>
        <v>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17" t="s">
        <v>79</v>
      </c>
      <c r="BK146" s="194">
        <f>ROUND(I146*H146,2)</f>
        <v>0</v>
      </c>
      <c r="BL146" s="17" t="s">
        <v>120</v>
      </c>
      <c r="BM146" s="193" t="s">
        <v>146</v>
      </c>
    </row>
    <row r="147" spans="1:65" s="2" customFormat="1" ht="19.5">
      <c r="A147" s="34"/>
      <c r="B147" s="35"/>
      <c r="C147" s="36"/>
      <c r="D147" s="195" t="s">
        <v>121</v>
      </c>
      <c r="E147" s="36"/>
      <c r="F147" s="196" t="s">
        <v>145</v>
      </c>
      <c r="G147" s="36"/>
      <c r="H147" s="36"/>
      <c r="I147" s="197"/>
      <c r="J147" s="36"/>
      <c r="K147" s="36"/>
      <c r="L147" s="39"/>
      <c r="M147" s="198"/>
      <c r="N147" s="199"/>
      <c r="O147" s="71"/>
      <c r="P147" s="71"/>
      <c r="Q147" s="71"/>
      <c r="R147" s="71"/>
      <c r="S147" s="71"/>
      <c r="T147" s="72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121</v>
      </c>
      <c r="AU147" s="17" t="s">
        <v>79</v>
      </c>
    </row>
    <row r="148" spans="1:65" s="13" customFormat="1" ht="11.25">
      <c r="B148" s="200"/>
      <c r="C148" s="201"/>
      <c r="D148" s="195" t="s">
        <v>122</v>
      </c>
      <c r="E148" s="202" t="s">
        <v>1</v>
      </c>
      <c r="F148" s="203" t="s">
        <v>147</v>
      </c>
      <c r="G148" s="201"/>
      <c r="H148" s="204">
        <v>652</v>
      </c>
      <c r="I148" s="205"/>
      <c r="J148" s="201"/>
      <c r="K148" s="201"/>
      <c r="L148" s="206"/>
      <c r="M148" s="207"/>
      <c r="N148" s="208"/>
      <c r="O148" s="208"/>
      <c r="P148" s="208"/>
      <c r="Q148" s="208"/>
      <c r="R148" s="208"/>
      <c r="S148" s="208"/>
      <c r="T148" s="209"/>
      <c r="AT148" s="210" t="s">
        <v>122</v>
      </c>
      <c r="AU148" s="210" t="s">
        <v>79</v>
      </c>
      <c r="AV148" s="13" t="s">
        <v>81</v>
      </c>
      <c r="AW148" s="13" t="s">
        <v>30</v>
      </c>
      <c r="AX148" s="13" t="s">
        <v>73</v>
      </c>
      <c r="AY148" s="210" t="s">
        <v>115</v>
      </c>
    </row>
    <row r="149" spans="1:65" s="13" customFormat="1" ht="11.25">
      <c r="B149" s="200"/>
      <c r="C149" s="201"/>
      <c r="D149" s="195" t="s">
        <v>122</v>
      </c>
      <c r="E149" s="202" t="s">
        <v>1</v>
      </c>
      <c r="F149" s="203" t="s">
        <v>148</v>
      </c>
      <c r="G149" s="201"/>
      <c r="H149" s="204">
        <v>531</v>
      </c>
      <c r="I149" s="205"/>
      <c r="J149" s="201"/>
      <c r="K149" s="201"/>
      <c r="L149" s="206"/>
      <c r="M149" s="207"/>
      <c r="N149" s="208"/>
      <c r="O149" s="208"/>
      <c r="P149" s="208"/>
      <c r="Q149" s="208"/>
      <c r="R149" s="208"/>
      <c r="S149" s="208"/>
      <c r="T149" s="209"/>
      <c r="AT149" s="210" t="s">
        <v>122</v>
      </c>
      <c r="AU149" s="210" t="s">
        <v>79</v>
      </c>
      <c r="AV149" s="13" t="s">
        <v>81</v>
      </c>
      <c r="AW149" s="13" t="s">
        <v>30</v>
      </c>
      <c r="AX149" s="13" t="s">
        <v>73</v>
      </c>
      <c r="AY149" s="210" t="s">
        <v>115</v>
      </c>
    </row>
    <row r="150" spans="1:65" s="13" customFormat="1" ht="11.25">
      <c r="B150" s="200"/>
      <c r="C150" s="201"/>
      <c r="D150" s="195" t="s">
        <v>122</v>
      </c>
      <c r="E150" s="202" t="s">
        <v>1</v>
      </c>
      <c r="F150" s="203" t="s">
        <v>149</v>
      </c>
      <c r="G150" s="201"/>
      <c r="H150" s="204">
        <v>117</v>
      </c>
      <c r="I150" s="205"/>
      <c r="J150" s="201"/>
      <c r="K150" s="201"/>
      <c r="L150" s="206"/>
      <c r="M150" s="207"/>
      <c r="N150" s="208"/>
      <c r="O150" s="208"/>
      <c r="P150" s="208"/>
      <c r="Q150" s="208"/>
      <c r="R150" s="208"/>
      <c r="S150" s="208"/>
      <c r="T150" s="209"/>
      <c r="AT150" s="210" t="s">
        <v>122</v>
      </c>
      <c r="AU150" s="210" t="s">
        <v>79</v>
      </c>
      <c r="AV150" s="13" t="s">
        <v>81</v>
      </c>
      <c r="AW150" s="13" t="s">
        <v>30</v>
      </c>
      <c r="AX150" s="13" t="s">
        <v>73</v>
      </c>
      <c r="AY150" s="210" t="s">
        <v>115</v>
      </c>
    </row>
    <row r="151" spans="1:65" s="14" customFormat="1" ht="11.25">
      <c r="B151" s="211"/>
      <c r="C151" s="212"/>
      <c r="D151" s="195" t="s">
        <v>122</v>
      </c>
      <c r="E151" s="213" t="s">
        <v>1</v>
      </c>
      <c r="F151" s="214" t="s">
        <v>124</v>
      </c>
      <c r="G151" s="212"/>
      <c r="H151" s="215">
        <v>1300</v>
      </c>
      <c r="I151" s="216"/>
      <c r="J151" s="212"/>
      <c r="K151" s="212"/>
      <c r="L151" s="217"/>
      <c r="M151" s="218"/>
      <c r="N151" s="219"/>
      <c r="O151" s="219"/>
      <c r="P151" s="219"/>
      <c r="Q151" s="219"/>
      <c r="R151" s="219"/>
      <c r="S151" s="219"/>
      <c r="T151" s="220"/>
      <c r="AT151" s="221" t="s">
        <v>122</v>
      </c>
      <c r="AU151" s="221" t="s">
        <v>79</v>
      </c>
      <c r="AV151" s="14" t="s">
        <v>120</v>
      </c>
      <c r="AW151" s="14" t="s">
        <v>30</v>
      </c>
      <c r="AX151" s="14" t="s">
        <v>79</v>
      </c>
      <c r="AY151" s="221" t="s">
        <v>115</v>
      </c>
    </row>
    <row r="152" spans="1:65" s="2" customFormat="1" ht="21.75" customHeight="1">
      <c r="A152" s="34"/>
      <c r="B152" s="35"/>
      <c r="C152" s="222" t="s">
        <v>136</v>
      </c>
      <c r="D152" s="222" t="s">
        <v>131</v>
      </c>
      <c r="E152" s="223" t="s">
        <v>150</v>
      </c>
      <c r="F152" s="224" t="s">
        <v>151</v>
      </c>
      <c r="G152" s="225" t="s">
        <v>141</v>
      </c>
      <c r="H152" s="226">
        <v>11</v>
      </c>
      <c r="I152" s="227"/>
      <c r="J152" s="228">
        <f>ROUND(I152*H152,2)</f>
        <v>0</v>
      </c>
      <c r="K152" s="229"/>
      <c r="L152" s="230"/>
      <c r="M152" s="231" t="s">
        <v>1</v>
      </c>
      <c r="N152" s="232" t="s">
        <v>38</v>
      </c>
      <c r="O152" s="71"/>
      <c r="P152" s="191">
        <f>O152*H152</f>
        <v>0</v>
      </c>
      <c r="Q152" s="191">
        <v>0</v>
      </c>
      <c r="R152" s="191">
        <f>Q152*H152</f>
        <v>0</v>
      </c>
      <c r="S152" s="191">
        <v>0</v>
      </c>
      <c r="T152" s="19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3" t="s">
        <v>135</v>
      </c>
      <c r="AT152" s="193" t="s">
        <v>131</v>
      </c>
      <c r="AU152" s="193" t="s">
        <v>79</v>
      </c>
      <c r="AY152" s="17" t="s">
        <v>115</v>
      </c>
      <c r="BE152" s="194">
        <f>IF(N152="základní",J152,0)</f>
        <v>0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17" t="s">
        <v>79</v>
      </c>
      <c r="BK152" s="194">
        <f>ROUND(I152*H152,2)</f>
        <v>0</v>
      </c>
      <c r="BL152" s="17" t="s">
        <v>120</v>
      </c>
      <c r="BM152" s="193" t="s">
        <v>152</v>
      </c>
    </row>
    <row r="153" spans="1:65" s="2" customFormat="1" ht="11.25">
      <c r="A153" s="34"/>
      <c r="B153" s="35"/>
      <c r="C153" s="36"/>
      <c r="D153" s="195" t="s">
        <v>121</v>
      </c>
      <c r="E153" s="36"/>
      <c r="F153" s="196" t="s">
        <v>151</v>
      </c>
      <c r="G153" s="36"/>
      <c r="H153" s="36"/>
      <c r="I153" s="197"/>
      <c r="J153" s="36"/>
      <c r="K153" s="36"/>
      <c r="L153" s="39"/>
      <c r="M153" s="198"/>
      <c r="N153" s="199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121</v>
      </c>
      <c r="AU153" s="17" t="s">
        <v>79</v>
      </c>
    </row>
    <row r="154" spans="1:65" s="13" customFormat="1" ht="11.25">
      <c r="B154" s="200"/>
      <c r="C154" s="201"/>
      <c r="D154" s="195" t="s">
        <v>122</v>
      </c>
      <c r="E154" s="202" t="s">
        <v>1</v>
      </c>
      <c r="F154" s="203" t="s">
        <v>142</v>
      </c>
      <c r="G154" s="201"/>
      <c r="H154" s="204">
        <v>11</v>
      </c>
      <c r="I154" s="205"/>
      <c r="J154" s="201"/>
      <c r="K154" s="201"/>
      <c r="L154" s="206"/>
      <c r="M154" s="207"/>
      <c r="N154" s="208"/>
      <c r="O154" s="208"/>
      <c r="P154" s="208"/>
      <c r="Q154" s="208"/>
      <c r="R154" s="208"/>
      <c r="S154" s="208"/>
      <c r="T154" s="209"/>
      <c r="AT154" s="210" t="s">
        <v>122</v>
      </c>
      <c r="AU154" s="210" t="s">
        <v>79</v>
      </c>
      <c r="AV154" s="13" t="s">
        <v>81</v>
      </c>
      <c r="AW154" s="13" t="s">
        <v>30</v>
      </c>
      <c r="AX154" s="13" t="s">
        <v>73</v>
      </c>
      <c r="AY154" s="210" t="s">
        <v>115</v>
      </c>
    </row>
    <row r="155" spans="1:65" s="14" customFormat="1" ht="11.25">
      <c r="B155" s="211"/>
      <c r="C155" s="212"/>
      <c r="D155" s="195" t="s">
        <v>122</v>
      </c>
      <c r="E155" s="213" t="s">
        <v>1</v>
      </c>
      <c r="F155" s="214" t="s">
        <v>124</v>
      </c>
      <c r="G155" s="212"/>
      <c r="H155" s="215">
        <v>11</v>
      </c>
      <c r="I155" s="216"/>
      <c r="J155" s="212"/>
      <c r="K155" s="212"/>
      <c r="L155" s="217"/>
      <c r="M155" s="218"/>
      <c r="N155" s="219"/>
      <c r="O155" s="219"/>
      <c r="P155" s="219"/>
      <c r="Q155" s="219"/>
      <c r="R155" s="219"/>
      <c r="S155" s="219"/>
      <c r="T155" s="220"/>
      <c r="AT155" s="221" t="s">
        <v>122</v>
      </c>
      <c r="AU155" s="221" t="s">
        <v>79</v>
      </c>
      <c r="AV155" s="14" t="s">
        <v>120</v>
      </c>
      <c r="AW155" s="14" t="s">
        <v>30</v>
      </c>
      <c r="AX155" s="14" t="s">
        <v>79</v>
      </c>
      <c r="AY155" s="221" t="s">
        <v>115</v>
      </c>
    </row>
    <row r="156" spans="1:65" s="2" customFormat="1" ht="33" customHeight="1">
      <c r="A156" s="34"/>
      <c r="B156" s="35"/>
      <c r="C156" s="181" t="s">
        <v>153</v>
      </c>
      <c r="D156" s="181" t="s">
        <v>116</v>
      </c>
      <c r="E156" s="182" t="s">
        <v>154</v>
      </c>
      <c r="F156" s="183" t="s">
        <v>155</v>
      </c>
      <c r="G156" s="184" t="s">
        <v>141</v>
      </c>
      <c r="H156" s="185">
        <v>1311</v>
      </c>
      <c r="I156" s="186"/>
      <c r="J156" s="187">
        <f>ROUND(I156*H156,2)</f>
        <v>0</v>
      </c>
      <c r="K156" s="188"/>
      <c r="L156" s="39"/>
      <c r="M156" s="189" t="s">
        <v>1</v>
      </c>
      <c r="N156" s="190" t="s">
        <v>38</v>
      </c>
      <c r="O156" s="71"/>
      <c r="P156" s="191">
        <f>O156*H156</f>
        <v>0</v>
      </c>
      <c r="Q156" s="191">
        <v>0</v>
      </c>
      <c r="R156" s="191">
        <f>Q156*H156</f>
        <v>0</v>
      </c>
      <c r="S156" s="191">
        <v>0</v>
      </c>
      <c r="T156" s="19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3" t="s">
        <v>120</v>
      </c>
      <c r="AT156" s="193" t="s">
        <v>116</v>
      </c>
      <c r="AU156" s="193" t="s">
        <v>79</v>
      </c>
      <c r="AY156" s="17" t="s">
        <v>115</v>
      </c>
      <c r="BE156" s="194">
        <f>IF(N156="základní",J156,0)</f>
        <v>0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17" t="s">
        <v>79</v>
      </c>
      <c r="BK156" s="194">
        <f>ROUND(I156*H156,2)</f>
        <v>0</v>
      </c>
      <c r="BL156" s="17" t="s">
        <v>120</v>
      </c>
      <c r="BM156" s="193" t="s">
        <v>156</v>
      </c>
    </row>
    <row r="157" spans="1:65" s="2" customFormat="1" ht="19.5">
      <c r="A157" s="34"/>
      <c r="B157" s="35"/>
      <c r="C157" s="36"/>
      <c r="D157" s="195" t="s">
        <v>121</v>
      </c>
      <c r="E157" s="36"/>
      <c r="F157" s="196" t="s">
        <v>155</v>
      </c>
      <c r="G157" s="36"/>
      <c r="H157" s="36"/>
      <c r="I157" s="197"/>
      <c r="J157" s="36"/>
      <c r="K157" s="36"/>
      <c r="L157" s="39"/>
      <c r="M157" s="198"/>
      <c r="N157" s="199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121</v>
      </c>
      <c r="AU157" s="17" t="s">
        <v>79</v>
      </c>
    </row>
    <row r="158" spans="1:65" s="13" customFormat="1" ht="22.5">
      <c r="B158" s="200"/>
      <c r="C158" s="201"/>
      <c r="D158" s="195" t="s">
        <v>122</v>
      </c>
      <c r="E158" s="202" t="s">
        <v>1</v>
      </c>
      <c r="F158" s="203" t="s">
        <v>157</v>
      </c>
      <c r="G158" s="201"/>
      <c r="H158" s="204">
        <v>1311</v>
      </c>
      <c r="I158" s="205"/>
      <c r="J158" s="201"/>
      <c r="K158" s="201"/>
      <c r="L158" s="206"/>
      <c r="M158" s="207"/>
      <c r="N158" s="208"/>
      <c r="O158" s="208"/>
      <c r="P158" s="208"/>
      <c r="Q158" s="208"/>
      <c r="R158" s="208"/>
      <c r="S158" s="208"/>
      <c r="T158" s="209"/>
      <c r="AT158" s="210" t="s">
        <v>122</v>
      </c>
      <c r="AU158" s="210" t="s">
        <v>79</v>
      </c>
      <c r="AV158" s="13" t="s">
        <v>81</v>
      </c>
      <c r="AW158" s="13" t="s">
        <v>30</v>
      </c>
      <c r="AX158" s="13" t="s">
        <v>73</v>
      </c>
      <c r="AY158" s="210" t="s">
        <v>115</v>
      </c>
    </row>
    <row r="159" spans="1:65" s="14" customFormat="1" ht="11.25">
      <c r="B159" s="211"/>
      <c r="C159" s="212"/>
      <c r="D159" s="195" t="s">
        <v>122</v>
      </c>
      <c r="E159" s="213" t="s">
        <v>1</v>
      </c>
      <c r="F159" s="214" t="s">
        <v>124</v>
      </c>
      <c r="G159" s="212"/>
      <c r="H159" s="215">
        <v>1311</v>
      </c>
      <c r="I159" s="216"/>
      <c r="J159" s="212"/>
      <c r="K159" s="212"/>
      <c r="L159" s="217"/>
      <c r="M159" s="218"/>
      <c r="N159" s="219"/>
      <c r="O159" s="219"/>
      <c r="P159" s="219"/>
      <c r="Q159" s="219"/>
      <c r="R159" s="219"/>
      <c r="S159" s="219"/>
      <c r="T159" s="220"/>
      <c r="AT159" s="221" t="s">
        <v>122</v>
      </c>
      <c r="AU159" s="221" t="s">
        <v>79</v>
      </c>
      <c r="AV159" s="14" t="s">
        <v>120</v>
      </c>
      <c r="AW159" s="14" t="s">
        <v>30</v>
      </c>
      <c r="AX159" s="14" t="s">
        <v>79</v>
      </c>
      <c r="AY159" s="221" t="s">
        <v>115</v>
      </c>
    </row>
    <row r="160" spans="1:65" s="2" customFormat="1" ht="16.5" customHeight="1">
      <c r="A160" s="34"/>
      <c r="B160" s="35"/>
      <c r="C160" s="181" t="s">
        <v>135</v>
      </c>
      <c r="D160" s="181" t="s">
        <v>116</v>
      </c>
      <c r="E160" s="182" t="s">
        <v>158</v>
      </c>
      <c r="F160" s="183" t="s">
        <v>159</v>
      </c>
      <c r="G160" s="184" t="s">
        <v>141</v>
      </c>
      <c r="H160" s="185">
        <v>1198</v>
      </c>
      <c r="I160" s="186"/>
      <c r="J160" s="187">
        <f>ROUND(I160*H160,2)</f>
        <v>0</v>
      </c>
      <c r="K160" s="188"/>
      <c r="L160" s="39"/>
      <c r="M160" s="189" t="s">
        <v>1</v>
      </c>
      <c r="N160" s="190" t="s">
        <v>38</v>
      </c>
      <c r="O160" s="71"/>
      <c r="P160" s="191">
        <f>O160*H160</f>
        <v>0</v>
      </c>
      <c r="Q160" s="191">
        <v>0</v>
      </c>
      <c r="R160" s="191">
        <f>Q160*H160</f>
        <v>0</v>
      </c>
      <c r="S160" s="191">
        <v>0</v>
      </c>
      <c r="T160" s="192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3" t="s">
        <v>120</v>
      </c>
      <c r="AT160" s="193" t="s">
        <v>116</v>
      </c>
      <c r="AU160" s="193" t="s">
        <v>79</v>
      </c>
      <c r="AY160" s="17" t="s">
        <v>115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17" t="s">
        <v>79</v>
      </c>
      <c r="BK160" s="194">
        <f>ROUND(I160*H160,2)</f>
        <v>0</v>
      </c>
      <c r="BL160" s="17" t="s">
        <v>120</v>
      </c>
      <c r="BM160" s="193" t="s">
        <v>160</v>
      </c>
    </row>
    <row r="161" spans="1:65" s="2" customFormat="1" ht="11.25">
      <c r="A161" s="34"/>
      <c r="B161" s="35"/>
      <c r="C161" s="36"/>
      <c r="D161" s="195" t="s">
        <v>121</v>
      </c>
      <c r="E161" s="36"/>
      <c r="F161" s="196" t="s">
        <v>159</v>
      </c>
      <c r="G161" s="36"/>
      <c r="H161" s="36"/>
      <c r="I161" s="197"/>
      <c r="J161" s="36"/>
      <c r="K161" s="36"/>
      <c r="L161" s="39"/>
      <c r="M161" s="198"/>
      <c r="N161" s="199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121</v>
      </c>
      <c r="AU161" s="17" t="s">
        <v>79</v>
      </c>
    </row>
    <row r="162" spans="1:65" s="13" customFormat="1" ht="11.25">
      <c r="B162" s="200"/>
      <c r="C162" s="201"/>
      <c r="D162" s="195" t="s">
        <v>122</v>
      </c>
      <c r="E162" s="202" t="s">
        <v>1</v>
      </c>
      <c r="F162" s="203" t="s">
        <v>161</v>
      </c>
      <c r="G162" s="201"/>
      <c r="H162" s="204">
        <v>1198</v>
      </c>
      <c r="I162" s="205"/>
      <c r="J162" s="201"/>
      <c r="K162" s="201"/>
      <c r="L162" s="206"/>
      <c r="M162" s="207"/>
      <c r="N162" s="208"/>
      <c r="O162" s="208"/>
      <c r="P162" s="208"/>
      <c r="Q162" s="208"/>
      <c r="R162" s="208"/>
      <c r="S162" s="208"/>
      <c r="T162" s="209"/>
      <c r="AT162" s="210" t="s">
        <v>122</v>
      </c>
      <c r="AU162" s="210" t="s">
        <v>79</v>
      </c>
      <c r="AV162" s="13" t="s">
        <v>81</v>
      </c>
      <c r="AW162" s="13" t="s">
        <v>30</v>
      </c>
      <c r="AX162" s="13" t="s">
        <v>73</v>
      </c>
      <c r="AY162" s="210" t="s">
        <v>115</v>
      </c>
    </row>
    <row r="163" spans="1:65" s="14" customFormat="1" ht="11.25">
      <c r="B163" s="211"/>
      <c r="C163" s="212"/>
      <c r="D163" s="195" t="s">
        <v>122</v>
      </c>
      <c r="E163" s="213" t="s">
        <v>1</v>
      </c>
      <c r="F163" s="214" t="s">
        <v>124</v>
      </c>
      <c r="G163" s="212"/>
      <c r="H163" s="215">
        <v>1198</v>
      </c>
      <c r="I163" s="216"/>
      <c r="J163" s="212"/>
      <c r="K163" s="212"/>
      <c r="L163" s="217"/>
      <c r="M163" s="218"/>
      <c r="N163" s="219"/>
      <c r="O163" s="219"/>
      <c r="P163" s="219"/>
      <c r="Q163" s="219"/>
      <c r="R163" s="219"/>
      <c r="S163" s="219"/>
      <c r="T163" s="220"/>
      <c r="AT163" s="221" t="s">
        <v>122</v>
      </c>
      <c r="AU163" s="221" t="s">
        <v>79</v>
      </c>
      <c r="AV163" s="14" t="s">
        <v>120</v>
      </c>
      <c r="AW163" s="14" t="s">
        <v>30</v>
      </c>
      <c r="AX163" s="14" t="s">
        <v>79</v>
      </c>
      <c r="AY163" s="221" t="s">
        <v>115</v>
      </c>
    </row>
    <row r="164" spans="1:65" s="2" customFormat="1" ht="21.75" customHeight="1">
      <c r="A164" s="34"/>
      <c r="B164" s="35"/>
      <c r="C164" s="181" t="s">
        <v>162</v>
      </c>
      <c r="D164" s="181" t="s">
        <v>116</v>
      </c>
      <c r="E164" s="182" t="s">
        <v>163</v>
      </c>
      <c r="F164" s="183" t="s">
        <v>164</v>
      </c>
      <c r="G164" s="184" t="s">
        <v>165</v>
      </c>
      <c r="H164" s="185">
        <v>350</v>
      </c>
      <c r="I164" s="186"/>
      <c r="J164" s="187">
        <f>ROUND(I164*H164,2)</f>
        <v>0</v>
      </c>
      <c r="K164" s="188"/>
      <c r="L164" s="39"/>
      <c r="M164" s="189" t="s">
        <v>1</v>
      </c>
      <c r="N164" s="190" t="s">
        <v>38</v>
      </c>
      <c r="O164" s="71"/>
      <c r="P164" s="191">
        <f>O164*H164</f>
        <v>0</v>
      </c>
      <c r="Q164" s="191">
        <v>0</v>
      </c>
      <c r="R164" s="191">
        <f>Q164*H164</f>
        <v>0</v>
      </c>
      <c r="S164" s="191">
        <v>0</v>
      </c>
      <c r="T164" s="192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3" t="s">
        <v>120</v>
      </c>
      <c r="AT164" s="193" t="s">
        <v>116</v>
      </c>
      <c r="AU164" s="193" t="s">
        <v>79</v>
      </c>
      <c r="AY164" s="17" t="s">
        <v>115</v>
      </c>
      <c r="BE164" s="194">
        <f>IF(N164="základní",J164,0)</f>
        <v>0</v>
      </c>
      <c r="BF164" s="194">
        <f>IF(N164="snížená",J164,0)</f>
        <v>0</v>
      </c>
      <c r="BG164" s="194">
        <f>IF(N164="zákl. přenesená",J164,0)</f>
        <v>0</v>
      </c>
      <c r="BH164" s="194">
        <f>IF(N164="sníž. přenesená",J164,0)</f>
        <v>0</v>
      </c>
      <c r="BI164" s="194">
        <f>IF(N164="nulová",J164,0)</f>
        <v>0</v>
      </c>
      <c r="BJ164" s="17" t="s">
        <v>79</v>
      </c>
      <c r="BK164" s="194">
        <f>ROUND(I164*H164,2)</f>
        <v>0</v>
      </c>
      <c r="BL164" s="17" t="s">
        <v>120</v>
      </c>
      <c r="BM164" s="193" t="s">
        <v>166</v>
      </c>
    </row>
    <row r="165" spans="1:65" s="2" customFormat="1" ht="11.25">
      <c r="A165" s="34"/>
      <c r="B165" s="35"/>
      <c r="C165" s="36"/>
      <c r="D165" s="195" t="s">
        <v>121</v>
      </c>
      <c r="E165" s="36"/>
      <c r="F165" s="196" t="s">
        <v>164</v>
      </c>
      <c r="G165" s="36"/>
      <c r="H165" s="36"/>
      <c r="I165" s="197"/>
      <c r="J165" s="36"/>
      <c r="K165" s="36"/>
      <c r="L165" s="39"/>
      <c r="M165" s="198"/>
      <c r="N165" s="199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121</v>
      </c>
      <c r="AU165" s="17" t="s">
        <v>79</v>
      </c>
    </row>
    <row r="166" spans="1:65" s="13" customFormat="1" ht="11.25">
      <c r="B166" s="200"/>
      <c r="C166" s="201"/>
      <c r="D166" s="195" t="s">
        <v>122</v>
      </c>
      <c r="E166" s="202" t="s">
        <v>1</v>
      </c>
      <c r="F166" s="203" t="s">
        <v>167</v>
      </c>
      <c r="G166" s="201"/>
      <c r="H166" s="204">
        <v>350</v>
      </c>
      <c r="I166" s="205"/>
      <c r="J166" s="201"/>
      <c r="K166" s="201"/>
      <c r="L166" s="206"/>
      <c r="M166" s="207"/>
      <c r="N166" s="208"/>
      <c r="O166" s="208"/>
      <c r="P166" s="208"/>
      <c r="Q166" s="208"/>
      <c r="R166" s="208"/>
      <c r="S166" s="208"/>
      <c r="T166" s="209"/>
      <c r="AT166" s="210" t="s">
        <v>122</v>
      </c>
      <c r="AU166" s="210" t="s">
        <v>79</v>
      </c>
      <c r="AV166" s="13" t="s">
        <v>81</v>
      </c>
      <c r="AW166" s="13" t="s">
        <v>30</v>
      </c>
      <c r="AX166" s="13" t="s">
        <v>73</v>
      </c>
      <c r="AY166" s="210" t="s">
        <v>115</v>
      </c>
    </row>
    <row r="167" spans="1:65" s="14" customFormat="1" ht="11.25">
      <c r="B167" s="211"/>
      <c r="C167" s="212"/>
      <c r="D167" s="195" t="s">
        <v>122</v>
      </c>
      <c r="E167" s="213" t="s">
        <v>1</v>
      </c>
      <c r="F167" s="214" t="s">
        <v>124</v>
      </c>
      <c r="G167" s="212"/>
      <c r="H167" s="215">
        <v>350</v>
      </c>
      <c r="I167" s="216"/>
      <c r="J167" s="212"/>
      <c r="K167" s="212"/>
      <c r="L167" s="217"/>
      <c r="M167" s="218"/>
      <c r="N167" s="219"/>
      <c r="O167" s="219"/>
      <c r="P167" s="219"/>
      <c r="Q167" s="219"/>
      <c r="R167" s="219"/>
      <c r="S167" s="219"/>
      <c r="T167" s="220"/>
      <c r="AT167" s="221" t="s">
        <v>122</v>
      </c>
      <c r="AU167" s="221" t="s">
        <v>79</v>
      </c>
      <c r="AV167" s="14" t="s">
        <v>120</v>
      </c>
      <c r="AW167" s="14" t="s">
        <v>30</v>
      </c>
      <c r="AX167" s="14" t="s">
        <v>79</v>
      </c>
      <c r="AY167" s="221" t="s">
        <v>115</v>
      </c>
    </row>
    <row r="168" spans="1:65" s="2" customFormat="1" ht="21.75" customHeight="1">
      <c r="A168" s="34"/>
      <c r="B168" s="35"/>
      <c r="C168" s="181" t="s">
        <v>146</v>
      </c>
      <c r="D168" s="181" t="s">
        <v>116</v>
      </c>
      <c r="E168" s="182" t="s">
        <v>168</v>
      </c>
      <c r="F168" s="183" t="s">
        <v>169</v>
      </c>
      <c r="G168" s="184" t="s">
        <v>165</v>
      </c>
      <c r="H168" s="185">
        <v>725</v>
      </c>
      <c r="I168" s="186"/>
      <c r="J168" s="187">
        <f>ROUND(I168*H168,2)</f>
        <v>0</v>
      </c>
      <c r="K168" s="188"/>
      <c r="L168" s="39"/>
      <c r="M168" s="189" t="s">
        <v>1</v>
      </c>
      <c r="N168" s="190" t="s">
        <v>38</v>
      </c>
      <c r="O168" s="71"/>
      <c r="P168" s="191">
        <f>O168*H168</f>
        <v>0</v>
      </c>
      <c r="Q168" s="191">
        <v>0</v>
      </c>
      <c r="R168" s="191">
        <f>Q168*H168</f>
        <v>0</v>
      </c>
      <c r="S168" s="191">
        <v>0</v>
      </c>
      <c r="T168" s="19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3" t="s">
        <v>120</v>
      </c>
      <c r="AT168" s="193" t="s">
        <v>116</v>
      </c>
      <c r="AU168" s="193" t="s">
        <v>79</v>
      </c>
      <c r="AY168" s="17" t="s">
        <v>115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17" t="s">
        <v>79</v>
      </c>
      <c r="BK168" s="194">
        <f>ROUND(I168*H168,2)</f>
        <v>0</v>
      </c>
      <c r="BL168" s="17" t="s">
        <v>120</v>
      </c>
      <c r="BM168" s="193" t="s">
        <v>170</v>
      </c>
    </row>
    <row r="169" spans="1:65" s="2" customFormat="1" ht="11.25">
      <c r="A169" s="34"/>
      <c r="B169" s="35"/>
      <c r="C169" s="36"/>
      <c r="D169" s="195" t="s">
        <v>121</v>
      </c>
      <c r="E169" s="36"/>
      <c r="F169" s="196" t="s">
        <v>169</v>
      </c>
      <c r="G169" s="36"/>
      <c r="H169" s="36"/>
      <c r="I169" s="197"/>
      <c r="J169" s="36"/>
      <c r="K169" s="36"/>
      <c r="L169" s="39"/>
      <c r="M169" s="198"/>
      <c r="N169" s="199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121</v>
      </c>
      <c r="AU169" s="17" t="s">
        <v>79</v>
      </c>
    </row>
    <row r="170" spans="1:65" s="13" customFormat="1" ht="11.25">
      <c r="B170" s="200"/>
      <c r="C170" s="201"/>
      <c r="D170" s="195" t="s">
        <v>122</v>
      </c>
      <c r="E170" s="202" t="s">
        <v>1</v>
      </c>
      <c r="F170" s="203" t="s">
        <v>171</v>
      </c>
      <c r="G170" s="201"/>
      <c r="H170" s="204">
        <v>725</v>
      </c>
      <c r="I170" s="205"/>
      <c r="J170" s="201"/>
      <c r="K170" s="201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122</v>
      </c>
      <c r="AU170" s="210" t="s">
        <v>79</v>
      </c>
      <c r="AV170" s="13" t="s">
        <v>81</v>
      </c>
      <c r="AW170" s="13" t="s">
        <v>30</v>
      </c>
      <c r="AX170" s="13" t="s">
        <v>73</v>
      </c>
      <c r="AY170" s="210" t="s">
        <v>115</v>
      </c>
    </row>
    <row r="171" spans="1:65" s="14" customFormat="1" ht="11.25">
      <c r="B171" s="211"/>
      <c r="C171" s="212"/>
      <c r="D171" s="195" t="s">
        <v>122</v>
      </c>
      <c r="E171" s="213" t="s">
        <v>1</v>
      </c>
      <c r="F171" s="214" t="s">
        <v>124</v>
      </c>
      <c r="G171" s="212"/>
      <c r="H171" s="215">
        <v>725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122</v>
      </c>
      <c r="AU171" s="221" t="s">
        <v>79</v>
      </c>
      <c r="AV171" s="14" t="s">
        <v>120</v>
      </c>
      <c r="AW171" s="14" t="s">
        <v>30</v>
      </c>
      <c r="AX171" s="14" t="s">
        <v>79</v>
      </c>
      <c r="AY171" s="221" t="s">
        <v>115</v>
      </c>
    </row>
    <row r="172" spans="1:65" s="2" customFormat="1" ht="21.75" customHeight="1">
      <c r="A172" s="34"/>
      <c r="B172" s="35"/>
      <c r="C172" s="181" t="s">
        <v>172</v>
      </c>
      <c r="D172" s="181" t="s">
        <v>116</v>
      </c>
      <c r="E172" s="182" t="s">
        <v>173</v>
      </c>
      <c r="F172" s="183" t="s">
        <v>174</v>
      </c>
      <c r="G172" s="184" t="s">
        <v>165</v>
      </c>
      <c r="H172" s="185">
        <v>550</v>
      </c>
      <c r="I172" s="186"/>
      <c r="J172" s="187">
        <f>ROUND(I172*H172,2)</f>
        <v>0</v>
      </c>
      <c r="K172" s="188"/>
      <c r="L172" s="39"/>
      <c r="M172" s="189" t="s">
        <v>1</v>
      </c>
      <c r="N172" s="190" t="s">
        <v>38</v>
      </c>
      <c r="O172" s="71"/>
      <c r="P172" s="191">
        <f>O172*H172</f>
        <v>0</v>
      </c>
      <c r="Q172" s="191">
        <v>0</v>
      </c>
      <c r="R172" s="191">
        <f>Q172*H172</f>
        <v>0</v>
      </c>
      <c r="S172" s="191">
        <v>0</v>
      </c>
      <c r="T172" s="192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3" t="s">
        <v>120</v>
      </c>
      <c r="AT172" s="193" t="s">
        <v>116</v>
      </c>
      <c r="AU172" s="193" t="s">
        <v>79</v>
      </c>
      <c r="AY172" s="17" t="s">
        <v>115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17" t="s">
        <v>79</v>
      </c>
      <c r="BK172" s="194">
        <f>ROUND(I172*H172,2)</f>
        <v>0</v>
      </c>
      <c r="BL172" s="17" t="s">
        <v>120</v>
      </c>
      <c r="BM172" s="193" t="s">
        <v>175</v>
      </c>
    </row>
    <row r="173" spans="1:65" s="2" customFormat="1" ht="11.25">
      <c r="A173" s="34"/>
      <c r="B173" s="35"/>
      <c r="C173" s="36"/>
      <c r="D173" s="195" t="s">
        <v>121</v>
      </c>
      <c r="E173" s="36"/>
      <c r="F173" s="196" t="s">
        <v>174</v>
      </c>
      <c r="G173" s="36"/>
      <c r="H173" s="36"/>
      <c r="I173" s="197"/>
      <c r="J173" s="36"/>
      <c r="K173" s="36"/>
      <c r="L173" s="39"/>
      <c r="M173" s="198"/>
      <c r="N173" s="199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121</v>
      </c>
      <c r="AU173" s="17" t="s">
        <v>79</v>
      </c>
    </row>
    <row r="174" spans="1:65" s="13" customFormat="1" ht="11.25">
      <c r="B174" s="200"/>
      <c r="C174" s="201"/>
      <c r="D174" s="195" t="s">
        <v>122</v>
      </c>
      <c r="E174" s="202" t="s">
        <v>1</v>
      </c>
      <c r="F174" s="203" t="s">
        <v>176</v>
      </c>
      <c r="G174" s="201"/>
      <c r="H174" s="204">
        <v>550</v>
      </c>
      <c r="I174" s="205"/>
      <c r="J174" s="201"/>
      <c r="K174" s="201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122</v>
      </c>
      <c r="AU174" s="210" t="s">
        <v>79</v>
      </c>
      <c r="AV174" s="13" t="s">
        <v>81</v>
      </c>
      <c r="AW174" s="13" t="s">
        <v>30</v>
      </c>
      <c r="AX174" s="13" t="s">
        <v>73</v>
      </c>
      <c r="AY174" s="210" t="s">
        <v>115</v>
      </c>
    </row>
    <row r="175" spans="1:65" s="14" customFormat="1" ht="11.25">
      <c r="B175" s="211"/>
      <c r="C175" s="212"/>
      <c r="D175" s="195" t="s">
        <v>122</v>
      </c>
      <c r="E175" s="213" t="s">
        <v>1</v>
      </c>
      <c r="F175" s="214" t="s">
        <v>124</v>
      </c>
      <c r="G175" s="212"/>
      <c r="H175" s="215">
        <v>550</v>
      </c>
      <c r="I175" s="216"/>
      <c r="J175" s="212"/>
      <c r="K175" s="212"/>
      <c r="L175" s="217"/>
      <c r="M175" s="218"/>
      <c r="N175" s="219"/>
      <c r="O175" s="219"/>
      <c r="P175" s="219"/>
      <c r="Q175" s="219"/>
      <c r="R175" s="219"/>
      <c r="S175" s="219"/>
      <c r="T175" s="220"/>
      <c r="AT175" s="221" t="s">
        <v>122</v>
      </c>
      <c r="AU175" s="221" t="s">
        <v>79</v>
      </c>
      <c r="AV175" s="14" t="s">
        <v>120</v>
      </c>
      <c r="AW175" s="14" t="s">
        <v>30</v>
      </c>
      <c r="AX175" s="14" t="s">
        <v>79</v>
      </c>
      <c r="AY175" s="221" t="s">
        <v>115</v>
      </c>
    </row>
    <row r="176" spans="1:65" s="2" customFormat="1" ht="21.75" customHeight="1">
      <c r="A176" s="34"/>
      <c r="B176" s="35"/>
      <c r="C176" s="181" t="s">
        <v>177</v>
      </c>
      <c r="D176" s="181" t="s">
        <v>116</v>
      </c>
      <c r="E176" s="182" t="s">
        <v>178</v>
      </c>
      <c r="F176" s="183" t="s">
        <v>179</v>
      </c>
      <c r="G176" s="184" t="s">
        <v>165</v>
      </c>
      <c r="H176" s="185">
        <v>725</v>
      </c>
      <c r="I176" s="186"/>
      <c r="J176" s="187">
        <f>ROUND(I176*H176,2)</f>
        <v>0</v>
      </c>
      <c r="K176" s="188"/>
      <c r="L176" s="39"/>
      <c r="M176" s="189" t="s">
        <v>1</v>
      </c>
      <c r="N176" s="190" t="s">
        <v>38</v>
      </c>
      <c r="O176" s="71"/>
      <c r="P176" s="191">
        <f>O176*H176</f>
        <v>0</v>
      </c>
      <c r="Q176" s="191">
        <v>0</v>
      </c>
      <c r="R176" s="191">
        <f>Q176*H176</f>
        <v>0</v>
      </c>
      <c r="S176" s="191">
        <v>0</v>
      </c>
      <c r="T176" s="192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3" t="s">
        <v>120</v>
      </c>
      <c r="AT176" s="193" t="s">
        <v>116</v>
      </c>
      <c r="AU176" s="193" t="s">
        <v>79</v>
      </c>
      <c r="AY176" s="17" t="s">
        <v>115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17" t="s">
        <v>79</v>
      </c>
      <c r="BK176" s="194">
        <f>ROUND(I176*H176,2)</f>
        <v>0</v>
      </c>
      <c r="BL176" s="17" t="s">
        <v>120</v>
      </c>
      <c r="BM176" s="193" t="s">
        <v>180</v>
      </c>
    </row>
    <row r="177" spans="1:65" s="2" customFormat="1" ht="11.25">
      <c r="A177" s="34"/>
      <c r="B177" s="35"/>
      <c r="C177" s="36"/>
      <c r="D177" s="195" t="s">
        <v>121</v>
      </c>
      <c r="E177" s="36"/>
      <c r="F177" s="196" t="s">
        <v>179</v>
      </c>
      <c r="G177" s="36"/>
      <c r="H177" s="36"/>
      <c r="I177" s="197"/>
      <c r="J177" s="36"/>
      <c r="K177" s="36"/>
      <c r="L177" s="39"/>
      <c r="M177" s="198"/>
      <c r="N177" s="199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121</v>
      </c>
      <c r="AU177" s="17" t="s">
        <v>79</v>
      </c>
    </row>
    <row r="178" spans="1:65" s="13" customFormat="1" ht="11.25">
      <c r="B178" s="200"/>
      <c r="C178" s="201"/>
      <c r="D178" s="195" t="s">
        <v>122</v>
      </c>
      <c r="E178" s="202" t="s">
        <v>1</v>
      </c>
      <c r="F178" s="203" t="s">
        <v>171</v>
      </c>
      <c r="G178" s="201"/>
      <c r="H178" s="204">
        <v>725</v>
      </c>
      <c r="I178" s="205"/>
      <c r="J178" s="201"/>
      <c r="K178" s="201"/>
      <c r="L178" s="206"/>
      <c r="M178" s="207"/>
      <c r="N178" s="208"/>
      <c r="O178" s="208"/>
      <c r="P178" s="208"/>
      <c r="Q178" s="208"/>
      <c r="R178" s="208"/>
      <c r="S178" s="208"/>
      <c r="T178" s="209"/>
      <c r="AT178" s="210" t="s">
        <v>122</v>
      </c>
      <c r="AU178" s="210" t="s">
        <v>79</v>
      </c>
      <c r="AV178" s="13" t="s">
        <v>81</v>
      </c>
      <c r="AW178" s="13" t="s">
        <v>30</v>
      </c>
      <c r="AX178" s="13" t="s">
        <v>73</v>
      </c>
      <c r="AY178" s="210" t="s">
        <v>115</v>
      </c>
    </row>
    <row r="179" spans="1:65" s="14" customFormat="1" ht="11.25">
      <c r="B179" s="211"/>
      <c r="C179" s="212"/>
      <c r="D179" s="195" t="s">
        <v>122</v>
      </c>
      <c r="E179" s="213" t="s">
        <v>1</v>
      </c>
      <c r="F179" s="214" t="s">
        <v>124</v>
      </c>
      <c r="G179" s="212"/>
      <c r="H179" s="215">
        <v>725</v>
      </c>
      <c r="I179" s="216"/>
      <c r="J179" s="212"/>
      <c r="K179" s="212"/>
      <c r="L179" s="217"/>
      <c r="M179" s="218"/>
      <c r="N179" s="219"/>
      <c r="O179" s="219"/>
      <c r="P179" s="219"/>
      <c r="Q179" s="219"/>
      <c r="R179" s="219"/>
      <c r="S179" s="219"/>
      <c r="T179" s="220"/>
      <c r="AT179" s="221" t="s">
        <v>122</v>
      </c>
      <c r="AU179" s="221" t="s">
        <v>79</v>
      </c>
      <c r="AV179" s="14" t="s">
        <v>120</v>
      </c>
      <c r="AW179" s="14" t="s">
        <v>30</v>
      </c>
      <c r="AX179" s="14" t="s">
        <v>79</v>
      </c>
      <c r="AY179" s="221" t="s">
        <v>115</v>
      </c>
    </row>
    <row r="180" spans="1:65" s="2" customFormat="1" ht="21.75" customHeight="1">
      <c r="A180" s="34"/>
      <c r="B180" s="35"/>
      <c r="C180" s="222" t="s">
        <v>181</v>
      </c>
      <c r="D180" s="222" t="s">
        <v>131</v>
      </c>
      <c r="E180" s="223" t="s">
        <v>182</v>
      </c>
      <c r="F180" s="224" t="s">
        <v>183</v>
      </c>
      <c r="G180" s="225" t="s">
        <v>141</v>
      </c>
      <c r="H180" s="226">
        <v>512</v>
      </c>
      <c r="I180" s="227"/>
      <c r="J180" s="228">
        <f>ROUND(I180*H180,2)</f>
        <v>0</v>
      </c>
      <c r="K180" s="229"/>
      <c r="L180" s="230"/>
      <c r="M180" s="231" t="s">
        <v>1</v>
      </c>
      <c r="N180" s="232" t="s">
        <v>38</v>
      </c>
      <c r="O180" s="71"/>
      <c r="P180" s="191">
        <f>O180*H180</f>
        <v>0</v>
      </c>
      <c r="Q180" s="191">
        <v>0</v>
      </c>
      <c r="R180" s="191">
        <f>Q180*H180</f>
        <v>0</v>
      </c>
      <c r="S180" s="191">
        <v>0</v>
      </c>
      <c r="T180" s="19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3" t="s">
        <v>135</v>
      </c>
      <c r="AT180" s="193" t="s">
        <v>131</v>
      </c>
      <c r="AU180" s="193" t="s">
        <v>79</v>
      </c>
      <c r="AY180" s="17" t="s">
        <v>115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17" t="s">
        <v>79</v>
      </c>
      <c r="BK180" s="194">
        <f>ROUND(I180*H180,2)</f>
        <v>0</v>
      </c>
      <c r="BL180" s="17" t="s">
        <v>120</v>
      </c>
      <c r="BM180" s="193" t="s">
        <v>184</v>
      </c>
    </row>
    <row r="181" spans="1:65" s="2" customFormat="1" ht="19.5">
      <c r="A181" s="34"/>
      <c r="B181" s="35"/>
      <c r="C181" s="36"/>
      <c r="D181" s="195" t="s">
        <v>121</v>
      </c>
      <c r="E181" s="36"/>
      <c r="F181" s="196" t="s">
        <v>183</v>
      </c>
      <c r="G181" s="36"/>
      <c r="H181" s="36"/>
      <c r="I181" s="197"/>
      <c r="J181" s="36"/>
      <c r="K181" s="36"/>
      <c r="L181" s="39"/>
      <c r="M181" s="198"/>
      <c r="N181" s="199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121</v>
      </c>
      <c r="AU181" s="17" t="s">
        <v>79</v>
      </c>
    </row>
    <row r="182" spans="1:65" s="13" customFormat="1" ht="11.25">
      <c r="B182" s="200"/>
      <c r="C182" s="201"/>
      <c r="D182" s="195" t="s">
        <v>122</v>
      </c>
      <c r="E182" s="202" t="s">
        <v>1</v>
      </c>
      <c r="F182" s="203" t="s">
        <v>185</v>
      </c>
      <c r="G182" s="201"/>
      <c r="H182" s="204">
        <v>512</v>
      </c>
      <c r="I182" s="205"/>
      <c r="J182" s="201"/>
      <c r="K182" s="201"/>
      <c r="L182" s="206"/>
      <c r="M182" s="207"/>
      <c r="N182" s="208"/>
      <c r="O182" s="208"/>
      <c r="P182" s="208"/>
      <c r="Q182" s="208"/>
      <c r="R182" s="208"/>
      <c r="S182" s="208"/>
      <c r="T182" s="209"/>
      <c r="AT182" s="210" t="s">
        <v>122</v>
      </c>
      <c r="AU182" s="210" t="s">
        <v>79</v>
      </c>
      <c r="AV182" s="13" t="s">
        <v>81</v>
      </c>
      <c r="AW182" s="13" t="s">
        <v>30</v>
      </c>
      <c r="AX182" s="13" t="s">
        <v>73</v>
      </c>
      <c r="AY182" s="210" t="s">
        <v>115</v>
      </c>
    </row>
    <row r="183" spans="1:65" s="14" customFormat="1" ht="11.25">
      <c r="B183" s="211"/>
      <c r="C183" s="212"/>
      <c r="D183" s="195" t="s">
        <v>122</v>
      </c>
      <c r="E183" s="213" t="s">
        <v>1</v>
      </c>
      <c r="F183" s="214" t="s">
        <v>124</v>
      </c>
      <c r="G183" s="212"/>
      <c r="H183" s="215">
        <v>512</v>
      </c>
      <c r="I183" s="216"/>
      <c r="J183" s="212"/>
      <c r="K183" s="212"/>
      <c r="L183" s="217"/>
      <c r="M183" s="218"/>
      <c r="N183" s="219"/>
      <c r="O183" s="219"/>
      <c r="P183" s="219"/>
      <c r="Q183" s="219"/>
      <c r="R183" s="219"/>
      <c r="S183" s="219"/>
      <c r="T183" s="220"/>
      <c r="AT183" s="221" t="s">
        <v>122</v>
      </c>
      <c r="AU183" s="221" t="s">
        <v>79</v>
      </c>
      <c r="AV183" s="14" t="s">
        <v>120</v>
      </c>
      <c r="AW183" s="14" t="s">
        <v>30</v>
      </c>
      <c r="AX183" s="14" t="s">
        <v>79</v>
      </c>
      <c r="AY183" s="221" t="s">
        <v>115</v>
      </c>
    </row>
    <row r="184" spans="1:65" s="2" customFormat="1" ht="21.75" customHeight="1">
      <c r="A184" s="34"/>
      <c r="B184" s="35"/>
      <c r="C184" s="222" t="s">
        <v>186</v>
      </c>
      <c r="D184" s="222" t="s">
        <v>131</v>
      </c>
      <c r="E184" s="223" t="s">
        <v>187</v>
      </c>
      <c r="F184" s="224" t="s">
        <v>188</v>
      </c>
      <c r="G184" s="225" t="s">
        <v>141</v>
      </c>
      <c r="H184" s="226">
        <v>2622</v>
      </c>
      <c r="I184" s="227"/>
      <c r="J184" s="228">
        <f>ROUND(I184*H184,2)</f>
        <v>0</v>
      </c>
      <c r="K184" s="229"/>
      <c r="L184" s="230"/>
      <c r="M184" s="231" t="s">
        <v>1</v>
      </c>
      <c r="N184" s="232" t="s">
        <v>38</v>
      </c>
      <c r="O184" s="71"/>
      <c r="P184" s="191">
        <f>O184*H184</f>
        <v>0</v>
      </c>
      <c r="Q184" s="191">
        <v>0</v>
      </c>
      <c r="R184" s="191">
        <f>Q184*H184</f>
        <v>0</v>
      </c>
      <c r="S184" s="191">
        <v>0</v>
      </c>
      <c r="T184" s="192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3" t="s">
        <v>135</v>
      </c>
      <c r="AT184" s="193" t="s">
        <v>131</v>
      </c>
      <c r="AU184" s="193" t="s">
        <v>79</v>
      </c>
      <c r="AY184" s="17" t="s">
        <v>115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17" t="s">
        <v>79</v>
      </c>
      <c r="BK184" s="194">
        <f>ROUND(I184*H184,2)</f>
        <v>0</v>
      </c>
      <c r="BL184" s="17" t="s">
        <v>120</v>
      </c>
      <c r="BM184" s="193" t="s">
        <v>189</v>
      </c>
    </row>
    <row r="185" spans="1:65" s="2" customFormat="1" ht="11.25">
      <c r="A185" s="34"/>
      <c r="B185" s="35"/>
      <c r="C185" s="36"/>
      <c r="D185" s="195" t="s">
        <v>121</v>
      </c>
      <c r="E185" s="36"/>
      <c r="F185" s="196" t="s">
        <v>188</v>
      </c>
      <c r="G185" s="36"/>
      <c r="H185" s="36"/>
      <c r="I185" s="197"/>
      <c r="J185" s="36"/>
      <c r="K185" s="36"/>
      <c r="L185" s="39"/>
      <c r="M185" s="198"/>
      <c r="N185" s="199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121</v>
      </c>
      <c r="AU185" s="17" t="s">
        <v>79</v>
      </c>
    </row>
    <row r="186" spans="1:65" s="13" customFormat="1" ht="11.25">
      <c r="B186" s="200"/>
      <c r="C186" s="201"/>
      <c r="D186" s="195" t="s">
        <v>122</v>
      </c>
      <c r="E186" s="202" t="s">
        <v>1</v>
      </c>
      <c r="F186" s="203" t="s">
        <v>190</v>
      </c>
      <c r="G186" s="201"/>
      <c r="H186" s="204">
        <v>2622</v>
      </c>
      <c r="I186" s="205"/>
      <c r="J186" s="201"/>
      <c r="K186" s="201"/>
      <c r="L186" s="206"/>
      <c r="M186" s="207"/>
      <c r="N186" s="208"/>
      <c r="O186" s="208"/>
      <c r="P186" s="208"/>
      <c r="Q186" s="208"/>
      <c r="R186" s="208"/>
      <c r="S186" s="208"/>
      <c r="T186" s="209"/>
      <c r="AT186" s="210" t="s">
        <v>122</v>
      </c>
      <c r="AU186" s="210" t="s">
        <v>79</v>
      </c>
      <c r="AV186" s="13" t="s">
        <v>81</v>
      </c>
      <c r="AW186" s="13" t="s">
        <v>30</v>
      </c>
      <c r="AX186" s="13" t="s">
        <v>73</v>
      </c>
      <c r="AY186" s="210" t="s">
        <v>115</v>
      </c>
    </row>
    <row r="187" spans="1:65" s="14" customFormat="1" ht="11.25">
      <c r="B187" s="211"/>
      <c r="C187" s="212"/>
      <c r="D187" s="195" t="s">
        <v>122</v>
      </c>
      <c r="E187" s="213" t="s">
        <v>1</v>
      </c>
      <c r="F187" s="214" t="s">
        <v>124</v>
      </c>
      <c r="G187" s="212"/>
      <c r="H187" s="215">
        <v>2622</v>
      </c>
      <c r="I187" s="216"/>
      <c r="J187" s="212"/>
      <c r="K187" s="212"/>
      <c r="L187" s="217"/>
      <c r="M187" s="218"/>
      <c r="N187" s="219"/>
      <c r="O187" s="219"/>
      <c r="P187" s="219"/>
      <c r="Q187" s="219"/>
      <c r="R187" s="219"/>
      <c r="S187" s="219"/>
      <c r="T187" s="220"/>
      <c r="AT187" s="221" t="s">
        <v>122</v>
      </c>
      <c r="AU187" s="221" t="s">
        <v>79</v>
      </c>
      <c r="AV187" s="14" t="s">
        <v>120</v>
      </c>
      <c r="AW187" s="14" t="s">
        <v>30</v>
      </c>
      <c r="AX187" s="14" t="s">
        <v>79</v>
      </c>
      <c r="AY187" s="221" t="s">
        <v>115</v>
      </c>
    </row>
    <row r="188" spans="1:65" s="2" customFormat="1" ht="16.5" customHeight="1">
      <c r="A188" s="34"/>
      <c r="B188" s="35"/>
      <c r="C188" s="222" t="s">
        <v>8</v>
      </c>
      <c r="D188" s="222" t="s">
        <v>131</v>
      </c>
      <c r="E188" s="223" t="s">
        <v>191</v>
      </c>
      <c r="F188" s="224" t="s">
        <v>192</v>
      </c>
      <c r="G188" s="225" t="s">
        <v>141</v>
      </c>
      <c r="H188" s="226">
        <v>4776</v>
      </c>
      <c r="I188" s="227"/>
      <c r="J188" s="228">
        <f>ROUND(I188*H188,2)</f>
        <v>0</v>
      </c>
      <c r="K188" s="229"/>
      <c r="L188" s="230"/>
      <c r="M188" s="231" t="s">
        <v>1</v>
      </c>
      <c r="N188" s="232" t="s">
        <v>38</v>
      </c>
      <c r="O188" s="71"/>
      <c r="P188" s="191">
        <f>O188*H188</f>
        <v>0</v>
      </c>
      <c r="Q188" s="191">
        <v>0</v>
      </c>
      <c r="R188" s="191">
        <f>Q188*H188</f>
        <v>0</v>
      </c>
      <c r="S188" s="191">
        <v>0</v>
      </c>
      <c r="T188" s="192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3" t="s">
        <v>135</v>
      </c>
      <c r="AT188" s="193" t="s">
        <v>131</v>
      </c>
      <c r="AU188" s="193" t="s">
        <v>79</v>
      </c>
      <c r="AY188" s="17" t="s">
        <v>115</v>
      </c>
      <c r="BE188" s="194">
        <f>IF(N188="základní",J188,0)</f>
        <v>0</v>
      </c>
      <c r="BF188" s="194">
        <f>IF(N188="snížená",J188,0)</f>
        <v>0</v>
      </c>
      <c r="BG188" s="194">
        <f>IF(N188="zákl. přenesená",J188,0)</f>
        <v>0</v>
      </c>
      <c r="BH188" s="194">
        <f>IF(N188="sníž. přenesená",J188,0)</f>
        <v>0</v>
      </c>
      <c r="BI188" s="194">
        <f>IF(N188="nulová",J188,0)</f>
        <v>0</v>
      </c>
      <c r="BJ188" s="17" t="s">
        <v>79</v>
      </c>
      <c r="BK188" s="194">
        <f>ROUND(I188*H188,2)</f>
        <v>0</v>
      </c>
      <c r="BL188" s="17" t="s">
        <v>120</v>
      </c>
      <c r="BM188" s="193" t="s">
        <v>193</v>
      </c>
    </row>
    <row r="189" spans="1:65" s="2" customFormat="1" ht="11.25">
      <c r="A189" s="34"/>
      <c r="B189" s="35"/>
      <c r="C189" s="36"/>
      <c r="D189" s="195" t="s">
        <v>121</v>
      </c>
      <c r="E189" s="36"/>
      <c r="F189" s="196" t="s">
        <v>192</v>
      </c>
      <c r="G189" s="36"/>
      <c r="H189" s="36"/>
      <c r="I189" s="197"/>
      <c r="J189" s="36"/>
      <c r="K189" s="36"/>
      <c r="L189" s="39"/>
      <c r="M189" s="198"/>
      <c r="N189" s="199"/>
      <c r="O189" s="71"/>
      <c r="P189" s="71"/>
      <c r="Q189" s="71"/>
      <c r="R189" s="71"/>
      <c r="S189" s="71"/>
      <c r="T189" s="72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121</v>
      </c>
      <c r="AU189" s="17" t="s">
        <v>79</v>
      </c>
    </row>
    <row r="190" spans="1:65" s="13" customFormat="1" ht="11.25">
      <c r="B190" s="200"/>
      <c r="C190" s="201"/>
      <c r="D190" s="195" t="s">
        <v>122</v>
      </c>
      <c r="E190" s="202" t="s">
        <v>1</v>
      </c>
      <c r="F190" s="203" t="s">
        <v>194</v>
      </c>
      <c r="G190" s="201"/>
      <c r="H190" s="204">
        <v>4776</v>
      </c>
      <c r="I190" s="205"/>
      <c r="J190" s="201"/>
      <c r="K190" s="201"/>
      <c r="L190" s="206"/>
      <c r="M190" s="207"/>
      <c r="N190" s="208"/>
      <c r="O190" s="208"/>
      <c r="P190" s="208"/>
      <c r="Q190" s="208"/>
      <c r="R190" s="208"/>
      <c r="S190" s="208"/>
      <c r="T190" s="209"/>
      <c r="AT190" s="210" t="s">
        <v>122</v>
      </c>
      <c r="AU190" s="210" t="s">
        <v>79</v>
      </c>
      <c r="AV190" s="13" t="s">
        <v>81</v>
      </c>
      <c r="AW190" s="13" t="s">
        <v>30</v>
      </c>
      <c r="AX190" s="13" t="s">
        <v>73</v>
      </c>
      <c r="AY190" s="210" t="s">
        <v>115</v>
      </c>
    </row>
    <row r="191" spans="1:65" s="14" customFormat="1" ht="11.25">
      <c r="B191" s="211"/>
      <c r="C191" s="212"/>
      <c r="D191" s="195" t="s">
        <v>122</v>
      </c>
      <c r="E191" s="213" t="s">
        <v>1</v>
      </c>
      <c r="F191" s="214" t="s">
        <v>124</v>
      </c>
      <c r="G191" s="212"/>
      <c r="H191" s="215">
        <v>4776</v>
      </c>
      <c r="I191" s="216"/>
      <c r="J191" s="212"/>
      <c r="K191" s="212"/>
      <c r="L191" s="217"/>
      <c r="M191" s="218"/>
      <c r="N191" s="219"/>
      <c r="O191" s="219"/>
      <c r="P191" s="219"/>
      <c r="Q191" s="219"/>
      <c r="R191" s="219"/>
      <c r="S191" s="219"/>
      <c r="T191" s="220"/>
      <c r="AT191" s="221" t="s">
        <v>122</v>
      </c>
      <c r="AU191" s="221" t="s">
        <v>79</v>
      </c>
      <c r="AV191" s="14" t="s">
        <v>120</v>
      </c>
      <c r="AW191" s="14" t="s">
        <v>30</v>
      </c>
      <c r="AX191" s="14" t="s">
        <v>79</v>
      </c>
      <c r="AY191" s="221" t="s">
        <v>115</v>
      </c>
    </row>
    <row r="192" spans="1:65" s="2" customFormat="1" ht="16.5" customHeight="1">
      <c r="A192" s="34"/>
      <c r="B192" s="35"/>
      <c r="C192" s="222" t="s">
        <v>152</v>
      </c>
      <c r="D192" s="222" t="s">
        <v>131</v>
      </c>
      <c r="E192" s="223" t="s">
        <v>195</v>
      </c>
      <c r="F192" s="224" t="s">
        <v>196</v>
      </c>
      <c r="G192" s="225" t="s">
        <v>141</v>
      </c>
      <c r="H192" s="226">
        <v>4732</v>
      </c>
      <c r="I192" s="227"/>
      <c r="J192" s="228">
        <f>ROUND(I192*H192,2)</f>
        <v>0</v>
      </c>
      <c r="K192" s="229"/>
      <c r="L192" s="230"/>
      <c r="M192" s="231" t="s">
        <v>1</v>
      </c>
      <c r="N192" s="232" t="s">
        <v>38</v>
      </c>
      <c r="O192" s="71"/>
      <c r="P192" s="191">
        <f>O192*H192</f>
        <v>0</v>
      </c>
      <c r="Q192" s="191">
        <v>0</v>
      </c>
      <c r="R192" s="191">
        <f>Q192*H192</f>
        <v>0</v>
      </c>
      <c r="S192" s="191">
        <v>0</v>
      </c>
      <c r="T192" s="192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3" t="s">
        <v>135</v>
      </c>
      <c r="AT192" s="193" t="s">
        <v>131</v>
      </c>
      <c r="AU192" s="193" t="s">
        <v>79</v>
      </c>
      <c r="AY192" s="17" t="s">
        <v>115</v>
      </c>
      <c r="BE192" s="194">
        <f>IF(N192="základní",J192,0)</f>
        <v>0</v>
      </c>
      <c r="BF192" s="194">
        <f>IF(N192="snížená",J192,0)</f>
        <v>0</v>
      </c>
      <c r="BG192" s="194">
        <f>IF(N192="zákl. přenesená",J192,0)</f>
        <v>0</v>
      </c>
      <c r="BH192" s="194">
        <f>IF(N192="sníž. přenesená",J192,0)</f>
        <v>0</v>
      </c>
      <c r="BI192" s="194">
        <f>IF(N192="nulová",J192,0)</f>
        <v>0</v>
      </c>
      <c r="BJ192" s="17" t="s">
        <v>79</v>
      </c>
      <c r="BK192" s="194">
        <f>ROUND(I192*H192,2)</f>
        <v>0</v>
      </c>
      <c r="BL192" s="17" t="s">
        <v>120</v>
      </c>
      <c r="BM192" s="193" t="s">
        <v>197</v>
      </c>
    </row>
    <row r="193" spans="1:65" s="2" customFormat="1" ht="11.25">
      <c r="A193" s="34"/>
      <c r="B193" s="35"/>
      <c r="C193" s="36"/>
      <c r="D193" s="195" t="s">
        <v>121</v>
      </c>
      <c r="E193" s="36"/>
      <c r="F193" s="196" t="s">
        <v>196</v>
      </c>
      <c r="G193" s="36"/>
      <c r="H193" s="36"/>
      <c r="I193" s="197"/>
      <c r="J193" s="36"/>
      <c r="K193" s="36"/>
      <c r="L193" s="39"/>
      <c r="M193" s="198"/>
      <c r="N193" s="199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121</v>
      </c>
      <c r="AU193" s="17" t="s">
        <v>79</v>
      </c>
    </row>
    <row r="194" spans="1:65" s="13" customFormat="1" ht="11.25">
      <c r="B194" s="200"/>
      <c r="C194" s="201"/>
      <c r="D194" s="195" t="s">
        <v>122</v>
      </c>
      <c r="E194" s="202" t="s">
        <v>1</v>
      </c>
      <c r="F194" s="203" t="s">
        <v>198</v>
      </c>
      <c r="G194" s="201"/>
      <c r="H194" s="204">
        <v>4732</v>
      </c>
      <c r="I194" s="205"/>
      <c r="J194" s="201"/>
      <c r="K194" s="201"/>
      <c r="L194" s="206"/>
      <c r="M194" s="207"/>
      <c r="N194" s="208"/>
      <c r="O194" s="208"/>
      <c r="P194" s="208"/>
      <c r="Q194" s="208"/>
      <c r="R194" s="208"/>
      <c r="S194" s="208"/>
      <c r="T194" s="209"/>
      <c r="AT194" s="210" t="s">
        <v>122</v>
      </c>
      <c r="AU194" s="210" t="s">
        <v>79</v>
      </c>
      <c r="AV194" s="13" t="s">
        <v>81</v>
      </c>
      <c r="AW194" s="13" t="s">
        <v>30</v>
      </c>
      <c r="AX194" s="13" t="s">
        <v>73</v>
      </c>
      <c r="AY194" s="210" t="s">
        <v>115</v>
      </c>
    </row>
    <row r="195" spans="1:65" s="14" customFormat="1" ht="11.25">
      <c r="B195" s="211"/>
      <c r="C195" s="212"/>
      <c r="D195" s="195" t="s">
        <v>122</v>
      </c>
      <c r="E195" s="213" t="s">
        <v>1</v>
      </c>
      <c r="F195" s="214" t="s">
        <v>124</v>
      </c>
      <c r="G195" s="212"/>
      <c r="H195" s="215">
        <v>4732</v>
      </c>
      <c r="I195" s="216"/>
      <c r="J195" s="212"/>
      <c r="K195" s="212"/>
      <c r="L195" s="217"/>
      <c r="M195" s="218"/>
      <c r="N195" s="219"/>
      <c r="O195" s="219"/>
      <c r="P195" s="219"/>
      <c r="Q195" s="219"/>
      <c r="R195" s="219"/>
      <c r="S195" s="219"/>
      <c r="T195" s="220"/>
      <c r="AT195" s="221" t="s">
        <v>122</v>
      </c>
      <c r="AU195" s="221" t="s">
        <v>79</v>
      </c>
      <c r="AV195" s="14" t="s">
        <v>120</v>
      </c>
      <c r="AW195" s="14" t="s">
        <v>30</v>
      </c>
      <c r="AX195" s="14" t="s">
        <v>79</v>
      </c>
      <c r="AY195" s="221" t="s">
        <v>115</v>
      </c>
    </row>
    <row r="196" spans="1:65" s="2" customFormat="1" ht="16.5" customHeight="1">
      <c r="A196" s="34"/>
      <c r="B196" s="35"/>
      <c r="C196" s="222" t="s">
        <v>199</v>
      </c>
      <c r="D196" s="222" t="s">
        <v>131</v>
      </c>
      <c r="E196" s="223" t="s">
        <v>200</v>
      </c>
      <c r="F196" s="224" t="s">
        <v>201</v>
      </c>
      <c r="G196" s="225" t="s">
        <v>141</v>
      </c>
      <c r="H196" s="226">
        <v>4732</v>
      </c>
      <c r="I196" s="227"/>
      <c r="J196" s="228">
        <f>ROUND(I196*H196,2)</f>
        <v>0</v>
      </c>
      <c r="K196" s="229"/>
      <c r="L196" s="230"/>
      <c r="M196" s="231" t="s">
        <v>1</v>
      </c>
      <c r="N196" s="232" t="s">
        <v>38</v>
      </c>
      <c r="O196" s="71"/>
      <c r="P196" s="191">
        <f>O196*H196</f>
        <v>0</v>
      </c>
      <c r="Q196" s="191">
        <v>0</v>
      </c>
      <c r="R196" s="191">
        <f>Q196*H196</f>
        <v>0</v>
      </c>
      <c r="S196" s="191">
        <v>0</v>
      </c>
      <c r="T196" s="192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3" t="s">
        <v>135</v>
      </c>
      <c r="AT196" s="193" t="s">
        <v>131</v>
      </c>
      <c r="AU196" s="193" t="s">
        <v>79</v>
      </c>
      <c r="AY196" s="17" t="s">
        <v>115</v>
      </c>
      <c r="BE196" s="194">
        <f>IF(N196="základní",J196,0)</f>
        <v>0</v>
      </c>
      <c r="BF196" s="194">
        <f>IF(N196="snížená",J196,0)</f>
        <v>0</v>
      </c>
      <c r="BG196" s="194">
        <f>IF(N196="zákl. přenesená",J196,0)</f>
        <v>0</v>
      </c>
      <c r="BH196" s="194">
        <f>IF(N196="sníž. přenesená",J196,0)</f>
        <v>0</v>
      </c>
      <c r="BI196" s="194">
        <f>IF(N196="nulová",J196,0)</f>
        <v>0</v>
      </c>
      <c r="BJ196" s="17" t="s">
        <v>79</v>
      </c>
      <c r="BK196" s="194">
        <f>ROUND(I196*H196,2)</f>
        <v>0</v>
      </c>
      <c r="BL196" s="17" t="s">
        <v>120</v>
      </c>
      <c r="BM196" s="193" t="s">
        <v>202</v>
      </c>
    </row>
    <row r="197" spans="1:65" s="2" customFormat="1" ht="11.25">
      <c r="A197" s="34"/>
      <c r="B197" s="35"/>
      <c r="C197" s="36"/>
      <c r="D197" s="195" t="s">
        <v>121</v>
      </c>
      <c r="E197" s="36"/>
      <c r="F197" s="196" t="s">
        <v>201</v>
      </c>
      <c r="G197" s="36"/>
      <c r="H197" s="36"/>
      <c r="I197" s="197"/>
      <c r="J197" s="36"/>
      <c r="K197" s="36"/>
      <c r="L197" s="39"/>
      <c r="M197" s="198"/>
      <c r="N197" s="199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121</v>
      </c>
      <c r="AU197" s="17" t="s">
        <v>79</v>
      </c>
    </row>
    <row r="198" spans="1:65" s="13" customFormat="1" ht="11.25">
      <c r="B198" s="200"/>
      <c r="C198" s="201"/>
      <c r="D198" s="195" t="s">
        <v>122</v>
      </c>
      <c r="E198" s="202" t="s">
        <v>1</v>
      </c>
      <c r="F198" s="203" t="s">
        <v>198</v>
      </c>
      <c r="G198" s="201"/>
      <c r="H198" s="204">
        <v>4732</v>
      </c>
      <c r="I198" s="205"/>
      <c r="J198" s="201"/>
      <c r="K198" s="201"/>
      <c r="L198" s="206"/>
      <c r="M198" s="207"/>
      <c r="N198" s="208"/>
      <c r="O198" s="208"/>
      <c r="P198" s="208"/>
      <c r="Q198" s="208"/>
      <c r="R198" s="208"/>
      <c r="S198" s="208"/>
      <c r="T198" s="209"/>
      <c r="AT198" s="210" t="s">
        <v>122</v>
      </c>
      <c r="AU198" s="210" t="s">
        <v>79</v>
      </c>
      <c r="AV198" s="13" t="s">
        <v>81</v>
      </c>
      <c r="AW198" s="13" t="s">
        <v>30</v>
      </c>
      <c r="AX198" s="13" t="s">
        <v>73</v>
      </c>
      <c r="AY198" s="210" t="s">
        <v>115</v>
      </c>
    </row>
    <row r="199" spans="1:65" s="14" customFormat="1" ht="11.25">
      <c r="B199" s="211"/>
      <c r="C199" s="212"/>
      <c r="D199" s="195" t="s">
        <v>122</v>
      </c>
      <c r="E199" s="213" t="s">
        <v>1</v>
      </c>
      <c r="F199" s="214" t="s">
        <v>124</v>
      </c>
      <c r="G199" s="212"/>
      <c r="H199" s="215">
        <v>4732</v>
      </c>
      <c r="I199" s="216"/>
      <c r="J199" s="212"/>
      <c r="K199" s="212"/>
      <c r="L199" s="217"/>
      <c r="M199" s="218"/>
      <c r="N199" s="219"/>
      <c r="O199" s="219"/>
      <c r="P199" s="219"/>
      <c r="Q199" s="219"/>
      <c r="R199" s="219"/>
      <c r="S199" s="219"/>
      <c r="T199" s="220"/>
      <c r="AT199" s="221" t="s">
        <v>122</v>
      </c>
      <c r="AU199" s="221" t="s">
        <v>79</v>
      </c>
      <c r="AV199" s="14" t="s">
        <v>120</v>
      </c>
      <c r="AW199" s="14" t="s">
        <v>30</v>
      </c>
      <c r="AX199" s="14" t="s">
        <v>79</v>
      </c>
      <c r="AY199" s="221" t="s">
        <v>115</v>
      </c>
    </row>
    <row r="200" spans="1:65" s="2" customFormat="1" ht="16.5" customHeight="1">
      <c r="A200" s="34"/>
      <c r="B200" s="35"/>
      <c r="C200" s="222" t="s">
        <v>156</v>
      </c>
      <c r="D200" s="222" t="s">
        <v>131</v>
      </c>
      <c r="E200" s="223" t="s">
        <v>203</v>
      </c>
      <c r="F200" s="224" t="s">
        <v>204</v>
      </c>
      <c r="G200" s="225" t="s">
        <v>141</v>
      </c>
      <c r="H200" s="226">
        <v>4732</v>
      </c>
      <c r="I200" s="227"/>
      <c r="J200" s="228">
        <f>ROUND(I200*H200,2)</f>
        <v>0</v>
      </c>
      <c r="K200" s="229"/>
      <c r="L200" s="230"/>
      <c r="M200" s="231" t="s">
        <v>1</v>
      </c>
      <c r="N200" s="232" t="s">
        <v>38</v>
      </c>
      <c r="O200" s="71"/>
      <c r="P200" s="191">
        <f>O200*H200</f>
        <v>0</v>
      </c>
      <c r="Q200" s="191">
        <v>0</v>
      </c>
      <c r="R200" s="191">
        <f>Q200*H200</f>
        <v>0</v>
      </c>
      <c r="S200" s="191">
        <v>0</v>
      </c>
      <c r="T200" s="192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3" t="s">
        <v>135</v>
      </c>
      <c r="AT200" s="193" t="s">
        <v>131</v>
      </c>
      <c r="AU200" s="193" t="s">
        <v>79</v>
      </c>
      <c r="AY200" s="17" t="s">
        <v>115</v>
      </c>
      <c r="BE200" s="194">
        <f>IF(N200="základní",J200,0)</f>
        <v>0</v>
      </c>
      <c r="BF200" s="194">
        <f>IF(N200="snížená",J200,0)</f>
        <v>0</v>
      </c>
      <c r="BG200" s="194">
        <f>IF(N200="zákl. přenesená",J200,0)</f>
        <v>0</v>
      </c>
      <c r="BH200" s="194">
        <f>IF(N200="sníž. přenesená",J200,0)</f>
        <v>0</v>
      </c>
      <c r="BI200" s="194">
        <f>IF(N200="nulová",J200,0)</f>
        <v>0</v>
      </c>
      <c r="BJ200" s="17" t="s">
        <v>79</v>
      </c>
      <c r="BK200" s="194">
        <f>ROUND(I200*H200,2)</f>
        <v>0</v>
      </c>
      <c r="BL200" s="17" t="s">
        <v>120</v>
      </c>
      <c r="BM200" s="193" t="s">
        <v>205</v>
      </c>
    </row>
    <row r="201" spans="1:65" s="2" customFormat="1" ht="11.25">
      <c r="A201" s="34"/>
      <c r="B201" s="35"/>
      <c r="C201" s="36"/>
      <c r="D201" s="195" t="s">
        <v>121</v>
      </c>
      <c r="E201" s="36"/>
      <c r="F201" s="196" t="s">
        <v>204</v>
      </c>
      <c r="G201" s="36"/>
      <c r="H201" s="36"/>
      <c r="I201" s="197"/>
      <c r="J201" s="36"/>
      <c r="K201" s="36"/>
      <c r="L201" s="39"/>
      <c r="M201" s="198"/>
      <c r="N201" s="199"/>
      <c r="O201" s="71"/>
      <c r="P201" s="71"/>
      <c r="Q201" s="71"/>
      <c r="R201" s="71"/>
      <c r="S201" s="71"/>
      <c r="T201" s="72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121</v>
      </c>
      <c r="AU201" s="17" t="s">
        <v>79</v>
      </c>
    </row>
    <row r="202" spans="1:65" s="13" customFormat="1" ht="11.25">
      <c r="B202" s="200"/>
      <c r="C202" s="201"/>
      <c r="D202" s="195" t="s">
        <v>122</v>
      </c>
      <c r="E202" s="202" t="s">
        <v>1</v>
      </c>
      <c r="F202" s="203" t="s">
        <v>198</v>
      </c>
      <c r="G202" s="201"/>
      <c r="H202" s="204">
        <v>4732</v>
      </c>
      <c r="I202" s="205"/>
      <c r="J202" s="201"/>
      <c r="K202" s="201"/>
      <c r="L202" s="206"/>
      <c r="M202" s="207"/>
      <c r="N202" s="208"/>
      <c r="O202" s="208"/>
      <c r="P202" s="208"/>
      <c r="Q202" s="208"/>
      <c r="R202" s="208"/>
      <c r="S202" s="208"/>
      <c r="T202" s="209"/>
      <c r="AT202" s="210" t="s">
        <v>122</v>
      </c>
      <c r="AU202" s="210" t="s">
        <v>79</v>
      </c>
      <c r="AV202" s="13" t="s">
        <v>81</v>
      </c>
      <c r="AW202" s="13" t="s">
        <v>30</v>
      </c>
      <c r="AX202" s="13" t="s">
        <v>73</v>
      </c>
      <c r="AY202" s="210" t="s">
        <v>115</v>
      </c>
    </row>
    <row r="203" spans="1:65" s="14" customFormat="1" ht="11.25">
      <c r="B203" s="211"/>
      <c r="C203" s="212"/>
      <c r="D203" s="195" t="s">
        <v>122</v>
      </c>
      <c r="E203" s="213" t="s">
        <v>1</v>
      </c>
      <c r="F203" s="214" t="s">
        <v>124</v>
      </c>
      <c r="G203" s="212"/>
      <c r="H203" s="215">
        <v>4732</v>
      </c>
      <c r="I203" s="216"/>
      <c r="J203" s="212"/>
      <c r="K203" s="212"/>
      <c r="L203" s="217"/>
      <c r="M203" s="218"/>
      <c r="N203" s="219"/>
      <c r="O203" s="219"/>
      <c r="P203" s="219"/>
      <c r="Q203" s="219"/>
      <c r="R203" s="219"/>
      <c r="S203" s="219"/>
      <c r="T203" s="220"/>
      <c r="AT203" s="221" t="s">
        <v>122</v>
      </c>
      <c r="AU203" s="221" t="s">
        <v>79</v>
      </c>
      <c r="AV203" s="14" t="s">
        <v>120</v>
      </c>
      <c r="AW203" s="14" t="s">
        <v>30</v>
      </c>
      <c r="AX203" s="14" t="s">
        <v>79</v>
      </c>
      <c r="AY203" s="221" t="s">
        <v>115</v>
      </c>
    </row>
    <row r="204" spans="1:65" s="2" customFormat="1" ht="16.5" customHeight="1">
      <c r="A204" s="34"/>
      <c r="B204" s="35"/>
      <c r="C204" s="222" t="s">
        <v>206</v>
      </c>
      <c r="D204" s="222" t="s">
        <v>131</v>
      </c>
      <c r="E204" s="223" t="s">
        <v>207</v>
      </c>
      <c r="F204" s="224" t="s">
        <v>208</v>
      </c>
      <c r="G204" s="225" t="s">
        <v>141</v>
      </c>
      <c r="H204" s="226">
        <v>22</v>
      </c>
      <c r="I204" s="227"/>
      <c r="J204" s="228">
        <f>ROUND(I204*H204,2)</f>
        <v>0</v>
      </c>
      <c r="K204" s="229"/>
      <c r="L204" s="230"/>
      <c r="M204" s="231" t="s">
        <v>1</v>
      </c>
      <c r="N204" s="232" t="s">
        <v>38</v>
      </c>
      <c r="O204" s="71"/>
      <c r="P204" s="191">
        <f>O204*H204</f>
        <v>0</v>
      </c>
      <c r="Q204" s="191">
        <v>0</v>
      </c>
      <c r="R204" s="191">
        <f>Q204*H204</f>
        <v>0</v>
      </c>
      <c r="S204" s="191">
        <v>0</v>
      </c>
      <c r="T204" s="192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3" t="s">
        <v>135</v>
      </c>
      <c r="AT204" s="193" t="s">
        <v>131</v>
      </c>
      <c r="AU204" s="193" t="s">
        <v>79</v>
      </c>
      <c r="AY204" s="17" t="s">
        <v>115</v>
      </c>
      <c r="BE204" s="194">
        <f>IF(N204="základní",J204,0)</f>
        <v>0</v>
      </c>
      <c r="BF204" s="194">
        <f>IF(N204="snížená",J204,0)</f>
        <v>0</v>
      </c>
      <c r="BG204" s="194">
        <f>IF(N204="zákl. přenesená",J204,0)</f>
        <v>0</v>
      </c>
      <c r="BH204" s="194">
        <f>IF(N204="sníž. přenesená",J204,0)</f>
        <v>0</v>
      </c>
      <c r="BI204" s="194">
        <f>IF(N204="nulová",J204,0)</f>
        <v>0</v>
      </c>
      <c r="BJ204" s="17" t="s">
        <v>79</v>
      </c>
      <c r="BK204" s="194">
        <f>ROUND(I204*H204,2)</f>
        <v>0</v>
      </c>
      <c r="BL204" s="17" t="s">
        <v>120</v>
      </c>
      <c r="BM204" s="193" t="s">
        <v>209</v>
      </c>
    </row>
    <row r="205" spans="1:65" s="2" customFormat="1" ht="11.25">
      <c r="A205" s="34"/>
      <c r="B205" s="35"/>
      <c r="C205" s="36"/>
      <c r="D205" s="195" t="s">
        <v>121</v>
      </c>
      <c r="E205" s="36"/>
      <c r="F205" s="196" t="s">
        <v>208</v>
      </c>
      <c r="G205" s="36"/>
      <c r="H205" s="36"/>
      <c r="I205" s="197"/>
      <c r="J205" s="36"/>
      <c r="K205" s="36"/>
      <c r="L205" s="39"/>
      <c r="M205" s="198"/>
      <c r="N205" s="199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121</v>
      </c>
      <c r="AU205" s="17" t="s">
        <v>79</v>
      </c>
    </row>
    <row r="206" spans="1:65" s="13" customFormat="1" ht="11.25">
      <c r="B206" s="200"/>
      <c r="C206" s="201"/>
      <c r="D206" s="195" t="s">
        <v>122</v>
      </c>
      <c r="E206" s="202" t="s">
        <v>1</v>
      </c>
      <c r="F206" s="203" t="s">
        <v>210</v>
      </c>
      <c r="G206" s="201"/>
      <c r="H206" s="204">
        <v>22</v>
      </c>
      <c r="I206" s="205"/>
      <c r="J206" s="201"/>
      <c r="K206" s="201"/>
      <c r="L206" s="206"/>
      <c r="M206" s="207"/>
      <c r="N206" s="208"/>
      <c r="O206" s="208"/>
      <c r="P206" s="208"/>
      <c r="Q206" s="208"/>
      <c r="R206" s="208"/>
      <c r="S206" s="208"/>
      <c r="T206" s="209"/>
      <c r="AT206" s="210" t="s">
        <v>122</v>
      </c>
      <c r="AU206" s="210" t="s">
        <v>79</v>
      </c>
      <c r="AV206" s="13" t="s">
        <v>81</v>
      </c>
      <c r="AW206" s="13" t="s">
        <v>30</v>
      </c>
      <c r="AX206" s="13" t="s">
        <v>73</v>
      </c>
      <c r="AY206" s="210" t="s">
        <v>115</v>
      </c>
    </row>
    <row r="207" spans="1:65" s="14" customFormat="1" ht="11.25">
      <c r="B207" s="211"/>
      <c r="C207" s="212"/>
      <c r="D207" s="195" t="s">
        <v>122</v>
      </c>
      <c r="E207" s="213" t="s">
        <v>1</v>
      </c>
      <c r="F207" s="214" t="s">
        <v>124</v>
      </c>
      <c r="G207" s="212"/>
      <c r="H207" s="215">
        <v>22</v>
      </c>
      <c r="I207" s="216"/>
      <c r="J207" s="212"/>
      <c r="K207" s="212"/>
      <c r="L207" s="217"/>
      <c r="M207" s="218"/>
      <c r="N207" s="219"/>
      <c r="O207" s="219"/>
      <c r="P207" s="219"/>
      <c r="Q207" s="219"/>
      <c r="R207" s="219"/>
      <c r="S207" s="219"/>
      <c r="T207" s="220"/>
      <c r="AT207" s="221" t="s">
        <v>122</v>
      </c>
      <c r="AU207" s="221" t="s">
        <v>79</v>
      </c>
      <c r="AV207" s="14" t="s">
        <v>120</v>
      </c>
      <c r="AW207" s="14" t="s">
        <v>30</v>
      </c>
      <c r="AX207" s="14" t="s">
        <v>79</v>
      </c>
      <c r="AY207" s="221" t="s">
        <v>115</v>
      </c>
    </row>
    <row r="208" spans="1:65" s="2" customFormat="1" ht="21.75" customHeight="1">
      <c r="A208" s="34"/>
      <c r="B208" s="35"/>
      <c r="C208" s="222" t="s">
        <v>160</v>
      </c>
      <c r="D208" s="222" t="s">
        <v>131</v>
      </c>
      <c r="E208" s="223" t="s">
        <v>211</v>
      </c>
      <c r="F208" s="224" t="s">
        <v>212</v>
      </c>
      <c r="G208" s="225" t="s">
        <v>141</v>
      </c>
      <c r="H208" s="226">
        <v>22</v>
      </c>
      <c r="I208" s="227"/>
      <c r="J208" s="228">
        <f>ROUND(I208*H208,2)</f>
        <v>0</v>
      </c>
      <c r="K208" s="229"/>
      <c r="L208" s="230"/>
      <c r="M208" s="231" t="s">
        <v>1</v>
      </c>
      <c r="N208" s="232" t="s">
        <v>38</v>
      </c>
      <c r="O208" s="71"/>
      <c r="P208" s="191">
        <f>O208*H208</f>
        <v>0</v>
      </c>
      <c r="Q208" s="191">
        <v>0</v>
      </c>
      <c r="R208" s="191">
        <f>Q208*H208</f>
        <v>0</v>
      </c>
      <c r="S208" s="191">
        <v>0</v>
      </c>
      <c r="T208" s="192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3" t="s">
        <v>135</v>
      </c>
      <c r="AT208" s="193" t="s">
        <v>131</v>
      </c>
      <c r="AU208" s="193" t="s">
        <v>79</v>
      </c>
      <c r="AY208" s="17" t="s">
        <v>115</v>
      </c>
      <c r="BE208" s="194">
        <f>IF(N208="základní",J208,0)</f>
        <v>0</v>
      </c>
      <c r="BF208" s="194">
        <f>IF(N208="snížená",J208,0)</f>
        <v>0</v>
      </c>
      <c r="BG208" s="194">
        <f>IF(N208="zákl. přenesená",J208,0)</f>
        <v>0</v>
      </c>
      <c r="BH208" s="194">
        <f>IF(N208="sníž. přenesená",J208,0)</f>
        <v>0</v>
      </c>
      <c r="BI208" s="194">
        <f>IF(N208="nulová",J208,0)</f>
        <v>0</v>
      </c>
      <c r="BJ208" s="17" t="s">
        <v>79</v>
      </c>
      <c r="BK208" s="194">
        <f>ROUND(I208*H208,2)</f>
        <v>0</v>
      </c>
      <c r="BL208" s="17" t="s">
        <v>120</v>
      </c>
      <c r="BM208" s="193" t="s">
        <v>213</v>
      </c>
    </row>
    <row r="209" spans="1:65" s="2" customFormat="1" ht="11.25">
      <c r="A209" s="34"/>
      <c r="B209" s="35"/>
      <c r="C209" s="36"/>
      <c r="D209" s="195" t="s">
        <v>121</v>
      </c>
      <c r="E209" s="36"/>
      <c r="F209" s="196" t="s">
        <v>212</v>
      </c>
      <c r="G209" s="36"/>
      <c r="H209" s="36"/>
      <c r="I209" s="197"/>
      <c r="J209" s="36"/>
      <c r="K209" s="36"/>
      <c r="L209" s="39"/>
      <c r="M209" s="198"/>
      <c r="N209" s="199"/>
      <c r="O209" s="71"/>
      <c r="P209" s="71"/>
      <c r="Q209" s="71"/>
      <c r="R209" s="71"/>
      <c r="S209" s="71"/>
      <c r="T209" s="72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121</v>
      </c>
      <c r="AU209" s="17" t="s">
        <v>79</v>
      </c>
    </row>
    <row r="210" spans="1:65" s="13" customFormat="1" ht="11.25">
      <c r="B210" s="200"/>
      <c r="C210" s="201"/>
      <c r="D210" s="195" t="s">
        <v>122</v>
      </c>
      <c r="E210" s="202" t="s">
        <v>1</v>
      </c>
      <c r="F210" s="203" t="s">
        <v>210</v>
      </c>
      <c r="G210" s="201"/>
      <c r="H210" s="204">
        <v>22</v>
      </c>
      <c r="I210" s="205"/>
      <c r="J210" s="201"/>
      <c r="K210" s="201"/>
      <c r="L210" s="206"/>
      <c r="M210" s="207"/>
      <c r="N210" s="208"/>
      <c r="O210" s="208"/>
      <c r="P210" s="208"/>
      <c r="Q210" s="208"/>
      <c r="R210" s="208"/>
      <c r="S210" s="208"/>
      <c r="T210" s="209"/>
      <c r="AT210" s="210" t="s">
        <v>122</v>
      </c>
      <c r="AU210" s="210" t="s">
        <v>79</v>
      </c>
      <c r="AV210" s="13" t="s">
        <v>81</v>
      </c>
      <c r="AW210" s="13" t="s">
        <v>30</v>
      </c>
      <c r="AX210" s="13" t="s">
        <v>73</v>
      </c>
      <c r="AY210" s="210" t="s">
        <v>115</v>
      </c>
    </row>
    <row r="211" spans="1:65" s="14" customFormat="1" ht="11.25">
      <c r="B211" s="211"/>
      <c r="C211" s="212"/>
      <c r="D211" s="195" t="s">
        <v>122</v>
      </c>
      <c r="E211" s="213" t="s">
        <v>1</v>
      </c>
      <c r="F211" s="214" t="s">
        <v>124</v>
      </c>
      <c r="G211" s="212"/>
      <c r="H211" s="215">
        <v>22</v>
      </c>
      <c r="I211" s="216"/>
      <c r="J211" s="212"/>
      <c r="K211" s="212"/>
      <c r="L211" s="217"/>
      <c r="M211" s="218"/>
      <c r="N211" s="219"/>
      <c r="O211" s="219"/>
      <c r="P211" s="219"/>
      <c r="Q211" s="219"/>
      <c r="R211" s="219"/>
      <c r="S211" s="219"/>
      <c r="T211" s="220"/>
      <c r="AT211" s="221" t="s">
        <v>122</v>
      </c>
      <c r="AU211" s="221" t="s">
        <v>79</v>
      </c>
      <c r="AV211" s="14" t="s">
        <v>120</v>
      </c>
      <c r="AW211" s="14" t="s">
        <v>30</v>
      </c>
      <c r="AX211" s="14" t="s">
        <v>79</v>
      </c>
      <c r="AY211" s="221" t="s">
        <v>115</v>
      </c>
    </row>
    <row r="212" spans="1:65" s="2" customFormat="1" ht="16.5" customHeight="1">
      <c r="A212" s="34"/>
      <c r="B212" s="35"/>
      <c r="C212" s="222" t="s">
        <v>7</v>
      </c>
      <c r="D212" s="222" t="s">
        <v>131</v>
      </c>
      <c r="E212" s="223" t="s">
        <v>214</v>
      </c>
      <c r="F212" s="224" t="s">
        <v>215</v>
      </c>
      <c r="G212" s="225" t="s">
        <v>141</v>
      </c>
      <c r="H212" s="226">
        <v>44</v>
      </c>
      <c r="I212" s="227"/>
      <c r="J212" s="228">
        <f>ROUND(I212*H212,2)</f>
        <v>0</v>
      </c>
      <c r="K212" s="229"/>
      <c r="L212" s="230"/>
      <c r="M212" s="231" t="s">
        <v>1</v>
      </c>
      <c r="N212" s="232" t="s">
        <v>38</v>
      </c>
      <c r="O212" s="71"/>
      <c r="P212" s="191">
        <f>O212*H212</f>
        <v>0</v>
      </c>
      <c r="Q212" s="191">
        <v>0</v>
      </c>
      <c r="R212" s="191">
        <f>Q212*H212</f>
        <v>0</v>
      </c>
      <c r="S212" s="191">
        <v>0</v>
      </c>
      <c r="T212" s="192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3" t="s">
        <v>135</v>
      </c>
      <c r="AT212" s="193" t="s">
        <v>131</v>
      </c>
      <c r="AU212" s="193" t="s">
        <v>79</v>
      </c>
      <c r="AY212" s="17" t="s">
        <v>115</v>
      </c>
      <c r="BE212" s="194">
        <f>IF(N212="základní",J212,0)</f>
        <v>0</v>
      </c>
      <c r="BF212" s="194">
        <f>IF(N212="snížená",J212,0)</f>
        <v>0</v>
      </c>
      <c r="BG212" s="194">
        <f>IF(N212="zákl. přenesená",J212,0)</f>
        <v>0</v>
      </c>
      <c r="BH212" s="194">
        <f>IF(N212="sníž. přenesená",J212,0)</f>
        <v>0</v>
      </c>
      <c r="BI212" s="194">
        <f>IF(N212="nulová",J212,0)</f>
        <v>0</v>
      </c>
      <c r="BJ212" s="17" t="s">
        <v>79</v>
      </c>
      <c r="BK212" s="194">
        <f>ROUND(I212*H212,2)</f>
        <v>0</v>
      </c>
      <c r="BL212" s="17" t="s">
        <v>120</v>
      </c>
      <c r="BM212" s="193" t="s">
        <v>216</v>
      </c>
    </row>
    <row r="213" spans="1:65" s="2" customFormat="1" ht="11.25">
      <c r="A213" s="34"/>
      <c r="B213" s="35"/>
      <c r="C213" s="36"/>
      <c r="D213" s="195" t="s">
        <v>121</v>
      </c>
      <c r="E213" s="36"/>
      <c r="F213" s="196" t="s">
        <v>215</v>
      </c>
      <c r="G213" s="36"/>
      <c r="H213" s="36"/>
      <c r="I213" s="197"/>
      <c r="J213" s="36"/>
      <c r="K213" s="36"/>
      <c r="L213" s="39"/>
      <c r="M213" s="198"/>
      <c r="N213" s="199"/>
      <c r="O213" s="71"/>
      <c r="P213" s="71"/>
      <c r="Q213" s="71"/>
      <c r="R213" s="71"/>
      <c r="S213" s="71"/>
      <c r="T213" s="72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121</v>
      </c>
      <c r="AU213" s="17" t="s">
        <v>79</v>
      </c>
    </row>
    <row r="214" spans="1:65" s="13" customFormat="1" ht="11.25">
      <c r="B214" s="200"/>
      <c r="C214" s="201"/>
      <c r="D214" s="195" t="s">
        <v>122</v>
      </c>
      <c r="E214" s="202" t="s">
        <v>1</v>
      </c>
      <c r="F214" s="203" t="s">
        <v>217</v>
      </c>
      <c r="G214" s="201"/>
      <c r="H214" s="204">
        <v>44</v>
      </c>
      <c r="I214" s="205"/>
      <c r="J214" s="201"/>
      <c r="K214" s="201"/>
      <c r="L214" s="206"/>
      <c r="M214" s="207"/>
      <c r="N214" s="208"/>
      <c r="O214" s="208"/>
      <c r="P214" s="208"/>
      <c r="Q214" s="208"/>
      <c r="R214" s="208"/>
      <c r="S214" s="208"/>
      <c r="T214" s="209"/>
      <c r="AT214" s="210" t="s">
        <v>122</v>
      </c>
      <c r="AU214" s="210" t="s">
        <v>79</v>
      </c>
      <c r="AV214" s="13" t="s">
        <v>81</v>
      </c>
      <c r="AW214" s="13" t="s">
        <v>30</v>
      </c>
      <c r="AX214" s="13" t="s">
        <v>73</v>
      </c>
      <c r="AY214" s="210" t="s">
        <v>115</v>
      </c>
    </row>
    <row r="215" spans="1:65" s="14" customFormat="1" ht="11.25">
      <c r="B215" s="211"/>
      <c r="C215" s="212"/>
      <c r="D215" s="195" t="s">
        <v>122</v>
      </c>
      <c r="E215" s="213" t="s">
        <v>1</v>
      </c>
      <c r="F215" s="214" t="s">
        <v>124</v>
      </c>
      <c r="G215" s="212"/>
      <c r="H215" s="215">
        <v>44</v>
      </c>
      <c r="I215" s="216"/>
      <c r="J215" s="212"/>
      <c r="K215" s="212"/>
      <c r="L215" s="217"/>
      <c r="M215" s="218"/>
      <c r="N215" s="219"/>
      <c r="O215" s="219"/>
      <c r="P215" s="219"/>
      <c r="Q215" s="219"/>
      <c r="R215" s="219"/>
      <c r="S215" s="219"/>
      <c r="T215" s="220"/>
      <c r="AT215" s="221" t="s">
        <v>122</v>
      </c>
      <c r="AU215" s="221" t="s">
        <v>79</v>
      </c>
      <c r="AV215" s="14" t="s">
        <v>120</v>
      </c>
      <c r="AW215" s="14" t="s">
        <v>30</v>
      </c>
      <c r="AX215" s="14" t="s">
        <v>79</v>
      </c>
      <c r="AY215" s="221" t="s">
        <v>115</v>
      </c>
    </row>
    <row r="216" spans="1:65" s="2" customFormat="1" ht="16.5" customHeight="1">
      <c r="A216" s="34"/>
      <c r="B216" s="35"/>
      <c r="C216" s="181" t="s">
        <v>166</v>
      </c>
      <c r="D216" s="181" t="s">
        <v>116</v>
      </c>
      <c r="E216" s="182" t="s">
        <v>218</v>
      </c>
      <c r="F216" s="183" t="s">
        <v>219</v>
      </c>
      <c r="G216" s="184" t="s">
        <v>165</v>
      </c>
      <c r="H216" s="185">
        <v>3614</v>
      </c>
      <c r="I216" s="186"/>
      <c r="J216" s="187">
        <f>ROUND(I216*H216,2)</f>
        <v>0</v>
      </c>
      <c r="K216" s="188"/>
      <c r="L216" s="39"/>
      <c r="M216" s="189" t="s">
        <v>1</v>
      </c>
      <c r="N216" s="190" t="s">
        <v>38</v>
      </c>
      <c r="O216" s="71"/>
      <c r="P216" s="191">
        <f>O216*H216</f>
        <v>0</v>
      </c>
      <c r="Q216" s="191">
        <v>0</v>
      </c>
      <c r="R216" s="191">
        <f>Q216*H216</f>
        <v>0</v>
      </c>
      <c r="S216" s="191">
        <v>0</v>
      </c>
      <c r="T216" s="192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3" t="s">
        <v>120</v>
      </c>
      <c r="AT216" s="193" t="s">
        <v>116</v>
      </c>
      <c r="AU216" s="193" t="s">
        <v>79</v>
      </c>
      <c r="AY216" s="17" t="s">
        <v>115</v>
      </c>
      <c r="BE216" s="194">
        <f>IF(N216="základní",J216,0)</f>
        <v>0</v>
      </c>
      <c r="BF216" s="194">
        <f>IF(N216="snížená",J216,0)</f>
        <v>0</v>
      </c>
      <c r="BG216" s="194">
        <f>IF(N216="zákl. přenesená",J216,0)</f>
        <v>0</v>
      </c>
      <c r="BH216" s="194">
        <f>IF(N216="sníž. přenesená",J216,0)</f>
        <v>0</v>
      </c>
      <c r="BI216" s="194">
        <f>IF(N216="nulová",J216,0)</f>
        <v>0</v>
      </c>
      <c r="BJ216" s="17" t="s">
        <v>79</v>
      </c>
      <c r="BK216" s="194">
        <f>ROUND(I216*H216,2)</f>
        <v>0</v>
      </c>
      <c r="BL216" s="17" t="s">
        <v>120</v>
      </c>
      <c r="BM216" s="193" t="s">
        <v>220</v>
      </c>
    </row>
    <row r="217" spans="1:65" s="2" customFormat="1" ht="11.25">
      <c r="A217" s="34"/>
      <c r="B217" s="35"/>
      <c r="C217" s="36"/>
      <c r="D217" s="195" t="s">
        <v>121</v>
      </c>
      <c r="E217" s="36"/>
      <c r="F217" s="196" t="s">
        <v>219</v>
      </c>
      <c r="G217" s="36"/>
      <c r="H217" s="36"/>
      <c r="I217" s="197"/>
      <c r="J217" s="36"/>
      <c r="K217" s="36"/>
      <c r="L217" s="39"/>
      <c r="M217" s="198"/>
      <c r="N217" s="199"/>
      <c r="O217" s="71"/>
      <c r="P217" s="71"/>
      <c r="Q217" s="71"/>
      <c r="R217" s="71"/>
      <c r="S217" s="71"/>
      <c r="T217" s="72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121</v>
      </c>
      <c r="AU217" s="17" t="s">
        <v>79</v>
      </c>
    </row>
    <row r="218" spans="1:65" s="13" customFormat="1" ht="11.25">
      <c r="B218" s="200"/>
      <c r="C218" s="201"/>
      <c r="D218" s="195" t="s">
        <v>122</v>
      </c>
      <c r="E218" s="202" t="s">
        <v>1</v>
      </c>
      <c r="F218" s="203" t="s">
        <v>221</v>
      </c>
      <c r="G218" s="201"/>
      <c r="H218" s="204">
        <v>5964</v>
      </c>
      <c r="I218" s="205"/>
      <c r="J218" s="201"/>
      <c r="K218" s="201"/>
      <c r="L218" s="206"/>
      <c r="M218" s="207"/>
      <c r="N218" s="208"/>
      <c r="O218" s="208"/>
      <c r="P218" s="208"/>
      <c r="Q218" s="208"/>
      <c r="R218" s="208"/>
      <c r="S218" s="208"/>
      <c r="T218" s="209"/>
      <c r="AT218" s="210" t="s">
        <v>122</v>
      </c>
      <c r="AU218" s="210" t="s">
        <v>79</v>
      </c>
      <c r="AV218" s="13" t="s">
        <v>81</v>
      </c>
      <c r="AW218" s="13" t="s">
        <v>30</v>
      </c>
      <c r="AX218" s="13" t="s">
        <v>73</v>
      </c>
      <c r="AY218" s="210" t="s">
        <v>115</v>
      </c>
    </row>
    <row r="219" spans="1:65" s="13" customFormat="1" ht="11.25">
      <c r="B219" s="200"/>
      <c r="C219" s="201"/>
      <c r="D219" s="195" t="s">
        <v>122</v>
      </c>
      <c r="E219" s="202" t="s">
        <v>1</v>
      </c>
      <c r="F219" s="203" t="s">
        <v>222</v>
      </c>
      <c r="G219" s="201"/>
      <c r="H219" s="204">
        <v>-800</v>
      </c>
      <c r="I219" s="205"/>
      <c r="J219" s="201"/>
      <c r="K219" s="201"/>
      <c r="L219" s="206"/>
      <c r="M219" s="207"/>
      <c r="N219" s="208"/>
      <c r="O219" s="208"/>
      <c r="P219" s="208"/>
      <c r="Q219" s="208"/>
      <c r="R219" s="208"/>
      <c r="S219" s="208"/>
      <c r="T219" s="209"/>
      <c r="AT219" s="210" t="s">
        <v>122</v>
      </c>
      <c r="AU219" s="210" t="s">
        <v>79</v>
      </c>
      <c r="AV219" s="13" t="s">
        <v>81</v>
      </c>
      <c r="AW219" s="13" t="s">
        <v>30</v>
      </c>
      <c r="AX219" s="13" t="s">
        <v>73</v>
      </c>
      <c r="AY219" s="210" t="s">
        <v>115</v>
      </c>
    </row>
    <row r="220" spans="1:65" s="13" customFormat="1" ht="11.25">
      <c r="B220" s="200"/>
      <c r="C220" s="201"/>
      <c r="D220" s="195" t="s">
        <v>122</v>
      </c>
      <c r="E220" s="202" t="s">
        <v>1</v>
      </c>
      <c r="F220" s="203" t="s">
        <v>223</v>
      </c>
      <c r="G220" s="201"/>
      <c r="H220" s="204">
        <v>-650</v>
      </c>
      <c r="I220" s="205"/>
      <c r="J220" s="201"/>
      <c r="K220" s="201"/>
      <c r="L220" s="206"/>
      <c r="M220" s="207"/>
      <c r="N220" s="208"/>
      <c r="O220" s="208"/>
      <c r="P220" s="208"/>
      <c r="Q220" s="208"/>
      <c r="R220" s="208"/>
      <c r="S220" s="208"/>
      <c r="T220" s="209"/>
      <c r="AT220" s="210" t="s">
        <v>122</v>
      </c>
      <c r="AU220" s="210" t="s">
        <v>79</v>
      </c>
      <c r="AV220" s="13" t="s">
        <v>81</v>
      </c>
      <c r="AW220" s="13" t="s">
        <v>30</v>
      </c>
      <c r="AX220" s="13" t="s">
        <v>73</v>
      </c>
      <c r="AY220" s="210" t="s">
        <v>115</v>
      </c>
    </row>
    <row r="221" spans="1:65" s="13" customFormat="1" ht="11.25">
      <c r="B221" s="200"/>
      <c r="C221" s="201"/>
      <c r="D221" s="195" t="s">
        <v>122</v>
      </c>
      <c r="E221" s="202" t="s">
        <v>1</v>
      </c>
      <c r="F221" s="203" t="s">
        <v>224</v>
      </c>
      <c r="G221" s="201"/>
      <c r="H221" s="204">
        <v>-750</v>
      </c>
      <c r="I221" s="205"/>
      <c r="J221" s="201"/>
      <c r="K221" s="201"/>
      <c r="L221" s="206"/>
      <c r="M221" s="207"/>
      <c r="N221" s="208"/>
      <c r="O221" s="208"/>
      <c r="P221" s="208"/>
      <c r="Q221" s="208"/>
      <c r="R221" s="208"/>
      <c r="S221" s="208"/>
      <c r="T221" s="209"/>
      <c r="AT221" s="210" t="s">
        <v>122</v>
      </c>
      <c r="AU221" s="210" t="s">
        <v>79</v>
      </c>
      <c r="AV221" s="13" t="s">
        <v>81</v>
      </c>
      <c r="AW221" s="13" t="s">
        <v>30</v>
      </c>
      <c r="AX221" s="13" t="s">
        <v>73</v>
      </c>
      <c r="AY221" s="210" t="s">
        <v>115</v>
      </c>
    </row>
    <row r="222" spans="1:65" s="13" customFormat="1" ht="11.25">
      <c r="B222" s="200"/>
      <c r="C222" s="201"/>
      <c r="D222" s="195" t="s">
        <v>122</v>
      </c>
      <c r="E222" s="202" t="s">
        <v>1</v>
      </c>
      <c r="F222" s="203" t="s">
        <v>225</v>
      </c>
      <c r="G222" s="201"/>
      <c r="H222" s="204">
        <v>-150</v>
      </c>
      <c r="I222" s="205"/>
      <c r="J222" s="201"/>
      <c r="K222" s="201"/>
      <c r="L222" s="206"/>
      <c r="M222" s="207"/>
      <c r="N222" s="208"/>
      <c r="O222" s="208"/>
      <c r="P222" s="208"/>
      <c r="Q222" s="208"/>
      <c r="R222" s="208"/>
      <c r="S222" s="208"/>
      <c r="T222" s="209"/>
      <c r="AT222" s="210" t="s">
        <v>122</v>
      </c>
      <c r="AU222" s="210" t="s">
        <v>79</v>
      </c>
      <c r="AV222" s="13" t="s">
        <v>81</v>
      </c>
      <c r="AW222" s="13" t="s">
        <v>30</v>
      </c>
      <c r="AX222" s="13" t="s">
        <v>73</v>
      </c>
      <c r="AY222" s="210" t="s">
        <v>115</v>
      </c>
    </row>
    <row r="223" spans="1:65" s="14" customFormat="1" ht="11.25">
      <c r="B223" s="211"/>
      <c r="C223" s="212"/>
      <c r="D223" s="195" t="s">
        <v>122</v>
      </c>
      <c r="E223" s="213" t="s">
        <v>1</v>
      </c>
      <c r="F223" s="214" t="s">
        <v>124</v>
      </c>
      <c r="G223" s="212"/>
      <c r="H223" s="215">
        <v>3614</v>
      </c>
      <c r="I223" s="216"/>
      <c r="J223" s="212"/>
      <c r="K223" s="212"/>
      <c r="L223" s="217"/>
      <c r="M223" s="218"/>
      <c r="N223" s="219"/>
      <c r="O223" s="219"/>
      <c r="P223" s="219"/>
      <c r="Q223" s="219"/>
      <c r="R223" s="219"/>
      <c r="S223" s="219"/>
      <c r="T223" s="220"/>
      <c r="AT223" s="221" t="s">
        <v>122</v>
      </c>
      <c r="AU223" s="221" t="s">
        <v>79</v>
      </c>
      <c r="AV223" s="14" t="s">
        <v>120</v>
      </c>
      <c r="AW223" s="14" t="s">
        <v>30</v>
      </c>
      <c r="AX223" s="14" t="s">
        <v>79</v>
      </c>
      <c r="AY223" s="221" t="s">
        <v>115</v>
      </c>
    </row>
    <row r="224" spans="1:65" s="2" customFormat="1" ht="21.75" customHeight="1">
      <c r="A224" s="34"/>
      <c r="B224" s="35"/>
      <c r="C224" s="181" t="s">
        <v>226</v>
      </c>
      <c r="D224" s="181" t="s">
        <v>116</v>
      </c>
      <c r="E224" s="182" t="s">
        <v>227</v>
      </c>
      <c r="F224" s="183" t="s">
        <v>228</v>
      </c>
      <c r="G224" s="184" t="s">
        <v>165</v>
      </c>
      <c r="H224" s="185">
        <v>3614</v>
      </c>
      <c r="I224" s="186"/>
      <c r="J224" s="187">
        <f>ROUND(I224*H224,2)</f>
        <v>0</v>
      </c>
      <c r="K224" s="188"/>
      <c r="L224" s="39"/>
      <c r="M224" s="189" t="s">
        <v>1</v>
      </c>
      <c r="N224" s="190" t="s">
        <v>38</v>
      </c>
      <c r="O224" s="71"/>
      <c r="P224" s="191">
        <f>O224*H224</f>
        <v>0</v>
      </c>
      <c r="Q224" s="191">
        <v>0</v>
      </c>
      <c r="R224" s="191">
        <f>Q224*H224</f>
        <v>0</v>
      </c>
      <c r="S224" s="191">
        <v>0</v>
      </c>
      <c r="T224" s="192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3" t="s">
        <v>120</v>
      </c>
      <c r="AT224" s="193" t="s">
        <v>116</v>
      </c>
      <c r="AU224" s="193" t="s">
        <v>79</v>
      </c>
      <c r="AY224" s="17" t="s">
        <v>115</v>
      </c>
      <c r="BE224" s="194">
        <f>IF(N224="základní",J224,0)</f>
        <v>0</v>
      </c>
      <c r="BF224" s="194">
        <f>IF(N224="snížená",J224,0)</f>
        <v>0</v>
      </c>
      <c r="BG224" s="194">
        <f>IF(N224="zákl. přenesená",J224,0)</f>
        <v>0</v>
      </c>
      <c r="BH224" s="194">
        <f>IF(N224="sníž. přenesená",J224,0)</f>
        <v>0</v>
      </c>
      <c r="BI224" s="194">
        <f>IF(N224="nulová",J224,0)</f>
        <v>0</v>
      </c>
      <c r="BJ224" s="17" t="s">
        <v>79</v>
      </c>
      <c r="BK224" s="194">
        <f>ROUND(I224*H224,2)</f>
        <v>0</v>
      </c>
      <c r="BL224" s="17" t="s">
        <v>120</v>
      </c>
      <c r="BM224" s="193" t="s">
        <v>229</v>
      </c>
    </row>
    <row r="225" spans="1:65" s="2" customFormat="1" ht="19.5">
      <c r="A225" s="34"/>
      <c r="B225" s="35"/>
      <c r="C225" s="36"/>
      <c r="D225" s="195" t="s">
        <v>121</v>
      </c>
      <c r="E225" s="36"/>
      <c r="F225" s="196" t="s">
        <v>228</v>
      </c>
      <c r="G225" s="36"/>
      <c r="H225" s="36"/>
      <c r="I225" s="197"/>
      <c r="J225" s="36"/>
      <c r="K225" s="36"/>
      <c r="L225" s="39"/>
      <c r="M225" s="198"/>
      <c r="N225" s="199"/>
      <c r="O225" s="71"/>
      <c r="P225" s="71"/>
      <c r="Q225" s="71"/>
      <c r="R225" s="71"/>
      <c r="S225" s="71"/>
      <c r="T225" s="72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121</v>
      </c>
      <c r="AU225" s="17" t="s">
        <v>79</v>
      </c>
    </row>
    <row r="226" spans="1:65" s="13" customFormat="1" ht="11.25">
      <c r="B226" s="200"/>
      <c r="C226" s="201"/>
      <c r="D226" s="195" t="s">
        <v>122</v>
      </c>
      <c r="E226" s="202" t="s">
        <v>1</v>
      </c>
      <c r="F226" s="203" t="s">
        <v>221</v>
      </c>
      <c r="G226" s="201"/>
      <c r="H226" s="204">
        <v>5964</v>
      </c>
      <c r="I226" s="205"/>
      <c r="J226" s="201"/>
      <c r="K226" s="201"/>
      <c r="L226" s="206"/>
      <c r="M226" s="207"/>
      <c r="N226" s="208"/>
      <c r="O226" s="208"/>
      <c r="P226" s="208"/>
      <c r="Q226" s="208"/>
      <c r="R226" s="208"/>
      <c r="S226" s="208"/>
      <c r="T226" s="209"/>
      <c r="AT226" s="210" t="s">
        <v>122</v>
      </c>
      <c r="AU226" s="210" t="s">
        <v>79</v>
      </c>
      <c r="AV226" s="13" t="s">
        <v>81</v>
      </c>
      <c r="AW226" s="13" t="s">
        <v>30</v>
      </c>
      <c r="AX226" s="13" t="s">
        <v>73</v>
      </c>
      <c r="AY226" s="210" t="s">
        <v>115</v>
      </c>
    </row>
    <row r="227" spans="1:65" s="13" customFormat="1" ht="11.25">
      <c r="B227" s="200"/>
      <c r="C227" s="201"/>
      <c r="D227" s="195" t="s">
        <v>122</v>
      </c>
      <c r="E227" s="202" t="s">
        <v>1</v>
      </c>
      <c r="F227" s="203" t="s">
        <v>222</v>
      </c>
      <c r="G227" s="201"/>
      <c r="H227" s="204">
        <v>-800</v>
      </c>
      <c r="I227" s="205"/>
      <c r="J227" s="201"/>
      <c r="K227" s="201"/>
      <c r="L227" s="206"/>
      <c r="M227" s="207"/>
      <c r="N227" s="208"/>
      <c r="O227" s="208"/>
      <c r="P227" s="208"/>
      <c r="Q227" s="208"/>
      <c r="R227" s="208"/>
      <c r="S227" s="208"/>
      <c r="T227" s="209"/>
      <c r="AT227" s="210" t="s">
        <v>122</v>
      </c>
      <c r="AU227" s="210" t="s">
        <v>79</v>
      </c>
      <c r="AV227" s="13" t="s">
        <v>81</v>
      </c>
      <c r="AW227" s="13" t="s">
        <v>30</v>
      </c>
      <c r="AX227" s="13" t="s">
        <v>73</v>
      </c>
      <c r="AY227" s="210" t="s">
        <v>115</v>
      </c>
    </row>
    <row r="228" spans="1:65" s="13" customFormat="1" ht="11.25">
      <c r="B228" s="200"/>
      <c r="C228" s="201"/>
      <c r="D228" s="195" t="s">
        <v>122</v>
      </c>
      <c r="E228" s="202" t="s">
        <v>1</v>
      </c>
      <c r="F228" s="203" t="s">
        <v>223</v>
      </c>
      <c r="G228" s="201"/>
      <c r="H228" s="204">
        <v>-650</v>
      </c>
      <c r="I228" s="205"/>
      <c r="J228" s="201"/>
      <c r="K228" s="201"/>
      <c r="L228" s="206"/>
      <c r="M228" s="207"/>
      <c r="N228" s="208"/>
      <c r="O228" s="208"/>
      <c r="P228" s="208"/>
      <c r="Q228" s="208"/>
      <c r="R228" s="208"/>
      <c r="S228" s="208"/>
      <c r="T228" s="209"/>
      <c r="AT228" s="210" t="s">
        <v>122</v>
      </c>
      <c r="AU228" s="210" t="s">
        <v>79</v>
      </c>
      <c r="AV228" s="13" t="s">
        <v>81</v>
      </c>
      <c r="AW228" s="13" t="s">
        <v>30</v>
      </c>
      <c r="AX228" s="13" t="s">
        <v>73</v>
      </c>
      <c r="AY228" s="210" t="s">
        <v>115</v>
      </c>
    </row>
    <row r="229" spans="1:65" s="13" customFormat="1" ht="11.25">
      <c r="B229" s="200"/>
      <c r="C229" s="201"/>
      <c r="D229" s="195" t="s">
        <v>122</v>
      </c>
      <c r="E229" s="202" t="s">
        <v>1</v>
      </c>
      <c r="F229" s="203" t="s">
        <v>224</v>
      </c>
      <c r="G229" s="201"/>
      <c r="H229" s="204">
        <v>-750</v>
      </c>
      <c r="I229" s="205"/>
      <c r="J229" s="201"/>
      <c r="K229" s="201"/>
      <c r="L229" s="206"/>
      <c r="M229" s="207"/>
      <c r="N229" s="208"/>
      <c r="O229" s="208"/>
      <c r="P229" s="208"/>
      <c r="Q229" s="208"/>
      <c r="R229" s="208"/>
      <c r="S229" s="208"/>
      <c r="T229" s="209"/>
      <c r="AT229" s="210" t="s">
        <v>122</v>
      </c>
      <c r="AU229" s="210" t="s">
        <v>79</v>
      </c>
      <c r="AV229" s="13" t="s">
        <v>81</v>
      </c>
      <c r="AW229" s="13" t="s">
        <v>30</v>
      </c>
      <c r="AX229" s="13" t="s">
        <v>73</v>
      </c>
      <c r="AY229" s="210" t="s">
        <v>115</v>
      </c>
    </row>
    <row r="230" spans="1:65" s="13" customFormat="1" ht="11.25">
      <c r="B230" s="200"/>
      <c r="C230" s="201"/>
      <c r="D230" s="195" t="s">
        <v>122</v>
      </c>
      <c r="E230" s="202" t="s">
        <v>1</v>
      </c>
      <c r="F230" s="203" t="s">
        <v>225</v>
      </c>
      <c r="G230" s="201"/>
      <c r="H230" s="204">
        <v>-150</v>
      </c>
      <c r="I230" s="205"/>
      <c r="J230" s="201"/>
      <c r="K230" s="201"/>
      <c r="L230" s="206"/>
      <c r="M230" s="207"/>
      <c r="N230" s="208"/>
      <c r="O230" s="208"/>
      <c r="P230" s="208"/>
      <c r="Q230" s="208"/>
      <c r="R230" s="208"/>
      <c r="S230" s="208"/>
      <c r="T230" s="209"/>
      <c r="AT230" s="210" t="s">
        <v>122</v>
      </c>
      <c r="AU230" s="210" t="s">
        <v>79</v>
      </c>
      <c r="AV230" s="13" t="s">
        <v>81</v>
      </c>
      <c r="AW230" s="13" t="s">
        <v>30</v>
      </c>
      <c r="AX230" s="13" t="s">
        <v>73</v>
      </c>
      <c r="AY230" s="210" t="s">
        <v>115</v>
      </c>
    </row>
    <row r="231" spans="1:65" s="14" customFormat="1" ht="11.25">
      <c r="B231" s="211"/>
      <c r="C231" s="212"/>
      <c r="D231" s="195" t="s">
        <v>122</v>
      </c>
      <c r="E231" s="213" t="s">
        <v>1</v>
      </c>
      <c r="F231" s="214" t="s">
        <v>124</v>
      </c>
      <c r="G231" s="212"/>
      <c r="H231" s="215">
        <v>3614</v>
      </c>
      <c r="I231" s="216"/>
      <c r="J231" s="212"/>
      <c r="K231" s="212"/>
      <c r="L231" s="217"/>
      <c r="M231" s="218"/>
      <c r="N231" s="219"/>
      <c r="O231" s="219"/>
      <c r="P231" s="219"/>
      <c r="Q231" s="219"/>
      <c r="R231" s="219"/>
      <c r="S231" s="219"/>
      <c r="T231" s="220"/>
      <c r="AT231" s="221" t="s">
        <v>122</v>
      </c>
      <c r="AU231" s="221" t="s">
        <v>79</v>
      </c>
      <c r="AV231" s="14" t="s">
        <v>120</v>
      </c>
      <c r="AW231" s="14" t="s">
        <v>30</v>
      </c>
      <c r="AX231" s="14" t="s">
        <v>79</v>
      </c>
      <c r="AY231" s="221" t="s">
        <v>115</v>
      </c>
    </row>
    <row r="232" spans="1:65" s="2" customFormat="1" ht="16.5" customHeight="1">
      <c r="A232" s="34"/>
      <c r="B232" s="35"/>
      <c r="C232" s="181" t="s">
        <v>170</v>
      </c>
      <c r="D232" s="181" t="s">
        <v>116</v>
      </c>
      <c r="E232" s="182" t="s">
        <v>230</v>
      </c>
      <c r="F232" s="183" t="s">
        <v>231</v>
      </c>
      <c r="G232" s="184" t="s">
        <v>141</v>
      </c>
      <c r="H232" s="185">
        <v>12576</v>
      </c>
      <c r="I232" s="186"/>
      <c r="J232" s="187">
        <f>ROUND(I232*H232,2)</f>
        <v>0</v>
      </c>
      <c r="K232" s="188"/>
      <c r="L232" s="39"/>
      <c r="M232" s="189" t="s">
        <v>1</v>
      </c>
      <c r="N232" s="190" t="s">
        <v>38</v>
      </c>
      <c r="O232" s="71"/>
      <c r="P232" s="191">
        <f>O232*H232</f>
        <v>0</v>
      </c>
      <c r="Q232" s="191">
        <v>0</v>
      </c>
      <c r="R232" s="191">
        <f>Q232*H232</f>
        <v>0</v>
      </c>
      <c r="S232" s="191">
        <v>0</v>
      </c>
      <c r="T232" s="192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3" t="s">
        <v>120</v>
      </c>
      <c r="AT232" s="193" t="s">
        <v>116</v>
      </c>
      <c r="AU232" s="193" t="s">
        <v>79</v>
      </c>
      <c r="AY232" s="17" t="s">
        <v>115</v>
      </c>
      <c r="BE232" s="194">
        <f>IF(N232="základní",J232,0)</f>
        <v>0</v>
      </c>
      <c r="BF232" s="194">
        <f>IF(N232="snížená",J232,0)</f>
        <v>0</v>
      </c>
      <c r="BG232" s="194">
        <f>IF(N232="zákl. přenesená",J232,0)</f>
        <v>0</v>
      </c>
      <c r="BH232" s="194">
        <f>IF(N232="sníž. přenesená",J232,0)</f>
        <v>0</v>
      </c>
      <c r="BI232" s="194">
        <f>IF(N232="nulová",J232,0)</f>
        <v>0</v>
      </c>
      <c r="BJ232" s="17" t="s">
        <v>79</v>
      </c>
      <c r="BK232" s="194">
        <f>ROUND(I232*H232,2)</f>
        <v>0</v>
      </c>
      <c r="BL232" s="17" t="s">
        <v>120</v>
      </c>
      <c r="BM232" s="193" t="s">
        <v>232</v>
      </c>
    </row>
    <row r="233" spans="1:65" s="2" customFormat="1" ht="11.25">
      <c r="A233" s="34"/>
      <c r="B233" s="35"/>
      <c r="C233" s="36"/>
      <c r="D233" s="195" t="s">
        <v>121</v>
      </c>
      <c r="E233" s="36"/>
      <c r="F233" s="196" t="s">
        <v>231</v>
      </c>
      <c r="G233" s="36"/>
      <c r="H233" s="36"/>
      <c r="I233" s="197"/>
      <c r="J233" s="36"/>
      <c r="K233" s="36"/>
      <c r="L233" s="39"/>
      <c r="M233" s="198"/>
      <c r="N233" s="199"/>
      <c r="O233" s="71"/>
      <c r="P233" s="71"/>
      <c r="Q233" s="71"/>
      <c r="R233" s="71"/>
      <c r="S233" s="71"/>
      <c r="T233" s="72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121</v>
      </c>
      <c r="AU233" s="17" t="s">
        <v>79</v>
      </c>
    </row>
    <row r="234" spans="1:65" s="13" customFormat="1" ht="11.25">
      <c r="B234" s="200"/>
      <c r="C234" s="201"/>
      <c r="D234" s="195" t="s">
        <v>122</v>
      </c>
      <c r="E234" s="202" t="s">
        <v>1</v>
      </c>
      <c r="F234" s="203" t="s">
        <v>233</v>
      </c>
      <c r="G234" s="201"/>
      <c r="H234" s="204">
        <v>17820</v>
      </c>
      <c r="I234" s="205"/>
      <c r="J234" s="201"/>
      <c r="K234" s="201"/>
      <c r="L234" s="206"/>
      <c r="M234" s="207"/>
      <c r="N234" s="208"/>
      <c r="O234" s="208"/>
      <c r="P234" s="208"/>
      <c r="Q234" s="208"/>
      <c r="R234" s="208"/>
      <c r="S234" s="208"/>
      <c r="T234" s="209"/>
      <c r="AT234" s="210" t="s">
        <v>122</v>
      </c>
      <c r="AU234" s="210" t="s">
        <v>79</v>
      </c>
      <c r="AV234" s="13" t="s">
        <v>81</v>
      </c>
      <c r="AW234" s="13" t="s">
        <v>30</v>
      </c>
      <c r="AX234" s="13" t="s">
        <v>73</v>
      </c>
      <c r="AY234" s="210" t="s">
        <v>115</v>
      </c>
    </row>
    <row r="235" spans="1:65" s="15" customFormat="1" ht="11.25">
      <c r="B235" s="233"/>
      <c r="C235" s="234"/>
      <c r="D235" s="195" t="s">
        <v>122</v>
      </c>
      <c r="E235" s="235" t="s">
        <v>1</v>
      </c>
      <c r="F235" s="236" t="s">
        <v>234</v>
      </c>
      <c r="G235" s="234"/>
      <c r="H235" s="235" t="s">
        <v>1</v>
      </c>
      <c r="I235" s="237"/>
      <c r="J235" s="234"/>
      <c r="K235" s="234"/>
      <c r="L235" s="238"/>
      <c r="M235" s="239"/>
      <c r="N235" s="240"/>
      <c r="O235" s="240"/>
      <c r="P235" s="240"/>
      <c r="Q235" s="240"/>
      <c r="R235" s="240"/>
      <c r="S235" s="240"/>
      <c r="T235" s="241"/>
      <c r="AT235" s="242" t="s">
        <v>122</v>
      </c>
      <c r="AU235" s="242" t="s">
        <v>79</v>
      </c>
      <c r="AV235" s="15" t="s">
        <v>79</v>
      </c>
      <c r="AW235" s="15" t="s">
        <v>30</v>
      </c>
      <c r="AX235" s="15" t="s">
        <v>73</v>
      </c>
      <c r="AY235" s="242" t="s">
        <v>115</v>
      </c>
    </row>
    <row r="236" spans="1:65" s="13" customFormat="1" ht="11.25">
      <c r="B236" s="200"/>
      <c r="C236" s="201"/>
      <c r="D236" s="195" t="s">
        <v>122</v>
      </c>
      <c r="E236" s="202" t="s">
        <v>1</v>
      </c>
      <c r="F236" s="203" t="s">
        <v>235</v>
      </c>
      <c r="G236" s="201"/>
      <c r="H236" s="204">
        <v>-2608</v>
      </c>
      <c r="I236" s="205"/>
      <c r="J236" s="201"/>
      <c r="K236" s="201"/>
      <c r="L236" s="206"/>
      <c r="M236" s="207"/>
      <c r="N236" s="208"/>
      <c r="O236" s="208"/>
      <c r="P236" s="208"/>
      <c r="Q236" s="208"/>
      <c r="R236" s="208"/>
      <c r="S236" s="208"/>
      <c r="T236" s="209"/>
      <c r="AT236" s="210" t="s">
        <v>122</v>
      </c>
      <c r="AU236" s="210" t="s">
        <v>79</v>
      </c>
      <c r="AV236" s="13" t="s">
        <v>81</v>
      </c>
      <c r="AW236" s="13" t="s">
        <v>30</v>
      </c>
      <c r="AX236" s="13" t="s">
        <v>73</v>
      </c>
      <c r="AY236" s="210" t="s">
        <v>115</v>
      </c>
    </row>
    <row r="237" spans="1:65" s="15" customFormat="1" ht="11.25">
      <c r="B237" s="233"/>
      <c r="C237" s="234"/>
      <c r="D237" s="195" t="s">
        <v>122</v>
      </c>
      <c r="E237" s="235" t="s">
        <v>1</v>
      </c>
      <c r="F237" s="236" t="s">
        <v>236</v>
      </c>
      <c r="G237" s="234"/>
      <c r="H237" s="235" t="s">
        <v>1</v>
      </c>
      <c r="I237" s="237"/>
      <c r="J237" s="234"/>
      <c r="K237" s="234"/>
      <c r="L237" s="238"/>
      <c r="M237" s="239"/>
      <c r="N237" s="240"/>
      <c r="O237" s="240"/>
      <c r="P237" s="240"/>
      <c r="Q237" s="240"/>
      <c r="R237" s="240"/>
      <c r="S237" s="240"/>
      <c r="T237" s="241"/>
      <c r="AT237" s="242" t="s">
        <v>122</v>
      </c>
      <c r="AU237" s="242" t="s">
        <v>79</v>
      </c>
      <c r="AV237" s="15" t="s">
        <v>79</v>
      </c>
      <c r="AW237" s="15" t="s">
        <v>30</v>
      </c>
      <c r="AX237" s="15" t="s">
        <v>73</v>
      </c>
      <c r="AY237" s="242" t="s">
        <v>115</v>
      </c>
    </row>
    <row r="238" spans="1:65" s="13" customFormat="1" ht="11.25">
      <c r="B238" s="200"/>
      <c r="C238" s="201"/>
      <c r="D238" s="195" t="s">
        <v>122</v>
      </c>
      <c r="E238" s="202" t="s">
        <v>1</v>
      </c>
      <c r="F238" s="203" t="s">
        <v>237</v>
      </c>
      <c r="G238" s="201"/>
      <c r="H238" s="204">
        <v>-2124</v>
      </c>
      <c r="I238" s="205"/>
      <c r="J238" s="201"/>
      <c r="K238" s="201"/>
      <c r="L238" s="206"/>
      <c r="M238" s="207"/>
      <c r="N238" s="208"/>
      <c r="O238" s="208"/>
      <c r="P238" s="208"/>
      <c r="Q238" s="208"/>
      <c r="R238" s="208"/>
      <c r="S238" s="208"/>
      <c r="T238" s="209"/>
      <c r="AT238" s="210" t="s">
        <v>122</v>
      </c>
      <c r="AU238" s="210" t="s">
        <v>79</v>
      </c>
      <c r="AV238" s="13" t="s">
        <v>81</v>
      </c>
      <c r="AW238" s="13" t="s">
        <v>30</v>
      </c>
      <c r="AX238" s="13" t="s">
        <v>73</v>
      </c>
      <c r="AY238" s="210" t="s">
        <v>115</v>
      </c>
    </row>
    <row r="239" spans="1:65" s="15" customFormat="1" ht="11.25">
      <c r="B239" s="233"/>
      <c r="C239" s="234"/>
      <c r="D239" s="195" t="s">
        <v>122</v>
      </c>
      <c r="E239" s="235" t="s">
        <v>1</v>
      </c>
      <c r="F239" s="236" t="s">
        <v>238</v>
      </c>
      <c r="G239" s="234"/>
      <c r="H239" s="235" t="s">
        <v>1</v>
      </c>
      <c r="I239" s="237"/>
      <c r="J239" s="234"/>
      <c r="K239" s="234"/>
      <c r="L239" s="238"/>
      <c r="M239" s="239"/>
      <c r="N239" s="240"/>
      <c r="O239" s="240"/>
      <c r="P239" s="240"/>
      <c r="Q239" s="240"/>
      <c r="R239" s="240"/>
      <c r="S239" s="240"/>
      <c r="T239" s="241"/>
      <c r="AT239" s="242" t="s">
        <v>122</v>
      </c>
      <c r="AU239" s="242" t="s">
        <v>79</v>
      </c>
      <c r="AV239" s="15" t="s">
        <v>79</v>
      </c>
      <c r="AW239" s="15" t="s">
        <v>30</v>
      </c>
      <c r="AX239" s="15" t="s">
        <v>73</v>
      </c>
      <c r="AY239" s="242" t="s">
        <v>115</v>
      </c>
    </row>
    <row r="240" spans="1:65" s="13" customFormat="1" ht="11.25">
      <c r="B240" s="200"/>
      <c r="C240" s="201"/>
      <c r="D240" s="195" t="s">
        <v>122</v>
      </c>
      <c r="E240" s="202" t="s">
        <v>1</v>
      </c>
      <c r="F240" s="203" t="s">
        <v>239</v>
      </c>
      <c r="G240" s="201"/>
      <c r="H240" s="204">
        <v>-512</v>
      </c>
      <c r="I240" s="205"/>
      <c r="J240" s="201"/>
      <c r="K240" s="201"/>
      <c r="L240" s="206"/>
      <c r="M240" s="207"/>
      <c r="N240" s="208"/>
      <c r="O240" s="208"/>
      <c r="P240" s="208"/>
      <c r="Q240" s="208"/>
      <c r="R240" s="208"/>
      <c r="S240" s="208"/>
      <c r="T240" s="209"/>
      <c r="AT240" s="210" t="s">
        <v>122</v>
      </c>
      <c r="AU240" s="210" t="s">
        <v>79</v>
      </c>
      <c r="AV240" s="13" t="s">
        <v>81</v>
      </c>
      <c r="AW240" s="13" t="s">
        <v>30</v>
      </c>
      <c r="AX240" s="13" t="s">
        <v>73</v>
      </c>
      <c r="AY240" s="210" t="s">
        <v>115</v>
      </c>
    </row>
    <row r="241" spans="1:65" s="14" customFormat="1" ht="11.25">
      <c r="B241" s="211"/>
      <c r="C241" s="212"/>
      <c r="D241" s="195" t="s">
        <v>122</v>
      </c>
      <c r="E241" s="213" t="s">
        <v>1</v>
      </c>
      <c r="F241" s="214" t="s">
        <v>124</v>
      </c>
      <c r="G241" s="212"/>
      <c r="H241" s="215">
        <v>12576</v>
      </c>
      <c r="I241" s="216"/>
      <c r="J241" s="212"/>
      <c r="K241" s="212"/>
      <c r="L241" s="217"/>
      <c r="M241" s="218"/>
      <c r="N241" s="219"/>
      <c r="O241" s="219"/>
      <c r="P241" s="219"/>
      <c r="Q241" s="219"/>
      <c r="R241" s="219"/>
      <c r="S241" s="219"/>
      <c r="T241" s="220"/>
      <c r="AT241" s="221" t="s">
        <v>122</v>
      </c>
      <c r="AU241" s="221" t="s">
        <v>79</v>
      </c>
      <c r="AV241" s="14" t="s">
        <v>120</v>
      </c>
      <c r="AW241" s="14" t="s">
        <v>30</v>
      </c>
      <c r="AX241" s="14" t="s">
        <v>79</v>
      </c>
      <c r="AY241" s="221" t="s">
        <v>115</v>
      </c>
    </row>
    <row r="242" spans="1:65" s="2" customFormat="1" ht="16.5" customHeight="1">
      <c r="A242" s="34"/>
      <c r="B242" s="35"/>
      <c r="C242" s="181" t="s">
        <v>240</v>
      </c>
      <c r="D242" s="181" t="s">
        <v>116</v>
      </c>
      <c r="E242" s="182" t="s">
        <v>241</v>
      </c>
      <c r="F242" s="183" t="s">
        <v>242</v>
      </c>
      <c r="G242" s="184" t="s">
        <v>141</v>
      </c>
      <c r="H242" s="185">
        <v>6288</v>
      </c>
      <c r="I242" s="186"/>
      <c r="J242" s="187">
        <f>ROUND(I242*H242,2)</f>
        <v>0</v>
      </c>
      <c r="K242" s="188"/>
      <c r="L242" s="39"/>
      <c r="M242" s="189" t="s">
        <v>1</v>
      </c>
      <c r="N242" s="190" t="s">
        <v>38</v>
      </c>
      <c r="O242" s="71"/>
      <c r="P242" s="191">
        <f>O242*H242</f>
        <v>0</v>
      </c>
      <c r="Q242" s="191">
        <v>0</v>
      </c>
      <c r="R242" s="191">
        <f>Q242*H242</f>
        <v>0</v>
      </c>
      <c r="S242" s="191">
        <v>0</v>
      </c>
      <c r="T242" s="192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3" t="s">
        <v>120</v>
      </c>
      <c r="AT242" s="193" t="s">
        <v>116</v>
      </c>
      <c r="AU242" s="193" t="s">
        <v>79</v>
      </c>
      <c r="AY242" s="17" t="s">
        <v>115</v>
      </c>
      <c r="BE242" s="194">
        <f>IF(N242="základní",J242,0)</f>
        <v>0</v>
      </c>
      <c r="BF242" s="194">
        <f>IF(N242="snížená",J242,0)</f>
        <v>0</v>
      </c>
      <c r="BG242" s="194">
        <f>IF(N242="zákl. přenesená",J242,0)</f>
        <v>0</v>
      </c>
      <c r="BH242" s="194">
        <f>IF(N242="sníž. přenesená",J242,0)</f>
        <v>0</v>
      </c>
      <c r="BI242" s="194">
        <f>IF(N242="nulová",J242,0)</f>
        <v>0</v>
      </c>
      <c r="BJ242" s="17" t="s">
        <v>79</v>
      </c>
      <c r="BK242" s="194">
        <f>ROUND(I242*H242,2)</f>
        <v>0</v>
      </c>
      <c r="BL242" s="17" t="s">
        <v>120</v>
      </c>
      <c r="BM242" s="193" t="s">
        <v>243</v>
      </c>
    </row>
    <row r="243" spans="1:65" s="2" customFormat="1" ht="11.25">
      <c r="A243" s="34"/>
      <c r="B243" s="35"/>
      <c r="C243" s="36"/>
      <c r="D243" s="195" t="s">
        <v>121</v>
      </c>
      <c r="E243" s="36"/>
      <c r="F243" s="196" t="s">
        <v>242</v>
      </c>
      <c r="G243" s="36"/>
      <c r="H243" s="36"/>
      <c r="I243" s="197"/>
      <c r="J243" s="36"/>
      <c r="K243" s="36"/>
      <c r="L243" s="39"/>
      <c r="M243" s="198"/>
      <c r="N243" s="199"/>
      <c r="O243" s="71"/>
      <c r="P243" s="71"/>
      <c r="Q243" s="71"/>
      <c r="R243" s="71"/>
      <c r="S243" s="71"/>
      <c r="T243" s="72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121</v>
      </c>
      <c r="AU243" s="17" t="s">
        <v>79</v>
      </c>
    </row>
    <row r="244" spans="1:65" s="13" customFormat="1" ht="11.25">
      <c r="B244" s="200"/>
      <c r="C244" s="201"/>
      <c r="D244" s="195" t="s">
        <v>122</v>
      </c>
      <c r="E244" s="202" t="s">
        <v>1</v>
      </c>
      <c r="F244" s="203" t="s">
        <v>244</v>
      </c>
      <c r="G244" s="201"/>
      <c r="H244" s="204">
        <v>8910</v>
      </c>
      <c r="I244" s="205"/>
      <c r="J244" s="201"/>
      <c r="K244" s="201"/>
      <c r="L244" s="206"/>
      <c r="M244" s="207"/>
      <c r="N244" s="208"/>
      <c r="O244" s="208"/>
      <c r="P244" s="208"/>
      <c r="Q244" s="208"/>
      <c r="R244" s="208"/>
      <c r="S244" s="208"/>
      <c r="T244" s="209"/>
      <c r="AT244" s="210" t="s">
        <v>122</v>
      </c>
      <c r="AU244" s="210" t="s">
        <v>79</v>
      </c>
      <c r="AV244" s="13" t="s">
        <v>81</v>
      </c>
      <c r="AW244" s="13" t="s">
        <v>30</v>
      </c>
      <c r="AX244" s="13" t="s">
        <v>73</v>
      </c>
      <c r="AY244" s="210" t="s">
        <v>115</v>
      </c>
    </row>
    <row r="245" spans="1:65" s="15" customFormat="1" ht="11.25">
      <c r="B245" s="233"/>
      <c r="C245" s="234"/>
      <c r="D245" s="195" t="s">
        <v>122</v>
      </c>
      <c r="E245" s="235" t="s">
        <v>1</v>
      </c>
      <c r="F245" s="236" t="s">
        <v>234</v>
      </c>
      <c r="G245" s="234"/>
      <c r="H245" s="235" t="s">
        <v>1</v>
      </c>
      <c r="I245" s="237"/>
      <c r="J245" s="234"/>
      <c r="K245" s="234"/>
      <c r="L245" s="238"/>
      <c r="M245" s="239"/>
      <c r="N245" s="240"/>
      <c r="O245" s="240"/>
      <c r="P245" s="240"/>
      <c r="Q245" s="240"/>
      <c r="R245" s="240"/>
      <c r="S245" s="240"/>
      <c r="T245" s="241"/>
      <c r="AT245" s="242" t="s">
        <v>122</v>
      </c>
      <c r="AU245" s="242" t="s">
        <v>79</v>
      </c>
      <c r="AV245" s="15" t="s">
        <v>79</v>
      </c>
      <c r="AW245" s="15" t="s">
        <v>30</v>
      </c>
      <c r="AX245" s="15" t="s">
        <v>73</v>
      </c>
      <c r="AY245" s="242" t="s">
        <v>115</v>
      </c>
    </row>
    <row r="246" spans="1:65" s="13" customFormat="1" ht="11.25">
      <c r="B246" s="200"/>
      <c r="C246" s="201"/>
      <c r="D246" s="195" t="s">
        <v>122</v>
      </c>
      <c r="E246" s="202" t="s">
        <v>1</v>
      </c>
      <c r="F246" s="203" t="s">
        <v>245</v>
      </c>
      <c r="G246" s="201"/>
      <c r="H246" s="204">
        <v>-1304</v>
      </c>
      <c r="I246" s="205"/>
      <c r="J246" s="201"/>
      <c r="K246" s="201"/>
      <c r="L246" s="206"/>
      <c r="M246" s="207"/>
      <c r="N246" s="208"/>
      <c r="O246" s="208"/>
      <c r="P246" s="208"/>
      <c r="Q246" s="208"/>
      <c r="R246" s="208"/>
      <c r="S246" s="208"/>
      <c r="T246" s="209"/>
      <c r="AT246" s="210" t="s">
        <v>122</v>
      </c>
      <c r="AU246" s="210" t="s">
        <v>79</v>
      </c>
      <c r="AV246" s="13" t="s">
        <v>81</v>
      </c>
      <c r="AW246" s="13" t="s">
        <v>30</v>
      </c>
      <c r="AX246" s="13" t="s">
        <v>73</v>
      </c>
      <c r="AY246" s="210" t="s">
        <v>115</v>
      </c>
    </row>
    <row r="247" spans="1:65" s="15" customFormat="1" ht="11.25">
      <c r="B247" s="233"/>
      <c r="C247" s="234"/>
      <c r="D247" s="195" t="s">
        <v>122</v>
      </c>
      <c r="E247" s="235" t="s">
        <v>1</v>
      </c>
      <c r="F247" s="236" t="s">
        <v>236</v>
      </c>
      <c r="G247" s="234"/>
      <c r="H247" s="235" t="s">
        <v>1</v>
      </c>
      <c r="I247" s="237"/>
      <c r="J247" s="234"/>
      <c r="K247" s="234"/>
      <c r="L247" s="238"/>
      <c r="M247" s="239"/>
      <c r="N247" s="240"/>
      <c r="O247" s="240"/>
      <c r="P247" s="240"/>
      <c r="Q247" s="240"/>
      <c r="R247" s="240"/>
      <c r="S247" s="240"/>
      <c r="T247" s="241"/>
      <c r="AT247" s="242" t="s">
        <v>122</v>
      </c>
      <c r="AU247" s="242" t="s">
        <v>79</v>
      </c>
      <c r="AV247" s="15" t="s">
        <v>79</v>
      </c>
      <c r="AW247" s="15" t="s">
        <v>30</v>
      </c>
      <c r="AX247" s="15" t="s">
        <v>73</v>
      </c>
      <c r="AY247" s="242" t="s">
        <v>115</v>
      </c>
    </row>
    <row r="248" spans="1:65" s="13" customFormat="1" ht="11.25">
      <c r="B248" s="200"/>
      <c r="C248" s="201"/>
      <c r="D248" s="195" t="s">
        <v>122</v>
      </c>
      <c r="E248" s="202" t="s">
        <v>1</v>
      </c>
      <c r="F248" s="203" t="s">
        <v>246</v>
      </c>
      <c r="G248" s="201"/>
      <c r="H248" s="204">
        <v>-1062</v>
      </c>
      <c r="I248" s="205"/>
      <c r="J248" s="201"/>
      <c r="K248" s="201"/>
      <c r="L248" s="206"/>
      <c r="M248" s="207"/>
      <c r="N248" s="208"/>
      <c r="O248" s="208"/>
      <c r="P248" s="208"/>
      <c r="Q248" s="208"/>
      <c r="R248" s="208"/>
      <c r="S248" s="208"/>
      <c r="T248" s="209"/>
      <c r="AT248" s="210" t="s">
        <v>122</v>
      </c>
      <c r="AU248" s="210" t="s">
        <v>79</v>
      </c>
      <c r="AV248" s="13" t="s">
        <v>81</v>
      </c>
      <c r="AW248" s="13" t="s">
        <v>30</v>
      </c>
      <c r="AX248" s="13" t="s">
        <v>73</v>
      </c>
      <c r="AY248" s="210" t="s">
        <v>115</v>
      </c>
    </row>
    <row r="249" spans="1:65" s="15" customFormat="1" ht="11.25">
      <c r="B249" s="233"/>
      <c r="C249" s="234"/>
      <c r="D249" s="195" t="s">
        <v>122</v>
      </c>
      <c r="E249" s="235" t="s">
        <v>1</v>
      </c>
      <c r="F249" s="236" t="s">
        <v>238</v>
      </c>
      <c r="G249" s="234"/>
      <c r="H249" s="235" t="s">
        <v>1</v>
      </c>
      <c r="I249" s="237"/>
      <c r="J249" s="234"/>
      <c r="K249" s="234"/>
      <c r="L249" s="238"/>
      <c r="M249" s="239"/>
      <c r="N249" s="240"/>
      <c r="O249" s="240"/>
      <c r="P249" s="240"/>
      <c r="Q249" s="240"/>
      <c r="R249" s="240"/>
      <c r="S249" s="240"/>
      <c r="T249" s="241"/>
      <c r="AT249" s="242" t="s">
        <v>122</v>
      </c>
      <c r="AU249" s="242" t="s">
        <v>79</v>
      </c>
      <c r="AV249" s="15" t="s">
        <v>79</v>
      </c>
      <c r="AW249" s="15" t="s">
        <v>30</v>
      </c>
      <c r="AX249" s="15" t="s">
        <v>73</v>
      </c>
      <c r="AY249" s="242" t="s">
        <v>115</v>
      </c>
    </row>
    <row r="250" spans="1:65" s="13" customFormat="1" ht="11.25">
      <c r="B250" s="200"/>
      <c r="C250" s="201"/>
      <c r="D250" s="195" t="s">
        <v>122</v>
      </c>
      <c r="E250" s="202" t="s">
        <v>1</v>
      </c>
      <c r="F250" s="203" t="s">
        <v>247</v>
      </c>
      <c r="G250" s="201"/>
      <c r="H250" s="204">
        <v>-256</v>
      </c>
      <c r="I250" s="205"/>
      <c r="J250" s="201"/>
      <c r="K250" s="201"/>
      <c r="L250" s="206"/>
      <c r="M250" s="207"/>
      <c r="N250" s="208"/>
      <c r="O250" s="208"/>
      <c r="P250" s="208"/>
      <c r="Q250" s="208"/>
      <c r="R250" s="208"/>
      <c r="S250" s="208"/>
      <c r="T250" s="209"/>
      <c r="AT250" s="210" t="s">
        <v>122</v>
      </c>
      <c r="AU250" s="210" t="s">
        <v>79</v>
      </c>
      <c r="AV250" s="13" t="s">
        <v>81</v>
      </c>
      <c r="AW250" s="13" t="s">
        <v>30</v>
      </c>
      <c r="AX250" s="13" t="s">
        <v>73</v>
      </c>
      <c r="AY250" s="210" t="s">
        <v>115</v>
      </c>
    </row>
    <row r="251" spans="1:65" s="14" customFormat="1" ht="11.25">
      <c r="B251" s="211"/>
      <c r="C251" s="212"/>
      <c r="D251" s="195" t="s">
        <v>122</v>
      </c>
      <c r="E251" s="213" t="s">
        <v>1</v>
      </c>
      <c r="F251" s="214" t="s">
        <v>124</v>
      </c>
      <c r="G251" s="212"/>
      <c r="H251" s="215">
        <v>6288</v>
      </c>
      <c r="I251" s="216"/>
      <c r="J251" s="212"/>
      <c r="K251" s="212"/>
      <c r="L251" s="217"/>
      <c r="M251" s="218"/>
      <c r="N251" s="219"/>
      <c r="O251" s="219"/>
      <c r="P251" s="219"/>
      <c r="Q251" s="219"/>
      <c r="R251" s="219"/>
      <c r="S251" s="219"/>
      <c r="T251" s="220"/>
      <c r="AT251" s="221" t="s">
        <v>122</v>
      </c>
      <c r="AU251" s="221" t="s">
        <v>79</v>
      </c>
      <c r="AV251" s="14" t="s">
        <v>120</v>
      </c>
      <c r="AW251" s="14" t="s">
        <v>30</v>
      </c>
      <c r="AX251" s="14" t="s">
        <v>79</v>
      </c>
      <c r="AY251" s="221" t="s">
        <v>115</v>
      </c>
    </row>
    <row r="252" spans="1:65" s="2" customFormat="1" ht="16.5" customHeight="1">
      <c r="A252" s="34"/>
      <c r="B252" s="35"/>
      <c r="C252" s="181" t="s">
        <v>175</v>
      </c>
      <c r="D252" s="181" t="s">
        <v>116</v>
      </c>
      <c r="E252" s="182" t="s">
        <v>248</v>
      </c>
      <c r="F252" s="183" t="s">
        <v>249</v>
      </c>
      <c r="G252" s="184" t="s">
        <v>141</v>
      </c>
      <c r="H252" s="185">
        <v>12576</v>
      </c>
      <c r="I252" s="186"/>
      <c r="J252" s="187">
        <f>ROUND(I252*H252,2)</f>
        <v>0</v>
      </c>
      <c r="K252" s="188"/>
      <c r="L252" s="39"/>
      <c r="M252" s="189" t="s">
        <v>1</v>
      </c>
      <c r="N252" s="190" t="s">
        <v>38</v>
      </c>
      <c r="O252" s="71"/>
      <c r="P252" s="191">
        <f>O252*H252</f>
        <v>0</v>
      </c>
      <c r="Q252" s="191">
        <v>0</v>
      </c>
      <c r="R252" s="191">
        <f>Q252*H252</f>
        <v>0</v>
      </c>
      <c r="S252" s="191">
        <v>0</v>
      </c>
      <c r="T252" s="192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3" t="s">
        <v>120</v>
      </c>
      <c r="AT252" s="193" t="s">
        <v>116</v>
      </c>
      <c r="AU252" s="193" t="s">
        <v>79</v>
      </c>
      <c r="AY252" s="17" t="s">
        <v>115</v>
      </c>
      <c r="BE252" s="194">
        <f>IF(N252="základní",J252,0)</f>
        <v>0</v>
      </c>
      <c r="BF252" s="194">
        <f>IF(N252="snížená",J252,0)</f>
        <v>0</v>
      </c>
      <c r="BG252" s="194">
        <f>IF(N252="zákl. přenesená",J252,0)</f>
        <v>0</v>
      </c>
      <c r="BH252" s="194">
        <f>IF(N252="sníž. přenesená",J252,0)</f>
        <v>0</v>
      </c>
      <c r="BI252" s="194">
        <f>IF(N252="nulová",J252,0)</f>
        <v>0</v>
      </c>
      <c r="BJ252" s="17" t="s">
        <v>79</v>
      </c>
      <c r="BK252" s="194">
        <f>ROUND(I252*H252,2)</f>
        <v>0</v>
      </c>
      <c r="BL252" s="17" t="s">
        <v>120</v>
      </c>
      <c r="BM252" s="193" t="s">
        <v>250</v>
      </c>
    </row>
    <row r="253" spans="1:65" s="2" customFormat="1" ht="11.25">
      <c r="A253" s="34"/>
      <c r="B253" s="35"/>
      <c r="C253" s="36"/>
      <c r="D253" s="195" t="s">
        <v>121</v>
      </c>
      <c r="E253" s="36"/>
      <c r="F253" s="196" t="s">
        <v>249</v>
      </c>
      <c r="G253" s="36"/>
      <c r="H253" s="36"/>
      <c r="I253" s="197"/>
      <c r="J253" s="36"/>
      <c r="K253" s="36"/>
      <c r="L253" s="39"/>
      <c r="M253" s="198"/>
      <c r="N253" s="199"/>
      <c r="O253" s="71"/>
      <c r="P253" s="71"/>
      <c r="Q253" s="71"/>
      <c r="R253" s="71"/>
      <c r="S253" s="71"/>
      <c r="T253" s="72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121</v>
      </c>
      <c r="AU253" s="17" t="s">
        <v>79</v>
      </c>
    </row>
    <row r="254" spans="1:65" s="13" customFormat="1" ht="11.25">
      <c r="B254" s="200"/>
      <c r="C254" s="201"/>
      <c r="D254" s="195" t="s">
        <v>122</v>
      </c>
      <c r="E254" s="202" t="s">
        <v>1</v>
      </c>
      <c r="F254" s="203" t="s">
        <v>233</v>
      </c>
      <c r="G254" s="201"/>
      <c r="H254" s="204">
        <v>17820</v>
      </c>
      <c r="I254" s="205"/>
      <c r="J254" s="201"/>
      <c r="K254" s="201"/>
      <c r="L254" s="206"/>
      <c r="M254" s="207"/>
      <c r="N254" s="208"/>
      <c r="O254" s="208"/>
      <c r="P254" s="208"/>
      <c r="Q254" s="208"/>
      <c r="R254" s="208"/>
      <c r="S254" s="208"/>
      <c r="T254" s="209"/>
      <c r="AT254" s="210" t="s">
        <v>122</v>
      </c>
      <c r="AU254" s="210" t="s">
        <v>79</v>
      </c>
      <c r="AV254" s="13" t="s">
        <v>81</v>
      </c>
      <c r="AW254" s="13" t="s">
        <v>30</v>
      </c>
      <c r="AX254" s="13" t="s">
        <v>73</v>
      </c>
      <c r="AY254" s="210" t="s">
        <v>115</v>
      </c>
    </row>
    <row r="255" spans="1:65" s="15" customFormat="1" ht="11.25">
      <c r="B255" s="233"/>
      <c r="C255" s="234"/>
      <c r="D255" s="195" t="s">
        <v>122</v>
      </c>
      <c r="E255" s="235" t="s">
        <v>1</v>
      </c>
      <c r="F255" s="236" t="s">
        <v>234</v>
      </c>
      <c r="G255" s="234"/>
      <c r="H255" s="235" t="s">
        <v>1</v>
      </c>
      <c r="I255" s="237"/>
      <c r="J255" s="234"/>
      <c r="K255" s="234"/>
      <c r="L255" s="238"/>
      <c r="M255" s="239"/>
      <c r="N255" s="240"/>
      <c r="O255" s="240"/>
      <c r="P255" s="240"/>
      <c r="Q255" s="240"/>
      <c r="R255" s="240"/>
      <c r="S255" s="240"/>
      <c r="T255" s="241"/>
      <c r="AT255" s="242" t="s">
        <v>122</v>
      </c>
      <c r="AU255" s="242" t="s">
        <v>79</v>
      </c>
      <c r="AV255" s="15" t="s">
        <v>79</v>
      </c>
      <c r="AW255" s="15" t="s">
        <v>30</v>
      </c>
      <c r="AX255" s="15" t="s">
        <v>73</v>
      </c>
      <c r="AY255" s="242" t="s">
        <v>115</v>
      </c>
    </row>
    <row r="256" spans="1:65" s="13" customFormat="1" ht="11.25">
      <c r="B256" s="200"/>
      <c r="C256" s="201"/>
      <c r="D256" s="195" t="s">
        <v>122</v>
      </c>
      <c r="E256" s="202" t="s">
        <v>1</v>
      </c>
      <c r="F256" s="203" t="s">
        <v>235</v>
      </c>
      <c r="G256" s="201"/>
      <c r="H256" s="204">
        <v>-2608</v>
      </c>
      <c r="I256" s="205"/>
      <c r="J256" s="201"/>
      <c r="K256" s="201"/>
      <c r="L256" s="206"/>
      <c r="M256" s="207"/>
      <c r="N256" s="208"/>
      <c r="O256" s="208"/>
      <c r="P256" s="208"/>
      <c r="Q256" s="208"/>
      <c r="R256" s="208"/>
      <c r="S256" s="208"/>
      <c r="T256" s="209"/>
      <c r="AT256" s="210" t="s">
        <v>122</v>
      </c>
      <c r="AU256" s="210" t="s">
        <v>79</v>
      </c>
      <c r="AV256" s="13" t="s">
        <v>81</v>
      </c>
      <c r="AW256" s="13" t="s">
        <v>30</v>
      </c>
      <c r="AX256" s="13" t="s">
        <v>73</v>
      </c>
      <c r="AY256" s="210" t="s">
        <v>115</v>
      </c>
    </row>
    <row r="257" spans="1:65" s="15" customFormat="1" ht="11.25">
      <c r="B257" s="233"/>
      <c r="C257" s="234"/>
      <c r="D257" s="195" t="s">
        <v>122</v>
      </c>
      <c r="E257" s="235" t="s">
        <v>1</v>
      </c>
      <c r="F257" s="236" t="s">
        <v>236</v>
      </c>
      <c r="G257" s="234"/>
      <c r="H257" s="235" t="s">
        <v>1</v>
      </c>
      <c r="I257" s="237"/>
      <c r="J257" s="234"/>
      <c r="K257" s="234"/>
      <c r="L257" s="238"/>
      <c r="M257" s="239"/>
      <c r="N257" s="240"/>
      <c r="O257" s="240"/>
      <c r="P257" s="240"/>
      <c r="Q257" s="240"/>
      <c r="R257" s="240"/>
      <c r="S257" s="240"/>
      <c r="T257" s="241"/>
      <c r="AT257" s="242" t="s">
        <v>122</v>
      </c>
      <c r="AU257" s="242" t="s">
        <v>79</v>
      </c>
      <c r="AV257" s="15" t="s">
        <v>79</v>
      </c>
      <c r="AW257" s="15" t="s">
        <v>30</v>
      </c>
      <c r="AX257" s="15" t="s">
        <v>73</v>
      </c>
      <c r="AY257" s="242" t="s">
        <v>115</v>
      </c>
    </row>
    <row r="258" spans="1:65" s="13" customFormat="1" ht="11.25">
      <c r="B258" s="200"/>
      <c r="C258" s="201"/>
      <c r="D258" s="195" t="s">
        <v>122</v>
      </c>
      <c r="E258" s="202" t="s">
        <v>1</v>
      </c>
      <c r="F258" s="203" t="s">
        <v>237</v>
      </c>
      <c r="G258" s="201"/>
      <c r="H258" s="204">
        <v>-2124</v>
      </c>
      <c r="I258" s="205"/>
      <c r="J258" s="201"/>
      <c r="K258" s="201"/>
      <c r="L258" s="206"/>
      <c r="M258" s="207"/>
      <c r="N258" s="208"/>
      <c r="O258" s="208"/>
      <c r="P258" s="208"/>
      <c r="Q258" s="208"/>
      <c r="R258" s="208"/>
      <c r="S258" s="208"/>
      <c r="T258" s="209"/>
      <c r="AT258" s="210" t="s">
        <v>122</v>
      </c>
      <c r="AU258" s="210" t="s">
        <v>79</v>
      </c>
      <c r="AV258" s="13" t="s">
        <v>81</v>
      </c>
      <c r="AW258" s="13" t="s">
        <v>30</v>
      </c>
      <c r="AX258" s="13" t="s">
        <v>73</v>
      </c>
      <c r="AY258" s="210" t="s">
        <v>115</v>
      </c>
    </row>
    <row r="259" spans="1:65" s="15" customFormat="1" ht="11.25">
      <c r="B259" s="233"/>
      <c r="C259" s="234"/>
      <c r="D259" s="195" t="s">
        <v>122</v>
      </c>
      <c r="E259" s="235" t="s">
        <v>1</v>
      </c>
      <c r="F259" s="236" t="s">
        <v>238</v>
      </c>
      <c r="G259" s="234"/>
      <c r="H259" s="235" t="s">
        <v>1</v>
      </c>
      <c r="I259" s="237"/>
      <c r="J259" s="234"/>
      <c r="K259" s="234"/>
      <c r="L259" s="238"/>
      <c r="M259" s="239"/>
      <c r="N259" s="240"/>
      <c r="O259" s="240"/>
      <c r="P259" s="240"/>
      <c r="Q259" s="240"/>
      <c r="R259" s="240"/>
      <c r="S259" s="240"/>
      <c r="T259" s="241"/>
      <c r="AT259" s="242" t="s">
        <v>122</v>
      </c>
      <c r="AU259" s="242" t="s">
        <v>79</v>
      </c>
      <c r="AV259" s="15" t="s">
        <v>79</v>
      </c>
      <c r="AW259" s="15" t="s">
        <v>30</v>
      </c>
      <c r="AX259" s="15" t="s">
        <v>73</v>
      </c>
      <c r="AY259" s="242" t="s">
        <v>115</v>
      </c>
    </row>
    <row r="260" spans="1:65" s="13" customFormat="1" ht="11.25">
      <c r="B260" s="200"/>
      <c r="C260" s="201"/>
      <c r="D260" s="195" t="s">
        <v>122</v>
      </c>
      <c r="E260" s="202" t="s">
        <v>1</v>
      </c>
      <c r="F260" s="203" t="s">
        <v>239</v>
      </c>
      <c r="G260" s="201"/>
      <c r="H260" s="204">
        <v>-512</v>
      </c>
      <c r="I260" s="205"/>
      <c r="J260" s="201"/>
      <c r="K260" s="201"/>
      <c r="L260" s="206"/>
      <c r="M260" s="207"/>
      <c r="N260" s="208"/>
      <c r="O260" s="208"/>
      <c r="P260" s="208"/>
      <c r="Q260" s="208"/>
      <c r="R260" s="208"/>
      <c r="S260" s="208"/>
      <c r="T260" s="209"/>
      <c r="AT260" s="210" t="s">
        <v>122</v>
      </c>
      <c r="AU260" s="210" t="s">
        <v>79</v>
      </c>
      <c r="AV260" s="13" t="s">
        <v>81</v>
      </c>
      <c r="AW260" s="13" t="s">
        <v>30</v>
      </c>
      <c r="AX260" s="13" t="s">
        <v>73</v>
      </c>
      <c r="AY260" s="210" t="s">
        <v>115</v>
      </c>
    </row>
    <row r="261" spans="1:65" s="14" customFormat="1" ht="11.25">
      <c r="B261" s="211"/>
      <c r="C261" s="212"/>
      <c r="D261" s="195" t="s">
        <v>122</v>
      </c>
      <c r="E261" s="213" t="s">
        <v>1</v>
      </c>
      <c r="F261" s="214" t="s">
        <v>124</v>
      </c>
      <c r="G261" s="212"/>
      <c r="H261" s="215">
        <v>12576</v>
      </c>
      <c r="I261" s="216"/>
      <c r="J261" s="212"/>
      <c r="K261" s="212"/>
      <c r="L261" s="217"/>
      <c r="M261" s="218"/>
      <c r="N261" s="219"/>
      <c r="O261" s="219"/>
      <c r="P261" s="219"/>
      <c r="Q261" s="219"/>
      <c r="R261" s="219"/>
      <c r="S261" s="219"/>
      <c r="T261" s="220"/>
      <c r="AT261" s="221" t="s">
        <v>122</v>
      </c>
      <c r="AU261" s="221" t="s">
        <v>79</v>
      </c>
      <c r="AV261" s="14" t="s">
        <v>120</v>
      </c>
      <c r="AW261" s="14" t="s">
        <v>30</v>
      </c>
      <c r="AX261" s="14" t="s">
        <v>79</v>
      </c>
      <c r="AY261" s="221" t="s">
        <v>115</v>
      </c>
    </row>
    <row r="262" spans="1:65" s="2" customFormat="1" ht="16.5" customHeight="1">
      <c r="A262" s="34"/>
      <c r="B262" s="35"/>
      <c r="C262" s="181" t="s">
        <v>251</v>
      </c>
      <c r="D262" s="181" t="s">
        <v>116</v>
      </c>
      <c r="E262" s="182" t="s">
        <v>252</v>
      </c>
      <c r="F262" s="183" t="s">
        <v>253</v>
      </c>
      <c r="G262" s="184" t="s">
        <v>141</v>
      </c>
      <c r="H262" s="185">
        <v>500</v>
      </c>
      <c r="I262" s="186"/>
      <c r="J262" s="187">
        <f>ROUND(I262*H262,2)</f>
        <v>0</v>
      </c>
      <c r="K262" s="188"/>
      <c r="L262" s="39"/>
      <c r="M262" s="189" t="s">
        <v>1</v>
      </c>
      <c r="N262" s="190" t="s">
        <v>38</v>
      </c>
      <c r="O262" s="71"/>
      <c r="P262" s="191">
        <f>O262*H262</f>
        <v>0</v>
      </c>
      <c r="Q262" s="191">
        <v>0</v>
      </c>
      <c r="R262" s="191">
        <f>Q262*H262</f>
        <v>0</v>
      </c>
      <c r="S262" s="191">
        <v>0</v>
      </c>
      <c r="T262" s="192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3" t="s">
        <v>120</v>
      </c>
      <c r="AT262" s="193" t="s">
        <v>116</v>
      </c>
      <c r="AU262" s="193" t="s">
        <v>79</v>
      </c>
      <c r="AY262" s="17" t="s">
        <v>115</v>
      </c>
      <c r="BE262" s="194">
        <f>IF(N262="základní",J262,0)</f>
        <v>0</v>
      </c>
      <c r="BF262" s="194">
        <f>IF(N262="snížená",J262,0)</f>
        <v>0</v>
      </c>
      <c r="BG262" s="194">
        <f>IF(N262="zákl. přenesená",J262,0)</f>
        <v>0</v>
      </c>
      <c r="BH262" s="194">
        <f>IF(N262="sníž. přenesená",J262,0)</f>
        <v>0</v>
      </c>
      <c r="BI262" s="194">
        <f>IF(N262="nulová",J262,0)</f>
        <v>0</v>
      </c>
      <c r="BJ262" s="17" t="s">
        <v>79</v>
      </c>
      <c r="BK262" s="194">
        <f>ROUND(I262*H262,2)</f>
        <v>0</v>
      </c>
      <c r="BL262" s="17" t="s">
        <v>120</v>
      </c>
      <c r="BM262" s="193" t="s">
        <v>254</v>
      </c>
    </row>
    <row r="263" spans="1:65" s="2" customFormat="1" ht="11.25">
      <c r="A263" s="34"/>
      <c r="B263" s="35"/>
      <c r="C263" s="36"/>
      <c r="D263" s="195" t="s">
        <v>121</v>
      </c>
      <c r="E263" s="36"/>
      <c r="F263" s="196" t="s">
        <v>253</v>
      </c>
      <c r="G263" s="36"/>
      <c r="H263" s="36"/>
      <c r="I263" s="197"/>
      <c r="J263" s="36"/>
      <c r="K263" s="36"/>
      <c r="L263" s="39"/>
      <c r="M263" s="198"/>
      <c r="N263" s="199"/>
      <c r="O263" s="71"/>
      <c r="P263" s="71"/>
      <c r="Q263" s="71"/>
      <c r="R263" s="71"/>
      <c r="S263" s="71"/>
      <c r="T263" s="72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121</v>
      </c>
      <c r="AU263" s="17" t="s">
        <v>79</v>
      </c>
    </row>
    <row r="264" spans="1:65" s="13" customFormat="1" ht="11.25">
      <c r="B264" s="200"/>
      <c r="C264" s="201"/>
      <c r="D264" s="195" t="s">
        <v>122</v>
      </c>
      <c r="E264" s="202" t="s">
        <v>1</v>
      </c>
      <c r="F264" s="203" t="s">
        <v>255</v>
      </c>
      <c r="G264" s="201"/>
      <c r="H264" s="204">
        <v>500</v>
      </c>
      <c r="I264" s="205"/>
      <c r="J264" s="201"/>
      <c r="K264" s="201"/>
      <c r="L264" s="206"/>
      <c r="M264" s="207"/>
      <c r="N264" s="208"/>
      <c r="O264" s="208"/>
      <c r="P264" s="208"/>
      <c r="Q264" s="208"/>
      <c r="R264" s="208"/>
      <c r="S264" s="208"/>
      <c r="T264" s="209"/>
      <c r="AT264" s="210" t="s">
        <v>122</v>
      </c>
      <c r="AU264" s="210" t="s">
        <v>79</v>
      </c>
      <c r="AV264" s="13" t="s">
        <v>81</v>
      </c>
      <c r="AW264" s="13" t="s">
        <v>30</v>
      </c>
      <c r="AX264" s="13" t="s">
        <v>73</v>
      </c>
      <c r="AY264" s="210" t="s">
        <v>115</v>
      </c>
    </row>
    <row r="265" spans="1:65" s="14" customFormat="1" ht="11.25">
      <c r="B265" s="211"/>
      <c r="C265" s="212"/>
      <c r="D265" s="195" t="s">
        <v>122</v>
      </c>
      <c r="E265" s="213" t="s">
        <v>1</v>
      </c>
      <c r="F265" s="214" t="s">
        <v>124</v>
      </c>
      <c r="G265" s="212"/>
      <c r="H265" s="215">
        <v>500</v>
      </c>
      <c r="I265" s="216"/>
      <c r="J265" s="212"/>
      <c r="K265" s="212"/>
      <c r="L265" s="217"/>
      <c r="M265" s="218"/>
      <c r="N265" s="219"/>
      <c r="O265" s="219"/>
      <c r="P265" s="219"/>
      <c r="Q265" s="219"/>
      <c r="R265" s="219"/>
      <c r="S265" s="219"/>
      <c r="T265" s="220"/>
      <c r="AT265" s="221" t="s">
        <v>122</v>
      </c>
      <c r="AU265" s="221" t="s">
        <v>79</v>
      </c>
      <c r="AV265" s="14" t="s">
        <v>120</v>
      </c>
      <c r="AW265" s="14" t="s">
        <v>30</v>
      </c>
      <c r="AX265" s="14" t="s">
        <v>79</v>
      </c>
      <c r="AY265" s="221" t="s">
        <v>115</v>
      </c>
    </row>
    <row r="266" spans="1:65" s="2" customFormat="1" ht="21.75" customHeight="1">
      <c r="A266" s="34"/>
      <c r="B266" s="35"/>
      <c r="C266" s="222" t="s">
        <v>180</v>
      </c>
      <c r="D266" s="222" t="s">
        <v>131</v>
      </c>
      <c r="E266" s="223" t="s">
        <v>187</v>
      </c>
      <c r="F266" s="224" t="s">
        <v>188</v>
      </c>
      <c r="G266" s="225" t="s">
        <v>141</v>
      </c>
      <c r="H266" s="226">
        <v>6288</v>
      </c>
      <c r="I266" s="227"/>
      <c r="J266" s="228">
        <f>ROUND(I266*H266,2)</f>
        <v>0</v>
      </c>
      <c r="K266" s="229"/>
      <c r="L266" s="230"/>
      <c r="M266" s="231" t="s">
        <v>1</v>
      </c>
      <c r="N266" s="232" t="s">
        <v>38</v>
      </c>
      <c r="O266" s="71"/>
      <c r="P266" s="191">
        <f>O266*H266</f>
        <v>0</v>
      </c>
      <c r="Q266" s="191">
        <v>0</v>
      </c>
      <c r="R266" s="191">
        <f>Q266*H266</f>
        <v>0</v>
      </c>
      <c r="S266" s="191">
        <v>0</v>
      </c>
      <c r="T266" s="192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3" t="s">
        <v>135</v>
      </c>
      <c r="AT266" s="193" t="s">
        <v>131</v>
      </c>
      <c r="AU266" s="193" t="s">
        <v>79</v>
      </c>
      <c r="AY266" s="17" t="s">
        <v>115</v>
      </c>
      <c r="BE266" s="194">
        <f>IF(N266="základní",J266,0)</f>
        <v>0</v>
      </c>
      <c r="BF266" s="194">
        <f>IF(N266="snížená",J266,0)</f>
        <v>0</v>
      </c>
      <c r="BG266" s="194">
        <f>IF(N266="zákl. přenesená",J266,0)</f>
        <v>0</v>
      </c>
      <c r="BH266" s="194">
        <f>IF(N266="sníž. přenesená",J266,0)</f>
        <v>0</v>
      </c>
      <c r="BI266" s="194">
        <f>IF(N266="nulová",J266,0)</f>
        <v>0</v>
      </c>
      <c r="BJ266" s="17" t="s">
        <v>79</v>
      </c>
      <c r="BK266" s="194">
        <f>ROUND(I266*H266,2)</f>
        <v>0</v>
      </c>
      <c r="BL266" s="17" t="s">
        <v>120</v>
      </c>
      <c r="BM266" s="193" t="s">
        <v>256</v>
      </c>
    </row>
    <row r="267" spans="1:65" s="2" customFormat="1" ht="11.25">
      <c r="A267" s="34"/>
      <c r="B267" s="35"/>
      <c r="C267" s="36"/>
      <c r="D267" s="195" t="s">
        <v>121</v>
      </c>
      <c r="E267" s="36"/>
      <c r="F267" s="196" t="s">
        <v>188</v>
      </c>
      <c r="G267" s="36"/>
      <c r="H267" s="36"/>
      <c r="I267" s="197"/>
      <c r="J267" s="36"/>
      <c r="K267" s="36"/>
      <c r="L267" s="39"/>
      <c r="M267" s="198"/>
      <c r="N267" s="199"/>
      <c r="O267" s="71"/>
      <c r="P267" s="71"/>
      <c r="Q267" s="71"/>
      <c r="R267" s="71"/>
      <c r="S267" s="71"/>
      <c r="T267" s="72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121</v>
      </c>
      <c r="AU267" s="17" t="s">
        <v>79</v>
      </c>
    </row>
    <row r="268" spans="1:65" s="13" customFormat="1" ht="11.25">
      <c r="B268" s="200"/>
      <c r="C268" s="201"/>
      <c r="D268" s="195" t="s">
        <v>122</v>
      </c>
      <c r="E268" s="202" t="s">
        <v>1</v>
      </c>
      <c r="F268" s="203" t="s">
        <v>257</v>
      </c>
      <c r="G268" s="201"/>
      <c r="H268" s="204">
        <v>6288</v>
      </c>
      <c r="I268" s="205"/>
      <c r="J268" s="201"/>
      <c r="K268" s="201"/>
      <c r="L268" s="206"/>
      <c r="M268" s="207"/>
      <c r="N268" s="208"/>
      <c r="O268" s="208"/>
      <c r="P268" s="208"/>
      <c r="Q268" s="208"/>
      <c r="R268" s="208"/>
      <c r="S268" s="208"/>
      <c r="T268" s="209"/>
      <c r="AT268" s="210" t="s">
        <v>122</v>
      </c>
      <c r="AU268" s="210" t="s">
        <v>79</v>
      </c>
      <c r="AV268" s="13" t="s">
        <v>81</v>
      </c>
      <c r="AW268" s="13" t="s">
        <v>30</v>
      </c>
      <c r="AX268" s="13" t="s">
        <v>73</v>
      </c>
      <c r="AY268" s="210" t="s">
        <v>115</v>
      </c>
    </row>
    <row r="269" spans="1:65" s="14" customFormat="1" ht="11.25">
      <c r="B269" s="211"/>
      <c r="C269" s="212"/>
      <c r="D269" s="195" t="s">
        <v>122</v>
      </c>
      <c r="E269" s="213" t="s">
        <v>1</v>
      </c>
      <c r="F269" s="214" t="s">
        <v>124</v>
      </c>
      <c r="G269" s="212"/>
      <c r="H269" s="215">
        <v>6288</v>
      </c>
      <c r="I269" s="216"/>
      <c r="J269" s="212"/>
      <c r="K269" s="212"/>
      <c r="L269" s="217"/>
      <c r="M269" s="218"/>
      <c r="N269" s="219"/>
      <c r="O269" s="219"/>
      <c r="P269" s="219"/>
      <c r="Q269" s="219"/>
      <c r="R269" s="219"/>
      <c r="S269" s="219"/>
      <c r="T269" s="220"/>
      <c r="AT269" s="221" t="s">
        <v>122</v>
      </c>
      <c r="AU269" s="221" t="s">
        <v>79</v>
      </c>
      <c r="AV269" s="14" t="s">
        <v>120</v>
      </c>
      <c r="AW269" s="14" t="s">
        <v>30</v>
      </c>
      <c r="AX269" s="14" t="s">
        <v>79</v>
      </c>
      <c r="AY269" s="221" t="s">
        <v>115</v>
      </c>
    </row>
    <row r="270" spans="1:65" s="2" customFormat="1" ht="16.5" customHeight="1">
      <c r="A270" s="34"/>
      <c r="B270" s="35"/>
      <c r="C270" s="222" t="s">
        <v>258</v>
      </c>
      <c r="D270" s="222" t="s">
        <v>131</v>
      </c>
      <c r="E270" s="223" t="s">
        <v>191</v>
      </c>
      <c r="F270" s="224" t="s">
        <v>192</v>
      </c>
      <c r="G270" s="225" t="s">
        <v>141</v>
      </c>
      <c r="H270" s="226">
        <v>12576</v>
      </c>
      <c r="I270" s="227"/>
      <c r="J270" s="228">
        <f>ROUND(I270*H270,2)</f>
        <v>0</v>
      </c>
      <c r="K270" s="229"/>
      <c r="L270" s="230"/>
      <c r="M270" s="231" t="s">
        <v>1</v>
      </c>
      <c r="N270" s="232" t="s">
        <v>38</v>
      </c>
      <c r="O270" s="71"/>
      <c r="P270" s="191">
        <f>O270*H270</f>
        <v>0</v>
      </c>
      <c r="Q270" s="191">
        <v>0</v>
      </c>
      <c r="R270" s="191">
        <f>Q270*H270</f>
        <v>0</v>
      </c>
      <c r="S270" s="191">
        <v>0</v>
      </c>
      <c r="T270" s="192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3" t="s">
        <v>135</v>
      </c>
      <c r="AT270" s="193" t="s">
        <v>131</v>
      </c>
      <c r="AU270" s="193" t="s">
        <v>79</v>
      </c>
      <c r="AY270" s="17" t="s">
        <v>115</v>
      </c>
      <c r="BE270" s="194">
        <f>IF(N270="základní",J270,0)</f>
        <v>0</v>
      </c>
      <c r="BF270" s="194">
        <f>IF(N270="snížená",J270,0)</f>
        <v>0</v>
      </c>
      <c r="BG270" s="194">
        <f>IF(N270="zákl. přenesená",J270,0)</f>
        <v>0</v>
      </c>
      <c r="BH270" s="194">
        <f>IF(N270="sníž. přenesená",J270,0)</f>
        <v>0</v>
      </c>
      <c r="BI270" s="194">
        <f>IF(N270="nulová",J270,0)</f>
        <v>0</v>
      </c>
      <c r="BJ270" s="17" t="s">
        <v>79</v>
      </c>
      <c r="BK270" s="194">
        <f>ROUND(I270*H270,2)</f>
        <v>0</v>
      </c>
      <c r="BL270" s="17" t="s">
        <v>120</v>
      </c>
      <c r="BM270" s="193" t="s">
        <v>259</v>
      </c>
    </row>
    <row r="271" spans="1:65" s="2" customFormat="1" ht="11.25">
      <c r="A271" s="34"/>
      <c r="B271" s="35"/>
      <c r="C271" s="36"/>
      <c r="D271" s="195" t="s">
        <v>121</v>
      </c>
      <c r="E271" s="36"/>
      <c r="F271" s="196" t="s">
        <v>192</v>
      </c>
      <c r="G271" s="36"/>
      <c r="H271" s="36"/>
      <c r="I271" s="197"/>
      <c r="J271" s="36"/>
      <c r="K271" s="36"/>
      <c r="L271" s="39"/>
      <c r="M271" s="198"/>
      <c r="N271" s="199"/>
      <c r="O271" s="71"/>
      <c r="P271" s="71"/>
      <c r="Q271" s="71"/>
      <c r="R271" s="71"/>
      <c r="S271" s="71"/>
      <c r="T271" s="72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121</v>
      </c>
      <c r="AU271" s="17" t="s">
        <v>79</v>
      </c>
    </row>
    <row r="272" spans="1:65" s="13" customFormat="1" ht="11.25">
      <c r="B272" s="200"/>
      <c r="C272" s="201"/>
      <c r="D272" s="195" t="s">
        <v>122</v>
      </c>
      <c r="E272" s="202" t="s">
        <v>1</v>
      </c>
      <c r="F272" s="203" t="s">
        <v>260</v>
      </c>
      <c r="G272" s="201"/>
      <c r="H272" s="204">
        <v>12576</v>
      </c>
      <c r="I272" s="205"/>
      <c r="J272" s="201"/>
      <c r="K272" s="201"/>
      <c r="L272" s="206"/>
      <c r="M272" s="207"/>
      <c r="N272" s="208"/>
      <c r="O272" s="208"/>
      <c r="P272" s="208"/>
      <c r="Q272" s="208"/>
      <c r="R272" s="208"/>
      <c r="S272" s="208"/>
      <c r="T272" s="209"/>
      <c r="AT272" s="210" t="s">
        <v>122</v>
      </c>
      <c r="AU272" s="210" t="s">
        <v>79</v>
      </c>
      <c r="AV272" s="13" t="s">
        <v>81</v>
      </c>
      <c r="AW272" s="13" t="s">
        <v>30</v>
      </c>
      <c r="AX272" s="13" t="s">
        <v>73</v>
      </c>
      <c r="AY272" s="210" t="s">
        <v>115</v>
      </c>
    </row>
    <row r="273" spans="1:65" s="14" customFormat="1" ht="11.25">
      <c r="B273" s="211"/>
      <c r="C273" s="212"/>
      <c r="D273" s="195" t="s">
        <v>122</v>
      </c>
      <c r="E273" s="213" t="s">
        <v>1</v>
      </c>
      <c r="F273" s="214" t="s">
        <v>124</v>
      </c>
      <c r="G273" s="212"/>
      <c r="H273" s="215">
        <v>12576</v>
      </c>
      <c r="I273" s="216"/>
      <c r="J273" s="212"/>
      <c r="K273" s="212"/>
      <c r="L273" s="217"/>
      <c r="M273" s="218"/>
      <c r="N273" s="219"/>
      <c r="O273" s="219"/>
      <c r="P273" s="219"/>
      <c r="Q273" s="219"/>
      <c r="R273" s="219"/>
      <c r="S273" s="219"/>
      <c r="T273" s="220"/>
      <c r="AT273" s="221" t="s">
        <v>122</v>
      </c>
      <c r="AU273" s="221" t="s">
        <v>79</v>
      </c>
      <c r="AV273" s="14" t="s">
        <v>120</v>
      </c>
      <c r="AW273" s="14" t="s">
        <v>30</v>
      </c>
      <c r="AX273" s="14" t="s">
        <v>79</v>
      </c>
      <c r="AY273" s="221" t="s">
        <v>115</v>
      </c>
    </row>
    <row r="274" spans="1:65" s="2" customFormat="1" ht="16.5" customHeight="1">
      <c r="A274" s="34"/>
      <c r="B274" s="35"/>
      <c r="C274" s="222" t="s">
        <v>261</v>
      </c>
      <c r="D274" s="222" t="s">
        <v>131</v>
      </c>
      <c r="E274" s="223" t="s">
        <v>195</v>
      </c>
      <c r="F274" s="224" t="s">
        <v>196</v>
      </c>
      <c r="G274" s="225" t="s">
        <v>141</v>
      </c>
      <c r="H274" s="226">
        <v>12576</v>
      </c>
      <c r="I274" s="227"/>
      <c r="J274" s="228">
        <f>ROUND(I274*H274,2)</f>
        <v>0</v>
      </c>
      <c r="K274" s="229"/>
      <c r="L274" s="230"/>
      <c r="M274" s="231" t="s">
        <v>1</v>
      </c>
      <c r="N274" s="232" t="s">
        <v>38</v>
      </c>
      <c r="O274" s="71"/>
      <c r="P274" s="191">
        <f>O274*H274</f>
        <v>0</v>
      </c>
      <c r="Q274" s="191">
        <v>0</v>
      </c>
      <c r="R274" s="191">
        <f>Q274*H274</f>
        <v>0</v>
      </c>
      <c r="S274" s="191">
        <v>0</v>
      </c>
      <c r="T274" s="192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3" t="s">
        <v>135</v>
      </c>
      <c r="AT274" s="193" t="s">
        <v>131</v>
      </c>
      <c r="AU274" s="193" t="s">
        <v>79</v>
      </c>
      <c r="AY274" s="17" t="s">
        <v>115</v>
      </c>
      <c r="BE274" s="194">
        <f>IF(N274="základní",J274,0)</f>
        <v>0</v>
      </c>
      <c r="BF274" s="194">
        <f>IF(N274="snížená",J274,0)</f>
        <v>0</v>
      </c>
      <c r="BG274" s="194">
        <f>IF(N274="zákl. přenesená",J274,0)</f>
        <v>0</v>
      </c>
      <c r="BH274" s="194">
        <f>IF(N274="sníž. přenesená",J274,0)</f>
        <v>0</v>
      </c>
      <c r="BI274" s="194">
        <f>IF(N274="nulová",J274,0)</f>
        <v>0</v>
      </c>
      <c r="BJ274" s="17" t="s">
        <v>79</v>
      </c>
      <c r="BK274" s="194">
        <f>ROUND(I274*H274,2)</f>
        <v>0</v>
      </c>
      <c r="BL274" s="17" t="s">
        <v>120</v>
      </c>
      <c r="BM274" s="193" t="s">
        <v>262</v>
      </c>
    </row>
    <row r="275" spans="1:65" s="2" customFormat="1" ht="11.25">
      <c r="A275" s="34"/>
      <c r="B275" s="35"/>
      <c r="C275" s="36"/>
      <c r="D275" s="195" t="s">
        <v>121</v>
      </c>
      <c r="E275" s="36"/>
      <c r="F275" s="196" t="s">
        <v>196</v>
      </c>
      <c r="G275" s="36"/>
      <c r="H275" s="36"/>
      <c r="I275" s="197"/>
      <c r="J275" s="36"/>
      <c r="K275" s="36"/>
      <c r="L275" s="39"/>
      <c r="M275" s="198"/>
      <c r="N275" s="199"/>
      <c r="O275" s="71"/>
      <c r="P275" s="71"/>
      <c r="Q275" s="71"/>
      <c r="R275" s="71"/>
      <c r="S275" s="71"/>
      <c r="T275" s="72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121</v>
      </c>
      <c r="AU275" s="17" t="s">
        <v>79</v>
      </c>
    </row>
    <row r="276" spans="1:65" s="13" customFormat="1" ht="11.25">
      <c r="B276" s="200"/>
      <c r="C276" s="201"/>
      <c r="D276" s="195" t="s">
        <v>122</v>
      </c>
      <c r="E276" s="202" t="s">
        <v>1</v>
      </c>
      <c r="F276" s="203" t="s">
        <v>260</v>
      </c>
      <c r="G276" s="201"/>
      <c r="H276" s="204">
        <v>12576</v>
      </c>
      <c r="I276" s="205"/>
      <c r="J276" s="201"/>
      <c r="K276" s="201"/>
      <c r="L276" s="206"/>
      <c r="M276" s="207"/>
      <c r="N276" s="208"/>
      <c r="O276" s="208"/>
      <c r="P276" s="208"/>
      <c r="Q276" s="208"/>
      <c r="R276" s="208"/>
      <c r="S276" s="208"/>
      <c r="T276" s="209"/>
      <c r="AT276" s="210" t="s">
        <v>122</v>
      </c>
      <c r="AU276" s="210" t="s">
        <v>79</v>
      </c>
      <c r="AV276" s="13" t="s">
        <v>81</v>
      </c>
      <c r="AW276" s="13" t="s">
        <v>30</v>
      </c>
      <c r="AX276" s="13" t="s">
        <v>73</v>
      </c>
      <c r="AY276" s="210" t="s">
        <v>115</v>
      </c>
    </row>
    <row r="277" spans="1:65" s="14" customFormat="1" ht="11.25">
      <c r="B277" s="211"/>
      <c r="C277" s="212"/>
      <c r="D277" s="195" t="s">
        <v>122</v>
      </c>
      <c r="E277" s="213" t="s">
        <v>1</v>
      </c>
      <c r="F277" s="214" t="s">
        <v>124</v>
      </c>
      <c r="G277" s="212"/>
      <c r="H277" s="215">
        <v>12576</v>
      </c>
      <c r="I277" s="216"/>
      <c r="J277" s="212"/>
      <c r="K277" s="212"/>
      <c r="L277" s="217"/>
      <c r="M277" s="218"/>
      <c r="N277" s="219"/>
      <c r="O277" s="219"/>
      <c r="P277" s="219"/>
      <c r="Q277" s="219"/>
      <c r="R277" s="219"/>
      <c r="S277" s="219"/>
      <c r="T277" s="220"/>
      <c r="AT277" s="221" t="s">
        <v>122</v>
      </c>
      <c r="AU277" s="221" t="s">
        <v>79</v>
      </c>
      <c r="AV277" s="14" t="s">
        <v>120</v>
      </c>
      <c r="AW277" s="14" t="s">
        <v>30</v>
      </c>
      <c r="AX277" s="14" t="s">
        <v>79</v>
      </c>
      <c r="AY277" s="221" t="s">
        <v>115</v>
      </c>
    </row>
    <row r="278" spans="1:65" s="2" customFormat="1" ht="16.5" customHeight="1">
      <c r="A278" s="34"/>
      <c r="B278" s="35"/>
      <c r="C278" s="222" t="s">
        <v>263</v>
      </c>
      <c r="D278" s="222" t="s">
        <v>131</v>
      </c>
      <c r="E278" s="223" t="s">
        <v>200</v>
      </c>
      <c r="F278" s="224" t="s">
        <v>201</v>
      </c>
      <c r="G278" s="225" t="s">
        <v>141</v>
      </c>
      <c r="H278" s="226">
        <v>12576</v>
      </c>
      <c r="I278" s="227"/>
      <c r="J278" s="228">
        <f>ROUND(I278*H278,2)</f>
        <v>0</v>
      </c>
      <c r="K278" s="229"/>
      <c r="L278" s="230"/>
      <c r="M278" s="231" t="s">
        <v>1</v>
      </c>
      <c r="N278" s="232" t="s">
        <v>38</v>
      </c>
      <c r="O278" s="71"/>
      <c r="P278" s="191">
        <f>O278*H278</f>
        <v>0</v>
      </c>
      <c r="Q278" s="191">
        <v>0</v>
      </c>
      <c r="R278" s="191">
        <f>Q278*H278</f>
        <v>0</v>
      </c>
      <c r="S278" s="191">
        <v>0</v>
      </c>
      <c r="T278" s="192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3" t="s">
        <v>135</v>
      </c>
      <c r="AT278" s="193" t="s">
        <v>131</v>
      </c>
      <c r="AU278" s="193" t="s">
        <v>79</v>
      </c>
      <c r="AY278" s="17" t="s">
        <v>115</v>
      </c>
      <c r="BE278" s="194">
        <f>IF(N278="základní",J278,0)</f>
        <v>0</v>
      </c>
      <c r="BF278" s="194">
        <f>IF(N278="snížená",J278,0)</f>
        <v>0</v>
      </c>
      <c r="BG278" s="194">
        <f>IF(N278="zákl. přenesená",J278,0)</f>
        <v>0</v>
      </c>
      <c r="BH278" s="194">
        <f>IF(N278="sníž. přenesená",J278,0)</f>
        <v>0</v>
      </c>
      <c r="BI278" s="194">
        <f>IF(N278="nulová",J278,0)</f>
        <v>0</v>
      </c>
      <c r="BJ278" s="17" t="s">
        <v>79</v>
      </c>
      <c r="BK278" s="194">
        <f>ROUND(I278*H278,2)</f>
        <v>0</v>
      </c>
      <c r="BL278" s="17" t="s">
        <v>120</v>
      </c>
      <c r="BM278" s="193" t="s">
        <v>264</v>
      </c>
    </row>
    <row r="279" spans="1:65" s="2" customFormat="1" ht="11.25">
      <c r="A279" s="34"/>
      <c r="B279" s="35"/>
      <c r="C279" s="36"/>
      <c r="D279" s="195" t="s">
        <v>121</v>
      </c>
      <c r="E279" s="36"/>
      <c r="F279" s="196" t="s">
        <v>201</v>
      </c>
      <c r="G279" s="36"/>
      <c r="H279" s="36"/>
      <c r="I279" s="197"/>
      <c r="J279" s="36"/>
      <c r="K279" s="36"/>
      <c r="L279" s="39"/>
      <c r="M279" s="198"/>
      <c r="N279" s="199"/>
      <c r="O279" s="71"/>
      <c r="P279" s="71"/>
      <c r="Q279" s="71"/>
      <c r="R279" s="71"/>
      <c r="S279" s="71"/>
      <c r="T279" s="72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121</v>
      </c>
      <c r="AU279" s="17" t="s">
        <v>79</v>
      </c>
    </row>
    <row r="280" spans="1:65" s="13" customFormat="1" ht="11.25">
      <c r="B280" s="200"/>
      <c r="C280" s="201"/>
      <c r="D280" s="195" t="s">
        <v>122</v>
      </c>
      <c r="E280" s="202" t="s">
        <v>1</v>
      </c>
      <c r="F280" s="203" t="s">
        <v>260</v>
      </c>
      <c r="G280" s="201"/>
      <c r="H280" s="204">
        <v>12576</v>
      </c>
      <c r="I280" s="205"/>
      <c r="J280" s="201"/>
      <c r="K280" s="201"/>
      <c r="L280" s="206"/>
      <c r="M280" s="207"/>
      <c r="N280" s="208"/>
      <c r="O280" s="208"/>
      <c r="P280" s="208"/>
      <c r="Q280" s="208"/>
      <c r="R280" s="208"/>
      <c r="S280" s="208"/>
      <c r="T280" s="209"/>
      <c r="AT280" s="210" t="s">
        <v>122</v>
      </c>
      <c r="AU280" s="210" t="s">
        <v>79</v>
      </c>
      <c r="AV280" s="13" t="s">
        <v>81</v>
      </c>
      <c r="AW280" s="13" t="s">
        <v>30</v>
      </c>
      <c r="AX280" s="13" t="s">
        <v>73</v>
      </c>
      <c r="AY280" s="210" t="s">
        <v>115</v>
      </c>
    </row>
    <row r="281" spans="1:65" s="14" customFormat="1" ht="11.25">
      <c r="B281" s="211"/>
      <c r="C281" s="212"/>
      <c r="D281" s="195" t="s">
        <v>122</v>
      </c>
      <c r="E281" s="213" t="s">
        <v>1</v>
      </c>
      <c r="F281" s="214" t="s">
        <v>124</v>
      </c>
      <c r="G281" s="212"/>
      <c r="H281" s="215">
        <v>12576</v>
      </c>
      <c r="I281" s="216"/>
      <c r="J281" s="212"/>
      <c r="K281" s="212"/>
      <c r="L281" s="217"/>
      <c r="M281" s="218"/>
      <c r="N281" s="219"/>
      <c r="O281" s="219"/>
      <c r="P281" s="219"/>
      <c r="Q281" s="219"/>
      <c r="R281" s="219"/>
      <c r="S281" s="219"/>
      <c r="T281" s="220"/>
      <c r="AT281" s="221" t="s">
        <v>122</v>
      </c>
      <c r="AU281" s="221" t="s">
        <v>79</v>
      </c>
      <c r="AV281" s="14" t="s">
        <v>120</v>
      </c>
      <c r="AW281" s="14" t="s">
        <v>30</v>
      </c>
      <c r="AX281" s="14" t="s">
        <v>79</v>
      </c>
      <c r="AY281" s="221" t="s">
        <v>115</v>
      </c>
    </row>
    <row r="282" spans="1:65" s="2" customFormat="1" ht="16.5" customHeight="1">
      <c r="A282" s="34"/>
      <c r="B282" s="35"/>
      <c r="C282" s="222" t="s">
        <v>184</v>
      </c>
      <c r="D282" s="222" t="s">
        <v>131</v>
      </c>
      <c r="E282" s="223" t="s">
        <v>203</v>
      </c>
      <c r="F282" s="224" t="s">
        <v>204</v>
      </c>
      <c r="G282" s="225" t="s">
        <v>141</v>
      </c>
      <c r="H282" s="226">
        <v>12576</v>
      </c>
      <c r="I282" s="227"/>
      <c r="J282" s="228">
        <f>ROUND(I282*H282,2)</f>
        <v>0</v>
      </c>
      <c r="K282" s="229"/>
      <c r="L282" s="230"/>
      <c r="M282" s="231" t="s">
        <v>1</v>
      </c>
      <c r="N282" s="232" t="s">
        <v>38</v>
      </c>
      <c r="O282" s="71"/>
      <c r="P282" s="191">
        <f>O282*H282</f>
        <v>0</v>
      </c>
      <c r="Q282" s="191">
        <v>0</v>
      </c>
      <c r="R282" s="191">
        <f>Q282*H282</f>
        <v>0</v>
      </c>
      <c r="S282" s="191">
        <v>0</v>
      </c>
      <c r="T282" s="192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93" t="s">
        <v>135</v>
      </c>
      <c r="AT282" s="193" t="s">
        <v>131</v>
      </c>
      <c r="AU282" s="193" t="s">
        <v>79</v>
      </c>
      <c r="AY282" s="17" t="s">
        <v>115</v>
      </c>
      <c r="BE282" s="194">
        <f>IF(N282="základní",J282,0)</f>
        <v>0</v>
      </c>
      <c r="BF282" s="194">
        <f>IF(N282="snížená",J282,0)</f>
        <v>0</v>
      </c>
      <c r="BG282" s="194">
        <f>IF(N282="zákl. přenesená",J282,0)</f>
        <v>0</v>
      </c>
      <c r="BH282" s="194">
        <f>IF(N282="sníž. přenesená",J282,0)</f>
        <v>0</v>
      </c>
      <c r="BI282" s="194">
        <f>IF(N282="nulová",J282,0)</f>
        <v>0</v>
      </c>
      <c r="BJ282" s="17" t="s">
        <v>79</v>
      </c>
      <c r="BK282" s="194">
        <f>ROUND(I282*H282,2)</f>
        <v>0</v>
      </c>
      <c r="BL282" s="17" t="s">
        <v>120</v>
      </c>
      <c r="BM282" s="193" t="s">
        <v>265</v>
      </c>
    </row>
    <row r="283" spans="1:65" s="2" customFormat="1" ht="11.25">
      <c r="A283" s="34"/>
      <c r="B283" s="35"/>
      <c r="C283" s="36"/>
      <c r="D283" s="195" t="s">
        <v>121</v>
      </c>
      <c r="E283" s="36"/>
      <c r="F283" s="196" t="s">
        <v>204</v>
      </c>
      <c r="G283" s="36"/>
      <c r="H283" s="36"/>
      <c r="I283" s="197"/>
      <c r="J283" s="36"/>
      <c r="K283" s="36"/>
      <c r="L283" s="39"/>
      <c r="M283" s="198"/>
      <c r="N283" s="199"/>
      <c r="O283" s="71"/>
      <c r="P283" s="71"/>
      <c r="Q283" s="71"/>
      <c r="R283" s="71"/>
      <c r="S283" s="71"/>
      <c r="T283" s="72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121</v>
      </c>
      <c r="AU283" s="17" t="s">
        <v>79</v>
      </c>
    </row>
    <row r="284" spans="1:65" s="13" customFormat="1" ht="11.25">
      <c r="B284" s="200"/>
      <c r="C284" s="201"/>
      <c r="D284" s="195" t="s">
        <v>122</v>
      </c>
      <c r="E284" s="202" t="s">
        <v>1</v>
      </c>
      <c r="F284" s="203" t="s">
        <v>260</v>
      </c>
      <c r="G284" s="201"/>
      <c r="H284" s="204">
        <v>12576</v>
      </c>
      <c r="I284" s="205"/>
      <c r="J284" s="201"/>
      <c r="K284" s="201"/>
      <c r="L284" s="206"/>
      <c r="M284" s="207"/>
      <c r="N284" s="208"/>
      <c r="O284" s="208"/>
      <c r="P284" s="208"/>
      <c r="Q284" s="208"/>
      <c r="R284" s="208"/>
      <c r="S284" s="208"/>
      <c r="T284" s="209"/>
      <c r="AT284" s="210" t="s">
        <v>122</v>
      </c>
      <c r="AU284" s="210" t="s">
        <v>79</v>
      </c>
      <c r="AV284" s="13" t="s">
        <v>81</v>
      </c>
      <c r="AW284" s="13" t="s">
        <v>30</v>
      </c>
      <c r="AX284" s="13" t="s">
        <v>73</v>
      </c>
      <c r="AY284" s="210" t="s">
        <v>115</v>
      </c>
    </row>
    <row r="285" spans="1:65" s="14" customFormat="1" ht="11.25">
      <c r="B285" s="211"/>
      <c r="C285" s="212"/>
      <c r="D285" s="195" t="s">
        <v>122</v>
      </c>
      <c r="E285" s="213" t="s">
        <v>1</v>
      </c>
      <c r="F285" s="214" t="s">
        <v>124</v>
      </c>
      <c r="G285" s="212"/>
      <c r="H285" s="215">
        <v>12576</v>
      </c>
      <c r="I285" s="216"/>
      <c r="J285" s="212"/>
      <c r="K285" s="212"/>
      <c r="L285" s="217"/>
      <c r="M285" s="218"/>
      <c r="N285" s="219"/>
      <c r="O285" s="219"/>
      <c r="P285" s="219"/>
      <c r="Q285" s="219"/>
      <c r="R285" s="219"/>
      <c r="S285" s="219"/>
      <c r="T285" s="220"/>
      <c r="AT285" s="221" t="s">
        <v>122</v>
      </c>
      <c r="AU285" s="221" t="s">
        <v>79</v>
      </c>
      <c r="AV285" s="14" t="s">
        <v>120</v>
      </c>
      <c r="AW285" s="14" t="s">
        <v>30</v>
      </c>
      <c r="AX285" s="14" t="s">
        <v>79</v>
      </c>
      <c r="AY285" s="221" t="s">
        <v>115</v>
      </c>
    </row>
    <row r="286" spans="1:65" s="2" customFormat="1" ht="16.5" customHeight="1">
      <c r="A286" s="34"/>
      <c r="B286" s="35"/>
      <c r="C286" s="181" t="s">
        <v>266</v>
      </c>
      <c r="D286" s="181" t="s">
        <v>116</v>
      </c>
      <c r="E286" s="182" t="s">
        <v>267</v>
      </c>
      <c r="F286" s="183" t="s">
        <v>268</v>
      </c>
      <c r="G286" s="184" t="s">
        <v>141</v>
      </c>
      <c r="H286" s="185">
        <v>560</v>
      </c>
      <c r="I286" s="186"/>
      <c r="J286" s="187">
        <f>ROUND(I286*H286,2)</f>
        <v>0</v>
      </c>
      <c r="K286" s="188"/>
      <c r="L286" s="39"/>
      <c r="M286" s="189" t="s">
        <v>1</v>
      </c>
      <c r="N286" s="190" t="s">
        <v>38</v>
      </c>
      <c r="O286" s="71"/>
      <c r="P286" s="191">
        <f>O286*H286</f>
        <v>0</v>
      </c>
      <c r="Q286" s="191">
        <v>0</v>
      </c>
      <c r="R286" s="191">
        <f>Q286*H286</f>
        <v>0</v>
      </c>
      <c r="S286" s="191">
        <v>0</v>
      </c>
      <c r="T286" s="192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3" t="s">
        <v>120</v>
      </c>
      <c r="AT286" s="193" t="s">
        <v>116</v>
      </c>
      <c r="AU286" s="193" t="s">
        <v>79</v>
      </c>
      <c r="AY286" s="17" t="s">
        <v>115</v>
      </c>
      <c r="BE286" s="194">
        <f>IF(N286="základní",J286,0)</f>
        <v>0</v>
      </c>
      <c r="BF286" s="194">
        <f>IF(N286="snížená",J286,0)</f>
        <v>0</v>
      </c>
      <c r="BG286" s="194">
        <f>IF(N286="zákl. přenesená",J286,0)</f>
        <v>0</v>
      </c>
      <c r="BH286" s="194">
        <f>IF(N286="sníž. přenesená",J286,0)</f>
        <v>0</v>
      </c>
      <c r="BI286" s="194">
        <f>IF(N286="nulová",J286,0)</f>
        <v>0</v>
      </c>
      <c r="BJ286" s="17" t="s">
        <v>79</v>
      </c>
      <c r="BK286" s="194">
        <f>ROUND(I286*H286,2)</f>
        <v>0</v>
      </c>
      <c r="BL286" s="17" t="s">
        <v>120</v>
      </c>
      <c r="BM286" s="193" t="s">
        <v>269</v>
      </c>
    </row>
    <row r="287" spans="1:65" s="2" customFormat="1" ht="11.25">
      <c r="A287" s="34"/>
      <c r="B287" s="35"/>
      <c r="C287" s="36"/>
      <c r="D287" s="195" t="s">
        <v>121</v>
      </c>
      <c r="E287" s="36"/>
      <c r="F287" s="196" t="s">
        <v>268</v>
      </c>
      <c r="G287" s="36"/>
      <c r="H287" s="36"/>
      <c r="I287" s="197"/>
      <c r="J287" s="36"/>
      <c r="K287" s="36"/>
      <c r="L287" s="39"/>
      <c r="M287" s="198"/>
      <c r="N287" s="199"/>
      <c r="O287" s="71"/>
      <c r="P287" s="71"/>
      <c r="Q287" s="71"/>
      <c r="R287" s="71"/>
      <c r="S287" s="71"/>
      <c r="T287" s="72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121</v>
      </c>
      <c r="AU287" s="17" t="s">
        <v>79</v>
      </c>
    </row>
    <row r="288" spans="1:65" s="13" customFormat="1" ht="11.25">
      <c r="B288" s="200"/>
      <c r="C288" s="201"/>
      <c r="D288" s="195" t="s">
        <v>122</v>
      </c>
      <c r="E288" s="202" t="s">
        <v>1</v>
      </c>
      <c r="F288" s="203" t="s">
        <v>270</v>
      </c>
      <c r="G288" s="201"/>
      <c r="H288" s="204">
        <v>560</v>
      </c>
      <c r="I288" s="205"/>
      <c r="J288" s="201"/>
      <c r="K288" s="201"/>
      <c r="L288" s="206"/>
      <c r="M288" s="207"/>
      <c r="N288" s="208"/>
      <c r="O288" s="208"/>
      <c r="P288" s="208"/>
      <c r="Q288" s="208"/>
      <c r="R288" s="208"/>
      <c r="S288" s="208"/>
      <c r="T288" s="209"/>
      <c r="AT288" s="210" t="s">
        <v>122</v>
      </c>
      <c r="AU288" s="210" t="s">
        <v>79</v>
      </c>
      <c r="AV288" s="13" t="s">
        <v>81</v>
      </c>
      <c r="AW288" s="13" t="s">
        <v>30</v>
      </c>
      <c r="AX288" s="13" t="s">
        <v>73</v>
      </c>
      <c r="AY288" s="210" t="s">
        <v>115</v>
      </c>
    </row>
    <row r="289" spans="1:65" s="14" customFormat="1" ht="11.25">
      <c r="B289" s="211"/>
      <c r="C289" s="212"/>
      <c r="D289" s="195" t="s">
        <v>122</v>
      </c>
      <c r="E289" s="213" t="s">
        <v>1</v>
      </c>
      <c r="F289" s="214" t="s">
        <v>124</v>
      </c>
      <c r="G289" s="212"/>
      <c r="H289" s="215">
        <v>560</v>
      </c>
      <c r="I289" s="216"/>
      <c r="J289" s="212"/>
      <c r="K289" s="212"/>
      <c r="L289" s="217"/>
      <c r="M289" s="218"/>
      <c r="N289" s="219"/>
      <c r="O289" s="219"/>
      <c r="P289" s="219"/>
      <c r="Q289" s="219"/>
      <c r="R289" s="219"/>
      <c r="S289" s="219"/>
      <c r="T289" s="220"/>
      <c r="AT289" s="221" t="s">
        <v>122</v>
      </c>
      <c r="AU289" s="221" t="s">
        <v>79</v>
      </c>
      <c r="AV289" s="14" t="s">
        <v>120</v>
      </c>
      <c r="AW289" s="14" t="s">
        <v>30</v>
      </c>
      <c r="AX289" s="14" t="s">
        <v>79</v>
      </c>
      <c r="AY289" s="221" t="s">
        <v>115</v>
      </c>
    </row>
    <row r="290" spans="1:65" s="2" customFormat="1" ht="21.75" customHeight="1">
      <c r="A290" s="34"/>
      <c r="B290" s="35"/>
      <c r="C290" s="181" t="s">
        <v>271</v>
      </c>
      <c r="D290" s="181" t="s">
        <v>116</v>
      </c>
      <c r="E290" s="182" t="s">
        <v>272</v>
      </c>
      <c r="F290" s="183" t="s">
        <v>273</v>
      </c>
      <c r="G290" s="184" t="s">
        <v>274</v>
      </c>
      <c r="H290" s="185">
        <v>280</v>
      </c>
      <c r="I290" s="186"/>
      <c r="J290" s="187">
        <f>ROUND(I290*H290,2)</f>
        <v>0</v>
      </c>
      <c r="K290" s="188"/>
      <c r="L290" s="39"/>
      <c r="M290" s="189" t="s">
        <v>1</v>
      </c>
      <c r="N290" s="190" t="s">
        <v>38</v>
      </c>
      <c r="O290" s="71"/>
      <c r="P290" s="191">
        <f>O290*H290</f>
        <v>0</v>
      </c>
      <c r="Q290" s="191">
        <v>0</v>
      </c>
      <c r="R290" s="191">
        <f>Q290*H290</f>
        <v>0</v>
      </c>
      <c r="S290" s="191">
        <v>0</v>
      </c>
      <c r="T290" s="192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3" t="s">
        <v>120</v>
      </c>
      <c r="AT290" s="193" t="s">
        <v>116</v>
      </c>
      <c r="AU290" s="193" t="s">
        <v>79</v>
      </c>
      <c r="AY290" s="17" t="s">
        <v>115</v>
      </c>
      <c r="BE290" s="194">
        <f>IF(N290="základní",J290,0)</f>
        <v>0</v>
      </c>
      <c r="BF290" s="194">
        <f>IF(N290="snížená",J290,0)</f>
        <v>0</v>
      </c>
      <c r="BG290" s="194">
        <f>IF(N290="zákl. přenesená",J290,0)</f>
        <v>0</v>
      </c>
      <c r="BH290" s="194">
        <f>IF(N290="sníž. přenesená",J290,0)</f>
        <v>0</v>
      </c>
      <c r="BI290" s="194">
        <f>IF(N290="nulová",J290,0)</f>
        <v>0</v>
      </c>
      <c r="BJ290" s="17" t="s">
        <v>79</v>
      </c>
      <c r="BK290" s="194">
        <f>ROUND(I290*H290,2)</f>
        <v>0</v>
      </c>
      <c r="BL290" s="17" t="s">
        <v>120</v>
      </c>
      <c r="BM290" s="193" t="s">
        <v>275</v>
      </c>
    </row>
    <row r="291" spans="1:65" s="2" customFormat="1" ht="11.25">
      <c r="A291" s="34"/>
      <c r="B291" s="35"/>
      <c r="C291" s="36"/>
      <c r="D291" s="195" t="s">
        <v>121</v>
      </c>
      <c r="E291" s="36"/>
      <c r="F291" s="196" t="s">
        <v>273</v>
      </c>
      <c r="G291" s="36"/>
      <c r="H291" s="36"/>
      <c r="I291" s="197"/>
      <c r="J291" s="36"/>
      <c r="K291" s="36"/>
      <c r="L291" s="39"/>
      <c r="M291" s="198"/>
      <c r="N291" s="199"/>
      <c r="O291" s="71"/>
      <c r="P291" s="71"/>
      <c r="Q291" s="71"/>
      <c r="R291" s="71"/>
      <c r="S291" s="71"/>
      <c r="T291" s="72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121</v>
      </c>
      <c r="AU291" s="17" t="s">
        <v>79</v>
      </c>
    </row>
    <row r="292" spans="1:65" s="13" customFormat="1" ht="11.25">
      <c r="B292" s="200"/>
      <c r="C292" s="201"/>
      <c r="D292" s="195" t="s">
        <v>122</v>
      </c>
      <c r="E292" s="202" t="s">
        <v>1</v>
      </c>
      <c r="F292" s="203" t="s">
        <v>276</v>
      </c>
      <c r="G292" s="201"/>
      <c r="H292" s="204">
        <v>280</v>
      </c>
      <c r="I292" s="205"/>
      <c r="J292" s="201"/>
      <c r="K292" s="201"/>
      <c r="L292" s="206"/>
      <c r="M292" s="207"/>
      <c r="N292" s="208"/>
      <c r="O292" s="208"/>
      <c r="P292" s="208"/>
      <c r="Q292" s="208"/>
      <c r="R292" s="208"/>
      <c r="S292" s="208"/>
      <c r="T292" s="209"/>
      <c r="AT292" s="210" t="s">
        <v>122</v>
      </c>
      <c r="AU292" s="210" t="s">
        <v>79</v>
      </c>
      <c r="AV292" s="13" t="s">
        <v>81</v>
      </c>
      <c r="AW292" s="13" t="s">
        <v>30</v>
      </c>
      <c r="AX292" s="13" t="s">
        <v>73</v>
      </c>
      <c r="AY292" s="210" t="s">
        <v>115</v>
      </c>
    </row>
    <row r="293" spans="1:65" s="14" customFormat="1" ht="11.25">
      <c r="B293" s="211"/>
      <c r="C293" s="212"/>
      <c r="D293" s="195" t="s">
        <v>122</v>
      </c>
      <c r="E293" s="213" t="s">
        <v>1</v>
      </c>
      <c r="F293" s="214" t="s">
        <v>124</v>
      </c>
      <c r="G293" s="212"/>
      <c r="H293" s="215">
        <v>280</v>
      </c>
      <c r="I293" s="216"/>
      <c r="J293" s="212"/>
      <c r="K293" s="212"/>
      <c r="L293" s="217"/>
      <c r="M293" s="218"/>
      <c r="N293" s="219"/>
      <c r="O293" s="219"/>
      <c r="P293" s="219"/>
      <c r="Q293" s="219"/>
      <c r="R293" s="219"/>
      <c r="S293" s="219"/>
      <c r="T293" s="220"/>
      <c r="AT293" s="221" t="s">
        <v>122</v>
      </c>
      <c r="AU293" s="221" t="s">
        <v>79</v>
      </c>
      <c r="AV293" s="14" t="s">
        <v>120</v>
      </c>
      <c r="AW293" s="14" t="s">
        <v>30</v>
      </c>
      <c r="AX293" s="14" t="s">
        <v>79</v>
      </c>
      <c r="AY293" s="221" t="s">
        <v>115</v>
      </c>
    </row>
    <row r="294" spans="1:65" s="2" customFormat="1" ht="21.75" customHeight="1">
      <c r="A294" s="34"/>
      <c r="B294" s="35"/>
      <c r="C294" s="181" t="s">
        <v>277</v>
      </c>
      <c r="D294" s="181" t="s">
        <v>116</v>
      </c>
      <c r="E294" s="182" t="s">
        <v>278</v>
      </c>
      <c r="F294" s="183" t="s">
        <v>279</v>
      </c>
      <c r="G294" s="184" t="s">
        <v>280</v>
      </c>
      <c r="H294" s="185">
        <v>2118</v>
      </c>
      <c r="I294" s="186"/>
      <c r="J294" s="187">
        <f>ROUND(I294*H294,2)</f>
        <v>0</v>
      </c>
      <c r="K294" s="188"/>
      <c r="L294" s="39"/>
      <c r="M294" s="189" t="s">
        <v>1</v>
      </c>
      <c r="N294" s="190" t="s">
        <v>38</v>
      </c>
      <c r="O294" s="71"/>
      <c r="P294" s="191">
        <f>O294*H294</f>
        <v>0</v>
      </c>
      <c r="Q294" s="191">
        <v>0</v>
      </c>
      <c r="R294" s="191">
        <f>Q294*H294</f>
        <v>0</v>
      </c>
      <c r="S294" s="191">
        <v>0</v>
      </c>
      <c r="T294" s="192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93" t="s">
        <v>120</v>
      </c>
      <c r="AT294" s="193" t="s">
        <v>116</v>
      </c>
      <c r="AU294" s="193" t="s">
        <v>79</v>
      </c>
      <c r="AY294" s="17" t="s">
        <v>115</v>
      </c>
      <c r="BE294" s="194">
        <f>IF(N294="základní",J294,0)</f>
        <v>0</v>
      </c>
      <c r="BF294" s="194">
        <f>IF(N294="snížená",J294,0)</f>
        <v>0</v>
      </c>
      <c r="BG294" s="194">
        <f>IF(N294="zákl. přenesená",J294,0)</f>
        <v>0</v>
      </c>
      <c r="BH294" s="194">
        <f>IF(N294="sníž. přenesená",J294,0)</f>
        <v>0</v>
      </c>
      <c r="BI294" s="194">
        <f>IF(N294="nulová",J294,0)</f>
        <v>0</v>
      </c>
      <c r="BJ294" s="17" t="s">
        <v>79</v>
      </c>
      <c r="BK294" s="194">
        <f>ROUND(I294*H294,2)</f>
        <v>0</v>
      </c>
      <c r="BL294" s="17" t="s">
        <v>120</v>
      </c>
      <c r="BM294" s="193" t="s">
        <v>281</v>
      </c>
    </row>
    <row r="295" spans="1:65" s="2" customFormat="1" ht="19.5">
      <c r="A295" s="34"/>
      <c r="B295" s="35"/>
      <c r="C295" s="36"/>
      <c r="D295" s="195" t="s">
        <v>121</v>
      </c>
      <c r="E295" s="36"/>
      <c r="F295" s="196" t="s">
        <v>279</v>
      </c>
      <c r="G295" s="36"/>
      <c r="H295" s="36"/>
      <c r="I295" s="197"/>
      <c r="J295" s="36"/>
      <c r="K295" s="36"/>
      <c r="L295" s="39"/>
      <c r="M295" s="198"/>
      <c r="N295" s="199"/>
      <c r="O295" s="71"/>
      <c r="P295" s="71"/>
      <c r="Q295" s="71"/>
      <c r="R295" s="71"/>
      <c r="S295" s="71"/>
      <c r="T295" s="72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7" t="s">
        <v>121</v>
      </c>
      <c r="AU295" s="17" t="s">
        <v>79</v>
      </c>
    </row>
    <row r="296" spans="1:65" s="13" customFormat="1" ht="11.25">
      <c r="B296" s="200"/>
      <c r="C296" s="201"/>
      <c r="D296" s="195" t="s">
        <v>122</v>
      </c>
      <c r="E296" s="202" t="s">
        <v>1</v>
      </c>
      <c r="F296" s="203" t="s">
        <v>282</v>
      </c>
      <c r="G296" s="201"/>
      <c r="H296" s="204">
        <v>2118</v>
      </c>
      <c r="I296" s="205"/>
      <c r="J296" s="201"/>
      <c r="K296" s="201"/>
      <c r="L296" s="206"/>
      <c r="M296" s="207"/>
      <c r="N296" s="208"/>
      <c r="O296" s="208"/>
      <c r="P296" s="208"/>
      <c r="Q296" s="208"/>
      <c r="R296" s="208"/>
      <c r="S296" s="208"/>
      <c r="T296" s="209"/>
      <c r="AT296" s="210" t="s">
        <v>122</v>
      </c>
      <c r="AU296" s="210" t="s">
        <v>79</v>
      </c>
      <c r="AV296" s="13" t="s">
        <v>81</v>
      </c>
      <c r="AW296" s="13" t="s">
        <v>30</v>
      </c>
      <c r="AX296" s="13" t="s">
        <v>73</v>
      </c>
      <c r="AY296" s="210" t="s">
        <v>115</v>
      </c>
    </row>
    <row r="297" spans="1:65" s="14" customFormat="1" ht="11.25">
      <c r="B297" s="211"/>
      <c r="C297" s="212"/>
      <c r="D297" s="195" t="s">
        <v>122</v>
      </c>
      <c r="E297" s="213" t="s">
        <v>1</v>
      </c>
      <c r="F297" s="214" t="s">
        <v>124</v>
      </c>
      <c r="G297" s="212"/>
      <c r="H297" s="215">
        <v>2118</v>
      </c>
      <c r="I297" s="216"/>
      <c r="J297" s="212"/>
      <c r="K297" s="212"/>
      <c r="L297" s="217"/>
      <c r="M297" s="218"/>
      <c r="N297" s="219"/>
      <c r="O297" s="219"/>
      <c r="P297" s="219"/>
      <c r="Q297" s="219"/>
      <c r="R297" s="219"/>
      <c r="S297" s="219"/>
      <c r="T297" s="220"/>
      <c r="AT297" s="221" t="s">
        <v>122</v>
      </c>
      <c r="AU297" s="221" t="s">
        <v>79</v>
      </c>
      <c r="AV297" s="14" t="s">
        <v>120</v>
      </c>
      <c r="AW297" s="14" t="s">
        <v>30</v>
      </c>
      <c r="AX297" s="14" t="s">
        <v>79</v>
      </c>
      <c r="AY297" s="221" t="s">
        <v>115</v>
      </c>
    </row>
    <row r="298" spans="1:65" s="2" customFormat="1" ht="21.75" customHeight="1">
      <c r="A298" s="34"/>
      <c r="B298" s="35"/>
      <c r="C298" s="181" t="s">
        <v>283</v>
      </c>
      <c r="D298" s="181" t="s">
        <v>116</v>
      </c>
      <c r="E298" s="182" t="s">
        <v>284</v>
      </c>
      <c r="F298" s="183" t="s">
        <v>285</v>
      </c>
      <c r="G298" s="184" t="s">
        <v>119</v>
      </c>
      <c r="H298" s="185">
        <v>6.75</v>
      </c>
      <c r="I298" s="186"/>
      <c r="J298" s="187">
        <f>ROUND(I298*H298,2)</f>
        <v>0</v>
      </c>
      <c r="K298" s="188"/>
      <c r="L298" s="39"/>
      <c r="M298" s="189" t="s">
        <v>1</v>
      </c>
      <c r="N298" s="190" t="s">
        <v>38</v>
      </c>
      <c r="O298" s="71"/>
      <c r="P298" s="191">
        <f>O298*H298</f>
        <v>0</v>
      </c>
      <c r="Q298" s="191">
        <v>0</v>
      </c>
      <c r="R298" s="191">
        <f>Q298*H298</f>
        <v>0</v>
      </c>
      <c r="S298" s="191">
        <v>0</v>
      </c>
      <c r="T298" s="192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93" t="s">
        <v>120</v>
      </c>
      <c r="AT298" s="193" t="s">
        <v>116</v>
      </c>
      <c r="AU298" s="193" t="s">
        <v>79</v>
      </c>
      <c r="AY298" s="17" t="s">
        <v>115</v>
      </c>
      <c r="BE298" s="194">
        <f>IF(N298="základní",J298,0)</f>
        <v>0</v>
      </c>
      <c r="BF298" s="194">
        <f>IF(N298="snížená",J298,0)</f>
        <v>0</v>
      </c>
      <c r="BG298" s="194">
        <f>IF(N298="zákl. přenesená",J298,0)</f>
        <v>0</v>
      </c>
      <c r="BH298" s="194">
        <f>IF(N298="sníž. přenesená",J298,0)</f>
        <v>0</v>
      </c>
      <c r="BI298" s="194">
        <f>IF(N298="nulová",J298,0)</f>
        <v>0</v>
      </c>
      <c r="BJ298" s="17" t="s">
        <v>79</v>
      </c>
      <c r="BK298" s="194">
        <f>ROUND(I298*H298,2)</f>
        <v>0</v>
      </c>
      <c r="BL298" s="17" t="s">
        <v>120</v>
      </c>
      <c r="BM298" s="193" t="s">
        <v>286</v>
      </c>
    </row>
    <row r="299" spans="1:65" s="2" customFormat="1" ht="19.5">
      <c r="A299" s="34"/>
      <c r="B299" s="35"/>
      <c r="C299" s="36"/>
      <c r="D299" s="195" t="s">
        <v>121</v>
      </c>
      <c r="E299" s="36"/>
      <c r="F299" s="196" t="s">
        <v>285</v>
      </c>
      <c r="G299" s="36"/>
      <c r="H299" s="36"/>
      <c r="I299" s="197"/>
      <c r="J299" s="36"/>
      <c r="K299" s="36"/>
      <c r="L299" s="39"/>
      <c r="M299" s="198"/>
      <c r="N299" s="199"/>
      <c r="O299" s="71"/>
      <c r="P299" s="71"/>
      <c r="Q299" s="71"/>
      <c r="R299" s="71"/>
      <c r="S299" s="71"/>
      <c r="T299" s="72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7" t="s">
        <v>121</v>
      </c>
      <c r="AU299" s="17" t="s">
        <v>79</v>
      </c>
    </row>
    <row r="300" spans="1:65" s="13" customFormat="1" ht="11.25">
      <c r="B300" s="200"/>
      <c r="C300" s="201"/>
      <c r="D300" s="195" t="s">
        <v>122</v>
      </c>
      <c r="E300" s="202" t="s">
        <v>1</v>
      </c>
      <c r="F300" s="203" t="s">
        <v>287</v>
      </c>
      <c r="G300" s="201"/>
      <c r="H300" s="204">
        <v>6.75</v>
      </c>
      <c r="I300" s="205"/>
      <c r="J300" s="201"/>
      <c r="K300" s="201"/>
      <c r="L300" s="206"/>
      <c r="M300" s="207"/>
      <c r="N300" s="208"/>
      <c r="O300" s="208"/>
      <c r="P300" s="208"/>
      <c r="Q300" s="208"/>
      <c r="R300" s="208"/>
      <c r="S300" s="208"/>
      <c r="T300" s="209"/>
      <c r="AT300" s="210" t="s">
        <v>122</v>
      </c>
      <c r="AU300" s="210" t="s">
        <v>79</v>
      </c>
      <c r="AV300" s="13" t="s">
        <v>81</v>
      </c>
      <c r="AW300" s="13" t="s">
        <v>30</v>
      </c>
      <c r="AX300" s="13" t="s">
        <v>73</v>
      </c>
      <c r="AY300" s="210" t="s">
        <v>115</v>
      </c>
    </row>
    <row r="301" spans="1:65" s="14" customFormat="1" ht="11.25">
      <c r="B301" s="211"/>
      <c r="C301" s="212"/>
      <c r="D301" s="195" t="s">
        <v>122</v>
      </c>
      <c r="E301" s="213" t="s">
        <v>1</v>
      </c>
      <c r="F301" s="214" t="s">
        <v>124</v>
      </c>
      <c r="G301" s="212"/>
      <c r="H301" s="215">
        <v>6.75</v>
      </c>
      <c r="I301" s="216"/>
      <c r="J301" s="212"/>
      <c r="K301" s="212"/>
      <c r="L301" s="217"/>
      <c r="M301" s="218"/>
      <c r="N301" s="219"/>
      <c r="O301" s="219"/>
      <c r="P301" s="219"/>
      <c r="Q301" s="219"/>
      <c r="R301" s="219"/>
      <c r="S301" s="219"/>
      <c r="T301" s="220"/>
      <c r="AT301" s="221" t="s">
        <v>122</v>
      </c>
      <c r="AU301" s="221" t="s">
        <v>79</v>
      </c>
      <c r="AV301" s="14" t="s">
        <v>120</v>
      </c>
      <c r="AW301" s="14" t="s">
        <v>30</v>
      </c>
      <c r="AX301" s="14" t="s">
        <v>79</v>
      </c>
      <c r="AY301" s="221" t="s">
        <v>115</v>
      </c>
    </row>
    <row r="302" spans="1:65" s="2" customFormat="1" ht="21.75" customHeight="1">
      <c r="A302" s="34"/>
      <c r="B302" s="35"/>
      <c r="C302" s="181" t="s">
        <v>288</v>
      </c>
      <c r="D302" s="181" t="s">
        <v>116</v>
      </c>
      <c r="E302" s="182" t="s">
        <v>289</v>
      </c>
      <c r="F302" s="183" t="s">
        <v>290</v>
      </c>
      <c r="G302" s="184" t="s">
        <v>291</v>
      </c>
      <c r="H302" s="185">
        <v>280</v>
      </c>
      <c r="I302" s="186"/>
      <c r="J302" s="187">
        <f>ROUND(I302*H302,2)</f>
        <v>0</v>
      </c>
      <c r="K302" s="188"/>
      <c r="L302" s="39"/>
      <c r="M302" s="189" t="s">
        <v>1</v>
      </c>
      <c r="N302" s="190" t="s">
        <v>38</v>
      </c>
      <c r="O302" s="71"/>
      <c r="P302" s="191">
        <f>O302*H302</f>
        <v>0</v>
      </c>
      <c r="Q302" s="191">
        <v>0</v>
      </c>
      <c r="R302" s="191">
        <f>Q302*H302</f>
        <v>0</v>
      </c>
      <c r="S302" s="191">
        <v>0</v>
      </c>
      <c r="T302" s="192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93" t="s">
        <v>120</v>
      </c>
      <c r="AT302" s="193" t="s">
        <v>116</v>
      </c>
      <c r="AU302" s="193" t="s">
        <v>79</v>
      </c>
      <c r="AY302" s="17" t="s">
        <v>115</v>
      </c>
      <c r="BE302" s="194">
        <f>IF(N302="základní",J302,0)</f>
        <v>0</v>
      </c>
      <c r="BF302" s="194">
        <f>IF(N302="snížená",J302,0)</f>
        <v>0</v>
      </c>
      <c r="BG302" s="194">
        <f>IF(N302="zákl. přenesená",J302,0)</f>
        <v>0</v>
      </c>
      <c r="BH302" s="194">
        <f>IF(N302="sníž. přenesená",J302,0)</f>
        <v>0</v>
      </c>
      <c r="BI302" s="194">
        <f>IF(N302="nulová",J302,0)</f>
        <v>0</v>
      </c>
      <c r="BJ302" s="17" t="s">
        <v>79</v>
      </c>
      <c r="BK302" s="194">
        <f>ROUND(I302*H302,2)</f>
        <v>0</v>
      </c>
      <c r="BL302" s="17" t="s">
        <v>120</v>
      </c>
      <c r="BM302" s="193" t="s">
        <v>292</v>
      </c>
    </row>
    <row r="303" spans="1:65" s="2" customFormat="1" ht="19.5">
      <c r="A303" s="34"/>
      <c r="B303" s="35"/>
      <c r="C303" s="36"/>
      <c r="D303" s="195" t="s">
        <v>121</v>
      </c>
      <c r="E303" s="36"/>
      <c r="F303" s="196" t="s">
        <v>290</v>
      </c>
      <c r="G303" s="36"/>
      <c r="H303" s="36"/>
      <c r="I303" s="197"/>
      <c r="J303" s="36"/>
      <c r="K303" s="36"/>
      <c r="L303" s="39"/>
      <c r="M303" s="198"/>
      <c r="N303" s="199"/>
      <c r="O303" s="71"/>
      <c r="P303" s="71"/>
      <c r="Q303" s="71"/>
      <c r="R303" s="71"/>
      <c r="S303" s="71"/>
      <c r="T303" s="72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7" t="s">
        <v>121</v>
      </c>
      <c r="AU303" s="17" t="s">
        <v>79</v>
      </c>
    </row>
    <row r="304" spans="1:65" s="13" customFormat="1" ht="11.25">
      <c r="B304" s="200"/>
      <c r="C304" s="201"/>
      <c r="D304" s="195" t="s">
        <v>122</v>
      </c>
      <c r="E304" s="202" t="s">
        <v>1</v>
      </c>
      <c r="F304" s="203" t="s">
        <v>276</v>
      </c>
      <c r="G304" s="201"/>
      <c r="H304" s="204">
        <v>280</v>
      </c>
      <c r="I304" s="205"/>
      <c r="J304" s="201"/>
      <c r="K304" s="201"/>
      <c r="L304" s="206"/>
      <c r="M304" s="207"/>
      <c r="N304" s="208"/>
      <c r="O304" s="208"/>
      <c r="P304" s="208"/>
      <c r="Q304" s="208"/>
      <c r="R304" s="208"/>
      <c r="S304" s="208"/>
      <c r="T304" s="209"/>
      <c r="AT304" s="210" t="s">
        <v>122</v>
      </c>
      <c r="AU304" s="210" t="s">
        <v>79</v>
      </c>
      <c r="AV304" s="13" t="s">
        <v>81</v>
      </c>
      <c r="AW304" s="13" t="s">
        <v>30</v>
      </c>
      <c r="AX304" s="13" t="s">
        <v>73</v>
      </c>
      <c r="AY304" s="210" t="s">
        <v>115</v>
      </c>
    </row>
    <row r="305" spans="1:65" s="14" customFormat="1" ht="11.25">
      <c r="B305" s="211"/>
      <c r="C305" s="212"/>
      <c r="D305" s="195" t="s">
        <v>122</v>
      </c>
      <c r="E305" s="213" t="s">
        <v>1</v>
      </c>
      <c r="F305" s="214" t="s">
        <v>124</v>
      </c>
      <c r="G305" s="212"/>
      <c r="H305" s="215">
        <v>280</v>
      </c>
      <c r="I305" s="216"/>
      <c r="J305" s="212"/>
      <c r="K305" s="212"/>
      <c r="L305" s="217"/>
      <c r="M305" s="218"/>
      <c r="N305" s="219"/>
      <c r="O305" s="219"/>
      <c r="P305" s="219"/>
      <c r="Q305" s="219"/>
      <c r="R305" s="219"/>
      <c r="S305" s="219"/>
      <c r="T305" s="220"/>
      <c r="AT305" s="221" t="s">
        <v>122</v>
      </c>
      <c r="AU305" s="221" t="s">
        <v>79</v>
      </c>
      <c r="AV305" s="14" t="s">
        <v>120</v>
      </c>
      <c r="AW305" s="14" t="s">
        <v>30</v>
      </c>
      <c r="AX305" s="14" t="s">
        <v>79</v>
      </c>
      <c r="AY305" s="221" t="s">
        <v>115</v>
      </c>
    </row>
    <row r="306" spans="1:65" s="2" customFormat="1" ht="21.75" customHeight="1">
      <c r="A306" s="34"/>
      <c r="B306" s="35"/>
      <c r="C306" s="181" t="s">
        <v>189</v>
      </c>
      <c r="D306" s="181" t="s">
        <v>116</v>
      </c>
      <c r="E306" s="182" t="s">
        <v>293</v>
      </c>
      <c r="F306" s="183" t="s">
        <v>294</v>
      </c>
      <c r="G306" s="184" t="s">
        <v>291</v>
      </c>
      <c r="H306" s="185">
        <v>12</v>
      </c>
      <c r="I306" s="186"/>
      <c r="J306" s="187">
        <f>ROUND(I306*H306,2)</f>
        <v>0</v>
      </c>
      <c r="K306" s="188"/>
      <c r="L306" s="39"/>
      <c r="M306" s="189" t="s">
        <v>1</v>
      </c>
      <c r="N306" s="190" t="s">
        <v>38</v>
      </c>
      <c r="O306" s="71"/>
      <c r="P306" s="191">
        <f>O306*H306</f>
        <v>0</v>
      </c>
      <c r="Q306" s="191">
        <v>0</v>
      </c>
      <c r="R306" s="191">
        <f>Q306*H306</f>
        <v>0</v>
      </c>
      <c r="S306" s="191">
        <v>0</v>
      </c>
      <c r="T306" s="192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93" t="s">
        <v>120</v>
      </c>
      <c r="AT306" s="193" t="s">
        <v>116</v>
      </c>
      <c r="AU306" s="193" t="s">
        <v>79</v>
      </c>
      <c r="AY306" s="17" t="s">
        <v>115</v>
      </c>
      <c r="BE306" s="194">
        <f>IF(N306="základní",J306,0)</f>
        <v>0</v>
      </c>
      <c r="BF306" s="194">
        <f>IF(N306="snížená",J306,0)</f>
        <v>0</v>
      </c>
      <c r="BG306" s="194">
        <f>IF(N306="zákl. přenesená",J306,0)</f>
        <v>0</v>
      </c>
      <c r="BH306" s="194">
        <f>IF(N306="sníž. přenesená",J306,0)</f>
        <v>0</v>
      </c>
      <c r="BI306" s="194">
        <f>IF(N306="nulová",J306,0)</f>
        <v>0</v>
      </c>
      <c r="BJ306" s="17" t="s">
        <v>79</v>
      </c>
      <c r="BK306" s="194">
        <f>ROUND(I306*H306,2)</f>
        <v>0</v>
      </c>
      <c r="BL306" s="17" t="s">
        <v>120</v>
      </c>
      <c r="BM306" s="193" t="s">
        <v>295</v>
      </c>
    </row>
    <row r="307" spans="1:65" s="2" customFormat="1" ht="19.5">
      <c r="A307" s="34"/>
      <c r="B307" s="35"/>
      <c r="C307" s="36"/>
      <c r="D307" s="195" t="s">
        <v>121</v>
      </c>
      <c r="E307" s="36"/>
      <c r="F307" s="196" t="s">
        <v>294</v>
      </c>
      <c r="G307" s="36"/>
      <c r="H307" s="36"/>
      <c r="I307" s="197"/>
      <c r="J307" s="36"/>
      <c r="K307" s="36"/>
      <c r="L307" s="39"/>
      <c r="M307" s="198"/>
      <c r="N307" s="199"/>
      <c r="O307" s="71"/>
      <c r="P307" s="71"/>
      <c r="Q307" s="71"/>
      <c r="R307" s="71"/>
      <c r="S307" s="71"/>
      <c r="T307" s="72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7" t="s">
        <v>121</v>
      </c>
      <c r="AU307" s="17" t="s">
        <v>79</v>
      </c>
    </row>
    <row r="308" spans="1:65" s="13" customFormat="1" ht="11.25">
      <c r="B308" s="200"/>
      <c r="C308" s="201"/>
      <c r="D308" s="195" t="s">
        <v>122</v>
      </c>
      <c r="E308" s="202" t="s">
        <v>1</v>
      </c>
      <c r="F308" s="203" t="s">
        <v>296</v>
      </c>
      <c r="G308" s="201"/>
      <c r="H308" s="204">
        <v>12</v>
      </c>
      <c r="I308" s="205"/>
      <c r="J308" s="201"/>
      <c r="K308" s="201"/>
      <c r="L308" s="206"/>
      <c r="M308" s="207"/>
      <c r="N308" s="208"/>
      <c r="O308" s="208"/>
      <c r="P308" s="208"/>
      <c r="Q308" s="208"/>
      <c r="R308" s="208"/>
      <c r="S308" s="208"/>
      <c r="T308" s="209"/>
      <c r="AT308" s="210" t="s">
        <v>122</v>
      </c>
      <c r="AU308" s="210" t="s">
        <v>79</v>
      </c>
      <c r="AV308" s="13" t="s">
        <v>81</v>
      </c>
      <c r="AW308" s="13" t="s">
        <v>30</v>
      </c>
      <c r="AX308" s="13" t="s">
        <v>73</v>
      </c>
      <c r="AY308" s="210" t="s">
        <v>115</v>
      </c>
    </row>
    <row r="309" spans="1:65" s="14" customFormat="1" ht="11.25">
      <c r="B309" s="211"/>
      <c r="C309" s="212"/>
      <c r="D309" s="195" t="s">
        <v>122</v>
      </c>
      <c r="E309" s="213" t="s">
        <v>1</v>
      </c>
      <c r="F309" s="214" t="s">
        <v>124</v>
      </c>
      <c r="G309" s="212"/>
      <c r="H309" s="215">
        <v>12</v>
      </c>
      <c r="I309" s="216"/>
      <c r="J309" s="212"/>
      <c r="K309" s="212"/>
      <c r="L309" s="217"/>
      <c r="M309" s="218"/>
      <c r="N309" s="219"/>
      <c r="O309" s="219"/>
      <c r="P309" s="219"/>
      <c r="Q309" s="219"/>
      <c r="R309" s="219"/>
      <c r="S309" s="219"/>
      <c r="T309" s="220"/>
      <c r="AT309" s="221" t="s">
        <v>122</v>
      </c>
      <c r="AU309" s="221" t="s">
        <v>79</v>
      </c>
      <c r="AV309" s="14" t="s">
        <v>120</v>
      </c>
      <c r="AW309" s="14" t="s">
        <v>30</v>
      </c>
      <c r="AX309" s="14" t="s">
        <v>79</v>
      </c>
      <c r="AY309" s="221" t="s">
        <v>115</v>
      </c>
    </row>
    <row r="310" spans="1:65" s="2" customFormat="1" ht="21.75" customHeight="1">
      <c r="A310" s="34"/>
      <c r="B310" s="35"/>
      <c r="C310" s="181" t="s">
        <v>297</v>
      </c>
      <c r="D310" s="181" t="s">
        <v>116</v>
      </c>
      <c r="E310" s="182" t="s">
        <v>298</v>
      </c>
      <c r="F310" s="183" t="s">
        <v>299</v>
      </c>
      <c r="G310" s="184" t="s">
        <v>291</v>
      </c>
      <c r="H310" s="185">
        <v>20</v>
      </c>
      <c r="I310" s="186"/>
      <c r="J310" s="187">
        <f>ROUND(I310*H310,2)</f>
        <v>0</v>
      </c>
      <c r="K310" s="188"/>
      <c r="L310" s="39"/>
      <c r="M310" s="189" t="s">
        <v>1</v>
      </c>
      <c r="N310" s="190" t="s">
        <v>38</v>
      </c>
      <c r="O310" s="71"/>
      <c r="P310" s="191">
        <f>O310*H310</f>
        <v>0</v>
      </c>
      <c r="Q310" s="191">
        <v>0</v>
      </c>
      <c r="R310" s="191">
        <f>Q310*H310</f>
        <v>0</v>
      </c>
      <c r="S310" s="191">
        <v>0</v>
      </c>
      <c r="T310" s="192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93" t="s">
        <v>120</v>
      </c>
      <c r="AT310" s="193" t="s">
        <v>116</v>
      </c>
      <c r="AU310" s="193" t="s">
        <v>79</v>
      </c>
      <c r="AY310" s="17" t="s">
        <v>115</v>
      </c>
      <c r="BE310" s="194">
        <f>IF(N310="základní",J310,0)</f>
        <v>0</v>
      </c>
      <c r="BF310" s="194">
        <f>IF(N310="snížená",J310,0)</f>
        <v>0</v>
      </c>
      <c r="BG310" s="194">
        <f>IF(N310="zákl. přenesená",J310,0)</f>
        <v>0</v>
      </c>
      <c r="BH310" s="194">
        <f>IF(N310="sníž. přenesená",J310,0)</f>
        <v>0</v>
      </c>
      <c r="BI310" s="194">
        <f>IF(N310="nulová",J310,0)</f>
        <v>0</v>
      </c>
      <c r="BJ310" s="17" t="s">
        <v>79</v>
      </c>
      <c r="BK310" s="194">
        <f>ROUND(I310*H310,2)</f>
        <v>0</v>
      </c>
      <c r="BL310" s="17" t="s">
        <v>120</v>
      </c>
      <c r="BM310" s="193" t="s">
        <v>300</v>
      </c>
    </row>
    <row r="311" spans="1:65" s="2" customFormat="1" ht="19.5">
      <c r="A311" s="34"/>
      <c r="B311" s="35"/>
      <c r="C311" s="36"/>
      <c r="D311" s="195" t="s">
        <v>121</v>
      </c>
      <c r="E311" s="36"/>
      <c r="F311" s="196" t="s">
        <v>299</v>
      </c>
      <c r="G311" s="36"/>
      <c r="H311" s="36"/>
      <c r="I311" s="197"/>
      <c r="J311" s="36"/>
      <c r="K311" s="36"/>
      <c r="L311" s="39"/>
      <c r="M311" s="198"/>
      <c r="N311" s="199"/>
      <c r="O311" s="71"/>
      <c r="P311" s="71"/>
      <c r="Q311" s="71"/>
      <c r="R311" s="71"/>
      <c r="S311" s="71"/>
      <c r="T311" s="72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7" t="s">
        <v>121</v>
      </c>
      <c r="AU311" s="17" t="s">
        <v>79</v>
      </c>
    </row>
    <row r="312" spans="1:65" s="13" customFormat="1" ht="11.25">
      <c r="B312" s="200"/>
      <c r="C312" s="201"/>
      <c r="D312" s="195" t="s">
        <v>122</v>
      </c>
      <c r="E312" s="202" t="s">
        <v>1</v>
      </c>
      <c r="F312" s="203" t="s">
        <v>301</v>
      </c>
      <c r="G312" s="201"/>
      <c r="H312" s="204">
        <v>20</v>
      </c>
      <c r="I312" s="205"/>
      <c r="J312" s="201"/>
      <c r="K312" s="201"/>
      <c r="L312" s="206"/>
      <c r="M312" s="207"/>
      <c r="N312" s="208"/>
      <c r="O312" s="208"/>
      <c r="P312" s="208"/>
      <c r="Q312" s="208"/>
      <c r="R312" s="208"/>
      <c r="S312" s="208"/>
      <c r="T312" s="209"/>
      <c r="AT312" s="210" t="s">
        <v>122</v>
      </c>
      <c r="AU312" s="210" t="s">
        <v>79</v>
      </c>
      <c r="AV312" s="13" t="s">
        <v>81</v>
      </c>
      <c r="AW312" s="13" t="s">
        <v>30</v>
      </c>
      <c r="AX312" s="13" t="s">
        <v>73</v>
      </c>
      <c r="AY312" s="210" t="s">
        <v>115</v>
      </c>
    </row>
    <row r="313" spans="1:65" s="14" customFormat="1" ht="11.25">
      <c r="B313" s="211"/>
      <c r="C313" s="212"/>
      <c r="D313" s="195" t="s">
        <v>122</v>
      </c>
      <c r="E313" s="213" t="s">
        <v>1</v>
      </c>
      <c r="F313" s="214" t="s">
        <v>124</v>
      </c>
      <c r="G313" s="212"/>
      <c r="H313" s="215">
        <v>20</v>
      </c>
      <c r="I313" s="216"/>
      <c r="J313" s="212"/>
      <c r="K313" s="212"/>
      <c r="L313" s="217"/>
      <c r="M313" s="218"/>
      <c r="N313" s="219"/>
      <c r="O313" s="219"/>
      <c r="P313" s="219"/>
      <c r="Q313" s="219"/>
      <c r="R313" s="219"/>
      <c r="S313" s="219"/>
      <c r="T313" s="220"/>
      <c r="AT313" s="221" t="s">
        <v>122</v>
      </c>
      <c r="AU313" s="221" t="s">
        <v>79</v>
      </c>
      <c r="AV313" s="14" t="s">
        <v>120</v>
      </c>
      <c r="AW313" s="14" t="s">
        <v>30</v>
      </c>
      <c r="AX313" s="14" t="s">
        <v>79</v>
      </c>
      <c r="AY313" s="221" t="s">
        <v>115</v>
      </c>
    </row>
    <row r="314" spans="1:65" s="2" customFormat="1" ht="33" customHeight="1">
      <c r="A314" s="34"/>
      <c r="B314" s="35"/>
      <c r="C314" s="181" t="s">
        <v>193</v>
      </c>
      <c r="D314" s="181" t="s">
        <v>116</v>
      </c>
      <c r="E314" s="182" t="s">
        <v>302</v>
      </c>
      <c r="F314" s="183" t="s">
        <v>303</v>
      </c>
      <c r="G314" s="184" t="s">
        <v>165</v>
      </c>
      <c r="H314" s="185">
        <v>6064</v>
      </c>
      <c r="I314" s="186"/>
      <c r="J314" s="187">
        <f>ROUND(I314*H314,2)</f>
        <v>0</v>
      </c>
      <c r="K314" s="188"/>
      <c r="L314" s="39"/>
      <c r="M314" s="189" t="s">
        <v>1</v>
      </c>
      <c r="N314" s="190" t="s">
        <v>38</v>
      </c>
      <c r="O314" s="71"/>
      <c r="P314" s="191">
        <f>O314*H314</f>
        <v>0</v>
      </c>
      <c r="Q314" s="191">
        <v>0</v>
      </c>
      <c r="R314" s="191">
        <f>Q314*H314</f>
        <v>0</v>
      </c>
      <c r="S314" s="191">
        <v>0</v>
      </c>
      <c r="T314" s="192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93" t="s">
        <v>120</v>
      </c>
      <c r="AT314" s="193" t="s">
        <v>116</v>
      </c>
      <c r="AU314" s="193" t="s">
        <v>79</v>
      </c>
      <c r="AY314" s="17" t="s">
        <v>115</v>
      </c>
      <c r="BE314" s="194">
        <f>IF(N314="základní",J314,0)</f>
        <v>0</v>
      </c>
      <c r="BF314" s="194">
        <f>IF(N314="snížená",J314,0)</f>
        <v>0</v>
      </c>
      <c r="BG314" s="194">
        <f>IF(N314="zákl. přenesená",J314,0)</f>
        <v>0</v>
      </c>
      <c r="BH314" s="194">
        <f>IF(N314="sníž. přenesená",J314,0)</f>
        <v>0</v>
      </c>
      <c r="BI314" s="194">
        <f>IF(N314="nulová",J314,0)</f>
        <v>0</v>
      </c>
      <c r="BJ314" s="17" t="s">
        <v>79</v>
      </c>
      <c r="BK314" s="194">
        <f>ROUND(I314*H314,2)</f>
        <v>0</v>
      </c>
      <c r="BL314" s="17" t="s">
        <v>120</v>
      </c>
      <c r="BM314" s="193" t="s">
        <v>304</v>
      </c>
    </row>
    <row r="315" spans="1:65" s="2" customFormat="1" ht="19.5">
      <c r="A315" s="34"/>
      <c r="B315" s="35"/>
      <c r="C315" s="36"/>
      <c r="D315" s="195" t="s">
        <v>121</v>
      </c>
      <c r="E315" s="36"/>
      <c r="F315" s="196" t="s">
        <v>303</v>
      </c>
      <c r="G315" s="36"/>
      <c r="H315" s="36"/>
      <c r="I315" s="197"/>
      <c r="J315" s="36"/>
      <c r="K315" s="36"/>
      <c r="L315" s="39"/>
      <c r="M315" s="198"/>
      <c r="N315" s="199"/>
      <c r="O315" s="71"/>
      <c r="P315" s="71"/>
      <c r="Q315" s="71"/>
      <c r="R315" s="71"/>
      <c r="S315" s="71"/>
      <c r="T315" s="72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7" t="s">
        <v>121</v>
      </c>
      <c r="AU315" s="17" t="s">
        <v>79</v>
      </c>
    </row>
    <row r="316" spans="1:65" s="13" customFormat="1" ht="11.25">
      <c r="B316" s="200"/>
      <c r="C316" s="201"/>
      <c r="D316" s="195" t="s">
        <v>122</v>
      </c>
      <c r="E316" s="202" t="s">
        <v>1</v>
      </c>
      <c r="F316" s="203" t="s">
        <v>305</v>
      </c>
      <c r="G316" s="201"/>
      <c r="H316" s="204">
        <v>6064</v>
      </c>
      <c r="I316" s="205"/>
      <c r="J316" s="201"/>
      <c r="K316" s="201"/>
      <c r="L316" s="206"/>
      <c r="M316" s="207"/>
      <c r="N316" s="208"/>
      <c r="O316" s="208"/>
      <c r="P316" s="208"/>
      <c r="Q316" s="208"/>
      <c r="R316" s="208"/>
      <c r="S316" s="208"/>
      <c r="T316" s="209"/>
      <c r="AT316" s="210" t="s">
        <v>122</v>
      </c>
      <c r="AU316" s="210" t="s">
        <v>79</v>
      </c>
      <c r="AV316" s="13" t="s">
        <v>81</v>
      </c>
      <c r="AW316" s="13" t="s">
        <v>30</v>
      </c>
      <c r="AX316" s="13" t="s">
        <v>73</v>
      </c>
      <c r="AY316" s="210" t="s">
        <v>115</v>
      </c>
    </row>
    <row r="317" spans="1:65" s="14" customFormat="1" ht="11.25">
      <c r="B317" s="211"/>
      <c r="C317" s="212"/>
      <c r="D317" s="195" t="s">
        <v>122</v>
      </c>
      <c r="E317" s="213" t="s">
        <v>1</v>
      </c>
      <c r="F317" s="214" t="s">
        <v>124</v>
      </c>
      <c r="G317" s="212"/>
      <c r="H317" s="215">
        <v>6064</v>
      </c>
      <c r="I317" s="216"/>
      <c r="J317" s="212"/>
      <c r="K317" s="212"/>
      <c r="L317" s="217"/>
      <c r="M317" s="218"/>
      <c r="N317" s="219"/>
      <c r="O317" s="219"/>
      <c r="P317" s="219"/>
      <c r="Q317" s="219"/>
      <c r="R317" s="219"/>
      <c r="S317" s="219"/>
      <c r="T317" s="220"/>
      <c r="AT317" s="221" t="s">
        <v>122</v>
      </c>
      <c r="AU317" s="221" t="s">
        <v>79</v>
      </c>
      <c r="AV317" s="14" t="s">
        <v>120</v>
      </c>
      <c r="AW317" s="14" t="s">
        <v>30</v>
      </c>
      <c r="AX317" s="14" t="s">
        <v>79</v>
      </c>
      <c r="AY317" s="221" t="s">
        <v>115</v>
      </c>
    </row>
    <row r="318" spans="1:65" s="2" customFormat="1" ht="33" customHeight="1">
      <c r="A318" s="34"/>
      <c r="B318" s="35"/>
      <c r="C318" s="181" t="s">
        <v>306</v>
      </c>
      <c r="D318" s="181" t="s">
        <v>116</v>
      </c>
      <c r="E318" s="182" t="s">
        <v>307</v>
      </c>
      <c r="F318" s="183" t="s">
        <v>308</v>
      </c>
      <c r="G318" s="184" t="s">
        <v>165</v>
      </c>
      <c r="H318" s="185">
        <v>6064</v>
      </c>
      <c r="I318" s="186"/>
      <c r="J318" s="187">
        <f>ROUND(I318*H318,2)</f>
        <v>0</v>
      </c>
      <c r="K318" s="188"/>
      <c r="L318" s="39"/>
      <c r="M318" s="189" t="s">
        <v>1</v>
      </c>
      <c r="N318" s="190" t="s">
        <v>38</v>
      </c>
      <c r="O318" s="71"/>
      <c r="P318" s="191">
        <f>O318*H318</f>
        <v>0</v>
      </c>
      <c r="Q318" s="191">
        <v>0</v>
      </c>
      <c r="R318" s="191">
        <f>Q318*H318</f>
        <v>0</v>
      </c>
      <c r="S318" s="191">
        <v>0</v>
      </c>
      <c r="T318" s="192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93" t="s">
        <v>120</v>
      </c>
      <c r="AT318" s="193" t="s">
        <v>116</v>
      </c>
      <c r="AU318" s="193" t="s">
        <v>79</v>
      </c>
      <c r="AY318" s="17" t="s">
        <v>115</v>
      </c>
      <c r="BE318" s="194">
        <f>IF(N318="základní",J318,0)</f>
        <v>0</v>
      </c>
      <c r="BF318" s="194">
        <f>IF(N318="snížená",J318,0)</f>
        <v>0</v>
      </c>
      <c r="BG318" s="194">
        <f>IF(N318="zákl. přenesená",J318,0)</f>
        <v>0</v>
      </c>
      <c r="BH318" s="194">
        <f>IF(N318="sníž. přenesená",J318,0)</f>
        <v>0</v>
      </c>
      <c r="BI318" s="194">
        <f>IF(N318="nulová",J318,0)</f>
        <v>0</v>
      </c>
      <c r="BJ318" s="17" t="s">
        <v>79</v>
      </c>
      <c r="BK318" s="194">
        <f>ROUND(I318*H318,2)</f>
        <v>0</v>
      </c>
      <c r="BL318" s="17" t="s">
        <v>120</v>
      </c>
      <c r="BM318" s="193" t="s">
        <v>309</v>
      </c>
    </row>
    <row r="319" spans="1:65" s="2" customFormat="1" ht="19.5">
      <c r="A319" s="34"/>
      <c r="B319" s="35"/>
      <c r="C319" s="36"/>
      <c r="D319" s="195" t="s">
        <v>121</v>
      </c>
      <c r="E319" s="36"/>
      <c r="F319" s="196" t="s">
        <v>308</v>
      </c>
      <c r="G319" s="36"/>
      <c r="H319" s="36"/>
      <c r="I319" s="197"/>
      <c r="J319" s="36"/>
      <c r="K319" s="36"/>
      <c r="L319" s="39"/>
      <c r="M319" s="198"/>
      <c r="N319" s="199"/>
      <c r="O319" s="71"/>
      <c r="P319" s="71"/>
      <c r="Q319" s="71"/>
      <c r="R319" s="71"/>
      <c r="S319" s="71"/>
      <c r="T319" s="72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7" t="s">
        <v>121</v>
      </c>
      <c r="AU319" s="17" t="s">
        <v>79</v>
      </c>
    </row>
    <row r="320" spans="1:65" s="13" customFormat="1" ht="11.25">
      <c r="B320" s="200"/>
      <c r="C320" s="201"/>
      <c r="D320" s="195" t="s">
        <v>122</v>
      </c>
      <c r="E320" s="202" t="s">
        <v>1</v>
      </c>
      <c r="F320" s="203" t="s">
        <v>305</v>
      </c>
      <c r="G320" s="201"/>
      <c r="H320" s="204">
        <v>6064</v>
      </c>
      <c r="I320" s="205"/>
      <c r="J320" s="201"/>
      <c r="K320" s="201"/>
      <c r="L320" s="206"/>
      <c r="M320" s="207"/>
      <c r="N320" s="208"/>
      <c r="O320" s="208"/>
      <c r="P320" s="208"/>
      <c r="Q320" s="208"/>
      <c r="R320" s="208"/>
      <c r="S320" s="208"/>
      <c r="T320" s="209"/>
      <c r="AT320" s="210" t="s">
        <v>122</v>
      </c>
      <c r="AU320" s="210" t="s">
        <v>79</v>
      </c>
      <c r="AV320" s="13" t="s">
        <v>81</v>
      </c>
      <c r="AW320" s="13" t="s">
        <v>30</v>
      </c>
      <c r="AX320" s="13" t="s">
        <v>73</v>
      </c>
      <c r="AY320" s="210" t="s">
        <v>115</v>
      </c>
    </row>
    <row r="321" spans="1:65" s="14" customFormat="1" ht="11.25">
      <c r="B321" s="211"/>
      <c r="C321" s="212"/>
      <c r="D321" s="195" t="s">
        <v>122</v>
      </c>
      <c r="E321" s="213" t="s">
        <v>1</v>
      </c>
      <c r="F321" s="214" t="s">
        <v>124</v>
      </c>
      <c r="G321" s="212"/>
      <c r="H321" s="215">
        <v>6064</v>
      </c>
      <c r="I321" s="216"/>
      <c r="J321" s="212"/>
      <c r="K321" s="212"/>
      <c r="L321" s="217"/>
      <c r="M321" s="218"/>
      <c r="N321" s="219"/>
      <c r="O321" s="219"/>
      <c r="P321" s="219"/>
      <c r="Q321" s="219"/>
      <c r="R321" s="219"/>
      <c r="S321" s="219"/>
      <c r="T321" s="220"/>
      <c r="AT321" s="221" t="s">
        <v>122</v>
      </c>
      <c r="AU321" s="221" t="s">
        <v>79</v>
      </c>
      <c r="AV321" s="14" t="s">
        <v>120</v>
      </c>
      <c r="AW321" s="14" t="s">
        <v>30</v>
      </c>
      <c r="AX321" s="14" t="s">
        <v>79</v>
      </c>
      <c r="AY321" s="221" t="s">
        <v>115</v>
      </c>
    </row>
    <row r="322" spans="1:65" s="2" customFormat="1" ht="16.5" customHeight="1">
      <c r="A322" s="34"/>
      <c r="B322" s="35"/>
      <c r="C322" s="181" t="s">
        <v>197</v>
      </c>
      <c r="D322" s="181" t="s">
        <v>116</v>
      </c>
      <c r="E322" s="182" t="s">
        <v>310</v>
      </c>
      <c r="F322" s="183" t="s">
        <v>311</v>
      </c>
      <c r="G322" s="184" t="s">
        <v>141</v>
      </c>
      <c r="H322" s="185">
        <v>1601</v>
      </c>
      <c r="I322" s="186"/>
      <c r="J322" s="187">
        <f>ROUND(I322*H322,2)</f>
        <v>0</v>
      </c>
      <c r="K322" s="188"/>
      <c r="L322" s="39"/>
      <c r="M322" s="189" t="s">
        <v>1</v>
      </c>
      <c r="N322" s="190" t="s">
        <v>38</v>
      </c>
      <c r="O322" s="71"/>
      <c r="P322" s="191">
        <f>O322*H322</f>
        <v>0</v>
      </c>
      <c r="Q322" s="191">
        <v>0</v>
      </c>
      <c r="R322" s="191">
        <f>Q322*H322</f>
        <v>0</v>
      </c>
      <c r="S322" s="191">
        <v>0</v>
      </c>
      <c r="T322" s="192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93" t="s">
        <v>120</v>
      </c>
      <c r="AT322" s="193" t="s">
        <v>116</v>
      </c>
      <c r="AU322" s="193" t="s">
        <v>79</v>
      </c>
      <c r="AY322" s="17" t="s">
        <v>115</v>
      </c>
      <c r="BE322" s="194">
        <f>IF(N322="základní",J322,0)</f>
        <v>0</v>
      </c>
      <c r="BF322" s="194">
        <f>IF(N322="snížená",J322,0)</f>
        <v>0</v>
      </c>
      <c r="BG322" s="194">
        <f>IF(N322="zákl. přenesená",J322,0)</f>
        <v>0</v>
      </c>
      <c r="BH322" s="194">
        <f>IF(N322="sníž. přenesená",J322,0)</f>
        <v>0</v>
      </c>
      <c r="BI322" s="194">
        <f>IF(N322="nulová",J322,0)</f>
        <v>0</v>
      </c>
      <c r="BJ322" s="17" t="s">
        <v>79</v>
      </c>
      <c r="BK322" s="194">
        <f>ROUND(I322*H322,2)</f>
        <v>0</v>
      </c>
      <c r="BL322" s="17" t="s">
        <v>120</v>
      </c>
      <c r="BM322" s="193" t="s">
        <v>312</v>
      </c>
    </row>
    <row r="323" spans="1:65" s="2" customFormat="1" ht="11.25">
      <c r="A323" s="34"/>
      <c r="B323" s="35"/>
      <c r="C323" s="36"/>
      <c r="D323" s="195" t="s">
        <v>121</v>
      </c>
      <c r="E323" s="36"/>
      <c r="F323" s="196" t="s">
        <v>311</v>
      </c>
      <c r="G323" s="36"/>
      <c r="H323" s="36"/>
      <c r="I323" s="197"/>
      <c r="J323" s="36"/>
      <c r="K323" s="36"/>
      <c r="L323" s="39"/>
      <c r="M323" s="198"/>
      <c r="N323" s="199"/>
      <c r="O323" s="71"/>
      <c r="P323" s="71"/>
      <c r="Q323" s="71"/>
      <c r="R323" s="71"/>
      <c r="S323" s="71"/>
      <c r="T323" s="72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7" t="s">
        <v>121</v>
      </c>
      <c r="AU323" s="17" t="s">
        <v>79</v>
      </c>
    </row>
    <row r="324" spans="1:65" s="13" customFormat="1" ht="11.25">
      <c r="B324" s="200"/>
      <c r="C324" s="201"/>
      <c r="D324" s="195" t="s">
        <v>122</v>
      </c>
      <c r="E324" s="202" t="s">
        <v>1</v>
      </c>
      <c r="F324" s="203" t="s">
        <v>313</v>
      </c>
      <c r="G324" s="201"/>
      <c r="H324" s="204">
        <v>1601</v>
      </c>
      <c r="I324" s="205"/>
      <c r="J324" s="201"/>
      <c r="K324" s="201"/>
      <c r="L324" s="206"/>
      <c r="M324" s="207"/>
      <c r="N324" s="208"/>
      <c r="O324" s="208"/>
      <c r="P324" s="208"/>
      <c r="Q324" s="208"/>
      <c r="R324" s="208"/>
      <c r="S324" s="208"/>
      <c r="T324" s="209"/>
      <c r="AT324" s="210" t="s">
        <v>122</v>
      </c>
      <c r="AU324" s="210" t="s">
        <v>79</v>
      </c>
      <c r="AV324" s="13" t="s">
        <v>81</v>
      </c>
      <c r="AW324" s="13" t="s">
        <v>30</v>
      </c>
      <c r="AX324" s="13" t="s">
        <v>73</v>
      </c>
      <c r="AY324" s="210" t="s">
        <v>115</v>
      </c>
    </row>
    <row r="325" spans="1:65" s="14" customFormat="1" ht="11.25">
      <c r="B325" s="211"/>
      <c r="C325" s="212"/>
      <c r="D325" s="195" t="s">
        <v>122</v>
      </c>
      <c r="E325" s="213" t="s">
        <v>1</v>
      </c>
      <c r="F325" s="214" t="s">
        <v>124</v>
      </c>
      <c r="G325" s="212"/>
      <c r="H325" s="215">
        <v>1601</v>
      </c>
      <c r="I325" s="216"/>
      <c r="J325" s="212"/>
      <c r="K325" s="212"/>
      <c r="L325" s="217"/>
      <c r="M325" s="218"/>
      <c r="N325" s="219"/>
      <c r="O325" s="219"/>
      <c r="P325" s="219"/>
      <c r="Q325" s="219"/>
      <c r="R325" s="219"/>
      <c r="S325" s="219"/>
      <c r="T325" s="220"/>
      <c r="AT325" s="221" t="s">
        <v>122</v>
      </c>
      <c r="AU325" s="221" t="s">
        <v>79</v>
      </c>
      <c r="AV325" s="14" t="s">
        <v>120</v>
      </c>
      <c r="AW325" s="14" t="s">
        <v>30</v>
      </c>
      <c r="AX325" s="14" t="s">
        <v>79</v>
      </c>
      <c r="AY325" s="221" t="s">
        <v>115</v>
      </c>
    </row>
    <row r="326" spans="1:65" s="2" customFormat="1" ht="16.5" customHeight="1">
      <c r="A326" s="34"/>
      <c r="B326" s="35"/>
      <c r="C326" s="222" t="s">
        <v>314</v>
      </c>
      <c r="D326" s="222" t="s">
        <v>131</v>
      </c>
      <c r="E326" s="223" t="s">
        <v>315</v>
      </c>
      <c r="F326" s="224" t="s">
        <v>316</v>
      </c>
      <c r="G326" s="225" t="s">
        <v>141</v>
      </c>
      <c r="H326" s="226">
        <v>1601</v>
      </c>
      <c r="I326" s="227"/>
      <c r="J326" s="228">
        <f>ROUND(I326*H326,2)</f>
        <v>0</v>
      </c>
      <c r="K326" s="229"/>
      <c r="L326" s="230"/>
      <c r="M326" s="231" t="s">
        <v>1</v>
      </c>
      <c r="N326" s="232" t="s">
        <v>38</v>
      </c>
      <c r="O326" s="71"/>
      <c r="P326" s="191">
        <f>O326*H326</f>
        <v>0</v>
      </c>
      <c r="Q326" s="191">
        <v>0</v>
      </c>
      <c r="R326" s="191">
        <f>Q326*H326</f>
        <v>0</v>
      </c>
      <c r="S326" s="191">
        <v>0</v>
      </c>
      <c r="T326" s="192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93" t="s">
        <v>135</v>
      </c>
      <c r="AT326" s="193" t="s">
        <v>131</v>
      </c>
      <c r="AU326" s="193" t="s">
        <v>79</v>
      </c>
      <c r="AY326" s="17" t="s">
        <v>115</v>
      </c>
      <c r="BE326" s="194">
        <f>IF(N326="základní",J326,0)</f>
        <v>0</v>
      </c>
      <c r="BF326" s="194">
        <f>IF(N326="snížená",J326,0)</f>
        <v>0</v>
      </c>
      <c r="BG326" s="194">
        <f>IF(N326="zákl. přenesená",J326,0)</f>
        <v>0</v>
      </c>
      <c r="BH326" s="194">
        <f>IF(N326="sníž. přenesená",J326,0)</f>
        <v>0</v>
      </c>
      <c r="BI326" s="194">
        <f>IF(N326="nulová",J326,0)</f>
        <v>0</v>
      </c>
      <c r="BJ326" s="17" t="s">
        <v>79</v>
      </c>
      <c r="BK326" s="194">
        <f>ROUND(I326*H326,2)</f>
        <v>0</v>
      </c>
      <c r="BL326" s="17" t="s">
        <v>120</v>
      </c>
      <c r="BM326" s="193" t="s">
        <v>317</v>
      </c>
    </row>
    <row r="327" spans="1:65" s="2" customFormat="1" ht="11.25">
      <c r="A327" s="34"/>
      <c r="B327" s="35"/>
      <c r="C327" s="36"/>
      <c r="D327" s="195" t="s">
        <v>121</v>
      </c>
      <c r="E327" s="36"/>
      <c r="F327" s="196" t="s">
        <v>316</v>
      </c>
      <c r="G327" s="36"/>
      <c r="H327" s="36"/>
      <c r="I327" s="197"/>
      <c r="J327" s="36"/>
      <c r="K327" s="36"/>
      <c r="L327" s="39"/>
      <c r="M327" s="198"/>
      <c r="N327" s="199"/>
      <c r="O327" s="71"/>
      <c r="P327" s="71"/>
      <c r="Q327" s="71"/>
      <c r="R327" s="71"/>
      <c r="S327" s="71"/>
      <c r="T327" s="72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7" t="s">
        <v>121</v>
      </c>
      <c r="AU327" s="17" t="s">
        <v>79</v>
      </c>
    </row>
    <row r="328" spans="1:65" s="13" customFormat="1" ht="11.25">
      <c r="B328" s="200"/>
      <c r="C328" s="201"/>
      <c r="D328" s="195" t="s">
        <v>122</v>
      </c>
      <c r="E328" s="202" t="s">
        <v>1</v>
      </c>
      <c r="F328" s="203" t="s">
        <v>313</v>
      </c>
      <c r="G328" s="201"/>
      <c r="H328" s="204">
        <v>1601</v>
      </c>
      <c r="I328" s="205"/>
      <c r="J328" s="201"/>
      <c r="K328" s="201"/>
      <c r="L328" s="206"/>
      <c r="M328" s="207"/>
      <c r="N328" s="208"/>
      <c r="O328" s="208"/>
      <c r="P328" s="208"/>
      <c r="Q328" s="208"/>
      <c r="R328" s="208"/>
      <c r="S328" s="208"/>
      <c r="T328" s="209"/>
      <c r="AT328" s="210" t="s">
        <v>122</v>
      </c>
      <c r="AU328" s="210" t="s">
        <v>79</v>
      </c>
      <c r="AV328" s="13" t="s">
        <v>81</v>
      </c>
      <c r="AW328" s="13" t="s">
        <v>30</v>
      </c>
      <c r="AX328" s="13" t="s">
        <v>73</v>
      </c>
      <c r="AY328" s="210" t="s">
        <v>115</v>
      </c>
    </row>
    <row r="329" spans="1:65" s="14" customFormat="1" ht="11.25">
      <c r="B329" s="211"/>
      <c r="C329" s="212"/>
      <c r="D329" s="195" t="s">
        <v>122</v>
      </c>
      <c r="E329" s="213" t="s">
        <v>1</v>
      </c>
      <c r="F329" s="214" t="s">
        <v>124</v>
      </c>
      <c r="G329" s="212"/>
      <c r="H329" s="215">
        <v>1601</v>
      </c>
      <c r="I329" s="216"/>
      <c r="J329" s="212"/>
      <c r="K329" s="212"/>
      <c r="L329" s="217"/>
      <c r="M329" s="218"/>
      <c r="N329" s="219"/>
      <c r="O329" s="219"/>
      <c r="P329" s="219"/>
      <c r="Q329" s="219"/>
      <c r="R329" s="219"/>
      <c r="S329" s="219"/>
      <c r="T329" s="220"/>
      <c r="AT329" s="221" t="s">
        <v>122</v>
      </c>
      <c r="AU329" s="221" t="s">
        <v>79</v>
      </c>
      <c r="AV329" s="14" t="s">
        <v>120</v>
      </c>
      <c r="AW329" s="14" t="s">
        <v>30</v>
      </c>
      <c r="AX329" s="14" t="s">
        <v>79</v>
      </c>
      <c r="AY329" s="221" t="s">
        <v>115</v>
      </c>
    </row>
    <row r="330" spans="1:65" s="2" customFormat="1" ht="21.75" customHeight="1">
      <c r="A330" s="34"/>
      <c r="B330" s="35"/>
      <c r="C330" s="181" t="s">
        <v>202</v>
      </c>
      <c r="D330" s="181" t="s">
        <v>116</v>
      </c>
      <c r="E330" s="182" t="s">
        <v>318</v>
      </c>
      <c r="F330" s="183" t="s">
        <v>319</v>
      </c>
      <c r="G330" s="184" t="s">
        <v>141</v>
      </c>
      <c r="H330" s="185">
        <v>50</v>
      </c>
      <c r="I330" s="186"/>
      <c r="J330" s="187">
        <f>ROUND(I330*H330,2)</f>
        <v>0</v>
      </c>
      <c r="K330" s="188"/>
      <c r="L330" s="39"/>
      <c r="M330" s="189" t="s">
        <v>1</v>
      </c>
      <c r="N330" s="190" t="s">
        <v>38</v>
      </c>
      <c r="O330" s="71"/>
      <c r="P330" s="191">
        <f>O330*H330</f>
        <v>0</v>
      </c>
      <c r="Q330" s="191">
        <v>0</v>
      </c>
      <c r="R330" s="191">
        <f>Q330*H330</f>
        <v>0</v>
      </c>
      <c r="S330" s="191">
        <v>0</v>
      </c>
      <c r="T330" s="192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93" t="s">
        <v>120</v>
      </c>
      <c r="AT330" s="193" t="s">
        <v>116</v>
      </c>
      <c r="AU330" s="193" t="s">
        <v>79</v>
      </c>
      <c r="AY330" s="17" t="s">
        <v>115</v>
      </c>
      <c r="BE330" s="194">
        <f>IF(N330="základní",J330,0)</f>
        <v>0</v>
      </c>
      <c r="BF330" s="194">
        <f>IF(N330="snížená",J330,0)</f>
        <v>0</v>
      </c>
      <c r="BG330" s="194">
        <f>IF(N330="zákl. přenesená",J330,0)</f>
        <v>0</v>
      </c>
      <c r="BH330" s="194">
        <f>IF(N330="sníž. přenesená",J330,0)</f>
        <v>0</v>
      </c>
      <c r="BI330" s="194">
        <f>IF(N330="nulová",J330,0)</f>
        <v>0</v>
      </c>
      <c r="BJ330" s="17" t="s">
        <v>79</v>
      </c>
      <c r="BK330" s="194">
        <f>ROUND(I330*H330,2)</f>
        <v>0</v>
      </c>
      <c r="BL330" s="17" t="s">
        <v>120</v>
      </c>
      <c r="BM330" s="193" t="s">
        <v>320</v>
      </c>
    </row>
    <row r="331" spans="1:65" s="2" customFormat="1" ht="29.25">
      <c r="A331" s="34"/>
      <c r="B331" s="35"/>
      <c r="C331" s="36"/>
      <c r="D331" s="195" t="s">
        <v>121</v>
      </c>
      <c r="E331" s="36"/>
      <c r="F331" s="196" t="s">
        <v>321</v>
      </c>
      <c r="G331" s="36"/>
      <c r="H331" s="36"/>
      <c r="I331" s="197"/>
      <c r="J331" s="36"/>
      <c r="K331" s="36"/>
      <c r="L331" s="39"/>
      <c r="M331" s="198"/>
      <c r="N331" s="199"/>
      <c r="O331" s="71"/>
      <c r="P331" s="71"/>
      <c r="Q331" s="71"/>
      <c r="R331" s="71"/>
      <c r="S331" s="71"/>
      <c r="T331" s="72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7" t="s">
        <v>121</v>
      </c>
      <c r="AU331" s="17" t="s">
        <v>79</v>
      </c>
    </row>
    <row r="332" spans="1:65" s="2" customFormat="1" ht="16.5" customHeight="1">
      <c r="A332" s="34"/>
      <c r="B332" s="35"/>
      <c r="C332" s="181" t="s">
        <v>322</v>
      </c>
      <c r="D332" s="181" t="s">
        <v>116</v>
      </c>
      <c r="E332" s="182" t="s">
        <v>323</v>
      </c>
      <c r="F332" s="183" t="s">
        <v>324</v>
      </c>
      <c r="G332" s="184" t="s">
        <v>325</v>
      </c>
      <c r="H332" s="185">
        <v>1</v>
      </c>
      <c r="I332" s="186"/>
      <c r="J332" s="187">
        <f>ROUND(I332*H332,2)</f>
        <v>0</v>
      </c>
      <c r="K332" s="188"/>
      <c r="L332" s="39"/>
      <c r="M332" s="189" t="s">
        <v>1</v>
      </c>
      <c r="N332" s="190" t="s">
        <v>38</v>
      </c>
      <c r="O332" s="71"/>
      <c r="P332" s="191">
        <f>O332*H332</f>
        <v>0</v>
      </c>
      <c r="Q332" s="191">
        <v>0</v>
      </c>
      <c r="R332" s="191">
        <f>Q332*H332</f>
        <v>0</v>
      </c>
      <c r="S332" s="191">
        <v>0</v>
      </c>
      <c r="T332" s="192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93" t="s">
        <v>120</v>
      </c>
      <c r="AT332" s="193" t="s">
        <v>116</v>
      </c>
      <c r="AU332" s="193" t="s">
        <v>79</v>
      </c>
      <c r="AY332" s="17" t="s">
        <v>115</v>
      </c>
      <c r="BE332" s="194">
        <f>IF(N332="základní",J332,0)</f>
        <v>0</v>
      </c>
      <c r="BF332" s="194">
        <f>IF(N332="snížená",J332,0)</f>
        <v>0</v>
      </c>
      <c r="BG332" s="194">
        <f>IF(N332="zákl. přenesená",J332,0)</f>
        <v>0</v>
      </c>
      <c r="BH332" s="194">
        <f>IF(N332="sníž. přenesená",J332,0)</f>
        <v>0</v>
      </c>
      <c r="BI332" s="194">
        <f>IF(N332="nulová",J332,0)</f>
        <v>0</v>
      </c>
      <c r="BJ332" s="17" t="s">
        <v>79</v>
      </c>
      <c r="BK332" s="194">
        <f>ROUND(I332*H332,2)</f>
        <v>0</v>
      </c>
      <c r="BL332" s="17" t="s">
        <v>120</v>
      </c>
      <c r="BM332" s="193" t="s">
        <v>326</v>
      </c>
    </row>
    <row r="333" spans="1:65" s="2" customFormat="1" ht="29.25">
      <c r="A333" s="34"/>
      <c r="B333" s="35"/>
      <c r="C333" s="36"/>
      <c r="D333" s="195" t="s">
        <v>121</v>
      </c>
      <c r="E333" s="36"/>
      <c r="F333" s="196" t="s">
        <v>327</v>
      </c>
      <c r="G333" s="36"/>
      <c r="H333" s="36"/>
      <c r="I333" s="197"/>
      <c r="J333" s="36"/>
      <c r="K333" s="36"/>
      <c r="L333" s="39"/>
      <c r="M333" s="198"/>
      <c r="N333" s="199"/>
      <c r="O333" s="71"/>
      <c r="P333" s="71"/>
      <c r="Q333" s="71"/>
      <c r="R333" s="71"/>
      <c r="S333" s="71"/>
      <c r="T333" s="72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7" t="s">
        <v>121</v>
      </c>
      <c r="AU333" s="17" t="s">
        <v>79</v>
      </c>
    </row>
    <row r="334" spans="1:65" s="13" customFormat="1" ht="22.5">
      <c r="B334" s="200"/>
      <c r="C334" s="201"/>
      <c r="D334" s="195" t="s">
        <v>122</v>
      </c>
      <c r="E334" s="202" t="s">
        <v>1</v>
      </c>
      <c r="F334" s="203" t="s">
        <v>328</v>
      </c>
      <c r="G334" s="201"/>
      <c r="H334" s="204">
        <v>1</v>
      </c>
      <c r="I334" s="205"/>
      <c r="J334" s="201"/>
      <c r="K334" s="201"/>
      <c r="L334" s="206"/>
      <c r="M334" s="207"/>
      <c r="N334" s="208"/>
      <c r="O334" s="208"/>
      <c r="P334" s="208"/>
      <c r="Q334" s="208"/>
      <c r="R334" s="208"/>
      <c r="S334" s="208"/>
      <c r="T334" s="209"/>
      <c r="AT334" s="210" t="s">
        <v>122</v>
      </c>
      <c r="AU334" s="210" t="s">
        <v>79</v>
      </c>
      <c r="AV334" s="13" t="s">
        <v>81</v>
      </c>
      <c r="AW334" s="13" t="s">
        <v>30</v>
      </c>
      <c r="AX334" s="13" t="s">
        <v>79</v>
      </c>
      <c r="AY334" s="210" t="s">
        <v>115</v>
      </c>
    </row>
    <row r="335" spans="1:65" s="15" customFormat="1" ht="11.25">
      <c r="B335" s="233"/>
      <c r="C335" s="234"/>
      <c r="D335" s="195" t="s">
        <v>122</v>
      </c>
      <c r="E335" s="235" t="s">
        <v>1</v>
      </c>
      <c r="F335" s="236" t="s">
        <v>329</v>
      </c>
      <c r="G335" s="234"/>
      <c r="H335" s="235" t="s">
        <v>1</v>
      </c>
      <c r="I335" s="237"/>
      <c r="J335" s="234"/>
      <c r="K335" s="234"/>
      <c r="L335" s="238"/>
      <c r="M335" s="239"/>
      <c r="N335" s="240"/>
      <c r="O335" s="240"/>
      <c r="P335" s="240"/>
      <c r="Q335" s="240"/>
      <c r="R335" s="240"/>
      <c r="S335" s="240"/>
      <c r="T335" s="241"/>
      <c r="AT335" s="242" t="s">
        <v>122</v>
      </c>
      <c r="AU335" s="242" t="s">
        <v>79</v>
      </c>
      <c r="AV335" s="15" t="s">
        <v>79</v>
      </c>
      <c r="AW335" s="15" t="s">
        <v>30</v>
      </c>
      <c r="AX335" s="15" t="s">
        <v>73</v>
      </c>
      <c r="AY335" s="242" t="s">
        <v>115</v>
      </c>
    </row>
    <row r="336" spans="1:65" s="2" customFormat="1" ht="21.75" customHeight="1">
      <c r="A336" s="34"/>
      <c r="B336" s="35"/>
      <c r="C336" s="181" t="s">
        <v>205</v>
      </c>
      <c r="D336" s="181" t="s">
        <v>116</v>
      </c>
      <c r="E336" s="182" t="s">
        <v>330</v>
      </c>
      <c r="F336" s="183" t="s">
        <v>331</v>
      </c>
      <c r="G336" s="184" t="s">
        <v>127</v>
      </c>
      <c r="H336" s="185">
        <v>228.9</v>
      </c>
      <c r="I336" s="186"/>
      <c r="J336" s="187">
        <f>ROUND(I336*H336,2)</f>
        <v>0</v>
      </c>
      <c r="K336" s="188"/>
      <c r="L336" s="39"/>
      <c r="M336" s="189" t="s">
        <v>1</v>
      </c>
      <c r="N336" s="190" t="s">
        <v>38</v>
      </c>
      <c r="O336" s="71"/>
      <c r="P336" s="191">
        <f>O336*H336</f>
        <v>0</v>
      </c>
      <c r="Q336" s="191">
        <v>0</v>
      </c>
      <c r="R336" s="191">
        <f>Q336*H336</f>
        <v>0</v>
      </c>
      <c r="S336" s="191">
        <v>0</v>
      </c>
      <c r="T336" s="192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93" t="s">
        <v>120</v>
      </c>
      <c r="AT336" s="193" t="s">
        <v>116</v>
      </c>
      <c r="AU336" s="193" t="s">
        <v>79</v>
      </c>
      <c r="AY336" s="17" t="s">
        <v>115</v>
      </c>
      <c r="BE336" s="194">
        <f>IF(N336="základní",J336,0)</f>
        <v>0</v>
      </c>
      <c r="BF336" s="194">
        <f>IF(N336="snížená",J336,0)</f>
        <v>0</v>
      </c>
      <c r="BG336" s="194">
        <f>IF(N336="zákl. přenesená",J336,0)</f>
        <v>0</v>
      </c>
      <c r="BH336" s="194">
        <f>IF(N336="sníž. přenesená",J336,0)</f>
        <v>0</v>
      </c>
      <c r="BI336" s="194">
        <f>IF(N336="nulová",J336,0)</f>
        <v>0</v>
      </c>
      <c r="BJ336" s="17" t="s">
        <v>79</v>
      </c>
      <c r="BK336" s="194">
        <f>ROUND(I336*H336,2)</f>
        <v>0</v>
      </c>
      <c r="BL336" s="17" t="s">
        <v>120</v>
      </c>
      <c r="BM336" s="193" t="s">
        <v>332</v>
      </c>
    </row>
    <row r="337" spans="1:65" s="2" customFormat="1" ht="19.5">
      <c r="A337" s="34"/>
      <c r="B337" s="35"/>
      <c r="C337" s="36"/>
      <c r="D337" s="195" t="s">
        <v>121</v>
      </c>
      <c r="E337" s="36"/>
      <c r="F337" s="196" t="s">
        <v>331</v>
      </c>
      <c r="G337" s="36"/>
      <c r="H337" s="36"/>
      <c r="I337" s="197"/>
      <c r="J337" s="36"/>
      <c r="K337" s="36"/>
      <c r="L337" s="39"/>
      <c r="M337" s="198"/>
      <c r="N337" s="199"/>
      <c r="O337" s="71"/>
      <c r="P337" s="71"/>
      <c r="Q337" s="71"/>
      <c r="R337" s="71"/>
      <c r="S337" s="71"/>
      <c r="T337" s="72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7" t="s">
        <v>121</v>
      </c>
      <c r="AU337" s="17" t="s">
        <v>79</v>
      </c>
    </row>
    <row r="338" spans="1:65" s="13" customFormat="1" ht="11.25">
      <c r="B338" s="200"/>
      <c r="C338" s="201"/>
      <c r="D338" s="195" t="s">
        <v>122</v>
      </c>
      <c r="E338" s="202" t="s">
        <v>1</v>
      </c>
      <c r="F338" s="203" t="s">
        <v>333</v>
      </c>
      <c r="G338" s="201"/>
      <c r="H338" s="204">
        <v>228.9</v>
      </c>
      <c r="I338" s="205"/>
      <c r="J338" s="201"/>
      <c r="K338" s="201"/>
      <c r="L338" s="206"/>
      <c r="M338" s="207"/>
      <c r="N338" s="208"/>
      <c r="O338" s="208"/>
      <c r="P338" s="208"/>
      <c r="Q338" s="208"/>
      <c r="R338" s="208"/>
      <c r="S338" s="208"/>
      <c r="T338" s="209"/>
      <c r="AT338" s="210" t="s">
        <v>122</v>
      </c>
      <c r="AU338" s="210" t="s">
        <v>79</v>
      </c>
      <c r="AV338" s="13" t="s">
        <v>81</v>
      </c>
      <c r="AW338" s="13" t="s">
        <v>30</v>
      </c>
      <c r="AX338" s="13" t="s">
        <v>73</v>
      </c>
      <c r="AY338" s="210" t="s">
        <v>115</v>
      </c>
    </row>
    <row r="339" spans="1:65" s="14" customFormat="1" ht="11.25">
      <c r="B339" s="211"/>
      <c r="C339" s="212"/>
      <c r="D339" s="195" t="s">
        <v>122</v>
      </c>
      <c r="E339" s="213" t="s">
        <v>1</v>
      </c>
      <c r="F339" s="214" t="s">
        <v>124</v>
      </c>
      <c r="G339" s="212"/>
      <c r="H339" s="215">
        <v>228.9</v>
      </c>
      <c r="I339" s="216"/>
      <c r="J339" s="212"/>
      <c r="K339" s="212"/>
      <c r="L339" s="217"/>
      <c r="M339" s="218"/>
      <c r="N339" s="219"/>
      <c r="O339" s="219"/>
      <c r="P339" s="219"/>
      <c r="Q339" s="219"/>
      <c r="R339" s="219"/>
      <c r="S339" s="219"/>
      <c r="T339" s="220"/>
      <c r="AT339" s="221" t="s">
        <v>122</v>
      </c>
      <c r="AU339" s="221" t="s">
        <v>79</v>
      </c>
      <c r="AV339" s="14" t="s">
        <v>120</v>
      </c>
      <c r="AW339" s="14" t="s">
        <v>30</v>
      </c>
      <c r="AX339" s="14" t="s">
        <v>79</v>
      </c>
      <c r="AY339" s="221" t="s">
        <v>115</v>
      </c>
    </row>
    <row r="340" spans="1:65" s="2" customFormat="1" ht="21.75" customHeight="1">
      <c r="A340" s="34"/>
      <c r="B340" s="35"/>
      <c r="C340" s="181" t="s">
        <v>334</v>
      </c>
      <c r="D340" s="181" t="s">
        <v>116</v>
      </c>
      <c r="E340" s="182" t="s">
        <v>335</v>
      </c>
      <c r="F340" s="183" t="s">
        <v>336</v>
      </c>
      <c r="G340" s="184" t="s">
        <v>141</v>
      </c>
      <c r="H340" s="185">
        <v>2</v>
      </c>
      <c r="I340" s="186"/>
      <c r="J340" s="187">
        <f>ROUND(I340*H340,2)</f>
        <v>0</v>
      </c>
      <c r="K340" s="188"/>
      <c r="L340" s="39"/>
      <c r="M340" s="189" t="s">
        <v>1</v>
      </c>
      <c r="N340" s="190" t="s">
        <v>38</v>
      </c>
      <c r="O340" s="71"/>
      <c r="P340" s="191">
        <f>O340*H340</f>
        <v>0</v>
      </c>
      <c r="Q340" s="191">
        <v>0</v>
      </c>
      <c r="R340" s="191">
        <f>Q340*H340</f>
        <v>0</v>
      </c>
      <c r="S340" s="191">
        <v>0</v>
      </c>
      <c r="T340" s="192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93" t="s">
        <v>120</v>
      </c>
      <c r="AT340" s="193" t="s">
        <v>116</v>
      </c>
      <c r="AU340" s="193" t="s">
        <v>79</v>
      </c>
      <c r="AY340" s="17" t="s">
        <v>115</v>
      </c>
      <c r="BE340" s="194">
        <f>IF(N340="základní",J340,0)</f>
        <v>0</v>
      </c>
      <c r="BF340" s="194">
        <f>IF(N340="snížená",J340,0)</f>
        <v>0</v>
      </c>
      <c r="BG340" s="194">
        <f>IF(N340="zákl. přenesená",J340,0)</f>
        <v>0</v>
      </c>
      <c r="BH340" s="194">
        <f>IF(N340="sníž. přenesená",J340,0)</f>
        <v>0</v>
      </c>
      <c r="BI340" s="194">
        <f>IF(N340="nulová",J340,0)</f>
        <v>0</v>
      </c>
      <c r="BJ340" s="17" t="s">
        <v>79</v>
      </c>
      <c r="BK340" s="194">
        <f>ROUND(I340*H340,2)</f>
        <v>0</v>
      </c>
      <c r="BL340" s="17" t="s">
        <v>120</v>
      </c>
      <c r="BM340" s="193" t="s">
        <v>337</v>
      </c>
    </row>
    <row r="341" spans="1:65" s="2" customFormat="1" ht="11.25">
      <c r="A341" s="34"/>
      <c r="B341" s="35"/>
      <c r="C341" s="36"/>
      <c r="D341" s="195" t="s">
        <v>121</v>
      </c>
      <c r="E341" s="36"/>
      <c r="F341" s="196" t="s">
        <v>336</v>
      </c>
      <c r="G341" s="36"/>
      <c r="H341" s="36"/>
      <c r="I341" s="197"/>
      <c r="J341" s="36"/>
      <c r="K341" s="36"/>
      <c r="L341" s="39"/>
      <c r="M341" s="198"/>
      <c r="N341" s="199"/>
      <c r="O341" s="71"/>
      <c r="P341" s="71"/>
      <c r="Q341" s="71"/>
      <c r="R341" s="71"/>
      <c r="S341" s="71"/>
      <c r="T341" s="72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7" t="s">
        <v>121</v>
      </c>
      <c r="AU341" s="17" t="s">
        <v>79</v>
      </c>
    </row>
    <row r="342" spans="1:65" s="13" customFormat="1" ht="11.25">
      <c r="B342" s="200"/>
      <c r="C342" s="201"/>
      <c r="D342" s="195" t="s">
        <v>122</v>
      </c>
      <c r="E342" s="202" t="s">
        <v>1</v>
      </c>
      <c r="F342" s="203" t="s">
        <v>338</v>
      </c>
      <c r="G342" s="201"/>
      <c r="H342" s="204">
        <v>2</v>
      </c>
      <c r="I342" s="205"/>
      <c r="J342" s="201"/>
      <c r="K342" s="201"/>
      <c r="L342" s="206"/>
      <c r="M342" s="207"/>
      <c r="N342" s="208"/>
      <c r="O342" s="208"/>
      <c r="P342" s="208"/>
      <c r="Q342" s="208"/>
      <c r="R342" s="208"/>
      <c r="S342" s="208"/>
      <c r="T342" s="209"/>
      <c r="AT342" s="210" t="s">
        <v>122</v>
      </c>
      <c r="AU342" s="210" t="s">
        <v>79</v>
      </c>
      <c r="AV342" s="13" t="s">
        <v>81</v>
      </c>
      <c r="AW342" s="13" t="s">
        <v>30</v>
      </c>
      <c r="AX342" s="13" t="s">
        <v>73</v>
      </c>
      <c r="AY342" s="210" t="s">
        <v>115</v>
      </c>
    </row>
    <row r="343" spans="1:65" s="14" customFormat="1" ht="11.25">
      <c r="B343" s="211"/>
      <c r="C343" s="212"/>
      <c r="D343" s="195" t="s">
        <v>122</v>
      </c>
      <c r="E343" s="213" t="s">
        <v>1</v>
      </c>
      <c r="F343" s="214" t="s">
        <v>124</v>
      </c>
      <c r="G343" s="212"/>
      <c r="H343" s="215">
        <v>2</v>
      </c>
      <c r="I343" s="216"/>
      <c r="J343" s="212"/>
      <c r="K343" s="212"/>
      <c r="L343" s="217"/>
      <c r="M343" s="218"/>
      <c r="N343" s="219"/>
      <c r="O343" s="219"/>
      <c r="P343" s="219"/>
      <c r="Q343" s="219"/>
      <c r="R343" s="219"/>
      <c r="S343" s="219"/>
      <c r="T343" s="220"/>
      <c r="AT343" s="221" t="s">
        <v>122</v>
      </c>
      <c r="AU343" s="221" t="s">
        <v>79</v>
      </c>
      <c r="AV343" s="14" t="s">
        <v>120</v>
      </c>
      <c r="AW343" s="14" t="s">
        <v>30</v>
      </c>
      <c r="AX343" s="14" t="s">
        <v>79</v>
      </c>
      <c r="AY343" s="221" t="s">
        <v>115</v>
      </c>
    </row>
    <row r="344" spans="1:65" s="2" customFormat="1" ht="21.75" customHeight="1">
      <c r="A344" s="34"/>
      <c r="B344" s="35"/>
      <c r="C344" s="181" t="s">
        <v>209</v>
      </c>
      <c r="D344" s="181" t="s">
        <v>116</v>
      </c>
      <c r="E344" s="182" t="s">
        <v>339</v>
      </c>
      <c r="F344" s="183" t="s">
        <v>340</v>
      </c>
      <c r="G344" s="184" t="s">
        <v>341</v>
      </c>
      <c r="H344" s="185">
        <v>64.8</v>
      </c>
      <c r="I344" s="186"/>
      <c r="J344" s="187">
        <f>ROUND(I344*H344,2)</f>
        <v>0</v>
      </c>
      <c r="K344" s="188"/>
      <c r="L344" s="39"/>
      <c r="M344" s="189" t="s">
        <v>1</v>
      </c>
      <c r="N344" s="190" t="s">
        <v>38</v>
      </c>
      <c r="O344" s="71"/>
      <c r="P344" s="191">
        <f>O344*H344</f>
        <v>0</v>
      </c>
      <c r="Q344" s="191">
        <v>0</v>
      </c>
      <c r="R344" s="191">
        <f>Q344*H344</f>
        <v>0</v>
      </c>
      <c r="S344" s="191">
        <v>0</v>
      </c>
      <c r="T344" s="192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93" t="s">
        <v>120</v>
      </c>
      <c r="AT344" s="193" t="s">
        <v>116</v>
      </c>
      <c r="AU344" s="193" t="s">
        <v>79</v>
      </c>
      <c r="AY344" s="17" t="s">
        <v>115</v>
      </c>
      <c r="BE344" s="194">
        <f>IF(N344="základní",J344,0)</f>
        <v>0</v>
      </c>
      <c r="BF344" s="194">
        <f>IF(N344="snížená",J344,0)</f>
        <v>0</v>
      </c>
      <c r="BG344" s="194">
        <f>IF(N344="zákl. přenesená",J344,0)</f>
        <v>0</v>
      </c>
      <c r="BH344" s="194">
        <f>IF(N344="sníž. přenesená",J344,0)</f>
        <v>0</v>
      </c>
      <c r="BI344" s="194">
        <f>IF(N344="nulová",J344,0)</f>
        <v>0</v>
      </c>
      <c r="BJ344" s="17" t="s">
        <v>79</v>
      </c>
      <c r="BK344" s="194">
        <f>ROUND(I344*H344,2)</f>
        <v>0</v>
      </c>
      <c r="BL344" s="17" t="s">
        <v>120</v>
      </c>
      <c r="BM344" s="193" t="s">
        <v>342</v>
      </c>
    </row>
    <row r="345" spans="1:65" s="2" customFormat="1" ht="19.5">
      <c r="A345" s="34"/>
      <c r="B345" s="35"/>
      <c r="C345" s="36"/>
      <c r="D345" s="195" t="s">
        <v>121</v>
      </c>
      <c r="E345" s="36"/>
      <c r="F345" s="196" t="s">
        <v>340</v>
      </c>
      <c r="G345" s="36"/>
      <c r="H345" s="36"/>
      <c r="I345" s="197"/>
      <c r="J345" s="36"/>
      <c r="K345" s="36"/>
      <c r="L345" s="39"/>
      <c r="M345" s="198"/>
      <c r="N345" s="199"/>
      <c r="O345" s="71"/>
      <c r="P345" s="71"/>
      <c r="Q345" s="71"/>
      <c r="R345" s="71"/>
      <c r="S345" s="71"/>
      <c r="T345" s="72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7" t="s">
        <v>121</v>
      </c>
      <c r="AU345" s="17" t="s">
        <v>79</v>
      </c>
    </row>
    <row r="346" spans="1:65" s="15" customFormat="1" ht="11.25">
      <c r="B346" s="233"/>
      <c r="C346" s="234"/>
      <c r="D346" s="195" t="s">
        <v>122</v>
      </c>
      <c r="E346" s="235" t="s">
        <v>1</v>
      </c>
      <c r="F346" s="236" t="s">
        <v>343</v>
      </c>
      <c r="G346" s="234"/>
      <c r="H346" s="235" t="s">
        <v>1</v>
      </c>
      <c r="I346" s="237"/>
      <c r="J346" s="234"/>
      <c r="K346" s="234"/>
      <c r="L346" s="238"/>
      <c r="M346" s="239"/>
      <c r="N346" s="240"/>
      <c r="O346" s="240"/>
      <c r="P346" s="240"/>
      <c r="Q346" s="240"/>
      <c r="R346" s="240"/>
      <c r="S346" s="240"/>
      <c r="T346" s="241"/>
      <c r="AT346" s="242" t="s">
        <v>122</v>
      </c>
      <c r="AU346" s="242" t="s">
        <v>79</v>
      </c>
      <c r="AV346" s="15" t="s">
        <v>79</v>
      </c>
      <c r="AW346" s="15" t="s">
        <v>30</v>
      </c>
      <c r="AX346" s="15" t="s">
        <v>73</v>
      </c>
      <c r="AY346" s="242" t="s">
        <v>115</v>
      </c>
    </row>
    <row r="347" spans="1:65" s="13" customFormat="1" ht="11.25">
      <c r="B347" s="200"/>
      <c r="C347" s="201"/>
      <c r="D347" s="195" t="s">
        <v>122</v>
      </c>
      <c r="E347" s="202" t="s">
        <v>1</v>
      </c>
      <c r="F347" s="203" t="s">
        <v>344</v>
      </c>
      <c r="G347" s="201"/>
      <c r="H347" s="204">
        <v>6</v>
      </c>
      <c r="I347" s="205"/>
      <c r="J347" s="201"/>
      <c r="K347" s="201"/>
      <c r="L347" s="206"/>
      <c r="M347" s="207"/>
      <c r="N347" s="208"/>
      <c r="O347" s="208"/>
      <c r="P347" s="208"/>
      <c r="Q347" s="208"/>
      <c r="R347" s="208"/>
      <c r="S347" s="208"/>
      <c r="T347" s="209"/>
      <c r="AT347" s="210" t="s">
        <v>122</v>
      </c>
      <c r="AU347" s="210" t="s">
        <v>79</v>
      </c>
      <c r="AV347" s="13" t="s">
        <v>81</v>
      </c>
      <c r="AW347" s="13" t="s">
        <v>30</v>
      </c>
      <c r="AX347" s="13" t="s">
        <v>73</v>
      </c>
      <c r="AY347" s="210" t="s">
        <v>115</v>
      </c>
    </row>
    <row r="348" spans="1:65" s="15" customFormat="1" ht="11.25">
      <c r="B348" s="233"/>
      <c r="C348" s="234"/>
      <c r="D348" s="195" t="s">
        <v>122</v>
      </c>
      <c r="E348" s="235" t="s">
        <v>1</v>
      </c>
      <c r="F348" s="236" t="s">
        <v>345</v>
      </c>
      <c r="G348" s="234"/>
      <c r="H348" s="235" t="s">
        <v>1</v>
      </c>
      <c r="I348" s="237"/>
      <c r="J348" s="234"/>
      <c r="K348" s="234"/>
      <c r="L348" s="238"/>
      <c r="M348" s="239"/>
      <c r="N348" s="240"/>
      <c r="O348" s="240"/>
      <c r="P348" s="240"/>
      <c r="Q348" s="240"/>
      <c r="R348" s="240"/>
      <c r="S348" s="240"/>
      <c r="T348" s="241"/>
      <c r="AT348" s="242" t="s">
        <v>122</v>
      </c>
      <c r="AU348" s="242" t="s">
        <v>79</v>
      </c>
      <c r="AV348" s="15" t="s">
        <v>79</v>
      </c>
      <c r="AW348" s="15" t="s">
        <v>30</v>
      </c>
      <c r="AX348" s="15" t="s">
        <v>73</v>
      </c>
      <c r="AY348" s="242" t="s">
        <v>115</v>
      </c>
    </row>
    <row r="349" spans="1:65" s="13" customFormat="1" ht="11.25">
      <c r="B349" s="200"/>
      <c r="C349" s="201"/>
      <c r="D349" s="195" t="s">
        <v>122</v>
      </c>
      <c r="E349" s="202" t="s">
        <v>1</v>
      </c>
      <c r="F349" s="203" t="s">
        <v>346</v>
      </c>
      <c r="G349" s="201"/>
      <c r="H349" s="204">
        <v>52.8</v>
      </c>
      <c r="I349" s="205"/>
      <c r="J349" s="201"/>
      <c r="K349" s="201"/>
      <c r="L349" s="206"/>
      <c r="M349" s="207"/>
      <c r="N349" s="208"/>
      <c r="O349" s="208"/>
      <c r="P349" s="208"/>
      <c r="Q349" s="208"/>
      <c r="R349" s="208"/>
      <c r="S349" s="208"/>
      <c r="T349" s="209"/>
      <c r="AT349" s="210" t="s">
        <v>122</v>
      </c>
      <c r="AU349" s="210" t="s">
        <v>79</v>
      </c>
      <c r="AV349" s="13" t="s">
        <v>81</v>
      </c>
      <c r="AW349" s="13" t="s">
        <v>30</v>
      </c>
      <c r="AX349" s="13" t="s">
        <v>73</v>
      </c>
      <c r="AY349" s="210" t="s">
        <v>115</v>
      </c>
    </row>
    <row r="350" spans="1:65" s="15" customFormat="1" ht="11.25">
      <c r="B350" s="233"/>
      <c r="C350" s="234"/>
      <c r="D350" s="195" t="s">
        <v>122</v>
      </c>
      <c r="E350" s="235" t="s">
        <v>1</v>
      </c>
      <c r="F350" s="236" t="s">
        <v>347</v>
      </c>
      <c r="G350" s="234"/>
      <c r="H350" s="235" t="s">
        <v>1</v>
      </c>
      <c r="I350" s="237"/>
      <c r="J350" s="234"/>
      <c r="K350" s="234"/>
      <c r="L350" s="238"/>
      <c r="M350" s="239"/>
      <c r="N350" s="240"/>
      <c r="O350" s="240"/>
      <c r="P350" s="240"/>
      <c r="Q350" s="240"/>
      <c r="R350" s="240"/>
      <c r="S350" s="240"/>
      <c r="T350" s="241"/>
      <c r="AT350" s="242" t="s">
        <v>122</v>
      </c>
      <c r="AU350" s="242" t="s">
        <v>79</v>
      </c>
      <c r="AV350" s="15" t="s">
        <v>79</v>
      </c>
      <c r="AW350" s="15" t="s">
        <v>30</v>
      </c>
      <c r="AX350" s="15" t="s">
        <v>73</v>
      </c>
      <c r="AY350" s="242" t="s">
        <v>115</v>
      </c>
    </row>
    <row r="351" spans="1:65" s="13" customFormat="1" ht="11.25">
      <c r="B351" s="200"/>
      <c r="C351" s="201"/>
      <c r="D351" s="195" t="s">
        <v>122</v>
      </c>
      <c r="E351" s="202" t="s">
        <v>1</v>
      </c>
      <c r="F351" s="203" t="s">
        <v>348</v>
      </c>
      <c r="G351" s="201"/>
      <c r="H351" s="204">
        <v>1.2</v>
      </c>
      <c r="I351" s="205"/>
      <c r="J351" s="201"/>
      <c r="K351" s="201"/>
      <c r="L351" s="206"/>
      <c r="M351" s="207"/>
      <c r="N351" s="208"/>
      <c r="O351" s="208"/>
      <c r="P351" s="208"/>
      <c r="Q351" s="208"/>
      <c r="R351" s="208"/>
      <c r="S351" s="208"/>
      <c r="T351" s="209"/>
      <c r="AT351" s="210" t="s">
        <v>122</v>
      </c>
      <c r="AU351" s="210" t="s">
        <v>79</v>
      </c>
      <c r="AV351" s="13" t="s">
        <v>81</v>
      </c>
      <c r="AW351" s="13" t="s">
        <v>30</v>
      </c>
      <c r="AX351" s="13" t="s">
        <v>73</v>
      </c>
      <c r="AY351" s="210" t="s">
        <v>115</v>
      </c>
    </row>
    <row r="352" spans="1:65" s="15" customFormat="1" ht="11.25">
      <c r="B352" s="233"/>
      <c r="C352" s="234"/>
      <c r="D352" s="195" t="s">
        <v>122</v>
      </c>
      <c r="E352" s="235" t="s">
        <v>1</v>
      </c>
      <c r="F352" s="236" t="s">
        <v>349</v>
      </c>
      <c r="G352" s="234"/>
      <c r="H352" s="235" t="s">
        <v>1</v>
      </c>
      <c r="I352" s="237"/>
      <c r="J352" s="234"/>
      <c r="K352" s="234"/>
      <c r="L352" s="238"/>
      <c r="M352" s="239"/>
      <c r="N352" s="240"/>
      <c r="O352" s="240"/>
      <c r="P352" s="240"/>
      <c r="Q352" s="240"/>
      <c r="R352" s="240"/>
      <c r="S352" s="240"/>
      <c r="T352" s="241"/>
      <c r="AT352" s="242" t="s">
        <v>122</v>
      </c>
      <c r="AU352" s="242" t="s">
        <v>79</v>
      </c>
      <c r="AV352" s="15" t="s">
        <v>79</v>
      </c>
      <c r="AW352" s="15" t="s">
        <v>30</v>
      </c>
      <c r="AX352" s="15" t="s">
        <v>73</v>
      </c>
      <c r="AY352" s="242" t="s">
        <v>115</v>
      </c>
    </row>
    <row r="353" spans="1:65" s="13" customFormat="1" ht="11.25">
      <c r="B353" s="200"/>
      <c r="C353" s="201"/>
      <c r="D353" s="195" t="s">
        <v>122</v>
      </c>
      <c r="E353" s="202" t="s">
        <v>1</v>
      </c>
      <c r="F353" s="203" t="s">
        <v>350</v>
      </c>
      <c r="G353" s="201"/>
      <c r="H353" s="204">
        <v>2.4</v>
      </c>
      <c r="I353" s="205"/>
      <c r="J353" s="201"/>
      <c r="K353" s="201"/>
      <c r="L353" s="206"/>
      <c r="M353" s="207"/>
      <c r="N353" s="208"/>
      <c r="O353" s="208"/>
      <c r="P353" s="208"/>
      <c r="Q353" s="208"/>
      <c r="R353" s="208"/>
      <c r="S353" s="208"/>
      <c r="T353" s="209"/>
      <c r="AT353" s="210" t="s">
        <v>122</v>
      </c>
      <c r="AU353" s="210" t="s">
        <v>79</v>
      </c>
      <c r="AV353" s="13" t="s">
        <v>81</v>
      </c>
      <c r="AW353" s="13" t="s">
        <v>30</v>
      </c>
      <c r="AX353" s="13" t="s">
        <v>73</v>
      </c>
      <c r="AY353" s="210" t="s">
        <v>115</v>
      </c>
    </row>
    <row r="354" spans="1:65" s="15" customFormat="1" ht="11.25">
      <c r="B354" s="233"/>
      <c r="C354" s="234"/>
      <c r="D354" s="195" t="s">
        <v>122</v>
      </c>
      <c r="E354" s="235" t="s">
        <v>1</v>
      </c>
      <c r="F354" s="236" t="s">
        <v>351</v>
      </c>
      <c r="G354" s="234"/>
      <c r="H354" s="235" t="s">
        <v>1</v>
      </c>
      <c r="I354" s="237"/>
      <c r="J354" s="234"/>
      <c r="K354" s="234"/>
      <c r="L354" s="238"/>
      <c r="M354" s="239"/>
      <c r="N354" s="240"/>
      <c r="O354" s="240"/>
      <c r="P354" s="240"/>
      <c r="Q354" s="240"/>
      <c r="R354" s="240"/>
      <c r="S354" s="240"/>
      <c r="T354" s="241"/>
      <c r="AT354" s="242" t="s">
        <v>122</v>
      </c>
      <c r="AU354" s="242" t="s">
        <v>79</v>
      </c>
      <c r="AV354" s="15" t="s">
        <v>79</v>
      </c>
      <c r="AW354" s="15" t="s">
        <v>30</v>
      </c>
      <c r="AX354" s="15" t="s">
        <v>73</v>
      </c>
      <c r="AY354" s="242" t="s">
        <v>115</v>
      </c>
    </row>
    <row r="355" spans="1:65" s="13" customFormat="1" ht="11.25">
      <c r="B355" s="200"/>
      <c r="C355" s="201"/>
      <c r="D355" s="195" t="s">
        <v>122</v>
      </c>
      <c r="E355" s="202" t="s">
        <v>1</v>
      </c>
      <c r="F355" s="203" t="s">
        <v>350</v>
      </c>
      <c r="G355" s="201"/>
      <c r="H355" s="204">
        <v>2.4</v>
      </c>
      <c r="I355" s="205"/>
      <c r="J355" s="201"/>
      <c r="K355" s="201"/>
      <c r="L355" s="206"/>
      <c r="M355" s="207"/>
      <c r="N355" s="208"/>
      <c r="O355" s="208"/>
      <c r="P355" s="208"/>
      <c r="Q355" s="208"/>
      <c r="R355" s="208"/>
      <c r="S355" s="208"/>
      <c r="T355" s="209"/>
      <c r="AT355" s="210" t="s">
        <v>122</v>
      </c>
      <c r="AU355" s="210" t="s">
        <v>79</v>
      </c>
      <c r="AV355" s="13" t="s">
        <v>81</v>
      </c>
      <c r="AW355" s="13" t="s">
        <v>30</v>
      </c>
      <c r="AX355" s="13" t="s">
        <v>73</v>
      </c>
      <c r="AY355" s="210" t="s">
        <v>115</v>
      </c>
    </row>
    <row r="356" spans="1:65" s="14" customFormat="1" ht="11.25">
      <c r="B356" s="211"/>
      <c r="C356" s="212"/>
      <c r="D356" s="195" t="s">
        <v>122</v>
      </c>
      <c r="E356" s="213" t="s">
        <v>1</v>
      </c>
      <c r="F356" s="214" t="s">
        <v>124</v>
      </c>
      <c r="G356" s="212"/>
      <c r="H356" s="215">
        <v>64.8</v>
      </c>
      <c r="I356" s="216"/>
      <c r="J356" s="212"/>
      <c r="K356" s="212"/>
      <c r="L356" s="217"/>
      <c r="M356" s="218"/>
      <c r="N356" s="219"/>
      <c r="O356" s="219"/>
      <c r="P356" s="219"/>
      <c r="Q356" s="219"/>
      <c r="R356" s="219"/>
      <c r="S356" s="219"/>
      <c r="T356" s="220"/>
      <c r="AT356" s="221" t="s">
        <v>122</v>
      </c>
      <c r="AU356" s="221" t="s">
        <v>79</v>
      </c>
      <c r="AV356" s="14" t="s">
        <v>120</v>
      </c>
      <c r="AW356" s="14" t="s">
        <v>30</v>
      </c>
      <c r="AX356" s="14" t="s">
        <v>79</v>
      </c>
      <c r="AY356" s="221" t="s">
        <v>115</v>
      </c>
    </row>
    <row r="357" spans="1:65" s="2" customFormat="1" ht="21.75" customHeight="1">
      <c r="A357" s="34"/>
      <c r="B357" s="35"/>
      <c r="C357" s="181" t="s">
        <v>352</v>
      </c>
      <c r="D357" s="181" t="s">
        <v>116</v>
      </c>
      <c r="E357" s="182" t="s">
        <v>353</v>
      </c>
      <c r="F357" s="183" t="s">
        <v>354</v>
      </c>
      <c r="G357" s="184" t="s">
        <v>127</v>
      </c>
      <c r="H357" s="185">
        <v>47.616</v>
      </c>
      <c r="I357" s="186"/>
      <c r="J357" s="187">
        <f>ROUND(I357*H357,2)</f>
        <v>0</v>
      </c>
      <c r="K357" s="188"/>
      <c r="L357" s="39"/>
      <c r="M357" s="189" t="s">
        <v>1</v>
      </c>
      <c r="N357" s="190" t="s">
        <v>38</v>
      </c>
      <c r="O357" s="71"/>
      <c r="P357" s="191">
        <f>O357*H357</f>
        <v>0</v>
      </c>
      <c r="Q357" s="191">
        <v>0</v>
      </c>
      <c r="R357" s="191">
        <f>Q357*H357</f>
        <v>0</v>
      </c>
      <c r="S357" s="191">
        <v>0</v>
      </c>
      <c r="T357" s="192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93" t="s">
        <v>120</v>
      </c>
      <c r="AT357" s="193" t="s">
        <v>116</v>
      </c>
      <c r="AU357" s="193" t="s">
        <v>79</v>
      </c>
      <c r="AY357" s="17" t="s">
        <v>115</v>
      </c>
      <c r="BE357" s="194">
        <f>IF(N357="základní",J357,0)</f>
        <v>0</v>
      </c>
      <c r="BF357" s="194">
        <f>IF(N357="snížená",J357,0)</f>
        <v>0</v>
      </c>
      <c r="BG357" s="194">
        <f>IF(N357="zákl. přenesená",J357,0)</f>
        <v>0</v>
      </c>
      <c r="BH357" s="194">
        <f>IF(N357="sníž. přenesená",J357,0)</f>
        <v>0</v>
      </c>
      <c r="BI357" s="194">
        <f>IF(N357="nulová",J357,0)</f>
        <v>0</v>
      </c>
      <c r="BJ357" s="17" t="s">
        <v>79</v>
      </c>
      <c r="BK357" s="194">
        <f>ROUND(I357*H357,2)</f>
        <v>0</v>
      </c>
      <c r="BL357" s="17" t="s">
        <v>120</v>
      </c>
      <c r="BM357" s="193" t="s">
        <v>355</v>
      </c>
    </row>
    <row r="358" spans="1:65" s="2" customFormat="1" ht="11.25">
      <c r="A358" s="34"/>
      <c r="B358" s="35"/>
      <c r="C358" s="36"/>
      <c r="D358" s="195" t="s">
        <v>121</v>
      </c>
      <c r="E358" s="36"/>
      <c r="F358" s="196" t="s">
        <v>354</v>
      </c>
      <c r="G358" s="36"/>
      <c r="H358" s="36"/>
      <c r="I358" s="197"/>
      <c r="J358" s="36"/>
      <c r="K358" s="36"/>
      <c r="L358" s="39"/>
      <c r="M358" s="198"/>
      <c r="N358" s="199"/>
      <c r="O358" s="71"/>
      <c r="P358" s="71"/>
      <c r="Q358" s="71"/>
      <c r="R358" s="71"/>
      <c r="S358" s="71"/>
      <c r="T358" s="72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7" t="s">
        <v>121</v>
      </c>
      <c r="AU358" s="17" t="s">
        <v>79</v>
      </c>
    </row>
    <row r="359" spans="1:65" s="15" customFormat="1" ht="11.25">
      <c r="B359" s="233"/>
      <c r="C359" s="234"/>
      <c r="D359" s="195" t="s">
        <v>122</v>
      </c>
      <c r="E359" s="235" t="s">
        <v>1</v>
      </c>
      <c r="F359" s="236" t="s">
        <v>356</v>
      </c>
      <c r="G359" s="234"/>
      <c r="H359" s="235" t="s">
        <v>1</v>
      </c>
      <c r="I359" s="237"/>
      <c r="J359" s="234"/>
      <c r="K359" s="234"/>
      <c r="L359" s="238"/>
      <c r="M359" s="239"/>
      <c r="N359" s="240"/>
      <c r="O359" s="240"/>
      <c r="P359" s="240"/>
      <c r="Q359" s="240"/>
      <c r="R359" s="240"/>
      <c r="S359" s="240"/>
      <c r="T359" s="241"/>
      <c r="AT359" s="242" t="s">
        <v>122</v>
      </c>
      <c r="AU359" s="242" t="s">
        <v>79</v>
      </c>
      <c r="AV359" s="15" t="s">
        <v>79</v>
      </c>
      <c r="AW359" s="15" t="s">
        <v>30</v>
      </c>
      <c r="AX359" s="15" t="s">
        <v>73</v>
      </c>
      <c r="AY359" s="242" t="s">
        <v>115</v>
      </c>
    </row>
    <row r="360" spans="1:65" s="13" customFormat="1" ht="11.25">
      <c r="B360" s="200"/>
      <c r="C360" s="201"/>
      <c r="D360" s="195" t="s">
        <v>122</v>
      </c>
      <c r="E360" s="202" t="s">
        <v>1</v>
      </c>
      <c r="F360" s="203" t="s">
        <v>357</v>
      </c>
      <c r="G360" s="201"/>
      <c r="H360" s="204">
        <v>47.616</v>
      </c>
      <c r="I360" s="205"/>
      <c r="J360" s="201"/>
      <c r="K360" s="201"/>
      <c r="L360" s="206"/>
      <c r="M360" s="207"/>
      <c r="N360" s="208"/>
      <c r="O360" s="208"/>
      <c r="P360" s="208"/>
      <c r="Q360" s="208"/>
      <c r="R360" s="208"/>
      <c r="S360" s="208"/>
      <c r="T360" s="209"/>
      <c r="AT360" s="210" t="s">
        <v>122</v>
      </c>
      <c r="AU360" s="210" t="s">
        <v>79</v>
      </c>
      <c r="AV360" s="13" t="s">
        <v>81</v>
      </c>
      <c r="AW360" s="13" t="s">
        <v>30</v>
      </c>
      <c r="AX360" s="13" t="s">
        <v>73</v>
      </c>
      <c r="AY360" s="210" t="s">
        <v>115</v>
      </c>
    </row>
    <row r="361" spans="1:65" s="14" customFormat="1" ht="11.25">
      <c r="B361" s="211"/>
      <c r="C361" s="212"/>
      <c r="D361" s="195" t="s">
        <v>122</v>
      </c>
      <c r="E361" s="213" t="s">
        <v>1</v>
      </c>
      <c r="F361" s="214" t="s">
        <v>124</v>
      </c>
      <c r="G361" s="212"/>
      <c r="H361" s="215">
        <v>47.616</v>
      </c>
      <c r="I361" s="216"/>
      <c r="J361" s="212"/>
      <c r="K361" s="212"/>
      <c r="L361" s="217"/>
      <c r="M361" s="218"/>
      <c r="N361" s="219"/>
      <c r="O361" s="219"/>
      <c r="P361" s="219"/>
      <c r="Q361" s="219"/>
      <c r="R361" s="219"/>
      <c r="S361" s="219"/>
      <c r="T361" s="220"/>
      <c r="AT361" s="221" t="s">
        <v>122</v>
      </c>
      <c r="AU361" s="221" t="s">
        <v>79</v>
      </c>
      <c r="AV361" s="14" t="s">
        <v>120</v>
      </c>
      <c r="AW361" s="14" t="s">
        <v>30</v>
      </c>
      <c r="AX361" s="14" t="s">
        <v>79</v>
      </c>
      <c r="AY361" s="221" t="s">
        <v>115</v>
      </c>
    </row>
    <row r="362" spans="1:65" s="2" customFormat="1" ht="21.75" customHeight="1">
      <c r="A362" s="34"/>
      <c r="B362" s="35"/>
      <c r="C362" s="222" t="s">
        <v>213</v>
      </c>
      <c r="D362" s="222" t="s">
        <v>131</v>
      </c>
      <c r="E362" s="223" t="s">
        <v>358</v>
      </c>
      <c r="F362" s="224" t="s">
        <v>359</v>
      </c>
      <c r="G362" s="225" t="s">
        <v>134</v>
      </c>
      <c r="H362" s="226">
        <v>0.9</v>
      </c>
      <c r="I362" s="227"/>
      <c r="J362" s="228">
        <f>ROUND(I362*H362,2)</f>
        <v>0</v>
      </c>
      <c r="K362" s="229"/>
      <c r="L362" s="230"/>
      <c r="M362" s="231" t="s">
        <v>1</v>
      </c>
      <c r="N362" s="232" t="s">
        <v>38</v>
      </c>
      <c r="O362" s="71"/>
      <c r="P362" s="191">
        <f>O362*H362</f>
        <v>0</v>
      </c>
      <c r="Q362" s="191">
        <v>0</v>
      </c>
      <c r="R362" s="191">
        <f>Q362*H362</f>
        <v>0</v>
      </c>
      <c r="S362" s="191">
        <v>0</v>
      </c>
      <c r="T362" s="192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93" t="s">
        <v>135</v>
      </c>
      <c r="AT362" s="193" t="s">
        <v>131</v>
      </c>
      <c r="AU362" s="193" t="s">
        <v>79</v>
      </c>
      <c r="AY362" s="17" t="s">
        <v>115</v>
      </c>
      <c r="BE362" s="194">
        <f>IF(N362="základní",J362,0)</f>
        <v>0</v>
      </c>
      <c r="BF362" s="194">
        <f>IF(N362="snížená",J362,0)</f>
        <v>0</v>
      </c>
      <c r="BG362" s="194">
        <f>IF(N362="zákl. přenesená",J362,0)</f>
        <v>0</v>
      </c>
      <c r="BH362" s="194">
        <f>IF(N362="sníž. přenesená",J362,0)</f>
        <v>0</v>
      </c>
      <c r="BI362" s="194">
        <f>IF(N362="nulová",J362,0)</f>
        <v>0</v>
      </c>
      <c r="BJ362" s="17" t="s">
        <v>79</v>
      </c>
      <c r="BK362" s="194">
        <f>ROUND(I362*H362,2)</f>
        <v>0</v>
      </c>
      <c r="BL362" s="17" t="s">
        <v>120</v>
      </c>
      <c r="BM362" s="193" t="s">
        <v>360</v>
      </c>
    </row>
    <row r="363" spans="1:65" s="2" customFormat="1" ht="11.25">
      <c r="A363" s="34"/>
      <c r="B363" s="35"/>
      <c r="C363" s="36"/>
      <c r="D363" s="195" t="s">
        <v>121</v>
      </c>
      <c r="E363" s="36"/>
      <c r="F363" s="196" t="s">
        <v>359</v>
      </c>
      <c r="G363" s="36"/>
      <c r="H363" s="36"/>
      <c r="I363" s="197"/>
      <c r="J363" s="36"/>
      <c r="K363" s="36"/>
      <c r="L363" s="39"/>
      <c r="M363" s="198"/>
      <c r="N363" s="199"/>
      <c r="O363" s="71"/>
      <c r="P363" s="71"/>
      <c r="Q363" s="71"/>
      <c r="R363" s="71"/>
      <c r="S363" s="71"/>
      <c r="T363" s="72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7" t="s">
        <v>121</v>
      </c>
      <c r="AU363" s="17" t="s">
        <v>79</v>
      </c>
    </row>
    <row r="364" spans="1:65" s="13" customFormat="1" ht="11.25">
      <c r="B364" s="200"/>
      <c r="C364" s="201"/>
      <c r="D364" s="195" t="s">
        <v>122</v>
      </c>
      <c r="E364" s="202" t="s">
        <v>1</v>
      </c>
      <c r="F364" s="203" t="s">
        <v>361</v>
      </c>
      <c r="G364" s="201"/>
      <c r="H364" s="204">
        <v>0.9</v>
      </c>
      <c r="I364" s="205"/>
      <c r="J364" s="201"/>
      <c r="K364" s="201"/>
      <c r="L364" s="206"/>
      <c r="M364" s="207"/>
      <c r="N364" s="208"/>
      <c r="O364" s="208"/>
      <c r="P364" s="208"/>
      <c r="Q364" s="208"/>
      <c r="R364" s="208"/>
      <c r="S364" s="208"/>
      <c r="T364" s="209"/>
      <c r="AT364" s="210" t="s">
        <v>122</v>
      </c>
      <c r="AU364" s="210" t="s">
        <v>79</v>
      </c>
      <c r="AV364" s="13" t="s">
        <v>81</v>
      </c>
      <c r="AW364" s="13" t="s">
        <v>30</v>
      </c>
      <c r="AX364" s="13" t="s">
        <v>73</v>
      </c>
      <c r="AY364" s="210" t="s">
        <v>115</v>
      </c>
    </row>
    <row r="365" spans="1:65" s="14" customFormat="1" ht="11.25">
      <c r="B365" s="211"/>
      <c r="C365" s="212"/>
      <c r="D365" s="195" t="s">
        <v>122</v>
      </c>
      <c r="E365" s="213" t="s">
        <v>1</v>
      </c>
      <c r="F365" s="214" t="s">
        <v>124</v>
      </c>
      <c r="G365" s="212"/>
      <c r="H365" s="215">
        <v>0.9</v>
      </c>
      <c r="I365" s="216"/>
      <c r="J365" s="212"/>
      <c r="K365" s="212"/>
      <c r="L365" s="217"/>
      <c r="M365" s="218"/>
      <c r="N365" s="219"/>
      <c r="O365" s="219"/>
      <c r="P365" s="219"/>
      <c r="Q365" s="219"/>
      <c r="R365" s="219"/>
      <c r="S365" s="219"/>
      <c r="T365" s="220"/>
      <c r="AT365" s="221" t="s">
        <v>122</v>
      </c>
      <c r="AU365" s="221" t="s">
        <v>79</v>
      </c>
      <c r="AV365" s="14" t="s">
        <v>120</v>
      </c>
      <c r="AW365" s="14" t="s">
        <v>30</v>
      </c>
      <c r="AX365" s="14" t="s">
        <v>79</v>
      </c>
      <c r="AY365" s="221" t="s">
        <v>115</v>
      </c>
    </row>
    <row r="366" spans="1:65" s="2" customFormat="1" ht="21.75" customHeight="1">
      <c r="A366" s="34"/>
      <c r="B366" s="35"/>
      <c r="C366" s="222" t="s">
        <v>362</v>
      </c>
      <c r="D366" s="222" t="s">
        <v>131</v>
      </c>
      <c r="E366" s="223" t="s">
        <v>363</v>
      </c>
      <c r="F366" s="224" t="s">
        <v>364</v>
      </c>
      <c r="G366" s="225" t="s">
        <v>127</v>
      </c>
      <c r="H366" s="226">
        <v>11.904</v>
      </c>
      <c r="I366" s="227"/>
      <c r="J366" s="228">
        <f>ROUND(I366*H366,2)</f>
        <v>0</v>
      </c>
      <c r="K366" s="229"/>
      <c r="L366" s="230"/>
      <c r="M366" s="231" t="s">
        <v>1</v>
      </c>
      <c r="N366" s="232" t="s">
        <v>38</v>
      </c>
      <c r="O366" s="71"/>
      <c r="P366" s="191">
        <f>O366*H366</f>
        <v>0</v>
      </c>
      <c r="Q366" s="191">
        <v>0</v>
      </c>
      <c r="R366" s="191">
        <f>Q366*H366</f>
        <v>0</v>
      </c>
      <c r="S366" s="191">
        <v>0</v>
      </c>
      <c r="T366" s="192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93" t="s">
        <v>135</v>
      </c>
      <c r="AT366" s="193" t="s">
        <v>131</v>
      </c>
      <c r="AU366" s="193" t="s">
        <v>79</v>
      </c>
      <c r="AY366" s="17" t="s">
        <v>115</v>
      </c>
      <c r="BE366" s="194">
        <f>IF(N366="základní",J366,0)</f>
        <v>0</v>
      </c>
      <c r="BF366" s="194">
        <f>IF(N366="snížená",J366,0)</f>
        <v>0</v>
      </c>
      <c r="BG366" s="194">
        <f>IF(N366="zákl. přenesená",J366,0)</f>
        <v>0</v>
      </c>
      <c r="BH366" s="194">
        <f>IF(N366="sníž. přenesená",J366,0)</f>
        <v>0</v>
      </c>
      <c r="BI366" s="194">
        <f>IF(N366="nulová",J366,0)</f>
        <v>0</v>
      </c>
      <c r="BJ366" s="17" t="s">
        <v>79</v>
      </c>
      <c r="BK366" s="194">
        <f>ROUND(I366*H366,2)</f>
        <v>0</v>
      </c>
      <c r="BL366" s="17" t="s">
        <v>120</v>
      </c>
      <c r="BM366" s="193" t="s">
        <v>365</v>
      </c>
    </row>
    <row r="367" spans="1:65" s="2" customFormat="1" ht="11.25">
      <c r="A367" s="34"/>
      <c r="B367" s="35"/>
      <c r="C367" s="36"/>
      <c r="D367" s="195" t="s">
        <v>121</v>
      </c>
      <c r="E367" s="36"/>
      <c r="F367" s="196" t="s">
        <v>364</v>
      </c>
      <c r="G367" s="36"/>
      <c r="H367" s="36"/>
      <c r="I367" s="197"/>
      <c r="J367" s="36"/>
      <c r="K367" s="36"/>
      <c r="L367" s="39"/>
      <c r="M367" s="198"/>
      <c r="N367" s="199"/>
      <c r="O367" s="71"/>
      <c r="P367" s="71"/>
      <c r="Q367" s="71"/>
      <c r="R367" s="71"/>
      <c r="S367" s="71"/>
      <c r="T367" s="72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T367" s="17" t="s">
        <v>121</v>
      </c>
      <c r="AU367" s="17" t="s">
        <v>79</v>
      </c>
    </row>
    <row r="368" spans="1:65" s="13" customFormat="1" ht="11.25">
      <c r="B368" s="200"/>
      <c r="C368" s="201"/>
      <c r="D368" s="195" t="s">
        <v>122</v>
      </c>
      <c r="E368" s="202" t="s">
        <v>1</v>
      </c>
      <c r="F368" s="203" t="s">
        <v>366</v>
      </c>
      <c r="G368" s="201"/>
      <c r="H368" s="204">
        <v>11.904</v>
      </c>
      <c r="I368" s="205"/>
      <c r="J368" s="201"/>
      <c r="K368" s="201"/>
      <c r="L368" s="206"/>
      <c r="M368" s="207"/>
      <c r="N368" s="208"/>
      <c r="O368" s="208"/>
      <c r="P368" s="208"/>
      <c r="Q368" s="208"/>
      <c r="R368" s="208"/>
      <c r="S368" s="208"/>
      <c r="T368" s="209"/>
      <c r="AT368" s="210" t="s">
        <v>122</v>
      </c>
      <c r="AU368" s="210" t="s">
        <v>79</v>
      </c>
      <c r="AV368" s="13" t="s">
        <v>81</v>
      </c>
      <c r="AW368" s="13" t="s">
        <v>30</v>
      </c>
      <c r="AX368" s="13" t="s">
        <v>73</v>
      </c>
      <c r="AY368" s="210" t="s">
        <v>115</v>
      </c>
    </row>
    <row r="369" spans="1:65" s="14" customFormat="1" ht="11.25">
      <c r="B369" s="211"/>
      <c r="C369" s="212"/>
      <c r="D369" s="195" t="s">
        <v>122</v>
      </c>
      <c r="E369" s="213" t="s">
        <v>1</v>
      </c>
      <c r="F369" s="214" t="s">
        <v>124</v>
      </c>
      <c r="G369" s="212"/>
      <c r="H369" s="215">
        <v>11.904</v>
      </c>
      <c r="I369" s="216"/>
      <c r="J369" s="212"/>
      <c r="K369" s="212"/>
      <c r="L369" s="217"/>
      <c r="M369" s="218"/>
      <c r="N369" s="219"/>
      <c r="O369" s="219"/>
      <c r="P369" s="219"/>
      <c r="Q369" s="219"/>
      <c r="R369" s="219"/>
      <c r="S369" s="219"/>
      <c r="T369" s="220"/>
      <c r="AT369" s="221" t="s">
        <v>122</v>
      </c>
      <c r="AU369" s="221" t="s">
        <v>79</v>
      </c>
      <c r="AV369" s="14" t="s">
        <v>120</v>
      </c>
      <c r="AW369" s="14" t="s">
        <v>30</v>
      </c>
      <c r="AX369" s="14" t="s">
        <v>79</v>
      </c>
      <c r="AY369" s="221" t="s">
        <v>115</v>
      </c>
    </row>
    <row r="370" spans="1:65" s="2" customFormat="1" ht="21.75" customHeight="1">
      <c r="A370" s="34"/>
      <c r="B370" s="35"/>
      <c r="C370" s="181" t="s">
        <v>216</v>
      </c>
      <c r="D370" s="181" t="s">
        <v>116</v>
      </c>
      <c r="E370" s="182" t="s">
        <v>367</v>
      </c>
      <c r="F370" s="183" t="s">
        <v>368</v>
      </c>
      <c r="G370" s="184" t="s">
        <v>341</v>
      </c>
      <c r="H370" s="185">
        <v>450</v>
      </c>
      <c r="I370" s="186"/>
      <c r="J370" s="187">
        <f>ROUND(I370*H370,2)</f>
        <v>0</v>
      </c>
      <c r="K370" s="188"/>
      <c r="L370" s="39"/>
      <c r="M370" s="189" t="s">
        <v>1</v>
      </c>
      <c r="N370" s="190" t="s">
        <v>38</v>
      </c>
      <c r="O370" s="71"/>
      <c r="P370" s="191">
        <f>O370*H370</f>
        <v>0</v>
      </c>
      <c r="Q370" s="191">
        <v>0</v>
      </c>
      <c r="R370" s="191">
        <f>Q370*H370</f>
        <v>0</v>
      </c>
      <c r="S370" s="191">
        <v>0</v>
      </c>
      <c r="T370" s="192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93" t="s">
        <v>120</v>
      </c>
      <c r="AT370" s="193" t="s">
        <v>116</v>
      </c>
      <c r="AU370" s="193" t="s">
        <v>79</v>
      </c>
      <c r="AY370" s="17" t="s">
        <v>115</v>
      </c>
      <c r="BE370" s="194">
        <f>IF(N370="základní",J370,0)</f>
        <v>0</v>
      </c>
      <c r="BF370" s="194">
        <f>IF(N370="snížená",J370,0)</f>
        <v>0</v>
      </c>
      <c r="BG370" s="194">
        <f>IF(N370="zákl. přenesená",J370,0)</f>
        <v>0</v>
      </c>
      <c r="BH370" s="194">
        <f>IF(N370="sníž. přenesená",J370,0)</f>
        <v>0</v>
      </c>
      <c r="BI370" s="194">
        <f>IF(N370="nulová",J370,0)</f>
        <v>0</v>
      </c>
      <c r="BJ370" s="17" t="s">
        <v>79</v>
      </c>
      <c r="BK370" s="194">
        <f>ROUND(I370*H370,2)</f>
        <v>0</v>
      </c>
      <c r="BL370" s="17" t="s">
        <v>120</v>
      </c>
      <c r="BM370" s="193" t="s">
        <v>369</v>
      </c>
    </row>
    <row r="371" spans="1:65" s="2" customFormat="1" ht="11.25">
      <c r="A371" s="34"/>
      <c r="B371" s="35"/>
      <c r="C371" s="36"/>
      <c r="D371" s="195" t="s">
        <v>121</v>
      </c>
      <c r="E371" s="36"/>
      <c r="F371" s="196" t="s">
        <v>368</v>
      </c>
      <c r="G371" s="36"/>
      <c r="H371" s="36"/>
      <c r="I371" s="197"/>
      <c r="J371" s="36"/>
      <c r="K371" s="36"/>
      <c r="L371" s="39"/>
      <c r="M371" s="198"/>
      <c r="N371" s="199"/>
      <c r="O371" s="71"/>
      <c r="P371" s="71"/>
      <c r="Q371" s="71"/>
      <c r="R371" s="71"/>
      <c r="S371" s="71"/>
      <c r="T371" s="72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T371" s="17" t="s">
        <v>121</v>
      </c>
      <c r="AU371" s="17" t="s">
        <v>79</v>
      </c>
    </row>
    <row r="372" spans="1:65" s="13" customFormat="1" ht="11.25">
      <c r="B372" s="200"/>
      <c r="C372" s="201"/>
      <c r="D372" s="195" t="s">
        <v>122</v>
      </c>
      <c r="E372" s="202" t="s">
        <v>1</v>
      </c>
      <c r="F372" s="203" t="s">
        <v>370</v>
      </c>
      <c r="G372" s="201"/>
      <c r="H372" s="204">
        <v>450</v>
      </c>
      <c r="I372" s="205"/>
      <c r="J372" s="201"/>
      <c r="K372" s="201"/>
      <c r="L372" s="206"/>
      <c r="M372" s="207"/>
      <c r="N372" s="208"/>
      <c r="O372" s="208"/>
      <c r="P372" s="208"/>
      <c r="Q372" s="208"/>
      <c r="R372" s="208"/>
      <c r="S372" s="208"/>
      <c r="T372" s="209"/>
      <c r="AT372" s="210" t="s">
        <v>122</v>
      </c>
      <c r="AU372" s="210" t="s">
        <v>79</v>
      </c>
      <c r="AV372" s="13" t="s">
        <v>81</v>
      </c>
      <c r="AW372" s="13" t="s">
        <v>30</v>
      </c>
      <c r="AX372" s="13" t="s">
        <v>73</v>
      </c>
      <c r="AY372" s="210" t="s">
        <v>115</v>
      </c>
    </row>
    <row r="373" spans="1:65" s="14" customFormat="1" ht="11.25">
      <c r="B373" s="211"/>
      <c r="C373" s="212"/>
      <c r="D373" s="195" t="s">
        <v>122</v>
      </c>
      <c r="E373" s="213" t="s">
        <v>1</v>
      </c>
      <c r="F373" s="214" t="s">
        <v>124</v>
      </c>
      <c r="G373" s="212"/>
      <c r="H373" s="215">
        <v>450</v>
      </c>
      <c r="I373" s="216"/>
      <c r="J373" s="212"/>
      <c r="K373" s="212"/>
      <c r="L373" s="217"/>
      <c r="M373" s="218"/>
      <c r="N373" s="219"/>
      <c r="O373" s="219"/>
      <c r="P373" s="219"/>
      <c r="Q373" s="219"/>
      <c r="R373" s="219"/>
      <c r="S373" s="219"/>
      <c r="T373" s="220"/>
      <c r="AT373" s="221" t="s">
        <v>122</v>
      </c>
      <c r="AU373" s="221" t="s">
        <v>79</v>
      </c>
      <c r="AV373" s="14" t="s">
        <v>120</v>
      </c>
      <c r="AW373" s="14" t="s">
        <v>30</v>
      </c>
      <c r="AX373" s="14" t="s">
        <v>79</v>
      </c>
      <c r="AY373" s="221" t="s">
        <v>115</v>
      </c>
    </row>
    <row r="374" spans="1:65" s="2" customFormat="1" ht="16.5" customHeight="1">
      <c r="A374" s="34"/>
      <c r="B374" s="35"/>
      <c r="C374" s="181" t="s">
        <v>371</v>
      </c>
      <c r="D374" s="181" t="s">
        <v>116</v>
      </c>
      <c r="E374" s="182" t="s">
        <v>372</v>
      </c>
      <c r="F374" s="183" t="s">
        <v>373</v>
      </c>
      <c r="G374" s="184" t="s">
        <v>134</v>
      </c>
      <c r="H374" s="185">
        <v>58.8</v>
      </c>
      <c r="I374" s="186"/>
      <c r="J374" s="187">
        <f>ROUND(I374*H374,2)</f>
        <v>0</v>
      </c>
      <c r="K374" s="188"/>
      <c r="L374" s="39"/>
      <c r="M374" s="189" t="s">
        <v>1</v>
      </c>
      <c r="N374" s="190" t="s">
        <v>38</v>
      </c>
      <c r="O374" s="71"/>
      <c r="P374" s="191">
        <f>O374*H374</f>
        <v>0</v>
      </c>
      <c r="Q374" s="191">
        <v>0</v>
      </c>
      <c r="R374" s="191">
        <f>Q374*H374</f>
        <v>0</v>
      </c>
      <c r="S374" s="191">
        <v>0</v>
      </c>
      <c r="T374" s="192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93" t="s">
        <v>120</v>
      </c>
      <c r="AT374" s="193" t="s">
        <v>116</v>
      </c>
      <c r="AU374" s="193" t="s">
        <v>79</v>
      </c>
      <c r="AY374" s="17" t="s">
        <v>115</v>
      </c>
      <c r="BE374" s="194">
        <f>IF(N374="základní",J374,0)</f>
        <v>0</v>
      </c>
      <c r="BF374" s="194">
        <f>IF(N374="snížená",J374,0)</f>
        <v>0</v>
      </c>
      <c r="BG374" s="194">
        <f>IF(N374="zákl. přenesená",J374,0)</f>
        <v>0</v>
      </c>
      <c r="BH374" s="194">
        <f>IF(N374="sníž. přenesená",J374,0)</f>
        <v>0</v>
      </c>
      <c r="BI374" s="194">
        <f>IF(N374="nulová",J374,0)</f>
        <v>0</v>
      </c>
      <c r="BJ374" s="17" t="s">
        <v>79</v>
      </c>
      <c r="BK374" s="194">
        <f>ROUND(I374*H374,2)</f>
        <v>0</v>
      </c>
      <c r="BL374" s="17" t="s">
        <v>120</v>
      </c>
      <c r="BM374" s="193" t="s">
        <v>374</v>
      </c>
    </row>
    <row r="375" spans="1:65" s="2" customFormat="1" ht="11.25">
      <c r="A375" s="34"/>
      <c r="B375" s="35"/>
      <c r="C375" s="36"/>
      <c r="D375" s="195" t="s">
        <v>121</v>
      </c>
      <c r="E375" s="36"/>
      <c r="F375" s="196" t="s">
        <v>373</v>
      </c>
      <c r="G375" s="36"/>
      <c r="H375" s="36"/>
      <c r="I375" s="197"/>
      <c r="J375" s="36"/>
      <c r="K375" s="36"/>
      <c r="L375" s="39"/>
      <c r="M375" s="198"/>
      <c r="N375" s="199"/>
      <c r="O375" s="71"/>
      <c r="P375" s="71"/>
      <c r="Q375" s="71"/>
      <c r="R375" s="71"/>
      <c r="S375" s="71"/>
      <c r="T375" s="72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T375" s="17" t="s">
        <v>121</v>
      </c>
      <c r="AU375" s="17" t="s">
        <v>79</v>
      </c>
    </row>
    <row r="376" spans="1:65" s="13" customFormat="1" ht="11.25">
      <c r="B376" s="200"/>
      <c r="C376" s="201"/>
      <c r="D376" s="195" t="s">
        <v>122</v>
      </c>
      <c r="E376" s="202" t="s">
        <v>1</v>
      </c>
      <c r="F376" s="203" t="s">
        <v>375</v>
      </c>
      <c r="G376" s="201"/>
      <c r="H376" s="204">
        <v>58.8</v>
      </c>
      <c r="I376" s="205"/>
      <c r="J376" s="201"/>
      <c r="K376" s="201"/>
      <c r="L376" s="206"/>
      <c r="M376" s="207"/>
      <c r="N376" s="208"/>
      <c r="O376" s="208"/>
      <c r="P376" s="208"/>
      <c r="Q376" s="208"/>
      <c r="R376" s="208"/>
      <c r="S376" s="208"/>
      <c r="T376" s="209"/>
      <c r="AT376" s="210" t="s">
        <v>122</v>
      </c>
      <c r="AU376" s="210" t="s">
        <v>79</v>
      </c>
      <c r="AV376" s="13" t="s">
        <v>81</v>
      </c>
      <c r="AW376" s="13" t="s">
        <v>30</v>
      </c>
      <c r="AX376" s="13" t="s">
        <v>73</v>
      </c>
      <c r="AY376" s="210" t="s">
        <v>115</v>
      </c>
    </row>
    <row r="377" spans="1:65" s="14" customFormat="1" ht="11.25">
      <c r="B377" s="211"/>
      <c r="C377" s="212"/>
      <c r="D377" s="195" t="s">
        <v>122</v>
      </c>
      <c r="E377" s="213" t="s">
        <v>1</v>
      </c>
      <c r="F377" s="214" t="s">
        <v>124</v>
      </c>
      <c r="G377" s="212"/>
      <c r="H377" s="215">
        <v>58.8</v>
      </c>
      <c r="I377" s="216"/>
      <c r="J377" s="212"/>
      <c r="K377" s="212"/>
      <c r="L377" s="217"/>
      <c r="M377" s="218"/>
      <c r="N377" s="219"/>
      <c r="O377" s="219"/>
      <c r="P377" s="219"/>
      <c r="Q377" s="219"/>
      <c r="R377" s="219"/>
      <c r="S377" s="219"/>
      <c r="T377" s="220"/>
      <c r="AT377" s="221" t="s">
        <v>122</v>
      </c>
      <c r="AU377" s="221" t="s">
        <v>79</v>
      </c>
      <c r="AV377" s="14" t="s">
        <v>120</v>
      </c>
      <c r="AW377" s="14" t="s">
        <v>30</v>
      </c>
      <c r="AX377" s="14" t="s">
        <v>79</v>
      </c>
      <c r="AY377" s="221" t="s">
        <v>115</v>
      </c>
    </row>
    <row r="378" spans="1:65" s="12" customFormat="1" ht="25.9" customHeight="1">
      <c r="B378" s="167"/>
      <c r="C378" s="168"/>
      <c r="D378" s="169" t="s">
        <v>72</v>
      </c>
      <c r="E378" s="170" t="s">
        <v>376</v>
      </c>
      <c r="F378" s="170" t="s">
        <v>377</v>
      </c>
      <c r="G378" s="168"/>
      <c r="H378" s="168"/>
      <c r="I378" s="171"/>
      <c r="J378" s="172">
        <f>BK378</f>
        <v>0</v>
      </c>
      <c r="K378" s="168"/>
      <c r="L378" s="173"/>
      <c r="M378" s="174"/>
      <c r="N378" s="175"/>
      <c r="O378" s="175"/>
      <c r="P378" s="176">
        <f>P379+P428+P473+P518+P580</f>
        <v>0</v>
      </c>
      <c r="Q378" s="175"/>
      <c r="R378" s="176">
        <f>R379+R428+R473+R518+R580</f>
        <v>0</v>
      </c>
      <c r="S378" s="175"/>
      <c r="T378" s="177">
        <f>T379+T428+T473+T518+T580</f>
        <v>0</v>
      </c>
      <c r="AR378" s="178" t="s">
        <v>79</v>
      </c>
      <c r="AT378" s="179" t="s">
        <v>72</v>
      </c>
      <c r="AU378" s="179" t="s">
        <v>73</v>
      </c>
      <c r="AY378" s="178" t="s">
        <v>115</v>
      </c>
      <c r="BK378" s="180">
        <f>BK379+BK428+BK473+BK518+BK580</f>
        <v>0</v>
      </c>
    </row>
    <row r="379" spans="1:65" s="12" customFormat="1" ht="22.9" customHeight="1">
      <c r="B379" s="167"/>
      <c r="C379" s="168"/>
      <c r="D379" s="169" t="s">
        <v>72</v>
      </c>
      <c r="E379" s="243" t="s">
        <v>143</v>
      </c>
      <c r="F379" s="243" t="s">
        <v>378</v>
      </c>
      <c r="G379" s="168"/>
      <c r="H379" s="168"/>
      <c r="I379" s="171"/>
      <c r="J379" s="244">
        <f>BK379</f>
        <v>0</v>
      </c>
      <c r="K379" s="168"/>
      <c r="L379" s="173"/>
      <c r="M379" s="174"/>
      <c r="N379" s="175"/>
      <c r="O379" s="175"/>
      <c r="P379" s="176">
        <f>SUM(P380:P427)</f>
        <v>0</v>
      </c>
      <c r="Q379" s="175"/>
      <c r="R379" s="176">
        <f>SUM(R380:R427)</f>
        <v>0</v>
      </c>
      <c r="S379" s="175"/>
      <c r="T379" s="177">
        <f>SUM(T380:T427)</f>
        <v>0</v>
      </c>
      <c r="AR379" s="178" t="s">
        <v>79</v>
      </c>
      <c r="AT379" s="179" t="s">
        <v>72</v>
      </c>
      <c r="AU379" s="179" t="s">
        <v>79</v>
      </c>
      <c r="AY379" s="178" t="s">
        <v>115</v>
      </c>
      <c r="BK379" s="180">
        <f>SUM(BK380:BK427)</f>
        <v>0</v>
      </c>
    </row>
    <row r="380" spans="1:65" s="2" customFormat="1" ht="21.75" customHeight="1">
      <c r="A380" s="34"/>
      <c r="B380" s="35"/>
      <c r="C380" s="181" t="s">
        <v>220</v>
      </c>
      <c r="D380" s="181" t="s">
        <v>116</v>
      </c>
      <c r="E380" s="182" t="s">
        <v>379</v>
      </c>
      <c r="F380" s="183" t="s">
        <v>380</v>
      </c>
      <c r="G380" s="184" t="s">
        <v>165</v>
      </c>
      <c r="H380" s="185">
        <v>6</v>
      </c>
      <c r="I380" s="186"/>
      <c r="J380" s="187">
        <f>ROUND(I380*H380,2)</f>
        <v>0</v>
      </c>
      <c r="K380" s="188"/>
      <c r="L380" s="39"/>
      <c r="M380" s="189" t="s">
        <v>1</v>
      </c>
      <c r="N380" s="190" t="s">
        <v>38</v>
      </c>
      <c r="O380" s="71"/>
      <c r="P380" s="191">
        <f>O380*H380</f>
        <v>0</v>
      </c>
      <c r="Q380" s="191">
        <v>0</v>
      </c>
      <c r="R380" s="191">
        <f>Q380*H380</f>
        <v>0</v>
      </c>
      <c r="S380" s="191">
        <v>0</v>
      </c>
      <c r="T380" s="192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93" t="s">
        <v>120</v>
      </c>
      <c r="AT380" s="193" t="s">
        <v>116</v>
      </c>
      <c r="AU380" s="193" t="s">
        <v>81</v>
      </c>
      <c r="AY380" s="17" t="s">
        <v>115</v>
      </c>
      <c r="BE380" s="194">
        <f>IF(N380="základní",J380,0)</f>
        <v>0</v>
      </c>
      <c r="BF380" s="194">
        <f>IF(N380="snížená",J380,0)</f>
        <v>0</v>
      </c>
      <c r="BG380" s="194">
        <f>IF(N380="zákl. přenesená",J380,0)</f>
        <v>0</v>
      </c>
      <c r="BH380" s="194">
        <f>IF(N380="sníž. přenesená",J380,0)</f>
        <v>0</v>
      </c>
      <c r="BI380" s="194">
        <f>IF(N380="nulová",J380,0)</f>
        <v>0</v>
      </c>
      <c r="BJ380" s="17" t="s">
        <v>79</v>
      </c>
      <c r="BK380" s="194">
        <f>ROUND(I380*H380,2)</f>
        <v>0</v>
      </c>
      <c r="BL380" s="17" t="s">
        <v>120</v>
      </c>
      <c r="BM380" s="193" t="s">
        <v>381</v>
      </c>
    </row>
    <row r="381" spans="1:65" s="2" customFormat="1" ht="19.5">
      <c r="A381" s="34"/>
      <c r="B381" s="35"/>
      <c r="C381" s="36"/>
      <c r="D381" s="195" t="s">
        <v>121</v>
      </c>
      <c r="E381" s="36"/>
      <c r="F381" s="196" t="s">
        <v>380</v>
      </c>
      <c r="G381" s="36"/>
      <c r="H381" s="36"/>
      <c r="I381" s="197"/>
      <c r="J381" s="36"/>
      <c r="K381" s="36"/>
      <c r="L381" s="39"/>
      <c r="M381" s="198"/>
      <c r="N381" s="199"/>
      <c r="O381" s="71"/>
      <c r="P381" s="71"/>
      <c r="Q381" s="71"/>
      <c r="R381" s="71"/>
      <c r="S381" s="71"/>
      <c r="T381" s="72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T381" s="17" t="s">
        <v>121</v>
      </c>
      <c r="AU381" s="17" t="s">
        <v>81</v>
      </c>
    </row>
    <row r="382" spans="1:65" s="13" customFormat="1" ht="11.25">
      <c r="B382" s="200"/>
      <c r="C382" s="201"/>
      <c r="D382" s="195" t="s">
        <v>122</v>
      </c>
      <c r="E382" s="202" t="s">
        <v>1</v>
      </c>
      <c r="F382" s="203" t="s">
        <v>136</v>
      </c>
      <c r="G382" s="201"/>
      <c r="H382" s="204">
        <v>6</v>
      </c>
      <c r="I382" s="205"/>
      <c r="J382" s="201"/>
      <c r="K382" s="201"/>
      <c r="L382" s="206"/>
      <c r="M382" s="207"/>
      <c r="N382" s="208"/>
      <c r="O382" s="208"/>
      <c r="P382" s="208"/>
      <c r="Q382" s="208"/>
      <c r="R382" s="208"/>
      <c r="S382" s="208"/>
      <c r="T382" s="209"/>
      <c r="AT382" s="210" t="s">
        <v>122</v>
      </c>
      <c r="AU382" s="210" t="s">
        <v>81</v>
      </c>
      <c r="AV382" s="13" t="s">
        <v>81</v>
      </c>
      <c r="AW382" s="13" t="s">
        <v>30</v>
      </c>
      <c r="AX382" s="13" t="s">
        <v>73</v>
      </c>
      <c r="AY382" s="210" t="s">
        <v>115</v>
      </c>
    </row>
    <row r="383" spans="1:65" s="14" customFormat="1" ht="11.25">
      <c r="B383" s="211"/>
      <c r="C383" s="212"/>
      <c r="D383" s="195" t="s">
        <v>122</v>
      </c>
      <c r="E383" s="213" t="s">
        <v>1</v>
      </c>
      <c r="F383" s="214" t="s">
        <v>124</v>
      </c>
      <c r="G383" s="212"/>
      <c r="H383" s="215">
        <v>6</v>
      </c>
      <c r="I383" s="216"/>
      <c r="J383" s="212"/>
      <c r="K383" s="212"/>
      <c r="L383" s="217"/>
      <c r="M383" s="218"/>
      <c r="N383" s="219"/>
      <c r="O383" s="219"/>
      <c r="P383" s="219"/>
      <c r="Q383" s="219"/>
      <c r="R383" s="219"/>
      <c r="S383" s="219"/>
      <c r="T383" s="220"/>
      <c r="AT383" s="221" t="s">
        <v>122</v>
      </c>
      <c r="AU383" s="221" t="s">
        <v>81</v>
      </c>
      <c r="AV383" s="14" t="s">
        <v>120</v>
      </c>
      <c r="AW383" s="14" t="s">
        <v>30</v>
      </c>
      <c r="AX383" s="14" t="s">
        <v>79</v>
      </c>
      <c r="AY383" s="221" t="s">
        <v>115</v>
      </c>
    </row>
    <row r="384" spans="1:65" s="2" customFormat="1" ht="21.75" customHeight="1">
      <c r="A384" s="34"/>
      <c r="B384" s="35"/>
      <c r="C384" s="181" t="s">
        <v>382</v>
      </c>
      <c r="D384" s="181" t="s">
        <v>116</v>
      </c>
      <c r="E384" s="182" t="s">
        <v>383</v>
      </c>
      <c r="F384" s="183" t="s">
        <v>384</v>
      </c>
      <c r="G384" s="184" t="s">
        <v>141</v>
      </c>
      <c r="H384" s="185">
        <v>2</v>
      </c>
      <c r="I384" s="186"/>
      <c r="J384" s="187">
        <f>ROUND(I384*H384,2)</f>
        <v>0</v>
      </c>
      <c r="K384" s="188"/>
      <c r="L384" s="39"/>
      <c r="M384" s="189" t="s">
        <v>1</v>
      </c>
      <c r="N384" s="190" t="s">
        <v>38</v>
      </c>
      <c r="O384" s="71"/>
      <c r="P384" s="191">
        <f>O384*H384</f>
        <v>0</v>
      </c>
      <c r="Q384" s="191">
        <v>0</v>
      </c>
      <c r="R384" s="191">
        <f>Q384*H384</f>
        <v>0</v>
      </c>
      <c r="S384" s="191">
        <v>0</v>
      </c>
      <c r="T384" s="192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93" t="s">
        <v>120</v>
      </c>
      <c r="AT384" s="193" t="s">
        <v>116</v>
      </c>
      <c r="AU384" s="193" t="s">
        <v>81</v>
      </c>
      <c r="AY384" s="17" t="s">
        <v>115</v>
      </c>
      <c r="BE384" s="194">
        <f>IF(N384="základní",J384,0)</f>
        <v>0</v>
      </c>
      <c r="BF384" s="194">
        <f>IF(N384="snížená",J384,0)</f>
        <v>0</v>
      </c>
      <c r="BG384" s="194">
        <f>IF(N384="zákl. přenesená",J384,0)</f>
        <v>0</v>
      </c>
      <c r="BH384" s="194">
        <f>IF(N384="sníž. přenesená",J384,0)</f>
        <v>0</v>
      </c>
      <c r="BI384" s="194">
        <f>IF(N384="nulová",J384,0)</f>
        <v>0</v>
      </c>
      <c r="BJ384" s="17" t="s">
        <v>79</v>
      </c>
      <c r="BK384" s="194">
        <f>ROUND(I384*H384,2)</f>
        <v>0</v>
      </c>
      <c r="BL384" s="17" t="s">
        <v>120</v>
      </c>
      <c r="BM384" s="193" t="s">
        <v>385</v>
      </c>
    </row>
    <row r="385" spans="1:65" s="2" customFormat="1" ht="11.25">
      <c r="A385" s="34"/>
      <c r="B385" s="35"/>
      <c r="C385" s="36"/>
      <c r="D385" s="195" t="s">
        <v>121</v>
      </c>
      <c r="E385" s="36"/>
      <c r="F385" s="196" t="s">
        <v>384</v>
      </c>
      <c r="G385" s="36"/>
      <c r="H385" s="36"/>
      <c r="I385" s="197"/>
      <c r="J385" s="36"/>
      <c r="K385" s="36"/>
      <c r="L385" s="39"/>
      <c r="M385" s="198"/>
      <c r="N385" s="199"/>
      <c r="O385" s="71"/>
      <c r="P385" s="71"/>
      <c r="Q385" s="71"/>
      <c r="R385" s="71"/>
      <c r="S385" s="71"/>
      <c r="T385" s="72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T385" s="17" t="s">
        <v>121</v>
      </c>
      <c r="AU385" s="17" t="s">
        <v>81</v>
      </c>
    </row>
    <row r="386" spans="1:65" s="13" customFormat="1" ht="11.25">
      <c r="B386" s="200"/>
      <c r="C386" s="201"/>
      <c r="D386" s="195" t="s">
        <v>122</v>
      </c>
      <c r="E386" s="202" t="s">
        <v>1</v>
      </c>
      <c r="F386" s="203" t="s">
        <v>81</v>
      </c>
      <c r="G386" s="201"/>
      <c r="H386" s="204">
        <v>2</v>
      </c>
      <c r="I386" s="205"/>
      <c r="J386" s="201"/>
      <c r="K386" s="201"/>
      <c r="L386" s="206"/>
      <c r="M386" s="207"/>
      <c r="N386" s="208"/>
      <c r="O386" s="208"/>
      <c r="P386" s="208"/>
      <c r="Q386" s="208"/>
      <c r="R386" s="208"/>
      <c r="S386" s="208"/>
      <c r="T386" s="209"/>
      <c r="AT386" s="210" t="s">
        <v>122</v>
      </c>
      <c r="AU386" s="210" t="s">
        <v>81</v>
      </c>
      <c r="AV386" s="13" t="s">
        <v>81</v>
      </c>
      <c r="AW386" s="13" t="s">
        <v>30</v>
      </c>
      <c r="AX386" s="13" t="s">
        <v>73</v>
      </c>
      <c r="AY386" s="210" t="s">
        <v>115</v>
      </c>
    </row>
    <row r="387" spans="1:65" s="14" customFormat="1" ht="11.25">
      <c r="B387" s="211"/>
      <c r="C387" s="212"/>
      <c r="D387" s="195" t="s">
        <v>122</v>
      </c>
      <c r="E387" s="213" t="s">
        <v>1</v>
      </c>
      <c r="F387" s="214" t="s">
        <v>124</v>
      </c>
      <c r="G387" s="212"/>
      <c r="H387" s="215">
        <v>2</v>
      </c>
      <c r="I387" s="216"/>
      <c r="J387" s="212"/>
      <c r="K387" s="212"/>
      <c r="L387" s="217"/>
      <c r="M387" s="218"/>
      <c r="N387" s="219"/>
      <c r="O387" s="219"/>
      <c r="P387" s="219"/>
      <c r="Q387" s="219"/>
      <c r="R387" s="219"/>
      <c r="S387" s="219"/>
      <c r="T387" s="220"/>
      <c r="AT387" s="221" t="s">
        <v>122</v>
      </c>
      <c r="AU387" s="221" t="s">
        <v>81</v>
      </c>
      <c r="AV387" s="14" t="s">
        <v>120</v>
      </c>
      <c r="AW387" s="14" t="s">
        <v>30</v>
      </c>
      <c r="AX387" s="14" t="s">
        <v>79</v>
      </c>
      <c r="AY387" s="221" t="s">
        <v>115</v>
      </c>
    </row>
    <row r="388" spans="1:65" s="2" customFormat="1" ht="21.75" customHeight="1">
      <c r="A388" s="34"/>
      <c r="B388" s="35"/>
      <c r="C388" s="181" t="s">
        <v>229</v>
      </c>
      <c r="D388" s="181" t="s">
        <v>116</v>
      </c>
      <c r="E388" s="182" t="s">
        <v>386</v>
      </c>
      <c r="F388" s="183" t="s">
        <v>387</v>
      </c>
      <c r="G388" s="184" t="s">
        <v>127</v>
      </c>
      <c r="H388" s="185">
        <v>4.4000000000000004</v>
      </c>
      <c r="I388" s="186"/>
      <c r="J388" s="187">
        <f>ROUND(I388*H388,2)</f>
        <v>0</v>
      </c>
      <c r="K388" s="188"/>
      <c r="L388" s="39"/>
      <c r="M388" s="189" t="s">
        <v>1</v>
      </c>
      <c r="N388" s="190" t="s">
        <v>38</v>
      </c>
      <c r="O388" s="71"/>
      <c r="P388" s="191">
        <f>O388*H388</f>
        <v>0</v>
      </c>
      <c r="Q388" s="191">
        <v>0</v>
      </c>
      <c r="R388" s="191">
        <f>Q388*H388</f>
        <v>0</v>
      </c>
      <c r="S388" s="191">
        <v>0</v>
      </c>
      <c r="T388" s="192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93" t="s">
        <v>120</v>
      </c>
      <c r="AT388" s="193" t="s">
        <v>116</v>
      </c>
      <c r="AU388" s="193" t="s">
        <v>81</v>
      </c>
      <c r="AY388" s="17" t="s">
        <v>115</v>
      </c>
      <c r="BE388" s="194">
        <f>IF(N388="základní",J388,0)</f>
        <v>0</v>
      </c>
      <c r="BF388" s="194">
        <f>IF(N388="snížená",J388,0)</f>
        <v>0</v>
      </c>
      <c r="BG388" s="194">
        <f>IF(N388="zákl. přenesená",J388,0)</f>
        <v>0</v>
      </c>
      <c r="BH388" s="194">
        <f>IF(N388="sníž. přenesená",J388,0)</f>
        <v>0</v>
      </c>
      <c r="BI388" s="194">
        <f>IF(N388="nulová",J388,0)</f>
        <v>0</v>
      </c>
      <c r="BJ388" s="17" t="s">
        <v>79</v>
      </c>
      <c r="BK388" s="194">
        <f>ROUND(I388*H388,2)</f>
        <v>0</v>
      </c>
      <c r="BL388" s="17" t="s">
        <v>120</v>
      </c>
      <c r="BM388" s="193" t="s">
        <v>388</v>
      </c>
    </row>
    <row r="389" spans="1:65" s="2" customFormat="1" ht="19.5">
      <c r="A389" s="34"/>
      <c r="B389" s="35"/>
      <c r="C389" s="36"/>
      <c r="D389" s="195" t="s">
        <v>121</v>
      </c>
      <c r="E389" s="36"/>
      <c r="F389" s="196" t="s">
        <v>387</v>
      </c>
      <c r="G389" s="36"/>
      <c r="H389" s="36"/>
      <c r="I389" s="197"/>
      <c r="J389" s="36"/>
      <c r="K389" s="36"/>
      <c r="L389" s="39"/>
      <c r="M389" s="198"/>
      <c r="N389" s="199"/>
      <c r="O389" s="71"/>
      <c r="P389" s="71"/>
      <c r="Q389" s="71"/>
      <c r="R389" s="71"/>
      <c r="S389" s="71"/>
      <c r="T389" s="72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T389" s="17" t="s">
        <v>121</v>
      </c>
      <c r="AU389" s="17" t="s">
        <v>81</v>
      </c>
    </row>
    <row r="390" spans="1:65" s="13" customFormat="1" ht="11.25">
      <c r="B390" s="200"/>
      <c r="C390" s="201"/>
      <c r="D390" s="195" t="s">
        <v>122</v>
      </c>
      <c r="E390" s="202" t="s">
        <v>1</v>
      </c>
      <c r="F390" s="203" t="s">
        <v>389</v>
      </c>
      <c r="G390" s="201"/>
      <c r="H390" s="204">
        <v>4.4000000000000004</v>
      </c>
      <c r="I390" s="205"/>
      <c r="J390" s="201"/>
      <c r="K390" s="201"/>
      <c r="L390" s="206"/>
      <c r="M390" s="207"/>
      <c r="N390" s="208"/>
      <c r="O390" s="208"/>
      <c r="P390" s="208"/>
      <c r="Q390" s="208"/>
      <c r="R390" s="208"/>
      <c r="S390" s="208"/>
      <c r="T390" s="209"/>
      <c r="AT390" s="210" t="s">
        <v>122</v>
      </c>
      <c r="AU390" s="210" t="s">
        <v>81</v>
      </c>
      <c r="AV390" s="13" t="s">
        <v>81</v>
      </c>
      <c r="AW390" s="13" t="s">
        <v>30</v>
      </c>
      <c r="AX390" s="13" t="s">
        <v>73</v>
      </c>
      <c r="AY390" s="210" t="s">
        <v>115</v>
      </c>
    </row>
    <row r="391" spans="1:65" s="14" customFormat="1" ht="11.25">
      <c r="B391" s="211"/>
      <c r="C391" s="212"/>
      <c r="D391" s="195" t="s">
        <v>122</v>
      </c>
      <c r="E391" s="213" t="s">
        <v>1</v>
      </c>
      <c r="F391" s="214" t="s">
        <v>124</v>
      </c>
      <c r="G391" s="212"/>
      <c r="H391" s="215">
        <v>4.4000000000000004</v>
      </c>
      <c r="I391" s="216"/>
      <c r="J391" s="212"/>
      <c r="K391" s="212"/>
      <c r="L391" s="217"/>
      <c r="M391" s="218"/>
      <c r="N391" s="219"/>
      <c r="O391" s="219"/>
      <c r="P391" s="219"/>
      <c r="Q391" s="219"/>
      <c r="R391" s="219"/>
      <c r="S391" s="219"/>
      <c r="T391" s="220"/>
      <c r="AT391" s="221" t="s">
        <v>122</v>
      </c>
      <c r="AU391" s="221" t="s">
        <v>81</v>
      </c>
      <c r="AV391" s="14" t="s">
        <v>120</v>
      </c>
      <c r="AW391" s="14" t="s">
        <v>30</v>
      </c>
      <c r="AX391" s="14" t="s">
        <v>79</v>
      </c>
      <c r="AY391" s="221" t="s">
        <v>115</v>
      </c>
    </row>
    <row r="392" spans="1:65" s="2" customFormat="1" ht="21.75" customHeight="1">
      <c r="A392" s="34"/>
      <c r="B392" s="35"/>
      <c r="C392" s="181" t="s">
        <v>390</v>
      </c>
      <c r="D392" s="181" t="s">
        <v>116</v>
      </c>
      <c r="E392" s="182" t="s">
        <v>391</v>
      </c>
      <c r="F392" s="183" t="s">
        <v>392</v>
      </c>
      <c r="G392" s="184" t="s">
        <v>165</v>
      </c>
      <c r="H392" s="185">
        <v>6</v>
      </c>
      <c r="I392" s="186"/>
      <c r="J392" s="187">
        <f>ROUND(I392*H392,2)</f>
        <v>0</v>
      </c>
      <c r="K392" s="188"/>
      <c r="L392" s="39"/>
      <c r="M392" s="189" t="s">
        <v>1</v>
      </c>
      <c r="N392" s="190" t="s">
        <v>38</v>
      </c>
      <c r="O392" s="71"/>
      <c r="P392" s="191">
        <f>O392*H392</f>
        <v>0</v>
      </c>
      <c r="Q392" s="191">
        <v>0</v>
      </c>
      <c r="R392" s="191">
        <f>Q392*H392</f>
        <v>0</v>
      </c>
      <c r="S392" s="191">
        <v>0</v>
      </c>
      <c r="T392" s="192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93" t="s">
        <v>120</v>
      </c>
      <c r="AT392" s="193" t="s">
        <v>116</v>
      </c>
      <c r="AU392" s="193" t="s">
        <v>81</v>
      </c>
      <c r="AY392" s="17" t="s">
        <v>115</v>
      </c>
      <c r="BE392" s="194">
        <f>IF(N392="základní",J392,0)</f>
        <v>0</v>
      </c>
      <c r="BF392" s="194">
        <f>IF(N392="snížená",J392,0)</f>
        <v>0</v>
      </c>
      <c r="BG392" s="194">
        <f>IF(N392="zákl. přenesená",J392,0)</f>
        <v>0</v>
      </c>
      <c r="BH392" s="194">
        <f>IF(N392="sníž. přenesená",J392,0)</f>
        <v>0</v>
      </c>
      <c r="BI392" s="194">
        <f>IF(N392="nulová",J392,0)</f>
        <v>0</v>
      </c>
      <c r="BJ392" s="17" t="s">
        <v>79</v>
      </c>
      <c r="BK392" s="194">
        <f>ROUND(I392*H392,2)</f>
        <v>0</v>
      </c>
      <c r="BL392" s="17" t="s">
        <v>120</v>
      </c>
      <c r="BM392" s="193" t="s">
        <v>393</v>
      </c>
    </row>
    <row r="393" spans="1:65" s="2" customFormat="1" ht="19.5">
      <c r="A393" s="34"/>
      <c r="B393" s="35"/>
      <c r="C393" s="36"/>
      <c r="D393" s="195" t="s">
        <v>121</v>
      </c>
      <c r="E393" s="36"/>
      <c r="F393" s="196" t="s">
        <v>392</v>
      </c>
      <c r="G393" s="36"/>
      <c r="H393" s="36"/>
      <c r="I393" s="197"/>
      <c r="J393" s="36"/>
      <c r="K393" s="36"/>
      <c r="L393" s="39"/>
      <c r="M393" s="198"/>
      <c r="N393" s="199"/>
      <c r="O393" s="71"/>
      <c r="P393" s="71"/>
      <c r="Q393" s="71"/>
      <c r="R393" s="71"/>
      <c r="S393" s="71"/>
      <c r="T393" s="72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T393" s="17" t="s">
        <v>121</v>
      </c>
      <c r="AU393" s="17" t="s">
        <v>81</v>
      </c>
    </row>
    <row r="394" spans="1:65" s="13" customFormat="1" ht="11.25">
      <c r="B394" s="200"/>
      <c r="C394" s="201"/>
      <c r="D394" s="195" t="s">
        <v>122</v>
      </c>
      <c r="E394" s="202" t="s">
        <v>1</v>
      </c>
      <c r="F394" s="203" t="s">
        <v>136</v>
      </c>
      <c r="G394" s="201"/>
      <c r="H394" s="204">
        <v>6</v>
      </c>
      <c r="I394" s="205"/>
      <c r="J394" s="201"/>
      <c r="K394" s="201"/>
      <c r="L394" s="206"/>
      <c r="M394" s="207"/>
      <c r="N394" s="208"/>
      <c r="O394" s="208"/>
      <c r="P394" s="208"/>
      <c r="Q394" s="208"/>
      <c r="R394" s="208"/>
      <c r="S394" s="208"/>
      <c r="T394" s="209"/>
      <c r="AT394" s="210" t="s">
        <v>122</v>
      </c>
      <c r="AU394" s="210" t="s">
        <v>81</v>
      </c>
      <c r="AV394" s="13" t="s">
        <v>81</v>
      </c>
      <c r="AW394" s="13" t="s">
        <v>30</v>
      </c>
      <c r="AX394" s="13" t="s">
        <v>73</v>
      </c>
      <c r="AY394" s="210" t="s">
        <v>115</v>
      </c>
    </row>
    <row r="395" spans="1:65" s="14" customFormat="1" ht="11.25">
      <c r="B395" s="211"/>
      <c r="C395" s="212"/>
      <c r="D395" s="195" t="s">
        <v>122</v>
      </c>
      <c r="E395" s="213" t="s">
        <v>1</v>
      </c>
      <c r="F395" s="214" t="s">
        <v>124</v>
      </c>
      <c r="G395" s="212"/>
      <c r="H395" s="215">
        <v>6</v>
      </c>
      <c r="I395" s="216"/>
      <c r="J395" s="212"/>
      <c r="K395" s="212"/>
      <c r="L395" s="217"/>
      <c r="M395" s="218"/>
      <c r="N395" s="219"/>
      <c r="O395" s="219"/>
      <c r="P395" s="219"/>
      <c r="Q395" s="219"/>
      <c r="R395" s="219"/>
      <c r="S395" s="219"/>
      <c r="T395" s="220"/>
      <c r="AT395" s="221" t="s">
        <v>122</v>
      </c>
      <c r="AU395" s="221" t="s">
        <v>81</v>
      </c>
      <c r="AV395" s="14" t="s">
        <v>120</v>
      </c>
      <c r="AW395" s="14" t="s">
        <v>30</v>
      </c>
      <c r="AX395" s="14" t="s">
        <v>79</v>
      </c>
      <c r="AY395" s="221" t="s">
        <v>115</v>
      </c>
    </row>
    <row r="396" spans="1:65" s="2" customFormat="1" ht="21.75" customHeight="1">
      <c r="A396" s="34"/>
      <c r="B396" s="35"/>
      <c r="C396" s="181" t="s">
        <v>232</v>
      </c>
      <c r="D396" s="181" t="s">
        <v>116</v>
      </c>
      <c r="E396" s="182" t="s">
        <v>394</v>
      </c>
      <c r="F396" s="183" t="s">
        <v>395</v>
      </c>
      <c r="G396" s="184" t="s">
        <v>141</v>
      </c>
      <c r="H396" s="185">
        <v>2</v>
      </c>
      <c r="I396" s="186"/>
      <c r="J396" s="187">
        <f>ROUND(I396*H396,2)</f>
        <v>0</v>
      </c>
      <c r="K396" s="188"/>
      <c r="L396" s="39"/>
      <c r="M396" s="189" t="s">
        <v>1</v>
      </c>
      <c r="N396" s="190" t="s">
        <v>38</v>
      </c>
      <c r="O396" s="71"/>
      <c r="P396" s="191">
        <f>O396*H396</f>
        <v>0</v>
      </c>
      <c r="Q396" s="191">
        <v>0</v>
      </c>
      <c r="R396" s="191">
        <f>Q396*H396</f>
        <v>0</v>
      </c>
      <c r="S396" s="191">
        <v>0</v>
      </c>
      <c r="T396" s="192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93" t="s">
        <v>120</v>
      </c>
      <c r="AT396" s="193" t="s">
        <v>116</v>
      </c>
      <c r="AU396" s="193" t="s">
        <v>81</v>
      </c>
      <c r="AY396" s="17" t="s">
        <v>115</v>
      </c>
      <c r="BE396" s="194">
        <f>IF(N396="základní",J396,0)</f>
        <v>0</v>
      </c>
      <c r="BF396" s="194">
        <f>IF(N396="snížená",J396,0)</f>
        <v>0</v>
      </c>
      <c r="BG396" s="194">
        <f>IF(N396="zákl. přenesená",J396,0)</f>
        <v>0</v>
      </c>
      <c r="BH396" s="194">
        <f>IF(N396="sníž. přenesená",J396,0)</f>
        <v>0</v>
      </c>
      <c r="BI396" s="194">
        <f>IF(N396="nulová",J396,0)</f>
        <v>0</v>
      </c>
      <c r="BJ396" s="17" t="s">
        <v>79</v>
      </c>
      <c r="BK396" s="194">
        <f>ROUND(I396*H396,2)</f>
        <v>0</v>
      </c>
      <c r="BL396" s="17" t="s">
        <v>120</v>
      </c>
      <c r="BM396" s="193" t="s">
        <v>396</v>
      </c>
    </row>
    <row r="397" spans="1:65" s="2" customFormat="1" ht="11.25">
      <c r="A397" s="34"/>
      <c r="B397" s="35"/>
      <c r="C397" s="36"/>
      <c r="D397" s="195" t="s">
        <v>121</v>
      </c>
      <c r="E397" s="36"/>
      <c r="F397" s="196" t="s">
        <v>395</v>
      </c>
      <c r="G397" s="36"/>
      <c r="H397" s="36"/>
      <c r="I397" s="197"/>
      <c r="J397" s="36"/>
      <c r="K397" s="36"/>
      <c r="L397" s="39"/>
      <c r="M397" s="198"/>
      <c r="N397" s="199"/>
      <c r="O397" s="71"/>
      <c r="P397" s="71"/>
      <c r="Q397" s="71"/>
      <c r="R397" s="71"/>
      <c r="S397" s="71"/>
      <c r="T397" s="72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T397" s="17" t="s">
        <v>121</v>
      </c>
      <c r="AU397" s="17" t="s">
        <v>81</v>
      </c>
    </row>
    <row r="398" spans="1:65" s="13" customFormat="1" ht="11.25">
      <c r="B398" s="200"/>
      <c r="C398" s="201"/>
      <c r="D398" s="195" t="s">
        <v>122</v>
      </c>
      <c r="E398" s="202" t="s">
        <v>1</v>
      </c>
      <c r="F398" s="203" t="s">
        <v>81</v>
      </c>
      <c r="G398" s="201"/>
      <c r="H398" s="204">
        <v>2</v>
      </c>
      <c r="I398" s="205"/>
      <c r="J398" s="201"/>
      <c r="K398" s="201"/>
      <c r="L398" s="206"/>
      <c r="M398" s="207"/>
      <c r="N398" s="208"/>
      <c r="O398" s="208"/>
      <c r="P398" s="208"/>
      <c r="Q398" s="208"/>
      <c r="R398" s="208"/>
      <c r="S398" s="208"/>
      <c r="T398" s="209"/>
      <c r="AT398" s="210" t="s">
        <v>122</v>
      </c>
      <c r="AU398" s="210" t="s">
        <v>81</v>
      </c>
      <c r="AV398" s="13" t="s">
        <v>81</v>
      </c>
      <c r="AW398" s="13" t="s">
        <v>30</v>
      </c>
      <c r="AX398" s="13" t="s">
        <v>73</v>
      </c>
      <c r="AY398" s="210" t="s">
        <v>115</v>
      </c>
    </row>
    <row r="399" spans="1:65" s="14" customFormat="1" ht="11.25">
      <c r="B399" s="211"/>
      <c r="C399" s="212"/>
      <c r="D399" s="195" t="s">
        <v>122</v>
      </c>
      <c r="E399" s="213" t="s">
        <v>1</v>
      </c>
      <c r="F399" s="214" t="s">
        <v>124</v>
      </c>
      <c r="G399" s="212"/>
      <c r="H399" s="215">
        <v>2</v>
      </c>
      <c r="I399" s="216"/>
      <c r="J399" s="212"/>
      <c r="K399" s="212"/>
      <c r="L399" s="217"/>
      <c r="M399" s="218"/>
      <c r="N399" s="219"/>
      <c r="O399" s="219"/>
      <c r="P399" s="219"/>
      <c r="Q399" s="219"/>
      <c r="R399" s="219"/>
      <c r="S399" s="219"/>
      <c r="T399" s="220"/>
      <c r="AT399" s="221" t="s">
        <v>122</v>
      </c>
      <c r="AU399" s="221" t="s">
        <v>81</v>
      </c>
      <c r="AV399" s="14" t="s">
        <v>120</v>
      </c>
      <c r="AW399" s="14" t="s">
        <v>30</v>
      </c>
      <c r="AX399" s="14" t="s">
        <v>79</v>
      </c>
      <c r="AY399" s="221" t="s">
        <v>115</v>
      </c>
    </row>
    <row r="400" spans="1:65" s="2" customFormat="1" ht="16.5" customHeight="1">
      <c r="A400" s="34"/>
      <c r="B400" s="35"/>
      <c r="C400" s="222" t="s">
        <v>397</v>
      </c>
      <c r="D400" s="222" t="s">
        <v>131</v>
      </c>
      <c r="E400" s="223" t="s">
        <v>398</v>
      </c>
      <c r="F400" s="224" t="s">
        <v>399</v>
      </c>
      <c r="G400" s="225" t="s">
        <v>141</v>
      </c>
      <c r="H400" s="226">
        <v>2</v>
      </c>
      <c r="I400" s="227"/>
      <c r="J400" s="228">
        <f>ROUND(I400*H400,2)</f>
        <v>0</v>
      </c>
      <c r="K400" s="229"/>
      <c r="L400" s="230"/>
      <c r="M400" s="231" t="s">
        <v>1</v>
      </c>
      <c r="N400" s="232" t="s">
        <v>38</v>
      </c>
      <c r="O400" s="71"/>
      <c r="P400" s="191">
        <f>O400*H400</f>
        <v>0</v>
      </c>
      <c r="Q400" s="191">
        <v>0</v>
      </c>
      <c r="R400" s="191">
        <f>Q400*H400</f>
        <v>0</v>
      </c>
      <c r="S400" s="191">
        <v>0</v>
      </c>
      <c r="T400" s="192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93" t="s">
        <v>135</v>
      </c>
      <c r="AT400" s="193" t="s">
        <v>131</v>
      </c>
      <c r="AU400" s="193" t="s">
        <v>81</v>
      </c>
      <c r="AY400" s="17" t="s">
        <v>115</v>
      </c>
      <c r="BE400" s="194">
        <f>IF(N400="základní",J400,0)</f>
        <v>0</v>
      </c>
      <c r="BF400" s="194">
        <f>IF(N400="snížená",J400,0)</f>
        <v>0</v>
      </c>
      <c r="BG400" s="194">
        <f>IF(N400="zákl. přenesená",J400,0)</f>
        <v>0</v>
      </c>
      <c r="BH400" s="194">
        <f>IF(N400="sníž. přenesená",J400,0)</f>
        <v>0</v>
      </c>
      <c r="BI400" s="194">
        <f>IF(N400="nulová",J400,0)</f>
        <v>0</v>
      </c>
      <c r="BJ400" s="17" t="s">
        <v>79</v>
      </c>
      <c r="BK400" s="194">
        <f>ROUND(I400*H400,2)</f>
        <v>0</v>
      </c>
      <c r="BL400" s="17" t="s">
        <v>120</v>
      </c>
      <c r="BM400" s="193" t="s">
        <v>400</v>
      </c>
    </row>
    <row r="401" spans="1:65" s="2" customFormat="1" ht="11.25">
      <c r="A401" s="34"/>
      <c r="B401" s="35"/>
      <c r="C401" s="36"/>
      <c r="D401" s="195" t="s">
        <v>121</v>
      </c>
      <c r="E401" s="36"/>
      <c r="F401" s="196" t="s">
        <v>399</v>
      </c>
      <c r="G401" s="36"/>
      <c r="H401" s="36"/>
      <c r="I401" s="197"/>
      <c r="J401" s="36"/>
      <c r="K401" s="36"/>
      <c r="L401" s="39"/>
      <c r="M401" s="198"/>
      <c r="N401" s="199"/>
      <c r="O401" s="71"/>
      <c r="P401" s="71"/>
      <c r="Q401" s="71"/>
      <c r="R401" s="71"/>
      <c r="S401" s="71"/>
      <c r="T401" s="72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7" t="s">
        <v>121</v>
      </c>
      <c r="AU401" s="17" t="s">
        <v>81</v>
      </c>
    </row>
    <row r="402" spans="1:65" s="13" customFormat="1" ht="11.25">
      <c r="B402" s="200"/>
      <c r="C402" s="201"/>
      <c r="D402" s="195" t="s">
        <v>122</v>
      </c>
      <c r="E402" s="202" t="s">
        <v>1</v>
      </c>
      <c r="F402" s="203" t="s">
        <v>81</v>
      </c>
      <c r="G402" s="201"/>
      <c r="H402" s="204">
        <v>2</v>
      </c>
      <c r="I402" s="205"/>
      <c r="J402" s="201"/>
      <c r="K402" s="201"/>
      <c r="L402" s="206"/>
      <c r="M402" s="207"/>
      <c r="N402" s="208"/>
      <c r="O402" s="208"/>
      <c r="P402" s="208"/>
      <c r="Q402" s="208"/>
      <c r="R402" s="208"/>
      <c r="S402" s="208"/>
      <c r="T402" s="209"/>
      <c r="AT402" s="210" t="s">
        <v>122</v>
      </c>
      <c r="AU402" s="210" t="s">
        <v>81</v>
      </c>
      <c r="AV402" s="13" t="s">
        <v>81</v>
      </c>
      <c r="AW402" s="13" t="s">
        <v>30</v>
      </c>
      <c r="AX402" s="13" t="s">
        <v>73</v>
      </c>
      <c r="AY402" s="210" t="s">
        <v>115</v>
      </c>
    </row>
    <row r="403" spans="1:65" s="14" customFormat="1" ht="11.25">
      <c r="B403" s="211"/>
      <c r="C403" s="212"/>
      <c r="D403" s="195" t="s">
        <v>122</v>
      </c>
      <c r="E403" s="213" t="s">
        <v>1</v>
      </c>
      <c r="F403" s="214" t="s">
        <v>124</v>
      </c>
      <c r="G403" s="212"/>
      <c r="H403" s="215">
        <v>2</v>
      </c>
      <c r="I403" s="216"/>
      <c r="J403" s="212"/>
      <c r="K403" s="212"/>
      <c r="L403" s="217"/>
      <c r="M403" s="218"/>
      <c r="N403" s="219"/>
      <c r="O403" s="219"/>
      <c r="P403" s="219"/>
      <c r="Q403" s="219"/>
      <c r="R403" s="219"/>
      <c r="S403" s="219"/>
      <c r="T403" s="220"/>
      <c r="AT403" s="221" t="s">
        <v>122</v>
      </c>
      <c r="AU403" s="221" t="s">
        <v>81</v>
      </c>
      <c r="AV403" s="14" t="s">
        <v>120</v>
      </c>
      <c r="AW403" s="14" t="s">
        <v>30</v>
      </c>
      <c r="AX403" s="14" t="s">
        <v>79</v>
      </c>
      <c r="AY403" s="221" t="s">
        <v>115</v>
      </c>
    </row>
    <row r="404" spans="1:65" s="2" customFormat="1" ht="16.5" customHeight="1">
      <c r="A404" s="34"/>
      <c r="B404" s="35"/>
      <c r="C404" s="222" t="s">
        <v>243</v>
      </c>
      <c r="D404" s="222" t="s">
        <v>131</v>
      </c>
      <c r="E404" s="223" t="s">
        <v>401</v>
      </c>
      <c r="F404" s="224" t="s">
        <v>402</v>
      </c>
      <c r="G404" s="225" t="s">
        <v>141</v>
      </c>
      <c r="H404" s="226">
        <v>5</v>
      </c>
      <c r="I404" s="227"/>
      <c r="J404" s="228">
        <f>ROUND(I404*H404,2)</f>
        <v>0</v>
      </c>
      <c r="K404" s="229"/>
      <c r="L404" s="230"/>
      <c r="M404" s="231" t="s">
        <v>1</v>
      </c>
      <c r="N404" s="232" t="s">
        <v>38</v>
      </c>
      <c r="O404" s="71"/>
      <c r="P404" s="191">
        <f>O404*H404</f>
        <v>0</v>
      </c>
      <c r="Q404" s="191">
        <v>0</v>
      </c>
      <c r="R404" s="191">
        <f>Q404*H404</f>
        <v>0</v>
      </c>
      <c r="S404" s="191">
        <v>0</v>
      </c>
      <c r="T404" s="192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93" t="s">
        <v>135</v>
      </c>
      <c r="AT404" s="193" t="s">
        <v>131</v>
      </c>
      <c r="AU404" s="193" t="s">
        <v>81</v>
      </c>
      <c r="AY404" s="17" t="s">
        <v>115</v>
      </c>
      <c r="BE404" s="194">
        <f>IF(N404="základní",J404,0)</f>
        <v>0</v>
      </c>
      <c r="BF404" s="194">
        <f>IF(N404="snížená",J404,0)</f>
        <v>0</v>
      </c>
      <c r="BG404" s="194">
        <f>IF(N404="zákl. přenesená",J404,0)</f>
        <v>0</v>
      </c>
      <c r="BH404" s="194">
        <f>IF(N404="sníž. přenesená",J404,0)</f>
        <v>0</v>
      </c>
      <c r="BI404" s="194">
        <f>IF(N404="nulová",J404,0)</f>
        <v>0</v>
      </c>
      <c r="BJ404" s="17" t="s">
        <v>79</v>
      </c>
      <c r="BK404" s="194">
        <f>ROUND(I404*H404,2)</f>
        <v>0</v>
      </c>
      <c r="BL404" s="17" t="s">
        <v>120</v>
      </c>
      <c r="BM404" s="193" t="s">
        <v>403</v>
      </c>
    </row>
    <row r="405" spans="1:65" s="2" customFormat="1" ht="11.25">
      <c r="A405" s="34"/>
      <c r="B405" s="35"/>
      <c r="C405" s="36"/>
      <c r="D405" s="195" t="s">
        <v>121</v>
      </c>
      <c r="E405" s="36"/>
      <c r="F405" s="196" t="s">
        <v>402</v>
      </c>
      <c r="G405" s="36"/>
      <c r="H405" s="36"/>
      <c r="I405" s="197"/>
      <c r="J405" s="36"/>
      <c r="K405" s="36"/>
      <c r="L405" s="39"/>
      <c r="M405" s="198"/>
      <c r="N405" s="199"/>
      <c r="O405" s="71"/>
      <c r="P405" s="71"/>
      <c r="Q405" s="71"/>
      <c r="R405" s="71"/>
      <c r="S405" s="71"/>
      <c r="T405" s="72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T405" s="17" t="s">
        <v>121</v>
      </c>
      <c r="AU405" s="17" t="s">
        <v>81</v>
      </c>
    </row>
    <row r="406" spans="1:65" s="13" customFormat="1" ht="11.25">
      <c r="B406" s="200"/>
      <c r="C406" s="201"/>
      <c r="D406" s="195" t="s">
        <v>122</v>
      </c>
      <c r="E406" s="202" t="s">
        <v>1</v>
      </c>
      <c r="F406" s="203" t="s">
        <v>143</v>
      </c>
      <c r="G406" s="201"/>
      <c r="H406" s="204">
        <v>5</v>
      </c>
      <c r="I406" s="205"/>
      <c r="J406" s="201"/>
      <c r="K406" s="201"/>
      <c r="L406" s="206"/>
      <c r="M406" s="207"/>
      <c r="N406" s="208"/>
      <c r="O406" s="208"/>
      <c r="P406" s="208"/>
      <c r="Q406" s="208"/>
      <c r="R406" s="208"/>
      <c r="S406" s="208"/>
      <c r="T406" s="209"/>
      <c r="AT406" s="210" t="s">
        <v>122</v>
      </c>
      <c r="AU406" s="210" t="s">
        <v>81</v>
      </c>
      <c r="AV406" s="13" t="s">
        <v>81</v>
      </c>
      <c r="AW406" s="13" t="s">
        <v>30</v>
      </c>
      <c r="AX406" s="13" t="s">
        <v>73</v>
      </c>
      <c r="AY406" s="210" t="s">
        <v>115</v>
      </c>
    </row>
    <row r="407" spans="1:65" s="14" customFormat="1" ht="11.25">
      <c r="B407" s="211"/>
      <c r="C407" s="212"/>
      <c r="D407" s="195" t="s">
        <v>122</v>
      </c>
      <c r="E407" s="213" t="s">
        <v>1</v>
      </c>
      <c r="F407" s="214" t="s">
        <v>124</v>
      </c>
      <c r="G407" s="212"/>
      <c r="H407" s="215">
        <v>5</v>
      </c>
      <c r="I407" s="216"/>
      <c r="J407" s="212"/>
      <c r="K407" s="212"/>
      <c r="L407" s="217"/>
      <c r="M407" s="218"/>
      <c r="N407" s="219"/>
      <c r="O407" s="219"/>
      <c r="P407" s="219"/>
      <c r="Q407" s="219"/>
      <c r="R407" s="219"/>
      <c r="S407" s="219"/>
      <c r="T407" s="220"/>
      <c r="AT407" s="221" t="s">
        <v>122</v>
      </c>
      <c r="AU407" s="221" t="s">
        <v>81</v>
      </c>
      <c r="AV407" s="14" t="s">
        <v>120</v>
      </c>
      <c r="AW407" s="14" t="s">
        <v>30</v>
      </c>
      <c r="AX407" s="14" t="s">
        <v>79</v>
      </c>
      <c r="AY407" s="221" t="s">
        <v>115</v>
      </c>
    </row>
    <row r="408" spans="1:65" s="2" customFormat="1" ht="16.5" customHeight="1">
      <c r="A408" s="34"/>
      <c r="B408" s="35"/>
      <c r="C408" s="222" t="s">
        <v>404</v>
      </c>
      <c r="D408" s="222" t="s">
        <v>131</v>
      </c>
      <c r="E408" s="223" t="s">
        <v>405</v>
      </c>
      <c r="F408" s="224" t="s">
        <v>406</v>
      </c>
      <c r="G408" s="225" t="s">
        <v>141</v>
      </c>
      <c r="H408" s="226">
        <v>10</v>
      </c>
      <c r="I408" s="227"/>
      <c r="J408" s="228">
        <f>ROUND(I408*H408,2)</f>
        <v>0</v>
      </c>
      <c r="K408" s="229"/>
      <c r="L408" s="230"/>
      <c r="M408" s="231" t="s">
        <v>1</v>
      </c>
      <c r="N408" s="232" t="s">
        <v>38</v>
      </c>
      <c r="O408" s="71"/>
      <c r="P408" s="191">
        <f>O408*H408</f>
        <v>0</v>
      </c>
      <c r="Q408" s="191">
        <v>0</v>
      </c>
      <c r="R408" s="191">
        <f>Q408*H408</f>
        <v>0</v>
      </c>
      <c r="S408" s="191">
        <v>0</v>
      </c>
      <c r="T408" s="192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93" t="s">
        <v>135</v>
      </c>
      <c r="AT408" s="193" t="s">
        <v>131</v>
      </c>
      <c r="AU408" s="193" t="s">
        <v>81</v>
      </c>
      <c r="AY408" s="17" t="s">
        <v>115</v>
      </c>
      <c r="BE408" s="194">
        <f>IF(N408="základní",J408,0)</f>
        <v>0</v>
      </c>
      <c r="BF408" s="194">
        <f>IF(N408="snížená",J408,0)</f>
        <v>0</v>
      </c>
      <c r="BG408" s="194">
        <f>IF(N408="zákl. přenesená",J408,0)</f>
        <v>0</v>
      </c>
      <c r="BH408" s="194">
        <f>IF(N408="sníž. přenesená",J408,0)</f>
        <v>0</v>
      </c>
      <c r="BI408" s="194">
        <f>IF(N408="nulová",J408,0)</f>
        <v>0</v>
      </c>
      <c r="BJ408" s="17" t="s">
        <v>79</v>
      </c>
      <c r="BK408" s="194">
        <f>ROUND(I408*H408,2)</f>
        <v>0</v>
      </c>
      <c r="BL408" s="17" t="s">
        <v>120</v>
      </c>
      <c r="BM408" s="193" t="s">
        <v>407</v>
      </c>
    </row>
    <row r="409" spans="1:65" s="2" customFormat="1" ht="11.25">
      <c r="A409" s="34"/>
      <c r="B409" s="35"/>
      <c r="C409" s="36"/>
      <c r="D409" s="195" t="s">
        <v>121</v>
      </c>
      <c r="E409" s="36"/>
      <c r="F409" s="196" t="s">
        <v>406</v>
      </c>
      <c r="G409" s="36"/>
      <c r="H409" s="36"/>
      <c r="I409" s="197"/>
      <c r="J409" s="36"/>
      <c r="K409" s="36"/>
      <c r="L409" s="39"/>
      <c r="M409" s="198"/>
      <c r="N409" s="199"/>
      <c r="O409" s="71"/>
      <c r="P409" s="71"/>
      <c r="Q409" s="71"/>
      <c r="R409" s="71"/>
      <c r="S409" s="71"/>
      <c r="T409" s="72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T409" s="17" t="s">
        <v>121</v>
      </c>
      <c r="AU409" s="17" t="s">
        <v>81</v>
      </c>
    </row>
    <row r="410" spans="1:65" s="13" customFormat="1" ht="11.25">
      <c r="B410" s="200"/>
      <c r="C410" s="201"/>
      <c r="D410" s="195" t="s">
        <v>122</v>
      </c>
      <c r="E410" s="202" t="s">
        <v>1</v>
      </c>
      <c r="F410" s="203" t="s">
        <v>408</v>
      </c>
      <c r="G410" s="201"/>
      <c r="H410" s="204">
        <v>10</v>
      </c>
      <c r="I410" s="205"/>
      <c r="J410" s="201"/>
      <c r="K410" s="201"/>
      <c r="L410" s="206"/>
      <c r="M410" s="207"/>
      <c r="N410" s="208"/>
      <c r="O410" s="208"/>
      <c r="P410" s="208"/>
      <c r="Q410" s="208"/>
      <c r="R410" s="208"/>
      <c r="S410" s="208"/>
      <c r="T410" s="209"/>
      <c r="AT410" s="210" t="s">
        <v>122</v>
      </c>
      <c r="AU410" s="210" t="s">
        <v>81</v>
      </c>
      <c r="AV410" s="13" t="s">
        <v>81</v>
      </c>
      <c r="AW410" s="13" t="s">
        <v>30</v>
      </c>
      <c r="AX410" s="13" t="s">
        <v>73</v>
      </c>
      <c r="AY410" s="210" t="s">
        <v>115</v>
      </c>
    </row>
    <row r="411" spans="1:65" s="14" customFormat="1" ht="11.25">
      <c r="B411" s="211"/>
      <c r="C411" s="212"/>
      <c r="D411" s="195" t="s">
        <v>122</v>
      </c>
      <c r="E411" s="213" t="s">
        <v>1</v>
      </c>
      <c r="F411" s="214" t="s">
        <v>124</v>
      </c>
      <c r="G411" s="212"/>
      <c r="H411" s="215">
        <v>10</v>
      </c>
      <c r="I411" s="216"/>
      <c r="J411" s="212"/>
      <c r="K411" s="212"/>
      <c r="L411" s="217"/>
      <c r="M411" s="218"/>
      <c r="N411" s="219"/>
      <c r="O411" s="219"/>
      <c r="P411" s="219"/>
      <c r="Q411" s="219"/>
      <c r="R411" s="219"/>
      <c r="S411" s="219"/>
      <c r="T411" s="220"/>
      <c r="AT411" s="221" t="s">
        <v>122</v>
      </c>
      <c r="AU411" s="221" t="s">
        <v>81</v>
      </c>
      <c r="AV411" s="14" t="s">
        <v>120</v>
      </c>
      <c r="AW411" s="14" t="s">
        <v>30</v>
      </c>
      <c r="AX411" s="14" t="s">
        <v>79</v>
      </c>
      <c r="AY411" s="221" t="s">
        <v>115</v>
      </c>
    </row>
    <row r="412" spans="1:65" s="2" customFormat="1" ht="21.75" customHeight="1">
      <c r="A412" s="34"/>
      <c r="B412" s="35"/>
      <c r="C412" s="181" t="s">
        <v>250</v>
      </c>
      <c r="D412" s="181" t="s">
        <v>116</v>
      </c>
      <c r="E412" s="182" t="s">
        <v>409</v>
      </c>
      <c r="F412" s="183" t="s">
        <v>410</v>
      </c>
      <c r="G412" s="184" t="s">
        <v>127</v>
      </c>
      <c r="H412" s="185">
        <v>10.050000000000001</v>
      </c>
      <c r="I412" s="186"/>
      <c r="J412" s="187">
        <f>ROUND(I412*H412,2)</f>
        <v>0</v>
      </c>
      <c r="K412" s="188"/>
      <c r="L412" s="39"/>
      <c r="M412" s="189" t="s">
        <v>1</v>
      </c>
      <c r="N412" s="190" t="s">
        <v>38</v>
      </c>
      <c r="O412" s="71"/>
      <c r="P412" s="191">
        <f>O412*H412</f>
        <v>0</v>
      </c>
      <c r="Q412" s="191">
        <v>0</v>
      </c>
      <c r="R412" s="191">
        <f>Q412*H412</f>
        <v>0</v>
      </c>
      <c r="S412" s="191">
        <v>0</v>
      </c>
      <c r="T412" s="192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93" t="s">
        <v>120</v>
      </c>
      <c r="AT412" s="193" t="s">
        <v>116</v>
      </c>
      <c r="AU412" s="193" t="s">
        <v>81</v>
      </c>
      <c r="AY412" s="17" t="s">
        <v>115</v>
      </c>
      <c r="BE412" s="194">
        <f>IF(N412="základní",J412,0)</f>
        <v>0</v>
      </c>
      <c r="BF412" s="194">
        <f>IF(N412="snížená",J412,0)</f>
        <v>0</v>
      </c>
      <c r="BG412" s="194">
        <f>IF(N412="zákl. přenesená",J412,0)</f>
        <v>0</v>
      </c>
      <c r="BH412" s="194">
        <f>IF(N412="sníž. přenesená",J412,0)</f>
        <v>0</v>
      </c>
      <c r="BI412" s="194">
        <f>IF(N412="nulová",J412,0)</f>
        <v>0</v>
      </c>
      <c r="BJ412" s="17" t="s">
        <v>79</v>
      </c>
      <c r="BK412" s="194">
        <f>ROUND(I412*H412,2)</f>
        <v>0</v>
      </c>
      <c r="BL412" s="17" t="s">
        <v>120</v>
      </c>
      <c r="BM412" s="193" t="s">
        <v>411</v>
      </c>
    </row>
    <row r="413" spans="1:65" s="2" customFormat="1" ht="11.25">
      <c r="A413" s="34"/>
      <c r="B413" s="35"/>
      <c r="C413" s="36"/>
      <c r="D413" s="195" t="s">
        <v>121</v>
      </c>
      <c r="E413" s="36"/>
      <c r="F413" s="196" t="s">
        <v>410</v>
      </c>
      <c r="G413" s="36"/>
      <c r="H413" s="36"/>
      <c r="I413" s="197"/>
      <c r="J413" s="36"/>
      <c r="K413" s="36"/>
      <c r="L413" s="39"/>
      <c r="M413" s="198"/>
      <c r="N413" s="199"/>
      <c r="O413" s="71"/>
      <c r="P413" s="71"/>
      <c r="Q413" s="71"/>
      <c r="R413" s="71"/>
      <c r="S413" s="71"/>
      <c r="T413" s="72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T413" s="17" t="s">
        <v>121</v>
      </c>
      <c r="AU413" s="17" t="s">
        <v>81</v>
      </c>
    </row>
    <row r="414" spans="1:65" s="13" customFormat="1" ht="22.5">
      <c r="B414" s="200"/>
      <c r="C414" s="201"/>
      <c r="D414" s="195" t="s">
        <v>122</v>
      </c>
      <c r="E414" s="202" t="s">
        <v>1</v>
      </c>
      <c r="F414" s="203" t="s">
        <v>412</v>
      </c>
      <c r="G414" s="201"/>
      <c r="H414" s="204">
        <v>10.050000000000001</v>
      </c>
      <c r="I414" s="205"/>
      <c r="J414" s="201"/>
      <c r="K414" s="201"/>
      <c r="L414" s="206"/>
      <c r="M414" s="207"/>
      <c r="N414" s="208"/>
      <c r="O414" s="208"/>
      <c r="P414" s="208"/>
      <c r="Q414" s="208"/>
      <c r="R414" s="208"/>
      <c r="S414" s="208"/>
      <c r="T414" s="209"/>
      <c r="AT414" s="210" t="s">
        <v>122</v>
      </c>
      <c r="AU414" s="210" t="s">
        <v>81</v>
      </c>
      <c r="AV414" s="13" t="s">
        <v>81</v>
      </c>
      <c r="AW414" s="13" t="s">
        <v>30</v>
      </c>
      <c r="AX414" s="13" t="s">
        <v>73</v>
      </c>
      <c r="AY414" s="210" t="s">
        <v>115</v>
      </c>
    </row>
    <row r="415" spans="1:65" s="14" customFormat="1" ht="11.25">
      <c r="B415" s="211"/>
      <c r="C415" s="212"/>
      <c r="D415" s="195" t="s">
        <v>122</v>
      </c>
      <c r="E415" s="213" t="s">
        <v>1</v>
      </c>
      <c r="F415" s="214" t="s">
        <v>124</v>
      </c>
      <c r="G415" s="212"/>
      <c r="H415" s="215">
        <v>10.050000000000001</v>
      </c>
      <c r="I415" s="216"/>
      <c r="J415" s="212"/>
      <c r="K415" s="212"/>
      <c r="L415" s="217"/>
      <c r="M415" s="218"/>
      <c r="N415" s="219"/>
      <c r="O415" s="219"/>
      <c r="P415" s="219"/>
      <c r="Q415" s="219"/>
      <c r="R415" s="219"/>
      <c r="S415" s="219"/>
      <c r="T415" s="220"/>
      <c r="AT415" s="221" t="s">
        <v>122</v>
      </c>
      <c r="AU415" s="221" t="s">
        <v>81</v>
      </c>
      <c r="AV415" s="14" t="s">
        <v>120</v>
      </c>
      <c r="AW415" s="14" t="s">
        <v>30</v>
      </c>
      <c r="AX415" s="14" t="s">
        <v>79</v>
      </c>
      <c r="AY415" s="221" t="s">
        <v>115</v>
      </c>
    </row>
    <row r="416" spans="1:65" s="2" customFormat="1" ht="21.75" customHeight="1">
      <c r="A416" s="34"/>
      <c r="B416" s="35"/>
      <c r="C416" s="222" t="s">
        <v>413</v>
      </c>
      <c r="D416" s="222" t="s">
        <v>131</v>
      </c>
      <c r="E416" s="223" t="s">
        <v>414</v>
      </c>
      <c r="F416" s="224" t="s">
        <v>415</v>
      </c>
      <c r="G416" s="225" t="s">
        <v>134</v>
      </c>
      <c r="H416" s="226">
        <v>7.6</v>
      </c>
      <c r="I416" s="227"/>
      <c r="J416" s="228">
        <f>ROUND(I416*H416,2)</f>
        <v>0</v>
      </c>
      <c r="K416" s="229"/>
      <c r="L416" s="230"/>
      <c r="M416" s="231" t="s">
        <v>1</v>
      </c>
      <c r="N416" s="232" t="s">
        <v>38</v>
      </c>
      <c r="O416" s="71"/>
      <c r="P416" s="191">
        <f>O416*H416</f>
        <v>0</v>
      </c>
      <c r="Q416" s="191">
        <v>0</v>
      </c>
      <c r="R416" s="191">
        <f>Q416*H416</f>
        <v>0</v>
      </c>
      <c r="S416" s="191">
        <v>0</v>
      </c>
      <c r="T416" s="192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93" t="s">
        <v>135</v>
      </c>
      <c r="AT416" s="193" t="s">
        <v>131</v>
      </c>
      <c r="AU416" s="193" t="s">
        <v>81</v>
      </c>
      <c r="AY416" s="17" t="s">
        <v>115</v>
      </c>
      <c r="BE416" s="194">
        <f>IF(N416="základní",J416,0)</f>
        <v>0</v>
      </c>
      <c r="BF416" s="194">
        <f>IF(N416="snížená",J416,0)</f>
        <v>0</v>
      </c>
      <c r="BG416" s="194">
        <f>IF(N416="zákl. přenesená",J416,0)</f>
        <v>0</v>
      </c>
      <c r="BH416" s="194">
        <f>IF(N416="sníž. přenesená",J416,0)</f>
        <v>0</v>
      </c>
      <c r="BI416" s="194">
        <f>IF(N416="nulová",J416,0)</f>
        <v>0</v>
      </c>
      <c r="BJ416" s="17" t="s">
        <v>79</v>
      </c>
      <c r="BK416" s="194">
        <f>ROUND(I416*H416,2)</f>
        <v>0</v>
      </c>
      <c r="BL416" s="17" t="s">
        <v>120</v>
      </c>
      <c r="BM416" s="193" t="s">
        <v>416</v>
      </c>
    </row>
    <row r="417" spans="1:65" s="2" customFormat="1" ht="11.25">
      <c r="A417" s="34"/>
      <c r="B417" s="35"/>
      <c r="C417" s="36"/>
      <c r="D417" s="195" t="s">
        <v>121</v>
      </c>
      <c r="E417" s="36"/>
      <c r="F417" s="196" t="s">
        <v>415</v>
      </c>
      <c r="G417" s="36"/>
      <c r="H417" s="36"/>
      <c r="I417" s="197"/>
      <c r="J417" s="36"/>
      <c r="K417" s="36"/>
      <c r="L417" s="39"/>
      <c r="M417" s="198"/>
      <c r="N417" s="199"/>
      <c r="O417" s="71"/>
      <c r="P417" s="71"/>
      <c r="Q417" s="71"/>
      <c r="R417" s="71"/>
      <c r="S417" s="71"/>
      <c r="T417" s="72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T417" s="17" t="s">
        <v>121</v>
      </c>
      <c r="AU417" s="17" t="s">
        <v>81</v>
      </c>
    </row>
    <row r="418" spans="1:65" s="13" customFormat="1" ht="11.25">
      <c r="B418" s="200"/>
      <c r="C418" s="201"/>
      <c r="D418" s="195" t="s">
        <v>122</v>
      </c>
      <c r="E418" s="202" t="s">
        <v>1</v>
      </c>
      <c r="F418" s="203" t="s">
        <v>417</v>
      </c>
      <c r="G418" s="201"/>
      <c r="H418" s="204">
        <v>7.6</v>
      </c>
      <c r="I418" s="205"/>
      <c r="J418" s="201"/>
      <c r="K418" s="201"/>
      <c r="L418" s="206"/>
      <c r="M418" s="207"/>
      <c r="N418" s="208"/>
      <c r="O418" s="208"/>
      <c r="P418" s="208"/>
      <c r="Q418" s="208"/>
      <c r="R418" s="208"/>
      <c r="S418" s="208"/>
      <c r="T418" s="209"/>
      <c r="AT418" s="210" t="s">
        <v>122</v>
      </c>
      <c r="AU418" s="210" t="s">
        <v>81</v>
      </c>
      <c r="AV418" s="13" t="s">
        <v>81</v>
      </c>
      <c r="AW418" s="13" t="s">
        <v>30</v>
      </c>
      <c r="AX418" s="13" t="s">
        <v>73</v>
      </c>
      <c r="AY418" s="210" t="s">
        <v>115</v>
      </c>
    </row>
    <row r="419" spans="1:65" s="14" customFormat="1" ht="11.25">
      <c r="B419" s="211"/>
      <c r="C419" s="212"/>
      <c r="D419" s="195" t="s">
        <v>122</v>
      </c>
      <c r="E419" s="213" t="s">
        <v>1</v>
      </c>
      <c r="F419" s="214" t="s">
        <v>124</v>
      </c>
      <c r="G419" s="212"/>
      <c r="H419" s="215">
        <v>7.6</v>
      </c>
      <c r="I419" s="216"/>
      <c r="J419" s="212"/>
      <c r="K419" s="212"/>
      <c r="L419" s="217"/>
      <c r="M419" s="218"/>
      <c r="N419" s="219"/>
      <c r="O419" s="219"/>
      <c r="P419" s="219"/>
      <c r="Q419" s="219"/>
      <c r="R419" s="219"/>
      <c r="S419" s="219"/>
      <c r="T419" s="220"/>
      <c r="AT419" s="221" t="s">
        <v>122</v>
      </c>
      <c r="AU419" s="221" t="s">
        <v>81</v>
      </c>
      <c r="AV419" s="14" t="s">
        <v>120</v>
      </c>
      <c r="AW419" s="14" t="s">
        <v>30</v>
      </c>
      <c r="AX419" s="14" t="s">
        <v>79</v>
      </c>
      <c r="AY419" s="221" t="s">
        <v>115</v>
      </c>
    </row>
    <row r="420" spans="1:65" s="2" customFormat="1" ht="21.75" customHeight="1">
      <c r="A420" s="34"/>
      <c r="B420" s="35"/>
      <c r="C420" s="181" t="s">
        <v>254</v>
      </c>
      <c r="D420" s="181" t="s">
        <v>116</v>
      </c>
      <c r="E420" s="182" t="s">
        <v>418</v>
      </c>
      <c r="F420" s="183" t="s">
        <v>419</v>
      </c>
      <c r="G420" s="184" t="s">
        <v>127</v>
      </c>
      <c r="H420" s="185">
        <v>6.25</v>
      </c>
      <c r="I420" s="186"/>
      <c r="J420" s="187">
        <f>ROUND(I420*H420,2)</f>
        <v>0</v>
      </c>
      <c r="K420" s="188"/>
      <c r="L420" s="39"/>
      <c r="M420" s="189" t="s">
        <v>1</v>
      </c>
      <c r="N420" s="190" t="s">
        <v>38</v>
      </c>
      <c r="O420" s="71"/>
      <c r="P420" s="191">
        <f>O420*H420</f>
        <v>0</v>
      </c>
      <c r="Q420" s="191">
        <v>0</v>
      </c>
      <c r="R420" s="191">
        <f>Q420*H420</f>
        <v>0</v>
      </c>
      <c r="S420" s="191">
        <v>0</v>
      </c>
      <c r="T420" s="192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93" t="s">
        <v>120</v>
      </c>
      <c r="AT420" s="193" t="s">
        <v>116</v>
      </c>
      <c r="AU420" s="193" t="s">
        <v>81</v>
      </c>
      <c r="AY420" s="17" t="s">
        <v>115</v>
      </c>
      <c r="BE420" s="194">
        <f>IF(N420="základní",J420,0)</f>
        <v>0</v>
      </c>
      <c r="BF420" s="194">
        <f>IF(N420="snížená",J420,0)</f>
        <v>0</v>
      </c>
      <c r="BG420" s="194">
        <f>IF(N420="zákl. přenesená",J420,0)</f>
        <v>0</v>
      </c>
      <c r="BH420" s="194">
        <f>IF(N420="sníž. přenesená",J420,0)</f>
        <v>0</v>
      </c>
      <c r="BI420" s="194">
        <f>IF(N420="nulová",J420,0)</f>
        <v>0</v>
      </c>
      <c r="BJ420" s="17" t="s">
        <v>79</v>
      </c>
      <c r="BK420" s="194">
        <f>ROUND(I420*H420,2)</f>
        <v>0</v>
      </c>
      <c r="BL420" s="17" t="s">
        <v>120</v>
      </c>
      <c r="BM420" s="193" t="s">
        <v>420</v>
      </c>
    </row>
    <row r="421" spans="1:65" s="2" customFormat="1" ht="19.5">
      <c r="A421" s="34"/>
      <c r="B421" s="35"/>
      <c r="C421" s="36"/>
      <c r="D421" s="195" t="s">
        <v>121</v>
      </c>
      <c r="E421" s="36"/>
      <c r="F421" s="196" t="s">
        <v>419</v>
      </c>
      <c r="G421" s="36"/>
      <c r="H421" s="36"/>
      <c r="I421" s="197"/>
      <c r="J421" s="36"/>
      <c r="K421" s="36"/>
      <c r="L421" s="39"/>
      <c r="M421" s="198"/>
      <c r="N421" s="199"/>
      <c r="O421" s="71"/>
      <c r="P421" s="71"/>
      <c r="Q421" s="71"/>
      <c r="R421" s="71"/>
      <c r="S421" s="71"/>
      <c r="T421" s="72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T421" s="17" t="s">
        <v>121</v>
      </c>
      <c r="AU421" s="17" t="s">
        <v>81</v>
      </c>
    </row>
    <row r="422" spans="1:65" s="13" customFormat="1" ht="11.25">
      <c r="B422" s="200"/>
      <c r="C422" s="201"/>
      <c r="D422" s="195" t="s">
        <v>122</v>
      </c>
      <c r="E422" s="202" t="s">
        <v>1</v>
      </c>
      <c r="F422" s="203" t="s">
        <v>421</v>
      </c>
      <c r="G422" s="201"/>
      <c r="H422" s="204">
        <v>6.25</v>
      </c>
      <c r="I422" s="205"/>
      <c r="J422" s="201"/>
      <c r="K422" s="201"/>
      <c r="L422" s="206"/>
      <c r="M422" s="207"/>
      <c r="N422" s="208"/>
      <c r="O422" s="208"/>
      <c r="P422" s="208"/>
      <c r="Q422" s="208"/>
      <c r="R422" s="208"/>
      <c r="S422" s="208"/>
      <c r="T422" s="209"/>
      <c r="AT422" s="210" t="s">
        <v>122</v>
      </c>
      <c r="AU422" s="210" t="s">
        <v>81</v>
      </c>
      <c r="AV422" s="13" t="s">
        <v>81</v>
      </c>
      <c r="AW422" s="13" t="s">
        <v>30</v>
      </c>
      <c r="AX422" s="13" t="s">
        <v>73</v>
      </c>
      <c r="AY422" s="210" t="s">
        <v>115</v>
      </c>
    </row>
    <row r="423" spans="1:65" s="14" customFormat="1" ht="11.25">
      <c r="B423" s="211"/>
      <c r="C423" s="212"/>
      <c r="D423" s="195" t="s">
        <v>122</v>
      </c>
      <c r="E423" s="213" t="s">
        <v>1</v>
      </c>
      <c r="F423" s="214" t="s">
        <v>124</v>
      </c>
      <c r="G423" s="212"/>
      <c r="H423" s="215">
        <v>6.25</v>
      </c>
      <c r="I423" s="216"/>
      <c r="J423" s="212"/>
      <c r="K423" s="212"/>
      <c r="L423" s="217"/>
      <c r="M423" s="218"/>
      <c r="N423" s="219"/>
      <c r="O423" s="219"/>
      <c r="P423" s="219"/>
      <c r="Q423" s="219"/>
      <c r="R423" s="219"/>
      <c r="S423" s="219"/>
      <c r="T423" s="220"/>
      <c r="AT423" s="221" t="s">
        <v>122</v>
      </c>
      <c r="AU423" s="221" t="s">
        <v>81</v>
      </c>
      <c r="AV423" s="14" t="s">
        <v>120</v>
      </c>
      <c r="AW423" s="14" t="s">
        <v>30</v>
      </c>
      <c r="AX423" s="14" t="s">
        <v>79</v>
      </c>
      <c r="AY423" s="221" t="s">
        <v>115</v>
      </c>
    </row>
    <row r="424" spans="1:65" s="2" customFormat="1" ht="21.75" customHeight="1">
      <c r="A424" s="34"/>
      <c r="B424" s="35"/>
      <c r="C424" s="222" t="s">
        <v>422</v>
      </c>
      <c r="D424" s="222" t="s">
        <v>131</v>
      </c>
      <c r="E424" s="223" t="s">
        <v>423</v>
      </c>
      <c r="F424" s="224" t="s">
        <v>424</v>
      </c>
      <c r="G424" s="225" t="s">
        <v>165</v>
      </c>
      <c r="H424" s="226">
        <v>25</v>
      </c>
      <c r="I424" s="227"/>
      <c r="J424" s="228">
        <f>ROUND(I424*H424,2)</f>
        <v>0</v>
      </c>
      <c r="K424" s="229"/>
      <c r="L424" s="230"/>
      <c r="M424" s="231" t="s">
        <v>1</v>
      </c>
      <c r="N424" s="232" t="s">
        <v>38</v>
      </c>
      <c r="O424" s="71"/>
      <c r="P424" s="191">
        <f>O424*H424</f>
        <v>0</v>
      </c>
      <c r="Q424" s="191">
        <v>0</v>
      </c>
      <c r="R424" s="191">
        <f>Q424*H424</f>
        <v>0</v>
      </c>
      <c r="S424" s="191">
        <v>0</v>
      </c>
      <c r="T424" s="192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93" t="s">
        <v>135</v>
      </c>
      <c r="AT424" s="193" t="s">
        <v>131</v>
      </c>
      <c r="AU424" s="193" t="s">
        <v>81</v>
      </c>
      <c r="AY424" s="17" t="s">
        <v>115</v>
      </c>
      <c r="BE424" s="194">
        <f>IF(N424="základní",J424,0)</f>
        <v>0</v>
      </c>
      <c r="BF424" s="194">
        <f>IF(N424="snížená",J424,0)</f>
        <v>0</v>
      </c>
      <c r="BG424" s="194">
        <f>IF(N424="zákl. přenesená",J424,0)</f>
        <v>0</v>
      </c>
      <c r="BH424" s="194">
        <f>IF(N424="sníž. přenesená",J424,0)</f>
        <v>0</v>
      </c>
      <c r="BI424" s="194">
        <f>IF(N424="nulová",J424,0)</f>
        <v>0</v>
      </c>
      <c r="BJ424" s="17" t="s">
        <v>79</v>
      </c>
      <c r="BK424" s="194">
        <f>ROUND(I424*H424,2)</f>
        <v>0</v>
      </c>
      <c r="BL424" s="17" t="s">
        <v>120</v>
      </c>
      <c r="BM424" s="193" t="s">
        <v>425</v>
      </c>
    </row>
    <row r="425" spans="1:65" s="2" customFormat="1" ht="19.5">
      <c r="A425" s="34"/>
      <c r="B425" s="35"/>
      <c r="C425" s="36"/>
      <c r="D425" s="195" t="s">
        <v>121</v>
      </c>
      <c r="E425" s="36"/>
      <c r="F425" s="196" t="s">
        <v>424</v>
      </c>
      <c r="G425" s="36"/>
      <c r="H425" s="36"/>
      <c r="I425" s="197"/>
      <c r="J425" s="36"/>
      <c r="K425" s="36"/>
      <c r="L425" s="39"/>
      <c r="M425" s="198"/>
      <c r="N425" s="199"/>
      <c r="O425" s="71"/>
      <c r="P425" s="71"/>
      <c r="Q425" s="71"/>
      <c r="R425" s="71"/>
      <c r="S425" s="71"/>
      <c r="T425" s="72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T425" s="17" t="s">
        <v>121</v>
      </c>
      <c r="AU425" s="17" t="s">
        <v>81</v>
      </c>
    </row>
    <row r="426" spans="1:65" s="13" customFormat="1" ht="11.25">
      <c r="B426" s="200"/>
      <c r="C426" s="201"/>
      <c r="D426" s="195" t="s">
        <v>122</v>
      </c>
      <c r="E426" s="202" t="s">
        <v>1</v>
      </c>
      <c r="F426" s="203" t="s">
        <v>426</v>
      </c>
      <c r="G426" s="201"/>
      <c r="H426" s="204">
        <v>25</v>
      </c>
      <c r="I426" s="205"/>
      <c r="J426" s="201"/>
      <c r="K426" s="201"/>
      <c r="L426" s="206"/>
      <c r="M426" s="207"/>
      <c r="N426" s="208"/>
      <c r="O426" s="208"/>
      <c r="P426" s="208"/>
      <c r="Q426" s="208"/>
      <c r="R426" s="208"/>
      <c r="S426" s="208"/>
      <c r="T426" s="209"/>
      <c r="AT426" s="210" t="s">
        <v>122</v>
      </c>
      <c r="AU426" s="210" t="s">
        <v>81</v>
      </c>
      <c r="AV426" s="13" t="s">
        <v>81</v>
      </c>
      <c r="AW426" s="13" t="s">
        <v>30</v>
      </c>
      <c r="AX426" s="13" t="s">
        <v>73</v>
      </c>
      <c r="AY426" s="210" t="s">
        <v>115</v>
      </c>
    </row>
    <row r="427" spans="1:65" s="14" customFormat="1" ht="11.25">
      <c r="B427" s="211"/>
      <c r="C427" s="212"/>
      <c r="D427" s="195" t="s">
        <v>122</v>
      </c>
      <c r="E427" s="213" t="s">
        <v>1</v>
      </c>
      <c r="F427" s="214" t="s">
        <v>124</v>
      </c>
      <c r="G427" s="212"/>
      <c r="H427" s="215">
        <v>25</v>
      </c>
      <c r="I427" s="216"/>
      <c r="J427" s="212"/>
      <c r="K427" s="212"/>
      <c r="L427" s="217"/>
      <c r="M427" s="218"/>
      <c r="N427" s="219"/>
      <c r="O427" s="219"/>
      <c r="P427" s="219"/>
      <c r="Q427" s="219"/>
      <c r="R427" s="219"/>
      <c r="S427" s="219"/>
      <c r="T427" s="220"/>
      <c r="AT427" s="221" t="s">
        <v>122</v>
      </c>
      <c r="AU427" s="221" t="s">
        <v>81</v>
      </c>
      <c r="AV427" s="14" t="s">
        <v>120</v>
      </c>
      <c r="AW427" s="14" t="s">
        <v>30</v>
      </c>
      <c r="AX427" s="14" t="s">
        <v>79</v>
      </c>
      <c r="AY427" s="221" t="s">
        <v>115</v>
      </c>
    </row>
    <row r="428" spans="1:65" s="12" customFormat="1" ht="22.9" customHeight="1">
      <c r="B428" s="167"/>
      <c r="C428" s="168"/>
      <c r="D428" s="169" t="s">
        <v>72</v>
      </c>
      <c r="E428" s="243" t="s">
        <v>427</v>
      </c>
      <c r="F428" s="243" t="s">
        <v>428</v>
      </c>
      <c r="G428" s="168"/>
      <c r="H428" s="168"/>
      <c r="I428" s="171"/>
      <c r="J428" s="244">
        <f>BK428</f>
        <v>0</v>
      </c>
      <c r="K428" s="168"/>
      <c r="L428" s="173"/>
      <c r="M428" s="174"/>
      <c r="N428" s="175"/>
      <c r="O428" s="175"/>
      <c r="P428" s="176">
        <f>SUM(P429:P472)</f>
        <v>0</v>
      </c>
      <c r="Q428" s="175"/>
      <c r="R428" s="176">
        <f>SUM(R429:R472)</f>
        <v>0</v>
      </c>
      <c r="S428" s="175"/>
      <c r="T428" s="177">
        <f>SUM(T429:T472)</f>
        <v>0</v>
      </c>
      <c r="AR428" s="178" t="s">
        <v>79</v>
      </c>
      <c r="AT428" s="179" t="s">
        <v>72</v>
      </c>
      <c r="AU428" s="179" t="s">
        <v>79</v>
      </c>
      <c r="AY428" s="178" t="s">
        <v>115</v>
      </c>
      <c r="BK428" s="180">
        <f>SUM(BK429:BK472)</f>
        <v>0</v>
      </c>
    </row>
    <row r="429" spans="1:65" s="2" customFormat="1" ht="21.75" customHeight="1">
      <c r="A429" s="34"/>
      <c r="B429" s="35"/>
      <c r="C429" s="181" t="s">
        <v>256</v>
      </c>
      <c r="D429" s="181" t="s">
        <v>116</v>
      </c>
      <c r="E429" s="182" t="s">
        <v>429</v>
      </c>
      <c r="F429" s="183" t="s">
        <v>430</v>
      </c>
      <c r="G429" s="184" t="s">
        <v>141</v>
      </c>
      <c r="H429" s="185">
        <v>2</v>
      </c>
      <c r="I429" s="186"/>
      <c r="J429" s="187">
        <f>ROUND(I429*H429,2)</f>
        <v>0</v>
      </c>
      <c r="K429" s="188"/>
      <c r="L429" s="39"/>
      <c r="M429" s="189" t="s">
        <v>1</v>
      </c>
      <c r="N429" s="190" t="s">
        <v>38</v>
      </c>
      <c r="O429" s="71"/>
      <c r="P429" s="191">
        <f>O429*H429</f>
        <v>0</v>
      </c>
      <c r="Q429" s="191">
        <v>0</v>
      </c>
      <c r="R429" s="191">
        <f>Q429*H429</f>
        <v>0</v>
      </c>
      <c r="S429" s="191">
        <v>0</v>
      </c>
      <c r="T429" s="192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93" t="s">
        <v>120</v>
      </c>
      <c r="AT429" s="193" t="s">
        <v>116</v>
      </c>
      <c r="AU429" s="193" t="s">
        <v>81</v>
      </c>
      <c r="AY429" s="17" t="s">
        <v>115</v>
      </c>
      <c r="BE429" s="194">
        <f>IF(N429="základní",J429,0)</f>
        <v>0</v>
      </c>
      <c r="BF429" s="194">
        <f>IF(N429="snížená",J429,0)</f>
        <v>0</v>
      </c>
      <c r="BG429" s="194">
        <f>IF(N429="zákl. přenesená",J429,0)</f>
        <v>0</v>
      </c>
      <c r="BH429" s="194">
        <f>IF(N429="sníž. přenesená",J429,0)</f>
        <v>0</v>
      </c>
      <c r="BI429" s="194">
        <f>IF(N429="nulová",J429,0)</f>
        <v>0</v>
      </c>
      <c r="BJ429" s="17" t="s">
        <v>79</v>
      </c>
      <c r="BK429" s="194">
        <f>ROUND(I429*H429,2)</f>
        <v>0</v>
      </c>
      <c r="BL429" s="17" t="s">
        <v>120</v>
      </c>
      <c r="BM429" s="193" t="s">
        <v>431</v>
      </c>
    </row>
    <row r="430" spans="1:65" s="2" customFormat="1" ht="11.25">
      <c r="A430" s="34"/>
      <c r="B430" s="35"/>
      <c r="C430" s="36"/>
      <c r="D430" s="195" t="s">
        <v>121</v>
      </c>
      <c r="E430" s="36"/>
      <c r="F430" s="196" t="s">
        <v>430</v>
      </c>
      <c r="G430" s="36"/>
      <c r="H430" s="36"/>
      <c r="I430" s="197"/>
      <c r="J430" s="36"/>
      <c r="K430" s="36"/>
      <c r="L430" s="39"/>
      <c r="M430" s="198"/>
      <c r="N430" s="199"/>
      <c r="O430" s="71"/>
      <c r="P430" s="71"/>
      <c r="Q430" s="71"/>
      <c r="R430" s="71"/>
      <c r="S430" s="71"/>
      <c r="T430" s="72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T430" s="17" t="s">
        <v>121</v>
      </c>
      <c r="AU430" s="17" t="s">
        <v>81</v>
      </c>
    </row>
    <row r="431" spans="1:65" s="13" customFormat="1" ht="11.25">
      <c r="B431" s="200"/>
      <c r="C431" s="201"/>
      <c r="D431" s="195" t="s">
        <v>122</v>
      </c>
      <c r="E431" s="202" t="s">
        <v>1</v>
      </c>
      <c r="F431" s="203" t="s">
        <v>81</v>
      </c>
      <c r="G431" s="201"/>
      <c r="H431" s="204">
        <v>2</v>
      </c>
      <c r="I431" s="205"/>
      <c r="J431" s="201"/>
      <c r="K431" s="201"/>
      <c r="L431" s="206"/>
      <c r="M431" s="207"/>
      <c r="N431" s="208"/>
      <c r="O431" s="208"/>
      <c r="P431" s="208"/>
      <c r="Q431" s="208"/>
      <c r="R431" s="208"/>
      <c r="S431" s="208"/>
      <c r="T431" s="209"/>
      <c r="AT431" s="210" t="s">
        <v>122</v>
      </c>
      <c r="AU431" s="210" t="s">
        <v>81</v>
      </c>
      <c r="AV431" s="13" t="s">
        <v>81</v>
      </c>
      <c r="AW431" s="13" t="s">
        <v>30</v>
      </c>
      <c r="AX431" s="13" t="s">
        <v>73</v>
      </c>
      <c r="AY431" s="210" t="s">
        <v>115</v>
      </c>
    </row>
    <row r="432" spans="1:65" s="14" customFormat="1" ht="11.25">
      <c r="B432" s="211"/>
      <c r="C432" s="212"/>
      <c r="D432" s="195" t="s">
        <v>122</v>
      </c>
      <c r="E432" s="213" t="s">
        <v>1</v>
      </c>
      <c r="F432" s="214" t="s">
        <v>124</v>
      </c>
      <c r="G432" s="212"/>
      <c r="H432" s="215">
        <v>2</v>
      </c>
      <c r="I432" s="216"/>
      <c r="J432" s="212"/>
      <c r="K432" s="212"/>
      <c r="L432" s="217"/>
      <c r="M432" s="218"/>
      <c r="N432" s="219"/>
      <c r="O432" s="219"/>
      <c r="P432" s="219"/>
      <c r="Q432" s="219"/>
      <c r="R432" s="219"/>
      <c r="S432" s="219"/>
      <c r="T432" s="220"/>
      <c r="AT432" s="221" t="s">
        <v>122</v>
      </c>
      <c r="AU432" s="221" t="s">
        <v>81</v>
      </c>
      <c r="AV432" s="14" t="s">
        <v>120</v>
      </c>
      <c r="AW432" s="14" t="s">
        <v>30</v>
      </c>
      <c r="AX432" s="14" t="s">
        <v>79</v>
      </c>
      <c r="AY432" s="221" t="s">
        <v>115</v>
      </c>
    </row>
    <row r="433" spans="1:65" s="2" customFormat="1" ht="21.75" customHeight="1">
      <c r="A433" s="34"/>
      <c r="B433" s="35"/>
      <c r="C433" s="181" t="s">
        <v>432</v>
      </c>
      <c r="D433" s="181" t="s">
        <v>116</v>
      </c>
      <c r="E433" s="182" t="s">
        <v>383</v>
      </c>
      <c r="F433" s="183" t="s">
        <v>384</v>
      </c>
      <c r="G433" s="184" t="s">
        <v>141</v>
      </c>
      <c r="H433" s="185">
        <v>2</v>
      </c>
      <c r="I433" s="186"/>
      <c r="J433" s="187">
        <f>ROUND(I433*H433,2)</f>
        <v>0</v>
      </c>
      <c r="K433" s="188"/>
      <c r="L433" s="39"/>
      <c r="M433" s="189" t="s">
        <v>1</v>
      </c>
      <c r="N433" s="190" t="s">
        <v>38</v>
      </c>
      <c r="O433" s="71"/>
      <c r="P433" s="191">
        <f>O433*H433</f>
        <v>0</v>
      </c>
      <c r="Q433" s="191">
        <v>0</v>
      </c>
      <c r="R433" s="191">
        <f>Q433*H433</f>
        <v>0</v>
      </c>
      <c r="S433" s="191">
        <v>0</v>
      </c>
      <c r="T433" s="192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93" t="s">
        <v>120</v>
      </c>
      <c r="AT433" s="193" t="s">
        <v>116</v>
      </c>
      <c r="AU433" s="193" t="s">
        <v>81</v>
      </c>
      <c r="AY433" s="17" t="s">
        <v>115</v>
      </c>
      <c r="BE433" s="194">
        <f>IF(N433="základní",J433,0)</f>
        <v>0</v>
      </c>
      <c r="BF433" s="194">
        <f>IF(N433="snížená",J433,0)</f>
        <v>0</v>
      </c>
      <c r="BG433" s="194">
        <f>IF(N433="zákl. přenesená",J433,0)</f>
        <v>0</v>
      </c>
      <c r="BH433" s="194">
        <f>IF(N433="sníž. přenesená",J433,0)</f>
        <v>0</v>
      </c>
      <c r="BI433" s="194">
        <f>IF(N433="nulová",J433,0)</f>
        <v>0</v>
      </c>
      <c r="BJ433" s="17" t="s">
        <v>79</v>
      </c>
      <c r="BK433" s="194">
        <f>ROUND(I433*H433,2)</f>
        <v>0</v>
      </c>
      <c r="BL433" s="17" t="s">
        <v>120</v>
      </c>
      <c r="BM433" s="193" t="s">
        <v>433</v>
      </c>
    </row>
    <row r="434" spans="1:65" s="2" customFormat="1" ht="11.25">
      <c r="A434" s="34"/>
      <c r="B434" s="35"/>
      <c r="C434" s="36"/>
      <c r="D434" s="195" t="s">
        <v>121</v>
      </c>
      <c r="E434" s="36"/>
      <c r="F434" s="196" t="s">
        <v>384</v>
      </c>
      <c r="G434" s="36"/>
      <c r="H434" s="36"/>
      <c r="I434" s="197"/>
      <c r="J434" s="36"/>
      <c r="K434" s="36"/>
      <c r="L434" s="39"/>
      <c r="M434" s="198"/>
      <c r="N434" s="199"/>
      <c r="O434" s="71"/>
      <c r="P434" s="71"/>
      <c r="Q434" s="71"/>
      <c r="R434" s="71"/>
      <c r="S434" s="71"/>
      <c r="T434" s="72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T434" s="17" t="s">
        <v>121</v>
      </c>
      <c r="AU434" s="17" t="s">
        <v>81</v>
      </c>
    </row>
    <row r="435" spans="1:65" s="13" customFormat="1" ht="11.25">
      <c r="B435" s="200"/>
      <c r="C435" s="201"/>
      <c r="D435" s="195" t="s">
        <v>122</v>
      </c>
      <c r="E435" s="202" t="s">
        <v>1</v>
      </c>
      <c r="F435" s="203" t="s">
        <v>81</v>
      </c>
      <c r="G435" s="201"/>
      <c r="H435" s="204">
        <v>2</v>
      </c>
      <c r="I435" s="205"/>
      <c r="J435" s="201"/>
      <c r="K435" s="201"/>
      <c r="L435" s="206"/>
      <c r="M435" s="207"/>
      <c r="N435" s="208"/>
      <c r="O435" s="208"/>
      <c r="P435" s="208"/>
      <c r="Q435" s="208"/>
      <c r="R435" s="208"/>
      <c r="S435" s="208"/>
      <c r="T435" s="209"/>
      <c r="AT435" s="210" t="s">
        <v>122</v>
      </c>
      <c r="AU435" s="210" t="s">
        <v>81</v>
      </c>
      <c r="AV435" s="13" t="s">
        <v>81</v>
      </c>
      <c r="AW435" s="13" t="s">
        <v>30</v>
      </c>
      <c r="AX435" s="13" t="s">
        <v>73</v>
      </c>
      <c r="AY435" s="210" t="s">
        <v>115</v>
      </c>
    </row>
    <row r="436" spans="1:65" s="14" customFormat="1" ht="11.25">
      <c r="B436" s="211"/>
      <c r="C436" s="212"/>
      <c r="D436" s="195" t="s">
        <v>122</v>
      </c>
      <c r="E436" s="213" t="s">
        <v>1</v>
      </c>
      <c r="F436" s="214" t="s">
        <v>124</v>
      </c>
      <c r="G436" s="212"/>
      <c r="H436" s="215">
        <v>2</v>
      </c>
      <c r="I436" s="216"/>
      <c r="J436" s="212"/>
      <c r="K436" s="212"/>
      <c r="L436" s="217"/>
      <c r="M436" s="218"/>
      <c r="N436" s="219"/>
      <c r="O436" s="219"/>
      <c r="P436" s="219"/>
      <c r="Q436" s="219"/>
      <c r="R436" s="219"/>
      <c r="S436" s="219"/>
      <c r="T436" s="220"/>
      <c r="AT436" s="221" t="s">
        <v>122</v>
      </c>
      <c r="AU436" s="221" t="s">
        <v>81</v>
      </c>
      <c r="AV436" s="14" t="s">
        <v>120</v>
      </c>
      <c r="AW436" s="14" t="s">
        <v>30</v>
      </c>
      <c r="AX436" s="14" t="s">
        <v>79</v>
      </c>
      <c r="AY436" s="221" t="s">
        <v>115</v>
      </c>
    </row>
    <row r="437" spans="1:65" s="2" customFormat="1" ht="21.75" customHeight="1">
      <c r="A437" s="34"/>
      <c r="B437" s="35"/>
      <c r="C437" s="181" t="s">
        <v>259</v>
      </c>
      <c r="D437" s="181" t="s">
        <v>116</v>
      </c>
      <c r="E437" s="182" t="s">
        <v>386</v>
      </c>
      <c r="F437" s="183" t="s">
        <v>387</v>
      </c>
      <c r="G437" s="184" t="s">
        <v>127</v>
      </c>
      <c r="H437" s="185">
        <v>2.6</v>
      </c>
      <c r="I437" s="186"/>
      <c r="J437" s="187">
        <f>ROUND(I437*H437,2)</f>
        <v>0</v>
      </c>
      <c r="K437" s="188"/>
      <c r="L437" s="39"/>
      <c r="M437" s="189" t="s">
        <v>1</v>
      </c>
      <c r="N437" s="190" t="s">
        <v>38</v>
      </c>
      <c r="O437" s="71"/>
      <c r="P437" s="191">
        <f>O437*H437</f>
        <v>0</v>
      </c>
      <c r="Q437" s="191">
        <v>0</v>
      </c>
      <c r="R437" s="191">
        <f>Q437*H437</f>
        <v>0</v>
      </c>
      <c r="S437" s="191">
        <v>0</v>
      </c>
      <c r="T437" s="192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93" t="s">
        <v>120</v>
      </c>
      <c r="AT437" s="193" t="s">
        <v>116</v>
      </c>
      <c r="AU437" s="193" t="s">
        <v>81</v>
      </c>
      <c r="AY437" s="17" t="s">
        <v>115</v>
      </c>
      <c r="BE437" s="194">
        <f>IF(N437="základní",J437,0)</f>
        <v>0</v>
      </c>
      <c r="BF437" s="194">
        <f>IF(N437="snížená",J437,0)</f>
        <v>0</v>
      </c>
      <c r="BG437" s="194">
        <f>IF(N437="zákl. přenesená",J437,0)</f>
        <v>0</v>
      </c>
      <c r="BH437" s="194">
        <f>IF(N437="sníž. přenesená",J437,0)</f>
        <v>0</v>
      </c>
      <c r="BI437" s="194">
        <f>IF(N437="nulová",J437,0)</f>
        <v>0</v>
      </c>
      <c r="BJ437" s="17" t="s">
        <v>79</v>
      </c>
      <c r="BK437" s="194">
        <f>ROUND(I437*H437,2)</f>
        <v>0</v>
      </c>
      <c r="BL437" s="17" t="s">
        <v>120</v>
      </c>
      <c r="BM437" s="193" t="s">
        <v>434</v>
      </c>
    </row>
    <row r="438" spans="1:65" s="2" customFormat="1" ht="19.5">
      <c r="A438" s="34"/>
      <c r="B438" s="35"/>
      <c r="C438" s="36"/>
      <c r="D438" s="195" t="s">
        <v>121</v>
      </c>
      <c r="E438" s="36"/>
      <c r="F438" s="196" t="s">
        <v>387</v>
      </c>
      <c r="G438" s="36"/>
      <c r="H438" s="36"/>
      <c r="I438" s="197"/>
      <c r="J438" s="36"/>
      <c r="K438" s="36"/>
      <c r="L438" s="39"/>
      <c r="M438" s="198"/>
      <c r="N438" s="199"/>
      <c r="O438" s="71"/>
      <c r="P438" s="71"/>
      <c r="Q438" s="71"/>
      <c r="R438" s="71"/>
      <c r="S438" s="71"/>
      <c r="T438" s="72"/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T438" s="17" t="s">
        <v>121</v>
      </c>
      <c r="AU438" s="17" t="s">
        <v>81</v>
      </c>
    </row>
    <row r="439" spans="1:65" s="13" customFormat="1" ht="11.25">
      <c r="B439" s="200"/>
      <c r="C439" s="201"/>
      <c r="D439" s="195" t="s">
        <v>122</v>
      </c>
      <c r="E439" s="202" t="s">
        <v>1</v>
      </c>
      <c r="F439" s="203" t="s">
        <v>435</v>
      </c>
      <c r="G439" s="201"/>
      <c r="H439" s="204">
        <v>2.6</v>
      </c>
      <c r="I439" s="205"/>
      <c r="J439" s="201"/>
      <c r="K439" s="201"/>
      <c r="L439" s="206"/>
      <c r="M439" s="207"/>
      <c r="N439" s="208"/>
      <c r="O439" s="208"/>
      <c r="P439" s="208"/>
      <c r="Q439" s="208"/>
      <c r="R439" s="208"/>
      <c r="S439" s="208"/>
      <c r="T439" s="209"/>
      <c r="AT439" s="210" t="s">
        <v>122</v>
      </c>
      <c r="AU439" s="210" t="s">
        <v>81</v>
      </c>
      <c r="AV439" s="13" t="s">
        <v>81</v>
      </c>
      <c r="AW439" s="13" t="s">
        <v>30</v>
      </c>
      <c r="AX439" s="13" t="s">
        <v>73</v>
      </c>
      <c r="AY439" s="210" t="s">
        <v>115</v>
      </c>
    </row>
    <row r="440" spans="1:65" s="14" customFormat="1" ht="11.25">
      <c r="B440" s="211"/>
      <c r="C440" s="212"/>
      <c r="D440" s="195" t="s">
        <v>122</v>
      </c>
      <c r="E440" s="213" t="s">
        <v>1</v>
      </c>
      <c r="F440" s="214" t="s">
        <v>124</v>
      </c>
      <c r="G440" s="212"/>
      <c r="H440" s="215">
        <v>2.6</v>
      </c>
      <c r="I440" s="216"/>
      <c r="J440" s="212"/>
      <c r="K440" s="212"/>
      <c r="L440" s="217"/>
      <c r="M440" s="218"/>
      <c r="N440" s="219"/>
      <c r="O440" s="219"/>
      <c r="P440" s="219"/>
      <c r="Q440" s="219"/>
      <c r="R440" s="219"/>
      <c r="S440" s="219"/>
      <c r="T440" s="220"/>
      <c r="AT440" s="221" t="s">
        <v>122</v>
      </c>
      <c r="AU440" s="221" t="s">
        <v>81</v>
      </c>
      <c r="AV440" s="14" t="s">
        <v>120</v>
      </c>
      <c r="AW440" s="14" t="s">
        <v>30</v>
      </c>
      <c r="AX440" s="14" t="s">
        <v>79</v>
      </c>
      <c r="AY440" s="221" t="s">
        <v>115</v>
      </c>
    </row>
    <row r="441" spans="1:65" s="2" customFormat="1" ht="21.75" customHeight="1">
      <c r="A441" s="34"/>
      <c r="B441" s="35"/>
      <c r="C441" s="181" t="s">
        <v>436</v>
      </c>
      <c r="D441" s="181" t="s">
        <v>116</v>
      </c>
      <c r="E441" s="182" t="s">
        <v>437</v>
      </c>
      <c r="F441" s="183" t="s">
        <v>438</v>
      </c>
      <c r="G441" s="184" t="s">
        <v>165</v>
      </c>
      <c r="H441" s="185">
        <v>3.69</v>
      </c>
      <c r="I441" s="186"/>
      <c r="J441" s="187">
        <f>ROUND(I441*H441,2)</f>
        <v>0</v>
      </c>
      <c r="K441" s="188"/>
      <c r="L441" s="39"/>
      <c r="M441" s="189" t="s">
        <v>1</v>
      </c>
      <c r="N441" s="190" t="s">
        <v>38</v>
      </c>
      <c r="O441" s="71"/>
      <c r="P441" s="191">
        <f>O441*H441</f>
        <v>0</v>
      </c>
      <c r="Q441" s="191">
        <v>0</v>
      </c>
      <c r="R441" s="191">
        <f>Q441*H441</f>
        <v>0</v>
      </c>
      <c r="S441" s="191">
        <v>0</v>
      </c>
      <c r="T441" s="192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93" t="s">
        <v>120</v>
      </c>
      <c r="AT441" s="193" t="s">
        <v>116</v>
      </c>
      <c r="AU441" s="193" t="s">
        <v>81</v>
      </c>
      <c r="AY441" s="17" t="s">
        <v>115</v>
      </c>
      <c r="BE441" s="194">
        <f>IF(N441="základní",J441,0)</f>
        <v>0</v>
      </c>
      <c r="BF441" s="194">
        <f>IF(N441="snížená",J441,0)</f>
        <v>0</v>
      </c>
      <c r="BG441" s="194">
        <f>IF(N441="zákl. přenesená",J441,0)</f>
        <v>0</v>
      </c>
      <c r="BH441" s="194">
        <f>IF(N441="sníž. přenesená",J441,0)</f>
        <v>0</v>
      </c>
      <c r="BI441" s="194">
        <f>IF(N441="nulová",J441,0)</f>
        <v>0</v>
      </c>
      <c r="BJ441" s="17" t="s">
        <v>79</v>
      </c>
      <c r="BK441" s="194">
        <f>ROUND(I441*H441,2)</f>
        <v>0</v>
      </c>
      <c r="BL441" s="17" t="s">
        <v>120</v>
      </c>
      <c r="BM441" s="193" t="s">
        <v>439</v>
      </c>
    </row>
    <row r="442" spans="1:65" s="2" customFormat="1" ht="11.25">
      <c r="A442" s="34"/>
      <c r="B442" s="35"/>
      <c r="C442" s="36"/>
      <c r="D442" s="195" t="s">
        <v>121</v>
      </c>
      <c r="E442" s="36"/>
      <c r="F442" s="196" t="s">
        <v>438</v>
      </c>
      <c r="G442" s="36"/>
      <c r="H442" s="36"/>
      <c r="I442" s="197"/>
      <c r="J442" s="36"/>
      <c r="K442" s="36"/>
      <c r="L442" s="39"/>
      <c r="M442" s="198"/>
      <c r="N442" s="199"/>
      <c r="O442" s="71"/>
      <c r="P442" s="71"/>
      <c r="Q442" s="71"/>
      <c r="R442" s="71"/>
      <c r="S442" s="71"/>
      <c r="T442" s="72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T442" s="17" t="s">
        <v>121</v>
      </c>
      <c r="AU442" s="17" t="s">
        <v>81</v>
      </c>
    </row>
    <row r="443" spans="1:65" s="13" customFormat="1" ht="11.25">
      <c r="B443" s="200"/>
      <c r="C443" s="201"/>
      <c r="D443" s="195" t="s">
        <v>122</v>
      </c>
      <c r="E443" s="202" t="s">
        <v>1</v>
      </c>
      <c r="F443" s="203" t="s">
        <v>440</v>
      </c>
      <c r="G443" s="201"/>
      <c r="H443" s="204">
        <v>3.69</v>
      </c>
      <c r="I443" s="205"/>
      <c r="J443" s="201"/>
      <c r="K443" s="201"/>
      <c r="L443" s="206"/>
      <c r="M443" s="207"/>
      <c r="N443" s="208"/>
      <c r="O443" s="208"/>
      <c r="P443" s="208"/>
      <c r="Q443" s="208"/>
      <c r="R443" s="208"/>
      <c r="S443" s="208"/>
      <c r="T443" s="209"/>
      <c r="AT443" s="210" t="s">
        <v>122</v>
      </c>
      <c r="AU443" s="210" t="s">
        <v>81</v>
      </c>
      <c r="AV443" s="13" t="s">
        <v>81</v>
      </c>
      <c r="AW443" s="13" t="s">
        <v>30</v>
      </c>
      <c r="AX443" s="13" t="s">
        <v>73</v>
      </c>
      <c r="AY443" s="210" t="s">
        <v>115</v>
      </c>
    </row>
    <row r="444" spans="1:65" s="14" customFormat="1" ht="11.25">
      <c r="B444" s="211"/>
      <c r="C444" s="212"/>
      <c r="D444" s="195" t="s">
        <v>122</v>
      </c>
      <c r="E444" s="213" t="s">
        <v>1</v>
      </c>
      <c r="F444" s="214" t="s">
        <v>124</v>
      </c>
      <c r="G444" s="212"/>
      <c r="H444" s="215">
        <v>3.69</v>
      </c>
      <c r="I444" s="216"/>
      <c r="J444" s="212"/>
      <c r="K444" s="212"/>
      <c r="L444" s="217"/>
      <c r="M444" s="218"/>
      <c r="N444" s="219"/>
      <c r="O444" s="219"/>
      <c r="P444" s="219"/>
      <c r="Q444" s="219"/>
      <c r="R444" s="219"/>
      <c r="S444" s="219"/>
      <c r="T444" s="220"/>
      <c r="AT444" s="221" t="s">
        <v>122</v>
      </c>
      <c r="AU444" s="221" t="s">
        <v>81</v>
      </c>
      <c r="AV444" s="14" t="s">
        <v>120</v>
      </c>
      <c r="AW444" s="14" t="s">
        <v>30</v>
      </c>
      <c r="AX444" s="14" t="s">
        <v>79</v>
      </c>
      <c r="AY444" s="221" t="s">
        <v>115</v>
      </c>
    </row>
    <row r="445" spans="1:65" s="2" customFormat="1" ht="21.75" customHeight="1">
      <c r="A445" s="34"/>
      <c r="B445" s="35"/>
      <c r="C445" s="181" t="s">
        <v>262</v>
      </c>
      <c r="D445" s="181" t="s">
        <v>116</v>
      </c>
      <c r="E445" s="182" t="s">
        <v>394</v>
      </c>
      <c r="F445" s="183" t="s">
        <v>395</v>
      </c>
      <c r="G445" s="184" t="s">
        <v>141</v>
      </c>
      <c r="H445" s="185">
        <v>2</v>
      </c>
      <c r="I445" s="186"/>
      <c r="J445" s="187">
        <f>ROUND(I445*H445,2)</f>
        <v>0</v>
      </c>
      <c r="K445" s="188"/>
      <c r="L445" s="39"/>
      <c r="M445" s="189" t="s">
        <v>1</v>
      </c>
      <c r="N445" s="190" t="s">
        <v>38</v>
      </c>
      <c r="O445" s="71"/>
      <c r="P445" s="191">
        <f>O445*H445</f>
        <v>0</v>
      </c>
      <c r="Q445" s="191">
        <v>0</v>
      </c>
      <c r="R445" s="191">
        <f>Q445*H445</f>
        <v>0</v>
      </c>
      <c r="S445" s="191">
        <v>0</v>
      </c>
      <c r="T445" s="192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93" t="s">
        <v>120</v>
      </c>
      <c r="AT445" s="193" t="s">
        <v>116</v>
      </c>
      <c r="AU445" s="193" t="s">
        <v>81</v>
      </c>
      <c r="AY445" s="17" t="s">
        <v>115</v>
      </c>
      <c r="BE445" s="194">
        <f>IF(N445="základní",J445,0)</f>
        <v>0</v>
      </c>
      <c r="BF445" s="194">
        <f>IF(N445="snížená",J445,0)</f>
        <v>0</v>
      </c>
      <c r="BG445" s="194">
        <f>IF(N445="zákl. přenesená",J445,0)</f>
        <v>0</v>
      </c>
      <c r="BH445" s="194">
        <f>IF(N445="sníž. přenesená",J445,0)</f>
        <v>0</v>
      </c>
      <c r="BI445" s="194">
        <f>IF(N445="nulová",J445,0)</f>
        <v>0</v>
      </c>
      <c r="BJ445" s="17" t="s">
        <v>79</v>
      </c>
      <c r="BK445" s="194">
        <f>ROUND(I445*H445,2)</f>
        <v>0</v>
      </c>
      <c r="BL445" s="17" t="s">
        <v>120</v>
      </c>
      <c r="BM445" s="193" t="s">
        <v>441</v>
      </c>
    </row>
    <row r="446" spans="1:65" s="2" customFormat="1" ht="11.25">
      <c r="A446" s="34"/>
      <c r="B446" s="35"/>
      <c r="C446" s="36"/>
      <c r="D446" s="195" t="s">
        <v>121</v>
      </c>
      <c r="E446" s="36"/>
      <c r="F446" s="196" t="s">
        <v>395</v>
      </c>
      <c r="G446" s="36"/>
      <c r="H446" s="36"/>
      <c r="I446" s="197"/>
      <c r="J446" s="36"/>
      <c r="K446" s="36"/>
      <c r="L446" s="39"/>
      <c r="M446" s="198"/>
      <c r="N446" s="199"/>
      <c r="O446" s="71"/>
      <c r="P446" s="71"/>
      <c r="Q446" s="71"/>
      <c r="R446" s="71"/>
      <c r="S446" s="71"/>
      <c r="T446" s="72"/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T446" s="17" t="s">
        <v>121</v>
      </c>
      <c r="AU446" s="17" t="s">
        <v>81</v>
      </c>
    </row>
    <row r="447" spans="1:65" s="13" customFormat="1" ht="11.25">
      <c r="B447" s="200"/>
      <c r="C447" s="201"/>
      <c r="D447" s="195" t="s">
        <v>122</v>
      </c>
      <c r="E447" s="202" t="s">
        <v>1</v>
      </c>
      <c r="F447" s="203" t="s">
        <v>81</v>
      </c>
      <c r="G447" s="201"/>
      <c r="H447" s="204">
        <v>2</v>
      </c>
      <c r="I447" s="205"/>
      <c r="J447" s="201"/>
      <c r="K447" s="201"/>
      <c r="L447" s="206"/>
      <c r="M447" s="207"/>
      <c r="N447" s="208"/>
      <c r="O447" s="208"/>
      <c r="P447" s="208"/>
      <c r="Q447" s="208"/>
      <c r="R447" s="208"/>
      <c r="S447" s="208"/>
      <c r="T447" s="209"/>
      <c r="AT447" s="210" t="s">
        <v>122</v>
      </c>
      <c r="AU447" s="210" t="s">
        <v>81</v>
      </c>
      <c r="AV447" s="13" t="s">
        <v>81</v>
      </c>
      <c r="AW447" s="13" t="s">
        <v>30</v>
      </c>
      <c r="AX447" s="13" t="s">
        <v>73</v>
      </c>
      <c r="AY447" s="210" t="s">
        <v>115</v>
      </c>
    </row>
    <row r="448" spans="1:65" s="14" customFormat="1" ht="11.25">
      <c r="B448" s="211"/>
      <c r="C448" s="212"/>
      <c r="D448" s="195" t="s">
        <v>122</v>
      </c>
      <c r="E448" s="213" t="s">
        <v>1</v>
      </c>
      <c r="F448" s="214" t="s">
        <v>124</v>
      </c>
      <c r="G448" s="212"/>
      <c r="H448" s="215">
        <v>2</v>
      </c>
      <c r="I448" s="216"/>
      <c r="J448" s="212"/>
      <c r="K448" s="212"/>
      <c r="L448" s="217"/>
      <c r="M448" s="218"/>
      <c r="N448" s="219"/>
      <c r="O448" s="219"/>
      <c r="P448" s="219"/>
      <c r="Q448" s="219"/>
      <c r="R448" s="219"/>
      <c r="S448" s="219"/>
      <c r="T448" s="220"/>
      <c r="AT448" s="221" t="s">
        <v>122</v>
      </c>
      <c r="AU448" s="221" t="s">
        <v>81</v>
      </c>
      <c r="AV448" s="14" t="s">
        <v>120</v>
      </c>
      <c r="AW448" s="14" t="s">
        <v>30</v>
      </c>
      <c r="AX448" s="14" t="s">
        <v>79</v>
      </c>
      <c r="AY448" s="221" t="s">
        <v>115</v>
      </c>
    </row>
    <row r="449" spans="1:65" s="2" customFormat="1" ht="16.5" customHeight="1">
      <c r="A449" s="34"/>
      <c r="B449" s="35"/>
      <c r="C449" s="222" t="s">
        <v>442</v>
      </c>
      <c r="D449" s="222" t="s">
        <v>131</v>
      </c>
      <c r="E449" s="223" t="s">
        <v>398</v>
      </c>
      <c r="F449" s="224" t="s">
        <v>399</v>
      </c>
      <c r="G449" s="225" t="s">
        <v>141</v>
      </c>
      <c r="H449" s="226">
        <v>2</v>
      </c>
      <c r="I449" s="227"/>
      <c r="J449" s="228">
        <f>ROUND(I449*H449,2)</f>
        <v>0</v>
      </c>
      <c r="K449" s="229"/>
      <c r="L449" s="230"/>
      <c r="M449" s="231" t="s">
        <v>1</v>
      </c>
      <c r="N449" s="232" t="s">
        <v>38</v>
      </c>
      <c r="O449" s="71"/>
      <c r="P449" s="191">
        <f>O449*H449</f>
        <v>0</v>
      </c>
      <c r="Q449" s="191">
        <v>0</v>
      </c>
      <c r="R449" s="191">
        <f>Q449*H449</f>
        <v>0</v>
      </c>
      <c r="S449" s="191">
        <v>0</v>
      </c>
      <c r="T449" s="192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193" t="s">
        <v>135</v>
      </c>
      <c r="AT449" s="193" t="s">
        <v>131</v>
      </c>
      <c r="AU449" s="193" t="s">
        <v>81</v>
      </c>
      <c r="AY449" s="17" t="s">
        <v>115</v>
      </c>
      <c r="BE449" s="194">
        <f>IF(N449="základní",J449,0)</f>
        <v>0</v>
      </c>
      <c r="BF449" s="194">
        <f>IF(N449="snížená",J449,0)</f>
        <v>0</v>
      </c>
      <c r="BG449" s="194">
        <f>IF(N449="zákl. přenesená",J449,0)</f>
        <v>0</v>
      </c>
      <c r="BH449" s="194">
        <f>IF(N449="sníž. přenesená",J449,0)</f>
        <v>0</v>
      </c>
      <c r="BI449" s="194">
        <f>IF(N449="nulová",J449,0)</f>
        <v>0</v>
      </c>
      <c r="BJ449" s="17" t="s">
        <v>79</v>
      </c>
      <c r="BK449" s="194">
        <f>ROUND(I449*H449,2)</f>
        <v>0</v>
      </c>
      <c r="BL449" s="17" t="s">
        <v>120</v>
      </c>
      <c r="BM449" s="193" t="s">
        <v>443</v>
      </c>
    </row>
    <row r="450" spans="1:65" s="2" customFormat="1" ht="11.25">
      <c r="A450" s="34"/>
      <c r="B450" s="35"/>
      <c r="C450" s="36"/>
      <c r="D450" s="195" t="s">
        <v>121</v>
      </c>
      <c r="E450" s="36"/>
      <c r="F450" s="196" t="s">
        <v>399</v>
      </c>
      <c r="G450" s="36"/>
      <c r="H450" s="36"/>
      <c r="I450" s="197"/>
      <c r="J450" s="36"/>
      <c r="K450" s="36"/>
      <c r="L450" s="39"/>
      <c r="M450" s="198"/>
      <c r="N450" s="199"/>
      <c r="O450" s="71"/>
      <c r="P450" s="71"/>
      <c r="Q450" s="71"/>
      <c r="R450" s="71"/>
      <c r="S450" s="71"/>
      <c r="T450" s="72"/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T450" s="17" t="s">
        <v>121</v>
      </c>
      <c r="AU450" s="17" t="s">
        <v>81</v>
      </c>
    </row>
    <row r="451" spans="1:65" s="13" customFormat="1" ht="11.25">
      <c r="B451" s="200"/>
      <c r="C451" s="201"/>
      <c r="D451" s="195" t="s">
        <v>122</v>
      </c>
      <c r="E451" s="202" t="s">
        <v>1</v>
      </c>
      <c r="F451" s="203" t="s">
        <v>81</v>
      </c>
      <c r="G451" s="201"/>
      <c r="H451" s="204">
        <v>2</v>
      </c>
      <c r="I451" s="205"/>
      <c r="J451" s="201"/>
      <c r="K451" s="201"/>
      <c r="L451" s="206"/>
      <c r="M451" s="207"/>
      <c r="N451" s="208"/>
      <c r="O451" s="208"/>
      <c r="P451" s="208"/>
      <c r="Q451" s="208"/>
      <c r="R451" s="208"/>
      <c r="S451" s="208"/>
      <c r="T451" s="209"/>
      <c r="AT451" s="210" t="s">
        <v>122</v>
      </c>
      <c r="AU451" s="210" t="s">
        <v>81</v>
      </c>
      <c r="AV451" s="13" t="s">
        <v>81</v>
      </c>
      <c r="AW451" s="13" t="s">
        <v>30</v>
      </c>
      <c r="AX451" s="13" t="s">
        <v>73</v>
      </c>
      <c r="AY451" s="210" t="s">
        <v>115</v>
      </c>
    </row>
    <row r="452" spans="1:65" s="14" customFormat="1" ht="11.25">
      <c r="B452" s="211"/>
      <c r="C452" s="212"/>
      <c r="D452" s="195" t="s">
        <v>122</v>
      </c>
      <c r="E452" s="213" t="s">
        <v>1</v>
      </c>
      <c r="F452" s="214" t="s">
        <v>124</v>
      </c>
      <c r="G452" s="212"/>
      <c r="H452" s="215">
        <v>2</v>
      </c>
      <c r="I452" s="216"/>
      <c r="J452" s="212"/>
      <c r="K452" s="212"/>
      <c r="L452" s="217"/>
      <c r="M452" s="218"/>
      <c r="N452" s="219"/>
      <c r="O452" s="219"/>
      <c r="P452" s="219"/>
      <c r="Q452" s="219"/>
      <c r="R452" s="219"/>
      <c r="S452" s="219"/>
      <c r="T452" s="220"/>
      <c r="AT452" s="221" t="s">
        <v>122</v>
      </c>
      <c r="AU452" s="221" t="s">
        <v>81</v>
      </c>
      <c r="AV452" s="14" t="s">
        <v>120</v>
      </c>
      <c r="AW452" s="14" t="s">
        <v>30</v>
      </c>
      <c r="AX452" s="14" t="s">
        <v>79</v>
      </c>
      <c r="AY452" s="221" t="s">
        <v>115</v>
      </c>
    </row>
    <row r="453" spans="1:65" s="2" customFormat="1" ht="16.5" customHeight="1">
      <c r="A453" s="34"/>
      <c r="B453" s="35"/>
      <c r="C453" s="222" t="s">
        <v>264</v>
      </c>
      <c r="D453" s="222" t="s">
        <v>131</v>
      </c>
      <c r="E453" s="223" t="s">
        <v>401</v>
      </c>
      <c r="F453" s="224" t="s">
        <v>402</v>
      </c>
      <c r="G453" s="225" t="s">
        <v>141</v>
      </c>
      <c r="H453" s="226">
        <v>3</v>
      </c>
      <c r="I453" s="227"/>
      <c r="J453" s="228">
        <f>ROUND(I453*H453,2)</f>
        <v>0</v>
      </c>
      <c r="K453" s="229"/>
      <c r="L453" s="230"/>
      <c r="M453" s="231" t="s">
        <v>1</v>
      </c>
      <c r="N453" s="232" t="s">
        <v>38</v>
      </c>
      <c r="O453" s="71"/>
      <c r="P453" s="191">
        <f>O453*H453</f>
        <v>0</v>
      </c>
      <c r="Q453" s="191">
        <v>0</v>
      </c>
      <c r="R453" s="191">
        <f>Q453*H453</f>
        <v>0</v>
      </c>
      <c r="S453" s="191">
        <v>0</v>
      </c>
      <c r="T453" s="192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93" t="s">
        <v>135</v>
      </c>
      <c r="AT453" s="193" t="s">
        <v>131</v>
      </c>
      <c r="AU453" s="193" t="s">
        <v>81</v>
      </c>
      <c r="AY453" s="17" t="s">
        <v>115</v>
      </c>
      <c r="BE453" s="194">
        <f>IF(N453="základní",J453,0)</f>
        <v>0</v>
      </c>
      <c r="BF453" s="194">
        <f>IF(N453="snížená",J453,0)</f>
        <v>0</v>
      </c>
      <c r="BG453" s="194">
        <f>IF(N453="zákl. přenesená",J453,0)</f>
        <v>0</v>
      </c>
      <c r="BH453" s="194">
        <f>IF(N453="sníž. přenesená",J453,0)</f>
        <v>0</v>
      </c>
      <c r="BI453" s="194">
        <f>IF(N453="nulová",J453,0)</f>
        <v>0</v>
      </c>
      <c r="BJ453" s="17" t="s">
        <v>79</v>
      </c>
      <c r="BK453" s="194">
        <f>ROUND(I453*H453,2)</f>
        <v>0</v>
      </c>
      <c r="BL453" s="17" t="s">
        <v>120</v>
      </c>
      <c r="BM453" s="193" t="s">
        <v>444</v>
      </c>
    </row>
    <row r="454" spans="1:65" s="2" customFormat="1" ht="11.25">
      <c r="A454" s="34"/>
      <c r="B454" s="35"/>
      <c r="C454" s="36"/>
      <c r="D454" s="195" t="s">
        <v>121</v>
      </c>
      <c r="E454" s="36"/>
      <c r="F454" s="196" t="s">
        <v>402</v>
      </c>
      <c r="G454" s="36"/>
      <c r="H454" s="36"/>
      <c r="I454" s="197"/>
      <c r="J454" s="36"/>
      <c r="K454" s="36"/>
      <c r="L454" s="39"/>
      <c r="M454" s="198"/>
      <c r="N454" s="199"/>
      <c r="O454" s="71"/>
      <c r="P454" s="71"/>
      <c r="Q454" s="71"/>
      <c r="R454" s="71"/>
      <c r="S454" s="71"/>
      <c r="T454" s="72"/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T454" s="17" t="s">
        <v>121</v>
      </c>
      <c r="AU454" s="17" t="s">
        <v>81</v>
      </c>
    </row>
    <row r="455" spans="1:65" s="13" customFormat="1" ht="11.25">
      <c r="B455" s="200"/>
      <c r="C455" s="201"/>
      <c r="D455" s="195" t="s">
        <v>122</v>
      </c>
      <c r="E455" s="202" t="s">
        <v>1</v>
      </c>
      <c r="F455" s="203" t="s">
        <v>130</v>
      </c>
      <c r="G455" s="201"/>
      <c r="H455" s="204">
        <v>3</v>
      </c>
      <c r="I455" s="205"/>
      <c r="J455" s="201"/>
      <c r="K455" s="201"/>
      <c r="L455" s="206"/>
      <c r="M455" s="207"/>
      <c r="N455" s="208"/>
      <c r="O455" s="208"/>
      <c r="P455" s="208"/>
      <c r="Q455" s="208"/>
      <c r="R455" s="208"/>
      <c r="S455" s="208"/>
      <c r="T455" s="209"/>
      <c r="AT455" s="210" t="s">
        <v>122</v>
      </c>
      <c r="AU455" s="210" t="s">
        <v>81</v>
      </c>
      <c r="AV455" s="13" t="s">
        <v>81</v>
      </c>
      <c r="AW455" s="13" t="s">
        <v>30</v>
      </c>
      <c r="AX455" s="13" t="s">
        <v>73</v>
      </c>
      <c r="AY455" s="210" t="s">
        <v>115</v>
      </c>
    </row>
    <row r="456" spans="1:65" s="14" customFormat="1" ht="11.25">
      <c r="B456" s="211"/>
      <c r="C456" s="212"/>
      <c r="D456" s="195" t="s">
        <v>122</v>
      </c>
      <c r="E456" s="213" t="s">
        <v>1</v>
      </c>
      <c r="F456" s="214" t="s">
        <v>124</v>
      </c>
      <c r="G456" s="212"/>
      <c r="H456" s="215">
        <v>3</v>
      </c>
      <c r="I456" s="216"/>
      <c r="J456" s="212"/>
      <c r="K456" s="212"/>
      <c r="L456" s="217"/>
      <c r="M456" s="218"/>
      <c r="N456" s="219"/>
      <c r="O456" s="219"/>
      <c r="P456" s="219"/>
      <c r="Q456" s="219"/>
      <c r="R456" s="219"/>
      <c r="S456" s="219"/>
      <c r="T456" s="220"/>
      <c r="AT456" s="221" t="s">
        <v>122</v>
      </c>
      <c r="AU456" s="221" t="s">
        <v>81</v>
      </c>
      <c r="AV456" s="14" t="s">
        <v>120</v>
      </c>
      <c r="AW456" s="14" t="s">
        <v>30</v>
      </c>
      <c r="AX456" s="14" t="s">
        <v>79</v>
      </c>
      <c r="AY456" s="221" t="s">
        <v>115</v>
      </c>
    </row>
    <row r="457" spans="1:65" s="2" customFormat="1" ht="21.75" customHeight="1">
      <c r="A457" s="34"/>
      <c r="B457" s="35"/>
      <c r="C457" s="181" t="s">
        <v>445</v>
      </c>
      <c r="D457" s="181" t="s">
        <v>116</v>
      </c>
      <c r="E457" s="182" t="s">
        <v>418</v>
      </c>
      <c r="F457" s="183" t="s">
        <v>419</v>
      </c>
      <c r="G457" s="184" t="s">
        <v>127</v>
      </c>
      <c r="H457" s="185">
        <v>3.75</v>
      </c>
      <c r="I457" s="186"/>
      <c r="J457" s="187">
        <f>ROUND(I457*H457,2)</f>
        <v>0</v>
      </c>
      <c r="K457" s="188"/>
      <c r="L457" s="39"/>
      <c r="M457" s="189" t="s">
        <v>1</v>
      </c>
      <c r="N457" s="190" t="s">
        <v>38</v>
      </c>
      <c r="O457" s="71"/>
      <c r="P457" s="191">
        <f>O457*H457</f>
        <v>0</v>
      </c>
      <c r="Q457" s="191">
        <v>0</v>
      </c>
      <c r="R457" s="191">
        <f>Q457*H457</f>
        <v>0</v>
      </c>
      <c r="S457" s="191">
        <v>0</v>
      </c>
      <c r="T457" s="192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93" t="s">
        <v>120</v>
      </c>
      <c r="AT457" s="193" t="s">
        <v>116</v>
      </c>
      <c r="AU457" s="193" t="s">
        <v>81</v>
      </c>
      <c r="AY457" s="17" t="s">
        <v>115</v>
      </c>
      <c r="BE457" s="194">
        <f>IF(N457="základní",J457,0)</f>
        <v>0</v>
      </c>
      <c r="BF457" s="194">
        <f>IF(N457="snížená",J457,0)</f>
        <v>0</v>
      </c>
      <c r="BG457" s="194">
        <f>IF(N457="zákl. přenesená",J457,0)</f>
        <v>0</v>
      </c>
      <c r="BH457" s="194">
        <f>IF(N457="sníž. přenesená",J457,0)</f>
        <v>0</v>
      </c>
      <c r="BI457" s="194">
        <f>IF(N457="nulová",J457,0)</f>
        <v>0</v>
      </c>
      <c r="BJ457" s="17" t="s">
        <v>79</v>
      </c>
      <c r="BK457" s="194">
        <f>ROUND(I457*H457,2)</f>
        <v>0</v>
      </c>
      <c r="BL457" s="17" t="s">
        <v>120</v>
      </c>
      <c r="BM457" s="193" t="s">
        <v>446</v>
      </c>
    </row>
    <row r="458" spans="1:65" s="2" customFormat="1" ht="19.5">
      <c r="A458" s="34"/>
      <c r="B458" s="35"/>
      <c r="C458" s="36"/>
      <c r="D458" s="195" t="s">
        <v>121</v>
      </c>
      <c r="E458" s="36"/>
      <c r="F458" s="196" t="s">
        <v>419</v>
      </c>
      <c r="G458" s="36"/>
      <c r="H458" s="36"/>
      <c r="I458" s="197"/>
      <c r="J458" s="36"/>
      <c r="K458" s="36"/>
      <c r="L458" s="39"/>
      <c r="M458" s="198"/>
      <c r="N458" s="199"/>
      <c r="O458" s="71"/>
      <c r="P458" s="71"/>
      <c r="Q458" s="71"/>
      <c r="R458" s="71"/>
      <c r="S458" s="71"/>
      <c r="T458" s="72"/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T458" s="17" t="s">
        <v>121</v>
      </c>
      <c r="AU458" s="17" t="s">
        <v>81</v>
      </c>
    </row>
    <row r="459" spans="1:65" s="13" customFormat="1" ht="11.25">
      <c r="B459" s="200"/>
      <c r="C459" s="201"/>
      <c r="D459" s="195" t="s">
        <v>122</v>
      </c>
      <c r="E459" s="202" t="s">
        <v>1</v>
      </c>
      <c r="F459" s="203" t="s">
        <v>447</v>
      </c>
      <c r="G459" s="201"/>
      <c r="H459" s="204">
        <v>3.75</v>
      </c>
      <c r="I459" s="205"/>
      <c r="J459" s="201"/>
      <c r="K459" s="201"/>
      <c r="L459" s="206"/>
      <c r="M459" s="207"/>
      <c r="N459" s="208"/>
      <c r="O459" s="208"/>
      <c r="P459" s="208"/>
      <c r="Q459" s="208"/>
      <c r="R459" s="208"/>
      <c r="S459" s="208"/>
      <c r="T459" s="209"/>
      <c r="AT459" s="210" t="s">
        <v>122</v>
      </c>
      <c r="AU459" s="210" t="s">
        <v>81</v>
      </c>
      <c r="AV459" s="13" t="s">
        <v>81</v>
      </c>
      <c r="AW459" s="13" t="s">
        <v>30</v>
      </c>
      <c r="AX459" s="13" t="s">
        <v>73</v>
      </c>
      <c r="AY459" s="210" t="s">
        <v>115</v>
      </c>
    </row>
    <row r="460" spans="1:65" s="14" customFormat="1" ht="11.25">
      <c r="B460" s="211"/>
      <c r="C460" s="212"/>
      <c r="D460" s="195" t="s">
        <v>122</v>
      </c>
      <c r="E460" s="213" t="s">
        <v>1</v>
      </c>
      <c r="F460" s="214" t="s">
        <v>124</v>
      </c>
      <c r="G460" s="212"/>
      <c r="H460" s="215">
        <v>3.75</v>
      </c>
      <c r="I460" s="216"/>
      <c r="J460" s="212"/>
      <c r="K460" s="212"/>
      <c r="L460" s="217"/>
      <c r="M460" s="218"/>
      <c r="N460" s="219"/>
      <c r="O460" s="219"/>
      <c r="P460" s="219"/>
      <c r="Q460" s="219"/>
      <c r="R460" s="219"/>
      <c r="S460" s="219"/>
      <c r="T460" s="220"/>
      <c r="AT460" s="221" t="s">
        <v>122</v>
      </c>
      <c r="AU460" s="221" t="s">
        <v>81</v>
      </c>
      <c r="AV460" s="14" t="s">
        <v>120</v>
      </c>
      <c r="AW460" s="14" t="s">
        <v>30</v>
      </c>
      <c r="AX460" s="14" t="s">
        <v>79</v>
      </c>
      <c r="AY460" s="221" t="s">
        <v>115</v>
      </c>
    </row>
    <row r="461" spans="1:65" s="2" customFormat="1" ht="21.75" customHeight="1">
      <c r="A461" s="34"/>
      <c r="B461" s="35"/>
      <c r="C461" s="222" t="s">
        <v>265</v>
      </c>
      <c r="D461" s="222" t="s">
        <v>131</v>
      </c>
      <c r="E461" s="223" t="s">
        <v>423</v>
      </c>
      <c r="F461" s="224" t="s">
        <v>424</v>
      </c>
      <c r="G461" s="225" t="s">
        <v>165</v>
      </c>
      <c r="H461" s="226">
        <v>15</v>
      </c>
      <c r="I461" s="227"/>
      <c r="J461" s="228">
        <f>ROUND(I461*H461,2)</f>
        <v>0</v>
      </c>
      <c r="K461" s="229"/>
      <c r="L461" s="230"/>
      <c r="M461" s="231" t="s">
        <v>1</v>
      </c>
      <c r="N461" s="232" t="s">
        <v>38</v>
      </c>
      <c r="O461" s="71"/>
      <c r="P461" s="191">
        <f>O461*H461</f>
        <v>0</v>
      </c>
      <c r="Q461" s="191">
        <v>0</v>
      </c>
      <c r="R461" s="191">
        <f>Q461*H461</f>
        <v>0</v>
      </c>
      <c r="S461" s="191">
        <v>0</v>
      </c>
      <c r="T461" s="192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93" t="s">
        <v>135</v>
      </c>
      <c r="AT461" s="193" t="s">
        <v>131</v>
      </c>
      <c r="AU461" s="193" t="s">
        <v>81</v>
      </c>
      <c r="AY461" s="17" t="s">
        <v>115</v>
      </c>
      <c r="BE461" s="194">
        <f>IF(N461="základní",J461,0)</f>
        <v>0</v>
      </c>
      <c r="BF461" s="194">
        <f>IF(N461="snížená",J461,0)</f>
        <v>0</v>
      </c>
      <c r="BG461" s="194">
        <f>IF(N461="zákl. přenesená",J461,0)</f>
        <v>0</v>
      </c>
      <c r="BH461" s="194">
        <f>IF(N461="sníž. přenesená",J461,0)</f>
        <v>0</v>
      </c>
      <c r="BI461" s="194">
        <f>IF(N461="nulová",J461,0)</f>
        <v>0</v>
      </c>
      <c r="BJ461" s="17" t="s">
        <v>79</v>
      </c>
      <c r="BK461" s="194">
        <f>ROUND(I461*H461,2)</f>
        <v>0</v>
      </c>
      <c r="BL461" s="17" t="s">
        <v>120</v>
      </c>
      <c r="BM461" s="193" t="s">
        <v>448</v>
      </c>
    </row>
    <row r="462" spans="1:65" s="2" customFormat="1" ht="19.5">
      <c r="A462" s="34"/>
      <c r="B462" s="35"/>
      <c r="C462" s="36"/>
      <c r="D462" s="195" t="s">
        <v>121</v>
      </c>
      <c r="E462" s="36"/>
      <c r="F462" s="196" t="s">
        <v>424</v>
      </c>
      <c r="G462" s="36"/>
      <c r="H462" s="36"/>
      <c r="I462" s="197"/>
      <c r="J462" s="36"/>
      <c r="K462" s="36"/>
      <c r="L462" s="39"/>
      <c r="M462" s="198"/>
      <c r="N462" s="199"/>
      <c r="O462" s="71"/>
      <c r="P462" s="71"/>
      <c r="Q462" s="71"/>
      <c r="R462" s="71"/>
      <c r="S462" s="71"/>
      <c r="T462" s="72"/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T462" s="17" t="s">
        <v>121</v>
      </c>
      <c r="AU462" s="17" t="s">
        <v>81</v>
      </c>
    </row>
    <row r="463" spans="1:65" s="13" customFormat="1" ht="11.25">
      <c r="B463" s="200"/>
      <c r="C463" s="201"/>
      <c r="D463" s="195" t="s">
        <v>122</v>
      </c>
      <c r="E463" s="202" t="s">
        <v>1</v>
      </c>
      <c r="F463" s="203" t="s">
        <v>449</v>
      </c>
      <c r="G463" s="201"/>
      <c r="H463" s="204">
        <v>15</v>
      </c>
      <c r="I463" s="205"/>
      <c r="J463" s="201"/>
      <c r="K463" s="201"/>
      <c r="L463" s="206"/>
      <c r="M463" s="207"/>
      <c r="N463" s="208"/>
      <c r="O463" s="208"/>
      <c r="P463" s="208"/>
      <c r="Q463" s="208"/>
      <c r="R463" s="208"/>
      <c r="S463" s="208"/>
      <c r="T463" s="209"/>
      <c r="AT463" s="210" t="s">
        <v>122</v>
      </c>
      <c r="AU463" s="210" t="s">
        <v>81</v>
      </c>
      <c r="AV463" s="13" t="s">
        <v>81</v>
      </c>
      <c r="AW463" s="13" t="s">
        <v>30</v>
      </c>
      <c r="AX463" s="13" t="s">
        <v>73</v>
      </c>
      <c r="AY463" s="210" t="s">
        <v>115</v>
      </c>
    </row>
    <row r="464" spans="1:65" s="14" customFormat="1" ht="11.25">
      <c r="B464" s="211"/>
      <c r="C464" s="212"/>
      <c r="D464" s="195" t="s">
        <v>122</v>
      </c>
      <c r="E464" s="213" t="s">
        <v>1</v>
      </c>
      <c r="F464" s="214" t="s">
        <v>124</v>
      </c>
      <c r="G464" s="212"/>
      <c r="H464" s="215">
        <v>15</v>
      </c>
      <c r="I464" s="216"/>
      <c r="J464" s="212"/>
      <c r="K464" s="212"/>
      <c r="L464" s="217"/>
      <c r="M464" s="218"/>
      <c r="N464" s="219"/>
      <c r="O464" s="219"/>
      <c r="P464" s="219"/>
      <c r="Q464" s="219"/>
      <c r="R464" s="219"/>
      <c r="S464" s="219"/>
      <c r="T464" s="220"/>
      <c r="AT464" s="221" t="s">
        <v>122</v>
      </c>
      <c r="AU464" s="221" t="s">
        <v>81</v>
      </c>
      <c r="AV464" s="14" t="s">
        <v>120</v>
      </c>
      <c r="AW464" s="14" t="s">
        <v>30</v>
      </c>
      <c r="AX464" s="14" t="s">
        <v>79</v>
      </c>
      <c r="AY464" s="221" t="s">
        <v>115</v>
      </c>
    </row>
    <row r="465" spans="1:65" s="2" customFormat="1" ht="21.75" customHeight="1">
      <c r="A465" s="34"/>
      <c r="B465" s="35"/>
      <c r="C465" s="181" t="s">
        <v>450</v>
      </c>
      <c r="D465" s="181" t="s">
        <v>116</v>
      </c>
      <c r="E465" s="182" t="s">
        <v>409</v>
      </c>
      <c r="F465" s="183" t="s">
        <v>410</v>
      </c>
      <c r="G465" s="184" t="s">
        <v>127</v>
      </c>
      <c r="H465" s="185">
        <v>6.15</v>
      </c>
      <c r="I465" s="186"/>
      <c r="J465" s="187">
        <f>ROUND(I465*H465,2)</f>
        <v>0</v>
      </c>
      <c r="K465" s="188"/>
      <c r="L465" s="39"/>
      <c r="M465" s="189" t="s">
        <v>1</v>
      </c>
      <c r="N465" s="190" t="s">
        <v>38</v>
      </c>
      <c r="O465" s="71"/>
      <c r="P465" s="191">
        <f>O465*H465</f>
        <v>0</v>
      </c>
      <c r="Q465" s="191">
        <v>0</v>
      </c>
      <c r="R465" s="191">
        <f>Q465*H465</f>
        <v>0</v>
      </c>
      <c r="S465" s="191">
        <v>0</v>
      </c>
      <c r="T465" s="192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93" t="s">
        <v>120</v>
      </c>
      <c r="AT465" s="193" t="s">
        <v>116</v>
      </c>
      <c r="AU465" s="193" t="s">
        <v>81</v>
      </c>
      <c r="AY465" s="17" t="s">
        <v>115</v>
      </c>
      <c r="BE465" s="194">
        <f>IF(N465="základní",J465,0)</f>
        <v>0</v>
      </c>
      <c r="BF465" s="194">
        <f>IF(N465="snížená",J465,0)</f>
        <v>0</v>
      </c>
      <c r="BG465" s="194">
        <f>IF(N465="zákl. přenesená",J465,0)</f>
        <v>0</v>
      </c>
      <c r="BH465" s="194">
        <f>IF(N465="sníž. přenesená",J465,0)</f>
        <v>0</v>
      </c>
      <c r="BI465" s="194">
        <f>IF(N465="nulová",J465,0)</f>
        <v>0</v>
      </c>
      <c r="BJ465" s="17" t="s">
        <v>79</v>
      </c>
      <c r="BK465" s="194">
        <f>ROUND(I465*H465,2)</f>
        <v>0</v>
      </c>
      <c r="BL465" s="17" t="s">
        <v>120</v>
      </c>
      <c r="BM465" s="193" t="s">
        <v>451</v>
      </c>
    </row>
    <row r="466" spans="1:65" s="2" customFormat="1" ht="11.25">
      <c r="A466" s="34"/>
      <c r="B466" s="35"/>
      <c r="C466" s="36"/>
      <c r="D466" s="195" t="s">
        <v>121</v>
      </c>
      <c r="E466" s="36"/>
      <c r="F466" s="196" t="s">
        <v>410</v>
      </c>
      <c r="G466" s="36"/>
      <c r="H466" s="36"/>
      <c r="I466" s="197"/>
      <c r="J466" s="36"/>
      <c r="K466" s="36"/>
      <c r="L466" s="39"/>
      <c r="M466" s="198"/>
      <c r="N466" s="199"/>
      <c r="O466" s="71"/>
      <c r="P466" s="71"/>
      <c r="Q466" s="71"/>
      <c r="R466" s="71"/>
      <c r="S466" s="71"/>
      <c r="T466" s="72"/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T466" s="17" t="s">
        <v>121</v>
      </c>
      <c r="AU466" s="17" t="s">
        <v>81</v>
      </c>
    </row>
    <row r="467" spans="1:65" s="13" customFormat="1" ht="22.5">
      <c r="B467" s="200"/>
      <c r="C467" s="201"/>
      <c r="D467" s="195" t="s">
        <v>122</v>
      </c>
      <c r="E467" s="202" t="s">
        <v>1</v>
      </c>
      <c r="F467" s="203" t="s">
        <v>452</v>
      </c>
      <c r="G467" s="201"/>
      <c r="H467" s="204">
        <v>6.15</v>
      </c>
      <c r="I467" s="205"/>
      <c r="J467" s="201"/>
      <c r="K467" s="201"/>
      <c r="L467" s="206"/>
      <c r="M467" s="207"/>
      <c r="N467" s="208"/>
      <c r="O467" s="208"/>
      <c r="P467" s="208"/>
      <c r="Q467" s="208"/>
      <c r="R467" s="208"/>
      <c r="S467" s="208"/>
      <c r="T467" s="209"/>
      <c r="AT467" s="210" t="s">
        <v>122</v>
      </c>
      <c r="AU467" s="210" t="s">
        <v>81</v>
      </c>
      <c r="AV467" s="13" t="s">
        <v>81</v>
      </c>
      <c r="AW467" s="13" t="s">
        <v>30</v>
      </c>
      <c r="AX467" s="13" t="s">
        <v>73</v>
      </c>
      <c r="AY467" s="210" t="s">
        <v>115</v>
      </c>
    </row>
    <row r="468" spans="1:65" s="14" customFormat="1" ht="11.25">
      <c r="B468" s="211"/>
      <c r="C468" s="212"/>
      <c r="D468" s="195" t="s">
        <v>122</v>
      </c>
      <c r="E468" s="213" t="s">
        <v>1</v>
      </c>
      <c r="F468" s="214" t="s">
        <v>124</v>
      </c>
      <c r="G468" s="212"/>
      <c r="H468" s="215">
        <v>6.15</v>
      </c>
      <c r="I468" s="216"/>
      <c r="J468" s="212"/>
      <c r="K468" s="212"/>
      <c r="L468" s="217"/>
      <c r="M468" s="218"/>
      <c r="N468" s="219"/>
      <c r="O468" s="219"/>
      <c r="P468" s="219"/>
      <c r="Q468" s="219"/>
      <c r="R468" s="219"/>
      <c r="S468" s="219"/>
      <c r="T468" s="220"/>
      <c r="AT468" s="221" t="s">
        <v>122</v>
      </c>
      <c r="AU468" s="221" t="s">
        <v>81</v>
      </c>
      <c r="AV468" s="14" t="s">
        <v>120</v>
      </c>
      <c r="AW468" s="14" t="s">
        <v>30</v>
      </c>
      <c r="AX468" s="14" t="s">
        <v>79</v>
      </c>
      <c r="AY468" s="221" t="s">
        <v>115</v>
      </c>
    </row>
    <row r="469" spans="1:65" s="2" customFormat="1" ht="21.75" customHeight="1">
      <c r="A469" s="34"/>
      <c r="B469" s="35"/>
      <c r="C469" s="222" t="s">
        <v>269</v>
      </c>
      <c r="D469" s="222" t="s">
        <v>131</v>
      </c>
      <c r="E469" s="223" t="s">
        <v>414</v>
      </c>
      <c r="F469" s="224" t="s">
        <v>415</v>
      </c>
      <c r="G469" s="225" t="s">
        <v>134</v>
      </c>
      <c r="H469" s="226">
        <v>4.8</v>
      </c>
      <c r="I469" s="227"/>
      <c r="J469" s="228">
        <f>ROUND(I469*H469,2)</f>
        <v>0</v>
      </c>
      <c r="K469" s="229"/>
      <c r="L469" s="230"/>
      <c r="M469" s="231" t="s">
        <v>1</v>
      </c>
      <c r="N469" s="232" t="s">
        <v>38</v>
      </c>
      <c r="O469" s="71"/>
      <c r="P469" s="191">
        <f>O469*H469</f>
        <v>0</v>
      </c>
      <c r="Q469" s="191">
        <v>0</v>
      </c>
      <c r="R469" s="191">
        <f>Q469*H469</f>
        <v>0</v>
      </c>
      <c r="S469" s="191">
        <v>0</v>
      </c>
      <c r="T469" s="192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93" t="s">
        <v>135</v>
      </c>
      <c r="AT469" s="193" t="s">
        <v>131</v>
      </c>
      <c r="AU469" s="193" t="s">
        <v>81</v>
      </c>
      <c r="AY469" s="17" t="s">
        <v>115</v>
      </c>
      <c r="BE469" s="194">
        <f>IF(N469="základní",J469,0)</f>
        <v>0</v>
      </c>
      <c r="BF469" s="194">
        <f>IF(N469="snížená",J469,0)</f>
        <v>0</v>
      </c>
      <c r="BG469" s="194">
        <f>IF(N469="zákl. přenesená",J469,0)</f>
        <v>0</v>
      </c>
      <c r="BH469" s="194">
        <f>IF(N469="sníž. přenesená",J469,0)</f>
        <v>0</v>
      </c>
      <c r="BI469" s="194">
        <f>IF(N469="nulová",J469,0)</f>
        <v>0</v>
      </c>
      <c r="BJ469" s="17" t="s">
        <v>79</v>
      </c>
      <c r="BK469" s="194">
        <f>ROUND(I469*H469,2)</f>
        <v>0</v>
      </c>
      <c r="BL469" s="17" t="s">
        <v>120</v>
      </c>
      <c r="BM469" s="193" t="s">
        <v>453</v>
      </c>
    </row>
    <row r="470" spans="1:65" s="2" customFormat="1" ht="11.25">
      <c r="A470" s="34"/>
      <c r="B470" s="35"/>
      <c r="C470" s="36"/>
      <c r="D470" s="195" t="s">
        <v>121</v>
      </c>
      <c r="E470" s="36"/>
      <c r="F470" s="196" t="s">
        <v>415</v>
      </c>
      <c r="G470" s="36"/>
      <c r="H470" s="36"/>
      <c r="I470" s="197"/>
      <c r="J470" s="36"/>
      <c r="K470" s="36"/>
      <c r="L470" s="39"/>
      <c r="M470" s="198"/>
      <c r="N470" s="199"/>
      <c r="O470" s="71"/>
      <c r="P470" s="71"/>
      <c r="Q470" s="71"/>
      <c r="R470" s="71"/>
      <c r="S470" s="71"/>
      <c r="T470" s="72"/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T470" s="17" t="s">
        <v>121</v>
      </c>
      <c r="AU470" s="17" t="s">
        <v>81</v>
      </c>
    </row>
    <row r="471" spans="1:65" s="13" customFormat="1" ht="11.25">
      <c r="B471" s="200"/>
      <c r="C471" s="201"/>
      <c r="D471" s="195" t="s">
        <v>122</v>
      </c>
      <c r="E471" s="202" t="s">
        <v>1</v>
      </c>
      <c r="F471" s="203" t="s">
        <v>454</v>
      </c>
      <c r="G471" s="201"/>
      <c r="H471" s="204">
        <v>4.8</v>
      </c>
      <c r="I471" s="205"/>
      <c r="J471" s="201"/>
      <c r="K471" s="201"/>
      <c r="L471" s="206"/>
      <c r="M471" s="207"/>
      <c r="N471" s="208"/>
      <c r="O471" s="208"/>
      <c r="P471" s="208"/>
      <c r="Q471" s="208"/>
      <c r="R471" s="208"/>
      <c r="S471" s="208"/>
      <c r="T471" s="209"/>
      <c r="AT471" s="210" t="s">
        <v>122</v>
      </c>
      <c r="AU471" s="210" t="s">
        <v>81</v>
      </c>
      <c r="AV471" s="13" t="s">
        <v>81</v>
      </c>
      <c r="AW471" s="13" t="s">
        <v>30</v>
      </c>
      <c r="AX471" s="13" t="s">
        <v>73</v>
      </c>
      <c r="AY471" s="210" t="s">
        <v>115</v>
      </c>
    </row>
    <row r="472" spans="1:65" s="14" customFormat="1" ht="11.25">
      <c r="B472" s="211"/>
      <c r="C472" s="212"/>
      <c r="D472" s="195" t="s">
        <v>122</v>
      </c>
      <c r="E472" s="213" t="s">
        <v>1</v>
      </c>
      <c r="F472" s="214" t="s">
        <v>124</v>
      </c>
      <c r="G472" s="212"/>
      <c r="H472" s="215">
        <v>4.8</v>
      </c>
      <c r="I472" s="216"/>
      <c r="J472" s="212"/>
      <c r="K472" s="212"/>
      <c r="L472" s="217"/>
      <c r="M472" s="218"/>
      <c r="N472" s="219"/>
      <c r="O472" s="219"/>
      <c r="P472" s="219"/>
      <c r="Q472" s="219"/>
      <c r="R472" s="219"/>
      <c r="S472" s="219"/>
      <c r="T472" s="220"/>
      <c r="AT472" s="221" t="s">
        <v>122</v>
      </c>
      <c r="AU472" s="221" t="s">
        <v>81</v>
      </c>
      <c r="AV472" s="14" t="s">
        <v>120</v>
      </c>
      <c r="AW472" s="14" t="s">
        <v>30</v>
      </c>
      <c r="AX472" s="14" t="s">
        <v>79</v>
      </c>
      <c r="AY472" s="221" t="s">
        <v>115</v>
      </c>
    </row>
    <row r="473" spans="1:65" s="12" customFormat="1" ht="22.9" customHeight="1">
      <c r="B473" s="167"/>
      <c r="C473" s="168"/>
      <c r="D473" s="169" t="s">
        <v>72</v>
      </c>
      <c r="E473" s="243" t="s">
        <v>455</v>
      </c>
      <c r="F473" s="243" t="s">
        <v>456</v>
      </c>
      <c r="G473" s="168"/>
      <c r="H473" s="168"/>
      <c r="I473" s="171"/>
      <c r="J473" s="244">
        <f>BK473</f>
        <v>0</v>
      </c>
      <c r="K473" s="168"/>
      <c r="L473" s="173"/>
      <c r="M473" s="174"/>
      <c r="N473" s="175"/>
      <c r="O473" s="175"/>
      <c r="P473" s="176">
        <f>SUM(P474:P517)</f>
        <v>0</v>
      </c>
      <c r="Q473" s="175"/>
      <c r="R473" s="176">
        <f>SUM(R474:R517)</f>
        <v>0</v>
      </c>
      <c r="S473" s="175"/>
      <c r="T473" s="177">
        <f>SUM(T474:T517)</f>
        <v>0</v>
      </c>
      <c r="AR473" s="178" t="s">
        <v>79</v>
      </c>
      <c r="AT473" s="179" t="s">
        <v>72</v>
      </c>
      <c r="AU473" s="179" t="s">
        <v>79</v>
      </c>
      <c r="AY473" s="178" t="s">
        <v>115</v>
      </c>
      <c r="BK473" s="180">
        <f>SUM(BK474:BK517)</f>
        <v>0</v>
      </c>
    </row>
    <row r="474" spans="1:65" s="2" customFormat="1" ht="21.75" customHeight="1">
      <c r="A474" s="34"/>
      <c r="B474" s="35"/>
      <c r="C474" s="181" t="s">
        <v>457</v>
      </c>
      <c r="D474" s="181" t="s">
        <v>116</v>
      </c>
      <c r="E474" s="182" t="s">
        <v>458</v>
      </c>
      <c r="F474" s="183" t="s">
        <v>459</v>
      </c>
      <c r="G474" s="184" t="s">
        <v>165</v>
      </c>
      <c r="H474" s="185">
        <v>1.5</v>
      </c>
      <c r="I474" s="186"/>
      <c r="J474" s="187">
        <f>ROUND(I474*H474,2)</f>
        <v>0</v>
      </c>
      <c r="K474" s="188"/>
      <c r="L474" s="39"/>
      <c r="M474" s="189" t="s">
        <v>1</v>
      </c>
      <c r="N474" s="190" t="s">
        <v>38</v>
      </c>
      <c r="O474" s="71"/>
      <c r="P474" s="191">
        <f>O474*H474</f>
        <v>0</v>
      </c>
      <c r="Q474" s="191">
        <v>0</v>
      </c>
      <c r="R474" s="191">
        <f>Q474*H474</f>
        <v>0</v>
      </c>
      <c r="S474" s="191">
        <v>0</v>
      </c>
      <c r="T474" s="192">
        <f>S474*H474</f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193" t="s">
        <v>120</v>
      </c>
      <c r="AT474" s="193" t="s">
        <v>116</v>
      </c>
      <c r="AU474" s="193" t="s">
        <v>81</v>
      </c>
      <c r="AY474" s="17" t="s">
        <v>115</v>
      </c>
      <c r="BE474" s="194">
        <f>IF(N474="základní",J474,0)</f>
        <v>0</v>
      </c>
      <c r="BF474" s="194">
        <f>IF(N474="snížená",J474,0)</f>
        <v>0</v>
      </c>
      <c r="BG474" s="194">
        <f>IF(N474="zákl. přenesená",J474,0)</f>
        <v>0</v>
      </c>
      <c r="BH474" s="194">
        <f>IF(N474="sníž. přenesená",J474,0)</f>
        <v>0</v>
      </c>
      <c r="BI474" s="194">
        <f>IF(N474="nulová",J474,0)</f>
        <v>0</v>
      </c>
      <c r="BJ474" s="17" t="s">
        <v>79</v>
      </c>
      <c r="BK474" s="194">
        <f>ROUND(I474*H474,2)</f>
        <v>0</v>
      </c>
      <c r="BL474" s="17" t="s">
        <v>120</v>
      </c>
      <c r="BM474" s="193" t="s">
        <v>460</v>
      </c>
    </row>
    <row r="475" spans="1:65" s="2" customFormat="1" ht="11.25">
      <c r="A475" s="34"/>
      <c r="B475" s="35"/>
      <c r="C475" s="36"/>
      <c r="D475" s="195" t="s">
        <v>121</v>
      </c>
      <c r="E475" s="36"/>
      <c r="F475" s="196" t="s">
        <v>459</v>
      </c>
      <c r="G475" s="36"/>
      <c r="H475" s="36"/>
      <c r="I475" s="197"/>
      <c r="J475" s="36"/>
      <c r="K475" s="36"/>
      <c r="L475" s="39"/>
      <c r="M475" s="198"/>
      <c r="N475" s="199"/>
      <c r="O475" s="71"/>
      <c r="P475" s="71"/>
      <c r="Q475" s="71"/>
      <c r="R475" s="71"/>
      <c r="S475" s="71"/>
      <c r="T475" s="72"/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T475" s="17" t="s">
        <v>121</v>
      </c>
      <c r="AU475" s="17" t="s">
        <v>81</v>
      </c>
    </row>
    <row r="476" spans="1:65" s="13" customFormat="1" ht="11.25">
      <c r="B476" s="200"/>
      <c r="C476" s="201"/>
      <c r="D476" s="195" t="s">
        <v>122</v>
      </c>
      <c r="E476" s="202" t="s">
        <v>1</v>
      </c>
      <c r="F476" s="203" t="s">
        <v>461</v>
      </c>
      <c r="G476" s="201"/>
      <c r="H476" s="204">
        <v>1.5</v>
      </c>
      <c r="I476" s="205"/>
      <c r="J476" s="201"/>
      <c r="K476" s="201"/>
      <c r="L476" s="206"/>
      <c r="M476" s="207"/>
      <c r="N476" s="208"/>
      <c r="O476" s="208"/>
      <c r="P476" s="208"/>
      <c r="Q476" s="208"/>
      <c r="R476" s="208"/>
      <c r="S476" s="208"/>
      <c r="T476" s="209"/>
      <c r="AT476" s="210" t="s">
        <v>122</v>
      </c>
      <c r="AU476" s="210" t="s">
        <v>81</v>
      </c>
      <c r="AV476" s="13" t="s">
        <v>81</v>
      </c>
      <c r="AW476" s="13" t="s">
        <v>30</v>
      </c>
      <c r="AX476" s="13" t="s">
        <v>73</v>
      </c>
      <c r="AY476" s="210" t="s">
        <v>115</v>
      </c>
    </row>
    <row r="477" spans="1:65" s="14" customFormat="1" ht="11.25">
      <c r="B477" s="211"/>
      <c r="C477" s="212"/>
      <c r="D477" s="195" t="s">
        <v>122</v>
      </c>
      <c r="E477" s="213" t="s">
        <v>1</v>
      </c>
      <c r="F477" s="214" t="s">
        <v>124</v>
      </c>
      <c r="G477" s="212"/>
      <c r="H477" s="215">
        <v>1.5</v>
      </c>
      <c r="I477" s="216"/>
      <c r="J477" s="212"/>
      <c r="K477" s="212"/>
      <c r="L477" s="217"/>
      <c r="M477" s="218"/>
      <c r="N477" s="219"/>
      <c r="O477" s="219"/>
      <c r="P477" s="219"/>
      <c r="Q477" s="219"/>
      <c r="R477" s="219"/>
      <c r="S477" s="219"/>
      <c r="T477" s="220"/>
      <c r="AT477" s="221" t="s">
        <v>122</v>
      </c>
      <c r="AU477" s="221" t="s">
        <v>81</v>
      </c>
      <c r="AV477" s="14" t="s">
        <v>120</v>
      </c>
      <c r="AW477" s="14" t="s">
        <v>30</v>
      </c>
      <c r="AX477" s="14" t="s">
        <v>79</v>
      </c>
      <c r="AY477" s="221" t="s">
        <v>115</v>
      </c>
    </row>
    <row r="478" spans="1:65" s="2" customFormat="1" ht="21.75" customHeight="1">
      <c r="A478" s="34"/>
      <c r="B478" s="35"/>
      <c r="C478" s="181" t="s">
        <v>275</v>
      </c>
      <c r="D478" s="181" t="s">
        <v>116</v>
      </c>
      <c r="E478" s="182" t="s">
        <v>383</v>
      </c>
      <c r="F478" s="183" t="s">
        <v>384</v>
      </c>
      <c r="G478" s="184" t="s">
        <v>141</v>
      </c>
      <c r="H478" s="185">
        <v>2</v>
      </c>
      <c r="I478" s="186"/>
      <c r="J478" s="187">
        <f>ROUND(I478*H478,2)</f>
        <v>0</v>
      </c>
      <c r="K478" s="188"/>
      <c r="L478" s="39"/>
      <c r="M478" s="189" t="s">
        <v>1</v>
      </c>
      <c r="N478" s="190" t="s">
        <v>38</v>
      </c>
      <c r="O478" s="71"/>
      <c r="P478" s="191">
        <f>O478*H478</f>
        <v>0</v>
      </c>
      <c r="Q478" s="191">
        <v>0</v>
      </c>
      <c r="R478" s="191">
        <f>Q478*H478</f>
        <v>0</v>
      </c>
      <c r="S478" s="191">
        <v>0</v>
      </c>
      <c r="T478" s="192">
        <f>S478*H478</f>
        <v>0</v>
      </c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R478" s="193" t="s">
        <v>120</v>
      </c>
      <c r="AT478" s="193" t="s">
        <v>116</v>
      </c>
      <c r="AU478" s="193" t="s">
        <v>81</v>
      </c>
      <c r="AY478" s="17" t="s">
        <v>115</v>
      </c>
      <c r="BE478" s="194">
        <f>IF(N478="základní",J478,0)</f>
        <v>0</v>
      </c>
      <c r="BF478" s="194">
        <f>IF(N478="snížená",J478,0)</f>
        <v>0</v>
      </c>
      <c r="BG478" s="194">
        <f>IF(N478="zákl. přenesená",J478,0)</f>
        <v>0</v>
      </c>
      <c r="BH478" s="194">
        <f>IF(N478="sníž. přenesená",J478,0)</f>
        <v>0</v>
      </c>
      <c r="BI478" s="194">
        <f>IF(N478="nulová",J478,0)</f>
        <v>0</v>
      </c>
      <c r="BJ478" s="17" t="s">
        <v>79</v>
      </c>
      <c r="BK478" s="194">
        <f>ROUND(I478*H478,2)</f>
        <v>0</v>
      </c>
      <c r="BL478" s="17" t="s">
        <v>120</v>
      </c>
      <c r="BM478" s="193" t="s">
        <v>462</v>
      </c>
    </row>
    <row r="479" spans="1:65" s="2" customFormat="1" ht="11.25">
      <c r="A479" s="34"/>
      <c r="B479" s="35"/>
      <c r="C479" s="36"/>
      <c r="D479" s="195" t="s">
        <v>121</v>
      </c>
      <c r="E479" s="36"/>
      <c r="F479" s="196" t="s">
        <v>384</v>
      </c>
      <c r="G479" s="36"/>
      <c r="H479" s="36"/>
      <c r="I479" s="197"/>
      <c r="J479" s="36"/>
      <c r="K479" s="36"/>
      <c r="L479" s="39"/>
      <c r="M479" s="198"/>
      <c r="N479" s="199"/>
      <c r="O479" s="71"/>
      <c r="P479" s="71"/>
      <c r="Q479" s="71"/>
      <c r="R479" s="71"/>
      <c r="S479" s="71"/>
      <c r="T479" s="72"/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T479" s="17" t="s">
        <v>121</v>
      </c>
      <c r="AU479" s="17" t="s">
        <v>81</v>
      </c>
    </row>
    <row r="480" spans="1:65" s="13" customFormat="1" ht="11.25">
      <c r="B480" s="200"/>
      <c r="C480" s="201"/>
      <c r="D480" s="195" t="s">
        <v>122</v>
      </c>
      <c r="E480" s="202" t="s">
        <v>1</v>
      </c>
      <c r="F480" s="203" t="s">
        <v>81</v>
      </c>
      <c r="G480" s="201"/>
      <c r="H480" s="204">
        <v>2</v>
      </c>
      <c r="I480" s="205"/>
      <c r="J480" s="201"/>
      <c r="K480" s="201"/>
      <c r="L480" s="206"/>
      <c r="M480" s="207"/>
      <c r="N480" s="208"/>
      <c r="O480" s="208"/>
      <c r="P480" s="208"/>
      <c r="Q480" s="208"/>
      <c r="R480" s="208"/>
      <c r="S480" s="208"/>
      <c r="T480" s="209"/>
      <c r="AT480" s="210" t="s">
        <v>122</v>
      </c>
      <c r="AU480" s="210" t="s">
        <v>81</v>
      </c>
      <c r="AV480" s="13" t="s">
        <v>81</v>
      </c>
      <c r="AW480" s="13" t="s">
        <v>30</v>
      </c>
      <c r="AX480" s="13" t="s">
        <v>73</v>
      </c>
      <c r="AY480" s="210" t="s">
        <v>115</v>
      </c>
    </row>
    <row r="481" spans="1:65" s="14" customFormat="1" ht="11.25">
      <c r="B481" s="211"/>
      <c r="C481" s="212"/>
      <c r="D481" s="195" t="s">
        <v>122</v>
      </c>
      <c r="E481" s="213" t="s">
        <v>1</v>
      </c>
      <c r="F481" s="214" t="s">
        <v>124</v>
      </c>
      <c r="G481" s="212"/>
      <c r="H481" s="215">
        <v>2</v>
      </c>
      <c r="I481" s="216"/>
      <c r="J481" s="212"/>
      <c r="K481" s="212"/>
      <c r="L481" s="217"/>
      <c r="M481" s="218"/>
      <c r="N481" s="219"/>
      <c r="O481" s="219"/>
      <c r="P481" s="219"/>
      <c r="Q481" s="219"/>
      <c r="R481" s="219"/>
      <c r="S481" s="219"/>
      <c r="T481" s="220"/>
      <c r="AT481" s="221" t="s">
        <v>122</v>
      </c>
      <c r="AU481" s="221" t="s">
        <v>81</v>
      </c>
      <c r="AV481" s="14" t="s">
        <v>120</v>
      </c>
      <c r="AW481" s="14" t="s">
        <v>30</v>
      </c>
      <c r="AX481" s="14" t="s">
        <v>79</v>
      </c>
      <c r="AY481" s="221" t="s">
        <v>115</v>
      </c>
    </row>
    <row r="482" spans="1:65" s="2" customFormat="1" ht="21.75" customHeight="1">
      <c r="A482" s="34"/>
      <c r="B482" s="35"/>
      <c r="C482" s="181" t="s">
        <v>463</v>
      </c>
      <c r="D482" s="181" t="s">
        <v>116</v>
      </c>
      <c r="E482" s="182" t="s">
        <v>437</v>
      </c>
      <c r="F482" s="183" t="s">
        <v>438</v>
      </c>
      <c r="G482" s="184" t="s">
        <v>165</v>
      </c>
      <c r="H482" s="185">
        <v>2.46</v>
      </c>
      <c r="I482" s="186"/>
      <c r="J482" s="187">
        <f>ROUND(I482*H482,2)</f>
        <v>0</v>
      </c>
      <c r="K482" s="188"/>
      <c r="L482" s="39"/>
      <c r="M482" s="189" t="s">
        <v>1</v>
      </c>
      <c r="N482" s="190" t="s">
        <v>38</v>
      </c>
      <c r="O482" s="71"/>
      <c r="P482" s="191">
        <f>O482*H482</f>
        <v>0</v>
      </c>
      <c r="Q482" s="191">
        <v>0</v>
      </c>
      <c r="R482" s="191">
        <f>Q482*H482</f>
        <v>0</v>
      </c>
      <c r="S482" s="191">
        <v>0</v>
      </c>
      <c r="T482" s="192">
        <f>S482*H482</f>
        <v>0</v>
      </c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R482" s="193" t="s">
        <v>120</v>
      </c>
      <c r="AT482" s="193" t="s">
        <v>116</v>
      </c>
      <c r="AU482" s="193" t="s">
        <v>81</v>
      </c>
      <c r="AY482" s="17" t="s">
        <v>115</v>
      </c>
      <c r="BE482" s="194">
        <f>IF(N482="základní",J482,0)</f>
        <v>0</v>
      </c>
      <c r="BF482" s="194">
        <f>IF(N482="snížená",J482,0)</f>
        <v>0</v>
      </c>
      <c r="BG482" s="194">
        <f>IF(N482="zákl. přenesená",J482,0)</f>
        <v>0</v>
      </c>
      <c r="BH482" s="194">
        <f>IF(N482="sníž. přenesená",J482,0)</f>
        <v>0</v>
      </c>
      <c r="BI482" s="194">
        <f>IF(N482="nulová",J482,0)</f>
        <v>0</v>
      </c>
      <c r="BJ482" s="17" t="s">
        <v>79</v>
      </c>
      <c r="BK482" s="194">
        <f>ROUND(I482*H482,2)</f>
        <v>0</v>
      </c>
      <c r="BL482" s="17" t="s">
        <v>120</v>
      </c>
      <c r="BM482" s="193" t="s">
        <v>464</v>
      </c>
    </row>
    <row r="483" spans="1:65" s="2" customFormat="1" ht="11.25">
      <c r="A483" s="34"/>
      <c r="B483" s="35"/>
      <c r="C483" s="36"/>
      <c r="D483" s="195" t="s">
        <v>121</v>
      </c>
      <c r="E483" s="36"/>
      <c r="F483" s="196" t="s">
        <v>438</v>
      </c>
      <c r="G483" s="36"/>
      <c r="H483" s="36"/>
      <c r="I483" s="197"/>
      <c r="J483" s="36"/>
      <c r="K483" s="36"/>
      <c r="L483" s="39"/>
      <c r="M483" s="198"/>
      <c r="N483" s="199"/>
      <c r="O483" s="71"/>
      <c r="P483" s="71"/>
      <c r="Q483" s="71"/>
      <c r="R483" s="71"/>
      <c r="S483" s="71"/>
      <c r="T483" s="72"/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T483" s="17" t="s">
        <v>121</v>
      </c>
      <c r="AU483" s="17" t="s">
        <v>81</v>
      </c>
    </row>
    <row r="484" spans="1:65" s="13" customFormat="1" ht="11.25">
      <c r="B484" s="200"/>
      <c r="C484" s="201"/>
      <c r="D484" s="195" t="s">
        <v>122</v>
      </c>
      <c r="E484" s="202" t="s">
        <v>1</v>
      </c>
      <c r="F484" s="203" t="s">
        <v>465</v>
      </c>
      <c r="G484" s="201"/>
      <c r="H484" s="204">
        <v>2.46</v>
      </c>
      <c r="I484" s="205"/>
      <c r="J484" s="201"/>
      <c r="K484" s="201"/>
      <c r="L484" s="206"/>
      <c r="M484" s="207"/>
      <c r="N484" s="208"/>
      <c r="O484" s="208"/>
      <c r="P484" s="208"/>
      <c r="Q484" s="208"/>
      <c r="R484" s="208"/>
      <c r="S484" s="208"/>
      <c r="T484" s="209"/>
      <c r="AT484" s="210" t="s">
        <v>122</v>
      </c>
      <c r="AU484" s="210" t="s">
        <v>81</v>
      </c>
      <c r="AV484" s="13" t="s">
        <v>81</v>
      </c>
      <c r="AW484" s="13" t="s">
        <v>30</v>
      </c>
      <c r="AX484" s="13" t="s">
        <v>73</v>
      </c>
      <c r="AY484" s="210" t="s">
        <v>115</v>
      </c>
    </row>
    <row r="485" spans="1:65" s="14" customFormat="1" ht="11.25">
      <c r="B485" s="211"/>
      <c r="C485" s="212"/>
      <c r="D485" s="195" t="s">
        <v>122</v>
      </c>
      <c r="E485" s="213" t="s">
        <v>1</v>
      </c>
      <c r="F485" s="214" t="s">
        <v>124</v>
      </c>
      <c r="G485" s="212"/>
      <c r="H485" s="215">
        <v>2.46</v>
      </c>
      <c r="I485" s="216"/>
      <c r="J485" s="212"/>
      <c r="K485" s="212"/>
      <c r="L485" s="217"/>
      <c r="M485" s="218"/>
      <c r="N485" s="219"/>
      <c r="O485" s="219"/>
      <c r="P485" s="219"/>
      <c r="Q485" s="219"/>
      <c r="R485" s="219"/>
      <c r="S485" s="219"/>
      <c r="T485" s="220"/>
      <c r="AT485" s="221" t="s">
        <v>122</v>
      </c>
      <c r="AU485" s="221" t="s">
        <v>81</v>
      </c>
      <c r="AV485" s="14" t="s">
        <v>120</v>
      </c>
      <c r="AW485" s="14" t="s">
        <v>30</v>
      </c>
      <c r="AX485" s="14" t="s">
        <v>79</v>
      </c>
      <c r="AY485" s="221" t="s">
        <v>115</v>
      </c>
    </row>
    <row r="486" spans="1:65" s="2" customFormat="1" ht="16.5" customHeight="1">
      <c r="A486" s="34"/>
      <c r="B486" s="35"/>
      <c r="C486" s="222" t="s">
        <v>281</v>
      </c>
      <c r="D486" s="222" t="s">
        <v>131</v>
      </c>
      <c r="E486" s="223" t="s">
        <v>401</v>
      </c>
      <c r="F486" s="224" t="s">
        <v>402</v>
      </c>
      <c r="G486" s="225" t="s">
        <v>141</v>
      </c>
      <c r="H486" s="226">
        <v>2</v>
      </c>
      <c r="I486" s="227"/>
      <c r="J486" s="228">
        <f>ROUND(I486*H486,2)</f>
        <v>0</v>
      </c>
      <c r="K486" s="229"/>
      <c r="L486" s="230"/>
      <c r="M486" s="231" t="s">
        <v>1</v>
      </c>
      <c r="N486" s="232" t="s">
        <v>38</v>
      </c>
      <c r="O486" s="71"/>
      <c r="P486" s="191">
        <f>O486*H486</f>
        <v>0</v>
      </c>
      <c r="Q486" s="191">
        <v>0</v>
      </c>
      <c r="R486" s="191">
        <f>Q486*H486</f>
        <v>0</v>
      </c>
      <c r="S486" s="191">
        <v>0</v>
      </c>
      <c r="T486" s="192">
        <f>S486*H486</f>
        <v>0</v>
      </c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R486" s="193" t="s">
        <v>135</v>
      </c>
      <c r="AT486" s="193" t="s">
        <v>131</v>
      </c>
      <c r="AU486" s="193" t="s">
        <v>81</v>
      </c>
      <c r="AY486" s="17" t="s">
        <v>115</v>
      </c>
      <c r="BE486" s="194">
        <f>IF(N486="základní",J486,0)</f>
        <v>0</v>
      </c>
      <c r="BF486" s="194">
        <f>IF(N486="snížená",J486,0)</f>
        <v>0</v>
      </c>
      <c r="BG486" s="194">
        <f>IF(N486="zákl. přenesená",J486,0)</f>
        <v>0</v>
      </c>
      <c r="BH486" s="194">
        <f>IF(N486="sníž. přenesená",J486,0)</f>
        <v>0</v>
      </c>
      <c r="BI486" s="194">
        <f>IF(N486="nulová",J486,0)</f>
        <v>0</v>
      </c>
      <c r="BJ486" s="17" t="s">
        <v>79</v>
      </c>
      <c r="BK486" s="194">
        <f>ROUND(I486*H486,2)</f>
        <v>0</v>
      </c>
      <c r="BL486" s="17" t="s">
        <v>120</v>
      </c>
      <c r="BM486" s="193" t="s">
        <v>466</v>
      </c>
    </row>
    <row r="487" spans="1:65" s="2" customFormat="1" ht="11.25">
      <c r="A487" s="34"/>
      <c r="B487" s="35"/>
      <c r="C487" s="36"/>
      <c r="D487" s="195" t="s">
        <v>121</v>
      </c>
      <c r="E487" s="36"/>
      <c r="F487" s="196" t="s">
        <v>402</v>
      </c>
      <c r="G487" s="36"/>
      <c r="H487" s="36"/>
      <c r="I487" s="197"/>
      <c r="J487" s="36"/>
      <c r="K487" s="36"/>
      <c r="L487" s="39"/>
      <c r="M487" s="198"/>
      <c r="N487" s="199"/>
      <c r="O487" s="71"/>
      <c r="P487" s="71"/>
      <c r="Q487" s="71"/>
      <c r="R487" s="71"/>
      <c r="S487" s="71"/>
      <c r="T487" s="72"/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T487" s="17" t="s">
        <v>121</v>
      </c>
      <c r="AU487" s="17" t="s">
        <v>81</v>
      </c>
    </row>
    <row r="488" spans="1:65" s="13" customFormat="1" ht="11.25">
      <c r="B488" s="200"/>
      <c r="C488" s="201"/>
      <c r="D488" s="195" t="s">
        <v>122</v>
      </c>
      <c r="E488" s="202" t="s">
        <v>1</v>
      </c>
      <c r="F488" s="203" t="s">
        <v>81</v>
      </c>
      <c r="G488" s="201"/>
      <c r="H488" s="204">
        <v>2</v>
      </c>
      <c r="I488" s="205"/>
      <c r="J488" s="201"/>
      <c r="K488" s="201"/>
      <c r="L488" s="206"/>
      <c r="M488" s="207"/>
      <c r="N488" s="208"/>
      <c r="O488" s="208"/>
      <c r="P488" s="208"/>
      <c r="Q488" s="208"/>
      <c r="R488" s="208"/>
      <c r="S488" s="208"/>
      <c r="T488" s="209"/>
      <c r="AT488" s="210" t="s">
        <v>122</v>
      </c>
      <c r="AU488" s="210" t="s">
        <v>81</v>
      </c>
      <c r="AV488" s="13" t="s">
        <v>81</v>
      </c>
      <c r="AW488" s="13" t="s">
        <v>30</v>
      </c>
      <c r="AX488" s="13" t="s">
        <v>73</v>
      </c>
      <c r="AY488" s="210" t="s">
        <v>115</v>
      </c>
    </row>
    <row r="489" spans="1:65" s="14" customFormat="1" ht="11.25">
      <c r="B489" s="211"/>
      <c r="C489" s="212"/>
      <c r="D489" s="195" t="s">
        <v>122</v>
      </c>
      <c r="E489" s="213" t="s">
        <v>1</v>
      </c>
      <c r="F489" s="214" t="s">
        <v>124</v>
      </c>
      <c r="G489" s="212"/>
      <c r="H489" s="215">
        <v>2</v>
      </c>
      <c r="I489" s="216"/>
      <c r="J489" s="212"/>
      <c r="K489" s="212"/>
      <c r="L489" s="217"/>
      <c r="M489" s="218"/>
      <c r="N489" s="219"/>
      <c r="O489" s="219"/>
      <c r="P489" s="219"/>
      <c r="Q489" s="219"/>
      <c r="R489" s="219"/>
      <c r="S489" s="219"/>
      <c r="T489" s="220"/>
      <c r="AT489" s="221" t="s">
        <v>122</v>
      </c>
      <c r="AU489" s="221" t="s">
        <v>81</v>
      </c>
      <c r="AV489" s="14" t="s">
        <v>120</v>
      </c>
      <c r="AW489" s="14" t="s">
        <v>30</v>
      </c>
      <c r="AX489" s="14" t="s">
        <v>79</v>
      </c>
      <c r="AY489" s="221" t="s">
        <v>115</v>
      </c>
    </row>
    <row r="490" spans="1:65" s="2" customFormat="1" ht="21.75" customHeight="1">
      <c r="A490" s="34"/>
      <c r="B490" s="35"/>
      <c r="C490" s="181" t="s">
        <v>467</v>
      </c>
      <c r="D490" s="181" t="s">
        <v>116</v>
      </c>
      <c r="E490" s="182" t="s">
        <v>394</v>
      </c>
      <c r="F490" s="183" t="s">
        <v>395</v>
      </c>
      <c r="G490" s="184" t="s">
        <v>141</v>
      </c>
      <c r="H490" s="185">
        <v>2</v>
      </c>
      <c r="I490" s="186"/>
      <c r="J490" s="187">
        <f>ROUND(I490*H490,2)</f>
        <v>0</v>
      </c>
      <c r="K490" s="188"/>
      <c r="L490" s="39"/>
      <c r="M490" s="189" t="s">
        <v>1</v>
      </c>
      <c r="N490" s="190" t="s">
        <v>38</v>
      </c>
      <c r="O490" s="71"/>
      <c r="P490" s="191">
        <f>O490*H490</f>
        <v>0</v>
      </c>
      <c r="Q490" s="191">
        <v>0</v>
      </c>
      <c r="R490" s="191">
        <f>Q490*H490</f>
        <v>0</v>
      </c>
      <c r="S490" s="191">
        <v>0</v>
      </c>
      <c r="T490" s="192">
        <f>S490*H490</f>
        <v>0</v>
      </c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R490" s="193" t="s">
        <v>120</v>
      </c>
      <c r="AT490" s="193" t="s">
        <v>116</v>
      </c>
      <c r="AU490" s="193" t="s">
        <v>81</v>
      </c>
      <c r="AY490" s="17" t="s">
        <v>115</v>
      </c>
      <c r="BE490" s="194">
        <f>IF(N490="základní",J490,0)</f>
        <v>0</v>
      </c>
      <c r="BF490" s="194">
        <f>IF(N490="snížená",J490,0)</f>
        <v>0</v>
      </c>
      <c r="BG490" s="194">
        <f>IF(N490="zákl. přenesená",J490,0)</f>
        <v>0</v>
      </c>
      <c r="BH490" s="194">
        <f>IF(N490="sníž. přenesená",J490,0)</f>
        <v>0</v>
      </c>
      <c r="BI490" s="194">
        <f>IF(N490="nulová",J490,0)</f>
        <v>0</v>
      </c>
      <c r="BJ490" s="17" t="s">
        <v>79</v>
      </c>
      <c r="BK490" s="194">
        <f>ROUND(I490*H490,2)</f>
        <v>0</v>
      </c>
      <c r="BL490" s="17" t="s">
        <v>120</v>
      </c>
      <c r="BM490" s="193" t="s">
        <v>468</v>
      </c>
    </row>
    <row r="491" spans="1:65" s="2" customFormat="1" ht="11.25">
      <c r="A491" s="34"/>
      <c r="B491" s="35"/>
      <c r="C491" s="36"/>
      <c r="D491" s="195" t="s">
        <v>121</v>
      </c>
      <c r="E491" s="36"/>
      <c r="F491" s="196" t="s">
        <v>395</v>
      </c>
      <c r="G491" s="36"/>
      <c r="H491" s="36"/>
      <c r="I491" s="197"/>
      <c r="J491" s="36"/>
      <c r="K491" s="36"/>
      <c r="L491" s="39"/>
      <c r="M491" s="198"/>
      <c r="N491" s="199"/>
      <c r="O491" s="71"/>
      <c r="P491" s="71"/>
      <c r="Q491" s="71"/>
      <c r="R491" s="71"/>
      <c r="S491" s="71"/>
      <c r="T491" s="72"/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T491" s="17" t="s">
        <v>121</v>
      </c>
      <c r="AU491" s="17" t="s">
        <v>81</v>
      </c>
    </row>
    <row r="492" spans="1:65" s="13" customFormat="1" ht="11.25">
      <c r="B492" s="200"/>
      <c r="C492" s="201"/>
      <c r="D492" s="195" t="s">
        <v>122</v>
      </c>
      <c r="E492" s="202" t="s">
        <v>1</v>
      </c>
      <c r="F492" s="203" t="s">
        <v>81</v>
      </c>
      <c r="G492" s="201"/>
      <c r="H492" s="204">
        <v>2</v>
      </c>
      <c r="I492" s="205"/>
      <c r="J492" s="201"/>
      <c r="K492" s="201"/>
      <c r="L492" s="206"/>
      <c r="M492" s="207"/>
      <c r="N492" s="208"/>
      <c r="O492" s="208"/>
      <c r="P492" s="208"/>
      <c r="Q492" s="208"/>
      <c r="R492" s="208"/>
      <c r="S492" s="208"/>
      <c r="T492" s="209"/>
      <c r="AT492" s="210" t="s">
        <v>122</v>
      </c>
      <c r="AU492" s="210" t="s">
        <v>81</v>
      </c>
      <c r="AV492" s="13" t="s">
        <v>81</v>
      </c>
      <c r="AW492" s="13" t="s">
        <v>30</v>
      </c>
      <c r="AX492" s="13" t="s">
        <v>73</v>
      </c>
      <c r="AY492" s="210" t="s">
        <v>115</v>
      </c>
    </row>
    <row r="493" spans="1:65" s="14" customFormat="1" ht="11.25">
      <c r="B493" s="211"/>
      <c r="C493" s="212"/>
      <c r="D493" s="195" t="s">
        <v>122</v>
      </c>
      <c r="E493" s="213" t="s">
        <v>1</v>
      </c>
      <c r="F493" s="214" t="s">
        <v>124</v>
      </c>
      <c r="G493" s="212"/>
      <c r="H493" s="215">
        <v>2</v>
      </c>
      <c r="I493" s="216"/>
      <c r="J493" s="212"/>
      <c r="K493" s="212"/>
      <c r="L493" s="217"/>
      <c r="M493" s="218"/>
      <c r="N493" s="219"/>
      <c r="O493" s="219"/>
      <c r="P493" s="219"/>
      <c r="Q493" s="219"/>
      <c r="R493" s="219"/>
      <c r="S493" s="219"/>
      <c r="T493" s="220"/>
      <c r="AT493" s="221" t="s">
        <v>122</v>
      </c>
      <c r="AU493" s="221" t="s">
        <v>81</v>
      </c>
      <c r="AV493" s="14" t="s">
        <v>120</v>
      </c>
      <c r="AW493" s="14" t="s">
        <v>30</v>
      </c>
      <c r="AX493" s="14" t="s">
        <v>79</v>
      </c>
      <c r="AY493" s="221" t="s">
        <v>115</v>
      </c>
    </row>
    <row r="494" spans="1:65" s="2" customFormat="1" ht="16.5" customHeight="1">
      <c r="A494" s="34"/>
      <c r="B494" s="35"/>
      <c r="C494" s="222" t="s">
        <v>286</v>
      </c>
      <c r="D494" s="222" t="s">
        <v>131</v>
      </c>
      <c r="E494" s="223" t="s">
        <v>398</v>
      </c>
      <c r="F494" s="224" t="s">
        <v>399</v>
      </c>
      <c r="G494" s="225" t="s">
        <v>141</v>
      </c>
      <c r="H494" s="226">
        <v>2</v>
      </c>
      <c r="I494" s="227"/>
      <c r="J494" s="228">
        <f>ROUND(I494*H494,2)</f>
        <v>0</v>
      </c>
      <c r="K494" s="229"/>
      <c r="L494" s="230"/>
      <c r="M494" s="231" t="s">
        <v>1</v>
      </c>
      <c r="N494" s="232" t="s">
        <v>38</v>
      </c>
      <c r="O494" s="71"/>
      <c r="P494" s="191">
        <f>O494*H494</f>
        <v>0</v>
      </c>
      <c r="Q494" s="191">
        <v>0</v>
      </c>
      <c r="R494" s="191">
        <f>Q494*H494</f>
        <v>0</v>
      </c>
      <c r="S494" s="191">
        <v>0</v>
      </c>
      <c r="T494" s="192">
        <f>S494*H494</f>
        <v>0</v>
      </c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R494" s="193" t="s">
        <v>135</v>
      </c>
      <c r="AT494" s="193" t="s">
        <v>131</v>
      </c>
      <c r="AU494" s="193" t="s">
        <v>81</v>
      </c>
      <c r="AY494" s="17" t="s">
        <v>115</v>
      </c>
      <c r="BE494" s="194">
        <f>IF(N494="základní",J494,0)</f>
        <v>0</v>
      </c>
      <c r="BF494" s="194">
        <f>IF(N494="snížená",J494,0)</f>
        <v>0</v>
      </c>
      <c r="BG494" s="194">
        <f>IF(N494="zákl. přenesená",J494,0)</f>
        <v>0</v>
      </c>
      <c r="BH494" s="194">
        <f>IF(N494="sníž. přenesená",J494,0)</f>
        <v>0</v>
      </c>
      <c r="BI494" s="194">
        <f>IF(N494="nulová",J494,0)</f>
        <v>0</v>
      </c>
      <c r="BJ494" s="17" t="s">
        <v>79</v>
      </c>
      <c r="BK494" s="194">
        <f>ROUND(I494*H494,2)</f>
        <v>0</v>
      </c>
      <c r="BL494" s="17" t="s">
        <v>120</v>
      </c>
      <c r="BM494" s="193" t="s">
        <v>469</v>
      </c>
    </row>
    <row r="495" spans="1:65" s="2" customFormat="1" ht="11.25">
      <c r="A495" s="34"/>
      <c r="B495" s="35"/>
      <c r="C495" s="36"/>
      <c r="D495" s="195" t="s">
        <v>121</v>
      </c>
      <c r="E495" s="36"/>
      <c r="F495" s="196" t="s">
        <v>399</v>
      </c>
      <c r="G495" s="36"/>
      <c r="H495" s="36"/>
      <c r="I495" s="197"/>
      <c r="J495" s="36"/>
      <c r="K495" s="36"/>
      <c r="L495" s="39"/>
      <c r="M495" s="198"/>
      <c r="N495" s="199"/>
      <c r="O495" s="71"/>
      <c r="P495" s="71"/>
      <c r="Q495" s="71"/>
      <c r="R495" s="71"/>
      <c r="S495" s="71"/>
      <c r="T495" s="72"/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T495" s="17" t="s">
        <v>121</v>
      </c>
      <c r="AU495" s="17" t="s">
        <v>81</v>
      </c>
    </row>
    <row r="496" spans="1:65" s="13" customFormat="1" ht="11.25">
      <c r="B496" s="200"/>
      <c r="C496" s="201"/>
      <c r="D496" s="195" t="s">
        <v>122</v>
      </c>
      <c r="E496" s="202" t="s">
        <v>1</v>
      </c>
      <c r="F496" s="203" t="s">
        <v>81</v>
      </c>
      <c r="G496" s="201"/>
      <c r="H496" s="204">
        <v>2</v>
      </c>
      <c r="I496" s="205"/>
      <c r="J496" s="201"/>
      <c r="K496" s="201"/>
      <c r="L496" s="206"/>
      <c r="M496" s="207"/>
      <c r="N496" s="208"/>
      <c r="O496" s="208"/>
      <c r="P496" s="208"/>
      <c r="Q496" s="208"/>
      <c r="R496" s="208"/>
      <c r="S496" s="208"/>
      <c r="T496" s="209"/>
      <c r="AT496" s="210" t="s">
        <v>122</v>
      </c>
      <c r="AU496" s="210" t="s">
        <v>81</v>
      </c>
      <c r="AV496" s="13" t="s">
        <v>81</v>
      </c>
      <c r="AW496" s="13" t="s">
        <v>30</v>
      </c>
      <c r="AX496" s="13" t="s">
        <v>73</v>
      </c>
      <c r="AY496" s="210" t="s">
        <v>115</v>
      </c>
    </row>
    <row r="497" spans="1:65" s="14" customFormat="1" ht="11.25">
      <c r="B497" s="211"/>
      <c r="C497" s="212"/>
      <c r="D497" s="195" t="s">
        <v>122</v>
      </c>
      <c r="E497" s="213" t="s">
        <v>1</v>
      </c>
      <c r="F497" s="214" t="s">
        <v>124</v>
      </c>
      <c r="G497" s="212"/>
      <c r="H497" s="215">
        <v>2</v>
      </c>
      <c r="I497" s="216"/>
      <c r="J497" s="212"/>
      <c r="K497" s="212"/>
      <c r="L497" s="217"/>
      <c r="M497" s="218"/>
      <c r="N497" s="219"/>
      <c r="O497" s="219"/>
      <c r="P497" s="219"/>
      <c r="Q497" s="219"/>
      <c r="R497" s="219"/>
      <c r="S497" s="219"/>
      <c r="T497" s="220"/>
      <c r="AT497" s="221" t="s">
        <v>122</v>
      </c>
      <c r="AU497" s="221" t="s">
        <v>81</v>
      </c>
      <c r="AV497" s="14" t="s">
        <v>120</v>
      </c>
      <c r="AW497" s="14" t="s">
        <v>30</v>
      </c>
      <c r="AX497" s="14" t="s">
        <v>79</v>
      </c>
      <c r="AY497" s="221" t="s">
        <v>115</v>
      </c>
    </row>
    <row r="498" spans="1:65" s="2" customFormat="1" ht="21.75" customHeight="1">
      <c r="A498" s="34"/>
      <c r="B498" s="35"/>
      <c r="C498" s="181" t="s">
        <v>470</v>
      </c>
      <c r="D498" s="181" t="s">
        <v>116</v>
      </c>
      <c r="E498" s="182" t="s">
        <v>418</v>
      </c>
      <c r="F498" s="183" t="s">
        <v>419</v>
      </c>
      <c r="G498" s="184" t="s">
        <v>127</v>
      </c>
      <c r="H498" s="185">
        <v>3.75</v>
      </c>
      <c r="I498" s="186"/>
      <c r="J498" s="187">
        <f>ROUND(I498*H498,2)</f>
        <v>0</v>
      </c>
      <c r="K498" s="188"/>
      <c r="L498" s="39"/>
      <c r="M498" s="189" t="s">
        <v>1</v>
      </c>
      <c r="N498" s="190" t="s">
        <v>38</v>
      </c>
      <c r="O498" s="71"/>
      <c r="P498" s="191">
        <f>O498*H498</f>
        <v>0</v>
      </c>
      <c r="Q498" s="191">
        <v>0</v>
      </c>
      <c r="R498" s="191">
        <f>Q498*H498</f>
        <v>0</v>
      </c>
      <c r="S498" s="191">
        <v>0</v>
      </c>
      <c r="T498" s="192">
        <f>S498*H498</f>
        <v>0</v>
      </c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R498" s="193" t="s">
        <v>120</v>
      </c>
      <c r="AT498" s="193" t="s">
        <v>116</v>
      </c>
      <c r="AU498" s="193" t="s">
        <v>81</v>
      </c>
      <c r="AY498" s="17" t="s">
        <v>115</v>
      </c>
      <c r="BE498" s="194">
        <f>IF(N498="základní",J498,0)</f>
        <v>0</v>
      </c>
      <c r="BF498" s="194">
        <f>IF(N498="snížená",J498,0)</f>
        <v>0</v>
      </c>
      <c r="BG498" s="194">
        <f>IF(N498="zákl. přenesená",J498,0)</f>
        <v>0</v>
      </c>
      <c r="BH498" s="194">
        <f>IF(N498="sníž. přenesená",J498,0)</f>
        <v>0</v>
      </c>
      <c r="BI498" s="194">
        <f>IF(N498="nulová",J498,0)</f>
        <v>0</v>
      </c>
      <c r="BJ498" s="17" t="s">
        <v>79</v>
      </c>
      <c r="BK498" s="194">
        <f>ROUND(I498*H498,2)</f>
        <v>0</v>
      </c>
      <c r="BL498" s="17" t="s">
        <v>120</v>
      </c>
      <c r="BM498" s="193" t="s">
        <v>471</v>
      </c>
    </row>
    <row r="499" spans="1:65" s="2" customFormat="1" ht="19.5">
      <c r="A499" s="34"/>
      <c r="B499" s="35"/>
      <c r="C499" s="36"/>
      <c r="D499" s="195" t="s">
        <v>121</v>
      </c>
      <c r="E499" s="36"/>
      <c r="F499" s="196" t="s">
        <v>419</v>
      </c>
      <c r="G499" s="36"/>
      <c r="H499" s="36"/>
      <c r="I499" s="197"/>
      <c r="J499" s="36"/>
      <c r="K499" s="36"/>
      <c r="L499" s="39"/>
      <c r="M499" s="198"/>
      <c r="N499" s="199"/>
      <c r="O499" s="71"/>
      <c r="P499" s="71"/>
      <c r="Q499" s="71"/>
      <c r="R499" s="71"/>
      <c r="S499" s="71"/>
      <c r="T499" s="72"/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T499" s="17" t="s">
        <v>121</v>
      </c>
      <c r="AU499" s="17" t="s">
        <v>81</v>
      </c>
    </row>
    <row r="500" spans="1:65" s="13" customFormat="1" ht="11.25">
      <c r="B500" s="200"/>
      <c r="C500" s="201"/>
      <c r="D500" s="195" t="s">
        <v>122</v>
      </c>
      <c r="E500" s="202" t="s">
        <v>1</v>
      </c>
      <c r="F500" s="203" t="s">
        <v>472</v>
      </c>
      <c r="G500" s="201"/>
      <c r="H500" s="204">
        <v>3.75</v>
      </c>
      <c r="I500" s="205"/>
      <c r="J500" s="201"/>
      <c r="K500" s="201"/>
      <c r="L500" s="206"/>
      <c r="M500" s="207"/>
      <c r="N500" s="208"/>
      <c r="O500" s="208"/>
      <c r="P500" s="208"/>
      <c r="Q500" s="208"/>
      <c r="R500" s="208"/>
      <c r="S500" s="208"/>
      <c r="T500" s="209"/>
      <c r="AT500" s="210" t="s">
        <v>122</v>
      </c>
      <c r="AU500" s="210" t="s">
        <v>81</v>
      </c>
      <c r="AV500" s="13" t="s">
        <v>81</v>
      </c>
      <c r="AW500" s="13" t="s">
        <v>30</v>
      </c>
      <c r="AX500" s="13" t="s">
        <v>73</v>
      </c>
      <c r="AY500" s="210" t="s">
        <v>115</v>
      </c>
    </row>
    <row r="501" spans="1:65" s="14" customFormat="1" ht="11.25">
      <c r="B501" s="211"/>
      <c r="C501" s="212"/>
      <c r="D501" s="195" t="s">
        <v>122</v>
      </c>
      <c r="E501" s="213" t="s">
        <v>1</v>
      </c>
      <c r="F501" s="214" t="s">
        <v>124</v>
      </c>
      <c r="G501" s="212"/>
      <c r="H501" s="215">
        <v>3.75</v>
      </c>
      <c r="I501" s="216"/>
      <c r="J501" s="212"/>
      <c r="K501" s="212"/>
      <c r="L501" s="217"/>
      <c r="M501" s="218"/>
      <c r="N501" s="219"/>
      <c r="O501" s="219"/>
      <c r="P501" s="219"/>
      <c r="Q501" s="219"/>
      <c r="R501" s="219"/>
      <c r="S501" s="219"/>
      <c r="T501" s="220"/>
      <c r="AT501" s="221" t="s">
        <v>122</v>
      </c>
      <c r="AU501" s="221" t="s">
        <v>81</v>
      </c>
      <c r="AV501" s="14" t="s">
        <v>120</v>
      </c>
      <c r="AW501" s="14" t="s">
        <v>30</v>
      </c>
      <c r="AX501" s="14" t="s">
        <v>79</v>
      </c>
      <c r="AY501" s="221" t="s">
        <v>115</v>
      </c>
    </row>
    <row r="502" spans="1:65" s="2" customFormat="1" ht="21.75" customHeight="1">
      <c r="A502" s="34"/>
      <c r="B502" s="35"/>
      <c r="C502" s="222" t="s">
        <v>292</v>
      </c>
      <c r="D502" s="222" t="s">
        <v>131</v>
      </c>
      <c r="E502" s="223" t="s">
        <v>423</v>
      </c>
      <c r="F502" s="224" t="s">
        <v>424</v>
      </c>
      <c r="G502" s="225" t="s">
        <v>165</v>
      </c>
      <c r="H502" s="226">
        <v>15</v>
      </c>
      <c r="I502" s="227"/>
      <c r="J502" s="228">
        <f>ROUND(I502*H502,2)</f>
        <v>0</v>
      </c>
      <c r="K502" s="229"/>
      <c r="L502" s="230"/>
      <c r="M502" s="231" t="s">
        <v>1</v>
      </c>
      <c r="N502" s="232" t="s">
        <v>38</v>
      </c>
      <c r="O502" s="71"/>
      <c r="P502" s="191">
        <f>O502*H502</f>
        <v>0</v>
      </c>
      <c r="Q502" s="191">
        <v>0</v>
      </c>
      <c r="R502" s="191">
        <f>Q502*H502</f>
        <v>0</v>
      </c>
      <c r="S502" s="191">
        <v>0</v>
      </c>
      <c r="T502" s="192">
        <f>S502*H502</f>
        <v>0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193" t="s">
        <v>135</v>
      </c>
      <c r="AT502" s="193" t="s">
        <v>131</v>
      </c>
      <c r="AU502" s="193" t="s">
        <v>81</v>
      </c>
      <c r="AY502" s="17" t="s">
        <v>115</v>
      </c>
      <c r="BE502" s="194">
        <f>IF(N502="základní",J502,0)</f>
        <v>0</v>
      </c>
      <c r="BF502" s="194">
        <f>IF(N502="snížená",J502,0)</f>
        <v>0</v>
      </c>
      <c r="BG502" s="194">
        <f>IF(N502="zákl. přenesená",J502,0)</f>
        <v>0</v>
      </c>
      <c r="BH502" s="194">
        <f>IF(N502="sníž. přenesená",J502,0)</f>
        <v>0</v>
      </c>
      <c r="BI502" s="194">
        <f>IF(N502="nulová",J502,0)</f>
        <v>0</v>
      </c>
      <c r="BJ502" s="17" t="s">
        <v>79</v>
      </c>
      <c r="BK502" s="194">
        <f>ROUND(I502*H502,2)</f>
        <v>0</v>
      </c>
      <c r="BL502" s="17" t="s">
        <v>120</v>
      </c>
      <c r="BM502" s="193" t="s">
        <v>473</v>
      </c>
    </row>
    <row r="503" spans="1:65" s="2" customFormat="1" ht="19.5">
      <c r="A503" s="34"/>
      <c r="B503" s="35"/>
      <c r="C503" s="36"/>
      <c r="D503" s="195" t="s">
        <v>121</v>
      </c>
      <c r="E503" s="36"/>
      <c r="F503" s="196" t="s">
        <v>424</v>
      </c>
      <c r="G503" s="36"/>
      <c r="H503" s="36"/>
      <c r="I503" s="197"/>
      <c r="J503" s="36"/>
      <c r="K503" s="36"/>
      <c r="L503" s="39"/>
      <c r="M503" s="198"/>
      <c r="N503" s="199"/>
      <c r="O503" s="71"/>
      <c r="P503" s="71"/>
      <c r="Q503" s="71"/>
      <c r="R503" s="71"/>
      <c r="S503" s="71"/>
      <c r="T503" s="72"/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T503" s="17" t="s">
        <v>121</v>
      </c>
      <c r="AU503" s="17" t="s">
        <v>81</v>
      </c>
    </row>
    <row r="504" spans="1:65" s="13" customFormat="1" ht="11.25">
      <c r="B504" s="200"/>
      <c r="C504" s="201"/>
      <c r="D504" s="195" t="s">
        <v>122</v>
      </c>
      <c r="E504" s="202" t="s">
        <v>1</v>
      </c>
      <c r="F504" s="203" t="s">
        <v>449</v>
      </c>
      <c r="G504" s="201"/>
      <c r="H504" s="204">
        <v>15</v>
      </c>
      <c r="I504" s="205"/>
      <c r="J504" s="201"/>
      <c r="K504" s="201"/>
      <c r="L504" s="206"/>
      <c r="M504" s="207"/>
      <c r="N504" s="208"/>
      <c r="O504" s="208"/>
      <c r="P504" s="208"/>
      <c r="Q504" s="208"/>
      <c r="R504" s="208"/>
      <c r="S504" s="208"/>
      <c r="T504" s="209"/>
      <c r="AT504" s="210" t="s">
        <v>122</v>
      </c>
      <c r="AU504" s="210" t="s">
        <v>81</v>
      </c>
      <c r="AV504" s="13" t="s">
        <v>81</v>
      </c>
      <c r="AW504" s="13" t="s">
        <v>30</v>
      </c>
      <c r="AX504" s="13" t="s">
        <v>73</v>
      </c>
      <c r="AY504" s="210" t="s">
        <v>115</v>
      </c>
    </row>
    <row r="505" spans="1:65" s="14" customFormat="1" ht="11.25">
      <c r="B505" s="211"/>
      <c r="C505" s="212"/>
      <c r="D505" s="195" t="s">
        <v>122</v>
      </c>
      <c r="E505" s="213" t="s">
        <v>1</v>
      </c>
      <c r="F505" s="214" t="s">
        <v>124</v>
      </c>
      <c r="G505" s="212"/>
      <c r="H505" s="215">
        <v>15</v>
      </c>
      <c r="I505" s="216"/>
      <c r="J505" s="212"/>
      <c r="K505" s="212"/>
      <c r="L505" s="217"/>
      <c r="M505" s="218"/>
      <c r="N505" s="219"/>
      <c r="O505" s="219"/>
      <c r="P505" s="219"/>
      <c r="Q505" s="219"/>
      <c r="R505" s="219"/>
      <c r="S505" s="219"/>
      <c r="T505" s="220"/>
      <c r="AT505" s="221" t="s">
        <v>122</v>
      </c>
      <c r="AU505" s="221" t="s">
        <v>81</v>
      </c>
      <c r="AV505" s="14" t="s">
        <v>120</v>
      </c>
      <c r="AW505" s="14" t="s">
        <v>30</v>
      </c>
      <c r="AX505" s="14" t="s">
        <v>79</v>
      </c>
      <c r="AY505" s="221" t="s">
        <v>115</v>
      </c>
    </row>
    <row r="506" spans="1:65" s="2" customFormat="1" ht="21.75" customHeight="1">
      <c r="A506" s="34"/>
      <c r="B506" s="35"/>
      <c r="C506" s="181" t="s">
        <v>474</v>
      </c>
      <c r="D506" s="181" t="s">
        <v>116</v>
      </c>
      <c r="E506" s="182" t="s">
        <v>409</v>
      </c>
      <c r="F506" s="183" t="s">
        <v>410</v>
      </c>
      <c r="G506" s="184" t="s">
        <v>127</v>
      </c>
      <c r="H506" s="185">
        <v>6.15</v>
      </c>
      <c r="I506" s="186"/>
      <c r="J506" s="187">
        <f>ROUND(I506*H506,2)</f>
        <v>0</v>
      </c>
      <c r="K506" s="188"/>
      <c r="L506" s="39"/>
      <c r="M506" s="189" t="s">
        <v>1</v>
      </c>
      <c r="N506" s="190" t="s">
        <v>38</v>
      </c>
      <c r="O506" s="71"/>
      <c r="P506" s="191">
        <f>O506*H506</f>
        <v>0</v>
      </c>
      <c r="Q506" s="191">
        <v>0</v>
      </c>
      <c r="R506" s="191">
        <f>Q506*H506</f>
        <v>0</v>
      </c>
      <c r="S506" s="191">
        <v>0</v>
      </c>
      <c r="T506" s="192">
        <f>S506*H506</f>
        <v>0</v>
      </c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R506" s="193" t="s">
        <v>120</v>
      </c>
      <c r="AT506" s="193" t="s">
        <v>116</v>
      </c>
      <c r="AU506" s="193" t="s">
        <v>81</v>
      </c>
      <c r="AY506" s="17" t="s">
        <v>115</v>
      </c>
      <c r="BE506" s="194">
        <f>IF(N506="základní",J506,0)</f>
        <v>0</v>
      </c>
      <c r="BF506" s="194">
        <f>IF(N506="snížená",J506,0)</f>
        <v>0</v>
      </c>
      <c r="BG506" s="194">
        <f>IF(N506="zákl. přenesená",J506,0)</f>
        <v>0</v>
      </c>
      <c r="BH506" s="194">
        <f>IF(N506="sníž. přenesená",J506,0)</f>
        <v>0</v>
      </c>
      <c r="BI506" s="194">
        <f>IF(N506="nulová",J506,0)</f>
        <v>0</v>
      </c>
      <c r="BJ506" s="17" t="s">
        <v>79</v>
      </c>
      <c r="BK506" s="194">
        <f>ROUND(I506*H506,2)</f>
        <v>0</v>
      </c>
      <c r="BL506" s="17" t="s">
        <v>120</v>
      </c>
      <c r="BM506" s="193" t="s">
        <v>475</v>
      </c>
    </row>
    <row r="507" spans="1:65" s="2" customFormat="1" ht="11.25">
      <c r="A507" s="34"/>
      <c r="B507" s="35"/>
      <c r="C507" s="36"/>
      <c r="D507" s="195" t="s">
        <v>121</v>
      </c>
      <c r="E507" s="36"/>
      <c r="F507" s="196" t="s">
        <v>410</v>
      </c>
      <c r="G507" s="36"/>
      <c r="H507" s="36"/>
      <c r="I507" s="197"/>
      <c r="J507" s="36"/>
      <c r="K507" s="36"/>
      <c r="L507" s="39"/>
      <c r="M507" s="198"/>
      <c r="N507" s="199"/>
      <c r="O507" s="71"/>
      <c r="P507" s="71"/>
      <c r="Q507" s="71"/>
      <c r="R507" s="71"/>
      <c r="S507" s="71"/>
      <c r="T507" s="72"/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T507" s="17" t="s">
        <v>121</v>
      </c>
      <c r="AU507" s="17" t="s">
        <v>81</v>
      </c>
    </row>
    <row r="508" spans="1:65" s="13" customFormat="1" ht="22.5">
      <c r="B508" s="200"/>
      <c r="C508" s="201"/>
      <c r="D508" s="195" t="s">
        <v>122</v>
      </c>
      <c r="E508" s="202" t="s">
        <v>1</v>
      </c>
      <c r="F508" s="203" t="s">
        <v>452</v>
      </c>
      <c r="G508" s="201"/>
      <c r="H508" s="204">
        <v>6.15</v>
      </c>
      <c r="I508" s="205"/>
      <c r="J508" s="201"/>
      <c r="K508" s="201"/>
      <c r="L508" s="206"/>
      <c r="M508" s="207"/>
      <c r="N508" s="208"/>
      <c r="O508" s="208"/>
      <c r="P508" s="208"/>
      <c r="Q508" s="208"/>
      <c r="R508" s="208"/>
      <c r="S508" s="208"/>
      <c r="T508" s="209"/>
      <c r="AT508" s="210" t="s">
        <v>122</v>
      </c>
      <c r="AU508" s="210" t="s">
        <v>81</v>
      </c>
      <c r="AV508" s="13" t="s">
        <v>81</v>
      </c>
      <c r="AW508" s="13" t="s">
        <v>30</v>
      </c>
      <c r="AX508" s="13" t="s">
        <v>73</v>
      </c>
      <c r="AY508" s="210" t="s">
        <v>115</v>
      </c>
    </row>
    <row r="509" spans="1:65" s="14" customFormat="1" ht="11.25">
      <c r="B509" s="211"/>
      <c r="C509" s="212"/>
      <c r="D509" s="195" t="s">
        <v>122</v>
      </c>
      <c r="E509" s="213" t="s">
        <v>1</v>
      </c>
      <c r="F509" s="214" t="s">
        <v>124</v>
      </c>
      <c r="G509" s="212"/>
      <c r="H509" s="215">
        <v>6.15</v>
      </c>
      <c r="I509" s="216"/>
      <c r="J509" s="212"/>
      <c r="K509" s="212"/>
      <c r="L509" s="217"/>
      <c r="M509" s="218"/>
      <c r="N509" s="219"/>
      <c r="O509" s="219"/>
      <c r="P509" s="219"/>
      <c r="Q509" s="219"/>
      <c r="R509" s="219"/>
      <c r="S509" s="219"/>
      <c r="T509" s="220"/>
      <c r="AT509" s="221" t="s">
        <v>122</v>
      </c>
      <c r="AU509" s="221" t="s">
        <v>81</v>
      </c>
      <c r="AV509" s="14" t="s">
        <v>120</v>
      </c>
      <c r="AW509" s="14" t="s">
        <v>30</v>
      </c>
      <c r="AX509" s="14" t="s">
        <v>79</v>
      </c>
      <c r="AY509" s="221" t="s">
        <v>115</v>
      </c>
    </row>
    <row r="510" spans="1:65" s="2" customFormat="1" ht="21.75" customHeight="1">
      <c r="A510" s="34"/>
      <c r="B510" s="35"/>
      <c r="C510" s="222" t="s">
        <v>295</v>
      </c>
      <c r="D510" s="222" t="s">
        <v>131</v>
      </c>
      <c r="E510" s="223" t="s">
        <v>414</v>
      </c>
      <c r="F510" s="224" t="s">
        <v>415</v>
      </c>
      <c r="G510" s="225" t="s">
        <v>134</v>
      </c>
      <c r="H510" s="226">
        <v>4.8</v>
      </c>
      <c r="I510" s="227"/>
      <c r="J510" s="228">
        <f>ROUND(I510*H510,2)</f>
        <v>0</v>
      </c>
      <c r="K510" s="229"/>
      <c r="L510" s="230"/>
      <c r="M510" s="231" t="s">
        <v>1</v>
      </c>
      <c r="N510" s="232" t="s">
        <v>38</v>
      </c>
      <c r="O510" s="71"/>
      <c r="P510" s="191">
        <f>O510*H510</f>
        <v>0</v>
      </c>
      <c r="Q510" s="191">
        <v>0</v>
      </c>
      <c r="R510" s="191">
        <f>Q510*H510</f>
        <v>0</v>
      </c>
      <c r="S510" s="191">
        <v>0</v>
      </c>
      <c r="T510" s="192">
        <f>S510*H510</f>
        <v>0</v>
      </c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R510" s="193" t="s">
        <v>135</v>
      </c>
      <c r="AT510" s="193" t="s">
        <v>131</v>
      </c>
      <c r="AU510" s="193" t="s">
        <v>81</v>
      </c>
      <c r="AY510" s="17" t="s">
        <v>115</v>
      </c>
      <c r="BE510" s="194">
        <f>IF(N510="základní",J510,0)</f>
        <v>0</v>
      </c>
      <c r="BF510" s="194">
        <f>IF(N510="snížená",J510,0)</f>
        <v>0</v>
      </c>
      <c r="BG510" s="194">
        <f>IF(N510="zákl. přenesená",J510,0)</f>
        <v>0</v>
      </c>
      <c r="BH510" s="194">
        <f>IF(N510="sníž. přenesená",J510,0)</f>
        <v>0</v>
      </c>
      <c r="BI510" s="194">
        <f>IF(N510="nulová",J510,0)</f>
        <v>0</v>
      </c>
      <c r="BJ510" s="17" t="s">
        <v>79</v>
      </c>
      <c r="BK510" s="194">
        <f>ROUND(I510*H510,2)</f>
        <v>0</v>
      </c>
      <c r="BL510" s="17" t="s">
        <v>120</v>
      </c>
      <c r="BM510" s="193" t="s">
        <v>476</v>
      </c>
    </row>
    <row r="511" spans="1:65" s="2" customFormat="1" ht="11.25">
      <c r="A511" s="34"/>
      <c r="B511" s="35"/>
      <c r="C511" s="36"/>
      <c r="D511" s="195" t="s">
        <v>121</v>
      </c>
      <c r="E511" s="36"/>
      <c r="F511" s="196" t="s">
        <v>415</v>
      </c>
      <c r="G511" s="36"/>
      <c r="H511" s="36"/>
      <c r="I511" s="197"/>
      <c r="J511" s="36"/>
      <c r="K511" s="36"/>
      <c r="L511" s="39"/>
      <c r="M511" s="198"/>
      <c r="N511" s="199"/>
      <c r="O511" s="71"/>
      <c r="P511" s="71"/>
      <c r="Q511" s="71"/>
      <c r="R511" s="71"/>
      <c r="S511" s="71"/>
      <c r="T511" s="72"/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T511" s="17" t="s">
        <v>121</v>
      </c>
      <c r="AU511" s="17" t="s">
        <v>81</v>
      </c>
    </row>
    <row r="512" spans="1:65" s="13" customFormat="1" ht="11.25">
      <c r="B512" s="200"/>
      <c r="C512" s="201"/>
      <c r="D512" s="195" t="s">
        <v>122</v>
      </c>
      <c r="E512" s="202" t="s">
        <v>1</v>
      </c>
      <c r="F512" s="203" t="s">
        <v>454</v>
      </c>
      <c r="G512" s="201"/>
      <c r="H512" s="204">
        <v>4.8</v>
      </c>
      <c r="I512" s="205"/>
      <c r="J512" s="201"/>
      <c r="K512" s="201"/>
      <c r="L512" s="206"/>
      <c r="M512" s="207"/>
      <c r="N512" s="208"/>
      <c r="O512" s="208"/>
      <c r="P512" s="208"/>
      <c r="Q512" s="208"/>
      <c r="R512" s="208"/>
      <c r="S512" s="208"/>
      <c r="T512" s="209"/>
      <c r="AT512" s="210" t="s">
        <v>122</v>
      </c>
      <c r="AU512" s="210" t="s">
        <v>81</v>
      </c>
      <c r="AV512" s="13" t="s">
        <v>81</v>
      </c>
      <c r="AW512" s="13" t="s">
        <v>30</v>
      </c>
      <c r="AX512" s="13" t="s">
        <v>73</v>
      </c>
      <c r="AY512" s="210" t="s">
        <v>115</v>
      </c>
    </row>
    <row r="513" spans="1:65" s="14" customFormat="1" ht="11.25">
      <c r="B513" s="211"/>
      <c r="C513" s="212"/>
      <c r="D513" s="195" t="s">
        <v>122</v>
      </c>
      <c r="E513" s="213" t="s">
        <v>1</v>
      </c>
      <c r="F513" s="214" t="s">
        <v>124</v>
      </c>
      <c r="G513" s="212"/>
      <c r="H513" s="215">
        <v>4.8</v>
      </c>
      <c r="I513" s="216"/>
      <c r="J513" s="212"/>
      <c r="K513" s="212"/>
      <c r="L513" s="217"/>
      <c r="M513" s="218"/>
      <c r="N513" s="219"/>
      <c r="O513" s="219"/>
      <c r="P513" s="219"/>
      <c r="Q513" s="219"/>
      <c r="R513" s="219"/>
      <c r="S513" s="219"/>
      <c r="T513" s="220"/>
      <c r="AT513" s="221" t="s">
        <v>122</v>
      </c>
      <c r="AU513" s="221" t="s">
        <v>81</v>
      </c>
      <c r="AV513" s="14" t="s">
        <v>120</v>
      </c>
      <c r="AW513" s="14" t="s">
        <v>30</v>
      </c>
      <c r="AX513" s="14" t="s">
        <v>79</v>
      </c>
      <c r="AY513" s="221" t="s">
        <v>115</v>
      </c>
    </row>
    <row r="514" spans="1:65" s="2" customFormat="1" ht="21.75" customHeight="1">
      <c r="A514" s="34"/>
      <c r="B514" s="35"/>
      <c r="C514" s="181" t="s">
        <v>477</v>
      </c>
      <c r="D514" s="181" t="s">
        <v>116</v>
      </c>
      <c r="E514" s="182" t="s">
        <v>386</v>
      </c>
      <c r="F514" s="183" t="s">
        <v>387</v>
      </c>
      <c r="G514" s="184" t="s">
        <v>127</v>
      </c>
      <c r="H514" s="185">
        <v>2.5499999999999998</v>
      </c>
      <c r="I514" s="186"/>
      <c r="J514" s="187">
        <f>ROUND(I514*H514,2)</f>
        <v>0</v>
      </c>
      <c r="K514" s="188"/>
      <c r="L514" s="39"/>
      <c r="M514" s="189" t="s">
        <v>1</v>
      </c>
      <c r="N514" s="190" t="s">
        <v>38</v>
      </c>
      <c r="O514" s="71"/>
      <c r="P514" s="191">
        <f>O514*H514</f>
        <v>0</v>
      </c>
      <c r="Q514" s="191">
        <v>0</v>
      </c>
      <c r="R514" s="191">
        <f>Q514*H514</f>
        <v>0</v>
      </c>
      <c r="S514" s="191">
        <v>0</v>
      </c>
      <c r="T514" s="192">
        <f>S514*H514</f>
        <v>0</v>
      </c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R514" s="193" t="s">
        <v>120</v>
      </c>
      <c r="AT514" s="193" t="s">
        <v>116</v>
      </c>
      <c r="AU514" s="193" t="s">
        <v>81</v>
      </c>
      <c r="AY514" s="17" t="s">
        <v>115</v>
      </c>
      <c r="BE514" s="194">
        <f>IF(N514="základní",J514,0)</f>
        <v>0</v>
      </c>
      <c r="BF514" s="194">
        <f>IF(N514="snížená",J514,0)</f>
        <v>0</v>
      </c>
      <c r="BG514" s="194">
        <f>IF(N514="zákl. přenesená",J514,0)</f>
        <v>0</v>
      </c>
      <c r="BH514" s="194">
        <f>IF(N514="sníž. přenesená",J514,0)</f>
        <v>0</v>
      </c>
      <c r="BI514" s="194">
        <f>IF(N514="nulová",J514,0)</f>
        <v>0</v>
      </c>
      <c r="BJ514" s="17" t="s">
        <v>79</v>
      </c>
      <c r="BK514" s="194">
        <f>ROUND(I514*H514,2)</f>
        <v>0</v>
      </c>
      <c r="BL514" s="17" t="s">
        <v>120</v>
      </c>
      <c r="BM514" s="193" t="s">
        <v>478</v>
      </c>
    </row>
    <row r="515" spans="1:65" s="2" customFormat="1" ht="19.5">
      <c r="A515" s="34"/>
      <c r="B515" s="35"/>
      <c r="C515" s="36"/>
      <c r="D515" s="195" t="s">
        <v>121</v>
      </c>
      <c r="E515" s="36"/>
      <c r="F515" s="196" t="s">
        <v>387</v>
      </c>
      <c r="G515" s="36"/>
      <c r="H515" s="36"/>
      <c r="I515" s="197"/>
      <c r="J515" s="36"/>
      <c r="K515" s="36"/>
      <c r="L515" s="39"/>
      <c r="M515" s="198"/>
      <c r="N515" s="199"/>
      <c r="O515" s="71"/>
      <c r="P515" s="71"/>
      <c r="Q515" s="71"/>
      <c r="R515" s="71"/>
      <c r="S515" s="71"/>
      <c r="T515" s="72"/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T515" s="17" t="s">
        <v>121</v>
      </c>
      <c r="AU515" s="17" t="s">
        <v>81</v>
      </c>
    </row>
    <row r="516" spans="1:65" s="13" customFormat="1" ht="11.25">
      <c r="B516" s="200"/>
      <c r="C516" s="201"/>
      <c r="D516" s="195" t="s">
        <v>122</v>
      </c>
      <c r="E516" s="202" t="s">
        <v>1</v>
      </c>
      <c r="F516" s="203" t="s">
        <v>479</v>
      </c>
      <c r="G516" s="201"/>
      <c r="H516" s="204">
        <v>2.5499999999999998</v>
      </c>
      <c r="I516" s="205"/>
      <c r="J516" s="201"/>
      <c r="K516" s="201"/>
      <c r="L516" s="206"/>
      <c r="M516" s="207"/>
      <c r="N516" s="208"/>
      <c r="O516" s="208"/>
      <c r="P516" s="208"/>
      <c r="Q516" s="208"/>
      <c r="R516" s="208"/>
      <c r="S516" s="208"/>
      <c r="T516" s="209"/>
      <c r="AT516" s="210" t="s">
        <v>122</v>
      </c>
      <c r="AU516" s="210" t="s">
        <v>81</v>
      </c>
      <c r="AV516" s="13" t="s">
        <v>81</v>
      </c>
      <c r="AW516" s="13" t="s">
        <v>30</v>
      </c>
      <c r="AX516" s="13" t="s">
        <v>73</v>
      </c>
      <c r="AY516" s="210" t="s">
        <v>115</v>
      </c>
    </row>
    <row r="517" spans="1:65" s="14" customFormat="1" ht="11.25">
      <c r="B517" s="211"/>
      <c r="C517" s="212"/>
      <c r="D517" s="195" t="s">
        <v>122</v>
      </c>
      <c r="E517" s="213" t="s">
        <v>1</v>
      </c>
      <c r="F517" s="214" t="s">
        <v>124</v>
      </c>
      <c r="G517" s="212"/>
      <c r="H517" s="215">
        <v>2.5499999999999998</v>
      </c>
      <c r="I517" s="216"/>
      <c r="J517" s="212"/>
      <c r="K517" s="212"/>
      <c r="L517" s="217"/>
      <c r="M517" s="218"/>
      <c r="N517" s="219"/>
      <c r="O517" s="219"/>
      <c r="P517" s="219"/>
      <c r="Q517" s="219"/>
      <c r="R517" s="219"/>
      <c r="S517" s="219"/>
      <c r="T517" s="220"/>
      <c r="AT517" s="221" t="s">
        <v>122</v>
      </c>
      <c r="AU517" s="221" t="s">
        <v>81</v>
      </c>
      <c r="AV517" s="14" t="s">
        <v>120</v>
      </c>
      <c r="AW517" s="14" t="s">
        <v>30</v>
      </c>
      <c r="AX517" s="14" t="s">
        <v>79</v>
      </c>
      <c r="AY517" s="221" t="s">
        <v>115</v>
      </c>
    </row>
    <row r="518" spans="1:65" s="12" customFormat="1" ht="22.9" customHeight="1">
      <c r="B518" s="167"/>
      <c r="C518" s="168"/>
      <c r="D518" s="169" t="s">
        <v>72</v>
      </c>
      <c r="E518" s="243" t="s">
        <v>480</v>
      </c>
      <c r="F518" s="243" t="s">
        <v>481</v>
      </c>
      <c r="G518" s="168"/>
      <c r="H518" s="168"/>
      <c r="I518" s="171"/>
      <c r="J518" s="244">
        <f>BK518</f>
        <v>0</v>
      </c>
      <c r="K518" s="168"/>
      <c r="L518" s="173"/>
      <c r="M518" s="174"/>
      <c r="N518" s="175"/>
      <c r="O518" s="175"/>
      <c r="P518" s="176">
        <f>SUM(P519:P579)</f>
        <v>0</v>
      </c>
      <c r="Q518" s="175"/>
      <c r="R518" s="176">
        <f>SUM(R519:R579)</f>
        <v>0</v>
      </c>
      <c r="S518" s="175"/>
      <c r="T518" s="177">
        <f>SUM(T519:T579)</f>
        <v>0</v>
      </c>
      <c r="AR518" s="178" t="s">
        <v>79</v>
      </c>
      <c r="AT518" s="179" t="s">
        <v>72</v>
      </c>
      <c r="AU518" s="179" t="s">
        <v>79</v>
      </c>
      <c r="AY518" s="178" t="s">
        <v>115</v>
      </c>
      <c r="BK518" s="180">
        <f>SUM(BK519:BK579)</f>
        <v>0</v>
      </c>
    </row>
    <row r="519" spans="1:65" s="2" customFormat="1" ht="21.75" customHeight="1">
      <c r="A519" s="34"/>
      <c r="B519" s="35"/>
      <c r="C519" s="181" t="s">
        <v>300</v>
      </c>
      <c r="D519" s="181" t="s">
        <v>116</v>
      </c>
      <c r="E519" s="182" t="s">
        <v>379</v>
      </c>
      <c r="F519" s="183" t="s">
        <v>380</v>
      </c>
      <c r="G519" s="184" t="s">
        <v>165</v>
      </c>
      <c r="H519" s="185">
        <v>4</v>
      </c>
      <c r="I519" s="186"/>
      <c r="J519" s="187">
        <f>ROUND(I519*H519,2)</f>
        <v>0</v>
      </c>
      <c r="K519" s="188"/>
      <c r="L519" s="39"/>
      <c r="M519" s="189" t="s">
        <v>1</v>
      </c>
      <c r="N519" s="190" t="s">
        <v>38</v>
      </c>
      <c r="O519" s="71"/>
      <c r="P519" s="191">
        <f>O519*H519</f>
        <v>0</v>
      </c>
      <c r="Q519" s="191">
        <v>0</v>
      </c>
      <c r="R519" s="191">
        <f>Q519*H519</f>
        <v>0</v>
      </c>
      <c r="S519" s="191">
        <v>0</v>
      </c>
      <c r="T519" s="192">
        <f>S519*H519</f>
        <v>0</v>
      </c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R519" s="193" t="s">
        <v>120</v>
      </c>
      <c r="AT519" s="193" t="s">
        <v>116</v>
      </c>
      <c r="AU519" s="193" t="s">
        <v>81</v>
      </c>
      <c r="AY519" s="17" t="s">
        <v>115</v>
      </c>
      <c r="BE519" s="194">
        <f>IF(N519="základní",J519,0)</f>
        <v>0</v>
      </c>
      <c r="BF519" s="194">
        <f>IF(N519="snížená",J519,0)</f>
        <v>0</v>
      </c>
      <c r="BG519" s="194">
        <f>IF(N519="zákl. přenesená",J519,0)</f>
        <v>0</v>
      </c>
      <c r="BH519" s="194">
        <f>IF(N519="sníž. přenesená",J519,0)</f>
        <v>0</v>
      </c>
      <c r="BI519" s="194">
        <f>IF(N519="nulová",J519,0)</f>
        <v>0</v>
      </c>
      <c r="BJ519" s="17" t="s">
        <v>79</v>
      </c>
      <c r="BK519" s="194">
        <f>ROUND(I519*H519,2)</f>
        <v>0</v>
      </c>
      <c r="BL519" s="17" t="s">
        <v>120</v>
      </c>
      <c r="BM519" s="193" t="s">
        <v>482</v>
      </c>
    </row>
    <row r="520" spans="1:65" s="2" customFormat="1" ht="19.5">
      <c r="A520" s="34"/>
      <c r="B520" s="35"/>
      <c r="C520" s="36"/>
      <c r="D520" s="195" t="s">
        <v>121</v>
      </c>
      <c r="E520" s="36"/>
      <c r="F520" s="196" t="s">
        <v>380</v>
      </c>
      <c r="G520" s="36"/>
      <c r="H520" s="36"/>
      <c r="I520" s="197"/>
      <c r="J520" s="36"/>
      <c r="K520" s="36"/>
      <c r="L520" s="39"/>
      <c r="M520" s="198"/>
      <c r="N520" s="199"/>
      <c r="O520" s="71"/>
      <c r="P520" s="71"/>
      <c r="Q520" s="71"/>
      <c r="R520" s="71"/>
      <c r="S520" s="71"/>
      <c r="T520" s="72"/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T520" s="17" t="s">
        <v>121</v>
      </c>
      <c r="AU520" s="17" t="s">
        <v>81</v>
      </c>
    </row>
    <row r="521" spans="1:65" s="13" customFormat="1" ht="11.25">
      <c r="B521" s="200"/>
      <c r="C521" s="201"/>
      <c r="D521" s="195" t="s">
        <v>122</v>
      </c>
      <c r="E521" s="202" t="s">
        <v>1</v>
      </c>
      <c r="F521" s="203" t="s">
        <v>120</v>
      </c>
      <c r="G521" s="201"/>
      <c r="H521" s="204">
        <v>4</v>
      </c>
      <c r="I521" s="205"/>
      <c r="J521" s="201"/>
      <c r="K521" s="201"/>
      <c r="L521" s="206"/>
      <c r="M521" s="207"/>
      <c r="N521" s="208"/>
      <c r="O521" s="208"/>
      <c r="P521" s="208"/>
      <c r="Q521" s="208"/>
      <c r="R521" s="208"/>
      <c r="S521" s="208"/>
      <c r="T521" s="209"/>
      <c r="AT521" s="210" t="s">
        <v>122</v>
      </c>
      <c r="AU521" s="210" t="s">
        <v>81</v>
      </c>
      <c r="AV521" s="13" t="s">
        <v>81</v>
      </c>
      <c r="AW521" s="13" t="s">
        <v>30</v>
      </c>
      <c r="AX521" s="13" t="s">
        <v>73</v>
      </c>
      <c r="AY521" s="210" t="s">
        <v>115</v>
      </c>
    </row>
    <row r="522" spans="1:65" s="14" customFormat="1" ht="11.25">
      <c r="B522" s="211"/>
      <c r="C522" s="212"/>
      <c r="D522" s="195" t="s">
        <v>122</v>
      </c>
      <c r="E522" s="213" t="s">
        <v>1</v>
      </c>
      <c r="F522" s="214" t="s">
        <v>124</v>
      </c>
      <c r="G522" s="212"/>
      <c r="H522" s="215">
        <v>4</v>
      </c>
      <c r="I522" s="216"/>
      <c r="J522" s="212"/>
      <c r="K522" s="212"/>
      <c r="L522" s="217"/>
      <c r="M522" s="218"/>
      <c r="N522" s="219"/>
      <c r="O522" s="219"/>
      <c r="P522" s="219"/>
      <c r="Q522" s="219"/>
      <c r="R522" s="219"/>
      <c r="S522" s="219"/>
      <c r="T522" s="220"/>
      <c r="AT522" s="221" t="s">
        <v>122</v>
      </c>
      <c r="AU522" s="221" t="s">
        <v>81</v>
      </c>
      <c r="AV522" s="14" t="s">
        <v>120</v>
      </c>
      <c r="AW522" s="14" t="s">
        <v>30</v>
      </c>
      <c r="AX522" s="14" t="s">
        <v>79</v>
      </c>
      <c r="AY522" s="221" t="s">
        <v>115</v>
      </c>
    </row>
    <row r="523" spans="1:65" s="2" customFormat="1" ht="21.75" customHeight="1">
      <c r="A523" s="34"/>
      <c r="B523" s="35"/>
      <c r="C523" s="181" t="s">
        <v>483</v>
      </c>
      <c r="D523" s="181" t="s">
        <v>116</v>
      </c>
      <c r="E523" s="182" t="s">
        <v>383</v>
      </c>
      <c r="F523" s="183" t="s">
        <v>384</v>
      </c>
      <c r="G523" s="184" t="s">
        <v>141</v>
      </c>
      <c r="H523" s="185">
        <v>2</v>
      </c>
      <c r="I523" s="186"/>
      <c r="J523" s="187">
        <f>ROUND(I523*H523,2)</f>
        <v>0</v>
      </c>
      <c r="K523" s="188"/>
      <c r="L523" s="39"/>
      <c r="M523" s="189" t="s">
        <v>1</v>
      </c>
      <c r="N523" s="190" t="s">
        <v>38</v>
      </c>
      <c r="O523" s="71"/>
      <c r="P523" s="191">
        <f>O523*H523</f>
        <v>0</v>
      </c>
      <c r="Q523" s="191">
        <v>0</v>
      </c>
      <c r="R523" s="191">
        <f>Q523*H523</f>
        <v>0</v>
      </c>
      <c r="S523" s="191">
        <v>0</v>
      </c>
      <c r="T523" s="192">
        <f>S523*H523</f>
        <v>0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193" t="s">
        <v>120</v>
      </c>
      <c r="AT523" s="193" t="s">
        <v>116</v>
      </c>
      <c r="AU523" s="193" t="s">
        <v>81</v>
      </c>
      <c r="AY523" s="17" t="s">
        <v>115</v>
      </c>
      <c r="BE523" s="194">
        <f>IF(N523="základní",J523,0)</f>
        <v>0</v>
      </c>
      <c r="BF523" s="194">
        <f>IF(N523="snížená",J523,0)</f>
        <v>0</v>
      </c>
      <c r="BG523" s="194">
        <f>IF(N523="zákl. přenesená",J523,0)</f>
        <v>0</v>
      </c>
      <c r="BH523" s="194">
        <f>IF(N523="sníž. přenesená",J523,0)</f>
        <v>0</v>
      </c>
      <c r="BI523" s="194">
        <f>IF(N523="nulová",J523,0)</f>
        <v>0</v>
      </c>
      <c r="BJ523" s="17" t="s">
        <v>79</v>
      </c>
      <c r="BK523" s="194">
        <f>ROUND(I523*H523,2)</f>
        <v>0</v>
      </c>
      <c r="BL523" s="17" t="s">
        <v>120</v>
      </c>
      <c r="BM523" s="193" t="s">
        <v>484</v>
      </c>
    </row>
    <row r="524" spans="1:65" s="2" customFormat="1" ht="11.25">
      <c r="A524" s="34"/>
      <c r="B524" s="35"/>
      <c r="C524" s="36"/>
      <c r="D524" s="195" t="s">
        <v>121</v>
      </c>
      <c r="E524" s="36"/>
      <c r="F524" s="196" t="s">
        <v>384</v>
      </c>
      <c r="G524" s="36"/>
      <c r="H524" s="36"/>
      <c r="I524" s="197"/>
      <c r="J524" s="36"/>
      <c r="K524" s="36"/>
      <c r="L524" s="39"/>
      <c r="M524" s="198"/>
      <c r="N524" s="199"/>
      <c r="O524" s="71"/>
      <c r="P524" s="71"/>
      <c r="Q524" s="71"/>
      <c r="R524" s="71"/>
      <c r="S524" s="71"/>
      <c r="T524" s="72"/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T524" s="17" t="s">
        <v>121</v>
      </c>
      <c r="AU524" s="17" t="s">
        <v>81</v>
      </c>
    </row>
    <row r="525" spans="1:65" s="13" customFormat="1" ht="11.25">
      <c r="B525" s="200"/>
      <c r="C525" s="201"/>
      <c r="D525" s="195" t="s">
        <v>122</v>
      </c>
      <c r="E525" s="202" t="s">
        <v>1</v>
      </c>
      <c r="F525" s="203" t="s">
        <v>81</v>
      </c>
      <c r="G525" s="201"/>
      <c r="H525" s="204">
        <v>2</v>
      </c>
      <c r="I525" s="205"/>
      <c r="J525" s="201"/>
      <c r="K525" s="201"/>
      <c r="L525" s="206"/>
      <c r="M525" s="207"/>
      <c r="N525" s="208"/>
      <c r="O525" s="208"/>
      <c r="P525" s="208"/>
      <c r="Q525" s="208"/>
      <c r="R525" s="208"/>
      <c r="S525" s="208"/>
      <c r="T525" s="209"/>
      <c r="AT525" s="210" t="s">
        <v>122</v>
      </c>
      <c r="AU525" s="210" t="s">
        <v>81</v>
      </c>
      <c r="AV525" s="13" t="s">
        <v>81</v>
      </c>
      <c r="AW525" s="13" t="s">
        <v>30</v>
      </c>
      <c r="AX525" s="13" t="s">
        <v>73</v>
      </c>
      <c r="AY525" s="210" t="s">
        <v>115</v>
      </c>
    </row>
    <row r="526" spans="1:65" s="14" customFormat="1" ht="11.25">
      <c r="B526" s="211"/>
      <c r="C526" s="212"/>
      <c r="D526" s="195" t="s">
        <v>122</v>
      </c>
      <c r="E526" s="213" t="s">
        <v>1</v>
      </c>
      <c r="F526" s="214" t="s">
        <v>124</v>
      </c>
      <c r="G526" s="212"/>
      <c r="H526" s="215">
        <v>2</v>
      </c>
      <c r="I526" s="216"/>
      <c r="J526" s="212"/>
      <c r="K526" s="212"/>
      <c r="L526" s="217"/>
      <c r="M526" s="218"/>
      <c r="N526" s="219"/>
      <c r="O526" s="219"/>
      <c r="P526" s="219"/>
      <c r="Q526" s="219"/>
      <c r="R526" s="219"/>
      <c r="S526" s="219"/>
      <c r="T526" s="220"/>
      <c r="AT526" s="221" t="s">
        <v>122</v>
      </c>
      <c r="AU526" s="221" t="s">
        <v>81</v>
      </c>
      <c r="AV526" s="14" t="s">
        <v>120</v>
      </c>
      <c r="AW526" s="14" t="s">
        <v>30</v>
      </c>
      <c r="AX526" s="14" t="s">
        <v>79</v>
      </c>
      <c r="AY526" s="221" t="s">
        <v>115</v>
      </c>
    </row>
    <row r="527" spans="1:65" s="2" customFormat="1" ht="21.75" customHeight="1">
      <c r="A527" s="34"/>
      <c r="B527" s="35"/>
      <c r="C527" s="181" t="s">
        <v>304</v>
      </c>
      <c r="D527" s="181" t="s">
        <v>116</v>
      </c>
      <c r="E527" s="182" t="s">
        <v>437</v>
      </c>
      <c r="F527" s="183" t="s">
        <v>438</v>
      </c>
      <c r="G527" s="184" t="s">
        <v>165</v>
      </c>
      <c r="H527" s="185">
        <v>6</v>
      </c>
      <c r="I527" s="186"/>
      <c r="J527" s="187">
        <f>ROUND(I527*H527,2)</f>
        <v>0</v>
      </c>
      <c r="K527" s="188"/>
      <c r="L527" s="39"/>
      <c r="M527" s="189" t="s">
        <v>1</v>
      </c>
      <c r="N527" s="190" t="s">
        <v>38</v>
      </c>
      <c r="O527" s="71"/>
      <c r="P527" s="191">
        <f>O527*H527</f>
        <v>0</v>
      </c>
      <c r="Q527" s="191">
        <v>0</v>
      </c>
      <c r="R527" s="191">
        <f>Q527*H527</f>
        <v>0</v>
      </c>
      <c r="S527" s="191">
        <v>0</v>
      </c>
      <c r="T527" s="192">
        <f>S527*H527</f>
        <v>0</v>
      </c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R527" s="193" t="s">
        <v>120</v>
      </c>
      <c r="AT527" s="193" t="s">
        <v>116</v>
      </c>
      <c r="AU527" s="193" t="s">
        <v>81</v>
      </c>
      <c r="AY527" s="17" t="s">
        <v>115</v>
      </c>
      <c r="BE527" s="194">
        <f>IF(N527="základní",J527,0)</f>
        <v>0</v>
      </c>
      <c r="BF527" s="194">
        <f>IF(N527="snížená",J527,0)</f>
        <v>0</v>
      </c>
      <c r="BG527" s="194">
        <f>IF(N527="zákl. přenesená",J527,0)</f>
        <v>0</v>
      </c>
      <c r="BH527" s="194">
        <f>IF(N527="sníž. přenesená",J527,0)</f>
        <v>0</v>
      </c>
      <c r="BI527" s="194">
        <f>IF(N527="nulová",J527,0)</f>
        <v>0</v>
      </c>
      <c r="BJ527" s="17" t="s">
        <v>79</v>
      </c>
      <c r="BK527" s="194">
        <f>ROUND(I527*H527,2)</f>
        <v>0</v>
      </c>
      <c r="BL527" s="17" t="s">
        <v>120</v>
      </c>
      <c r="BM527" s="193" t="s">
        <v>485</v>
      </c>
    </row>
    <row r="528" spans="1:65" s="2" customFormat="1" ht="11.25">
      <c r="A528" s="34"/>
      <c r="B528" s="35"/>
      <c r="C528" s="36"/>
      <c r="D528" s="195" t="s">
        <v>121</v>
      </c>
      <c r="E528" s="36"/>
      <c r="F528" s="196" t="s">
        <v>438</v>
      </c>
      <c r="G528" s="36"/>
      <c r="H528" s="36"/>
      <c r="I528" s="197"/>
      <c r="J528" s="36"/>
      <c r="K528" s="36"/>
      <c r="L528" s="39"/>
      <c r="M528" s="198"/>
      <c r="N528" s="199"/>
      <c r="O528" s="71"/>
      <c r="P528" s="71"/>
      <c r="Q528" s="71"/>
      <c r="R528" s="71"/>
      <c r="S528" s="71"/>
      <c r="T528" s="72"/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T528" s="17" t="s">
        <v>121</v>
      </c>
      <c r="AU528" s="17" t="s">
        <v>81</v>
      </c>
    </row>
    <row r="529" spans="1:65" s="13" customFormat="1" ht="11.25">
      <c r="B529" s="200"/>
      <c r="C529" s="201"/>
      <c r="D529" s="195" t="s">
        <v>122</v>
      </c>
      <c r="E529" s="202" t="s">
        <v>1</v>
      </c>
      <c r="F529" s="203" t="s">
        <v>136</v>
      </c>
      <c r="G529" s="201"/>
      <c r="H529" s="204">
        <v>6</v>
      </c>
      <c r="I529" s="205"/>
      <c r="J529" s="201"/>
      <c r="K529" s="201"/>
      <c r="L529" s="206"/>
      <c r="M529" s="207"/>
      <c r="N529" s="208"/>
      <c r="O529" s="208"/>
      <c r="P529" s="208"/>
      <c r="Q529" s="208"/>
      <c r="R529" s="208"/>
      <c r="S529" s="208"/>
      <c r="T529" s="209"/>
      <c r="AT529" s="210" t="s">
        <v>122</v>
      </c>
      <c r="AU529" s="210" t="s">
        <v>81</v>
      </c>
      <c r="AV529" s="13" t="s">
        <v>81</v>
      </c>
      <c r="AW529" s="13" t="s">
        <v>30</v>
      </c>
      <c r="AX529" s="13" t="s">
        <v>73</v>
      </c>
      <c r="AY529" s="210" t="s">
        <v>115</v>
      </c>
    </row>
    <row r="530" spans="1:65" s="14" customFormat="1" ht="11.25">
      <c r="B530" s="211"/>
      <c r="C530" s="212"/>
      <c r="D530" s="195" t="s">
        <v>122</v>
      </c>
      <c r="E530" s="213" t="s">
        <v>1</v>
      </c>
      <c r="F530" s="214" t="s">
        <v>124</v>
      </c>
      <c r="G530" s="212"/>
      <c r="H530" s="215">
        <v>6</v>
      </c>
      <c r="I530" s="216"/>
      <c r="J530" s="212"/>
      <c r="K530" s="212"/>
      <c r="L530" s="217"/>
      <c r="M530" s="218"/>
      <c r="N530" s="219"/>
      <c r="O530" s="219"/>
      <c r="P530" s="219"/>
      <c r="Q530" s="219"/>
      <c r="R530" s="219"/>
      <c r="S530" s="219"/>
      <c r="T530" s="220"/>
      <c r="AT530" s="221" t="s">
        <v>122</v>
      </c>
      <c r="AU530" s="221" t="s">
        <v>81</v>
      </c>
      <c r="AV530" s="14" t="s">
        <v>120</v>
      </c>
      <c r="AW530" s="14" t="s">
        <v>30</v>
      </c>
      <c r="AX530" s="14" t="s">
        <v>79</v>
      </c>
      <c r="AY530" s="221" t="s">
        <v>115</v>
      </c>
    </row>
    <row r="531" spans="1:65" s="2" customFormat="1" ht="21.75" customHeight="1">
      <c r="A531" s="34"/>
      <c r="B531" s="35"/>
      <c r="C531" s="181" t="s">
        <v>486</v>
      </c>
      <c r="D531" s="181" t="s">
        <v>116</v>
      </c>
      <c r="E531" s="182" t="s">
        <v>394</v>
      </c>
      <c r="F531" s="183" t="s">
        <v>395</v>
      </c>
      <c r="G531" s="184" t="s">
        <v>141</v>
      </c>
      <c r="H531" s="185">
        <v>2</v>
      </c>
      <c r="I531" s="186"/>
      <c r="J531" s="187">
        <f>ROUND(I531*H531,2)</f>
        <v>0</v>
      </c>
      <c r="K531" s="188"/>
      <c r="L531" s="39"/>
      <c r="M531" s="189" t="s">
        <v>1</v>
      </c>
      <c r="N531" s="190" t="s">
        <v>38</v>
      </c>
      <c r="O531" s="71"/>
      <c r="P531" s="191">
        <f>O531*H531</f>
        <v>0</v>
      </c>
      <c r="Q531" s="191">
        <v>0</v>
      </c>
      <c r="R531" s="191">
        <f>Q531*H531</f>
        <v>0</v>
      </c>
      <c r="S531" s="191">
        <v>0</v>
      </c>
      <c r="T531" s="192">
        <f>S531*H531</f>
        <v>0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193" t="s">
        <v>120</v>
      </c>
      <c r="AT531" s="193" t="s">
        <v>116</v>
      </c>
      <c r="AU531" s="193" t="s">
        <v>81</v>
      </c>
      <c r="AY531" s="17" t="s">
        <v>115</v>
      </c>
      <c r="BE531" s="194">
        <f>IF(N531="základní",J531,0)</f>
        <v>0</v>
      </c>
      <c r="BF531" s="194">
        <f>IF(N531="snížená",J531,0)</f>
        <v>0</v>
      </c>
      <c r="BG531" s="194">
        <f>IF(N531="zákl. přenesená",J531,0)</f>
        <v>0</v>
      </c>
      <c r="BH531" s="194">
        <f>IF(N531="sníž. přenesená",J531,0)</f>
        <v>0</v>
      </c>
      <c r="BI531" s="194">
        <f>IF(N531="nulová",J531,0)</f>
        <v>0</v>
      </c>
      <c r="BJ531" s="17" t="s">
        <v>79</v>
      </c>
      <c r="BK531" s="194">
        <f>ROUND(I531*H531,2)</f>
        <v>0</v>
      </c>
      <c r="BL531" s="17" t="s">
        <v>120</v>
      </c>
      <c r="BM531" s="193" t="s">
        <v>487</v>
      </c>
    </row>
    <row r="532" spans="1:65" s="2" customFormat="1" ht="11.25">
      <c r="A532" s="34"/>
      <c r="B532" s="35"/>
      <c r="C532" s="36"/>
      <c r="D532" s="195" t="s">
        <v>121</v>
      </c>
      <c r="E532" s="36"/>
      <c r="F532" s="196" t="s">
        <v>395</v>
      </c>
      <c r="G532" s="36"/>
      <c r="H532" s="36"/>
      <c r="I532" s="197"/>
      <c r="J532" s="36"/>
      <c r="K532" s="36"/>
      <c r="L532" s="39"/>
      <c r="M532" s="198"/>
      <c r="N532" s="199"/>
      <c r="O532" s="71"/>
      <c r="P532" s="71"/>
      <c r="Q532" s="71"/>
      <c r="R532" s="71"/>
      <c r="S532" s="71"/>
      <c r="T532" s="72"/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T532" s="17" t="s">
        <v>121</v>
      </c>
      <c r="AU532" s="17" t="s">
        <v>81</v>
      </c>
    </row>
    <row r="533" spans="1:65" s="13" customFormat="1" ht="11.25">
      <c r="B533" s="200"/>
      <c r="C533" s="201"/>
      <c r="D533" s="195" t="s">
        <v>122</v>
      </c>
      <c r="E533" s="202" t="s">
        <v>1</v>
      </c>
      <c r="F533" s="203" t="s">
        <v>81</v>
      </c>
      <c r="G533" s="201"/>
      <c r="H533" s="204">
        <v>2</v>
      </c>
      <c r="I533" s="205"/>
      <c r="J533" s="201"/>
      <c r="K533" s="201"/>
      <c r="L533" s="206"/>
      <c r="M533" s="207"/>
      <c r="N533" s="208"/>
      <c r="O533" s="208"/>
      <c r="P533" s="208"/>
      <c r="Q533" s="208"/>
      <c r="R533" s="208"/>
      <c r="S533" s="208"/>
      <c r="T533" s="209"/>
      <c r="AT533" s="210" t="s">
        <v>122</v>
      </c>
      <c r="AU533" s="210" t="s">
        <v>81</v>
      </c>
      <c r="AV533" s="13" t="s">
        <v>81</v>
      </c>
      <c r="AW533" s="13" t="s">
        <v>30</v>
      </c>
      <c r="AX533" s="13" t="s">
        <v>73</v>
      </c>
      <c r="AY533" s="210" t="s">
        <v>115</v>
      </c>
    </row>
    <row r="534" spans="1:65" s="14" customFormat="1" ht="11.25">
      <c r="B534" s="211"/>
      <c r="C534" s="212"/>
      <c r="D534" s="195" t="s">
        <v>122</v>
      </c>
      <c r="E534" s="213" t="s">
        <v>1</v>
      </c>
      <c r="F534" s="214" t="s">
        <v>124</v>
      </c>
      <c r="G534" s="212"/>
      <c r="H534" s="215">
        <v>2</v>
      </c>
      <c r="I534" s="216"/>
      <c r="J534" s="212"/>
      <c r="K534" s="212"/>
      <c r="L534" s="217"/>
      <c r="M534" s="218"/>
      <c r="N534" s="219"/>
      <c r="O534" s="219"/>
      <c r="P534" s="219"/>
      <c r="Q534" s="219"/>
      <c r="R534" s="219"/>
      <c r="S534" s="219"/>
      <c r="T534" s="220"/>
      <c r="AT534" s="221" t="s">
        <v>122</v>
      </c>
      <c r="AU534" s="221" t="s">
        <v>81</v>
      </c>
      <c r="AV534" s="14" t="s">
        <v>120</v>
      </c>
      <c r="AW534" s="14" t="s">
        <v>30</v>
      </c>
      <c r="AX534" s="14" t="s">
        <v>79</v>
      </c>
      <c r="AY534" s="221" t="s">
        <v>115</v>
      </c>
    </row>
    <row r="535" spans="1:65" s="2" customFormat="1" ht="16.5" customHeight="1">
      <c r="A535" s="34"/>
      <c r="B535" s="35"/>
      <c r="C535" s="222" t="s">
        <v>309</v>
      </c>
      <c r="D535" s="222" t="s">
        <v>131</v>
      </c>
      <c r="E535" s="223" t="s">
        <v>398</v>
      </c>
      <c r="F535" s="224" t="s">
        <v>399</v>
      </c>
      <c r="G535" s="225" t="s">
        <v>141</v>
      </c>
      <c r="H535" s="226">
        <v>2</v>
      </c>
      <c r="I535" s="227"/>
      <c r="J535" s="228">
        <f>ROUND(I535*H535,2)</f>
        <v>0</v>
      </c>
      <c r="K535" s="229"/>
      <c r="L535" s="230"/>
      <c r="M535" s="231" t="s">
        <v>1</v>
      </c>
      <c r="N535" s="232" t="s">
        <v>38</v>
      </c>
      <c r="O535" s="71"/>
      <c r="P535" s="191">
        <f>O535*H535</f>
        <v>0</v>
      </c>
      <c r="Q535" s="191">
        <v>0</v>
      </c>
      <c r="R535" s="191">
        <f>Q535*H535</f>
        <v>0</v>
      </c>
      <c r="S535" s="191">
        <v>0</v>
      </c>
      <c r="T535" s="192">
        <f>S535*H535</f>
        <v>0</v>
      </c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R535" s="193" t="s">
        <v>135</v>
      </c>
      <c r="AT535" s="193" t="s">
        <v>131</v>
      </c>
      <c r="AU535" s="193" t="s">
        <v>81</v>
      </c>
      <c r="AY535" s="17" t="s">
        <v>115</v>
      </c>
      <c r="BE535" s="194">
        <f>IF(N535="základní",J535,0)</f>
        <v>0</v>
      </c>
      <c r="BF535" s="194">
        <f>IF(N535="snížená",J535,0)</f>
        <v>0</v>
      </c>
      <c r="BG535" s="194">
        <f>IF(N535="zákl. přenesená",J535,0)</f>
        <v>0</v>
      </c>
      <c r="BH535" s="194">
        <f>IF(N535="sníž. přenesená",J535,0)</f>
        <v>0</v>
      </c>
      <c r="BI535" s="194">
        <f>IF(N535="nulová",J535,0)</f>
        <v>0</v>
      </c>
      <c r="BJ535" s="17" t="s">
        <v>79</v>
      </c>
      <c r="BK535" s="194">
        <f>ROUND(I535*H535,2)</f>
        <v>0</v>
      </c>
      <c r="BL535" s="17" t="s">
        <v>120</v>
      </c>
      <c r="BM535" s="193" t="s">
        <v>488</v>
      </c>
    </row>
    <row r="536" spans="1:65" s="2" customFormat="1" ht="11.25">
      <c r="A536" s="34"/>
      <c r="B536" s="35"/>
      <c r="C536" s="36"/>
      <c r="D536" s="195" t="s">
        <v>121</v>
      </c>
      <c r="E536" s="36"/>
      <c r="F536" s="196" t="s">
        <v>399</v>
      </c>
      <c r="G536" s="36"/>
      <c r="H536" s="36"/>
      <c r="I536" s="197"/>
      <c r="J536" s="36"/>
      <c r="K536" s="36"/>
      <c r="L536" s="39"/>
      <c r="M536" s="198"/>
      <c r="N536" s="199"/>
      <c r="O536" s="71"/>
      <c r="P536" s="71"/>
      <c r="Q536" s="71"/>
      <c r="R536" s="71"/>
      <c r="S536" s="71"/>
      <c r="T536" s="72"/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T536" s="17" t="s">
        <v>121</v>
      </c>
      <c r="AU536" s="17" t="s">
        <v>81</v>
      </c>
    </row>
    <row r="537" spans="1:65" s="13" customFormat="1" ht="11.25">
      <c r="B537" s="200"/>
      <c r="C537" s="201"/>
      <c r="D537" s="195" t="s">
        <v>122</v>
      </c>
      <c r="E537" s="202" t="s">
        <v>1</v>
      </c>
      <c r="F537" s="203" t="s">
        <v>81</v>
      </c>
      <c r="G537" s="201"/>
      <c r="H537" s="204">
        <v>2</v>
      </c>
      <c r="I537" s="205"/>
      <c r="J537" s="201"/>
      <c r="K537" s="201"/>
      <c r="L537" s="206"/>
      <c r="M537" s="207"/>
      <c r="N537" s="208"/>
      <c r="O537" s="208"/>
      <c r="P537" s="208"/>
      <c r="Q537" s="208"/>
      <c r="R537" s="208"/>
      <c r="S537" s="208"/>
      <c r="T537" s="209"/>
      <c r="AT537" s="210" t="s">
        <v>122</v>
      </c>
      <c r="AU537" s="210" t="s">
        <v>81</v>
      </c>
      <c r="AV537" s="13" t="s">
        <v>81</v>
      </c>
      <c r="AW537" s="13" t="s">
        <v>30</v>
      </c>
      <c r="AX537" s="13" t="s">
        <v>73</v>
      </c>
      <c r="AY537" s="210" t="s">
        <v>115</v>
      </c>
    </row>
    <row r="538" spans="1:65" s="14" customFormat="1" ht="11.25">
      <c r="B538" s="211"/>
      <c r="C538" s="212"/>
      <c r="D538" s="195" t="s">
        <v>122</v>
      </c>
      <c r="E538" s="213" t="s">
        <v>1</v>
      </c>
      <c r="F538" s="214" t="s">
        <v>124</v>
      </c>
      <c r="G538" s="212"/>
      <c r="H538" s="215">
        <v>2</v>
      </c>
      <c r="I538" s="216"/>
      <c r="J538" s="212"/>
      <c r="K538" s="212"/>
      <c r="L538" s="217"/>
      <c r="M538" s="218"/>
      <c r="N538" s="219"/>
      <c r="O538" s="219"/>
      <c r="P538" s="219"/>
      <c r="Q538" s="219"/>
      <c r="R538" s="219"/>
      <c r="S538" s="219"/>
      <c r="T538" s="220"/>
      <c r="AT538" s="221" t="s">
        <v>122</v>
      </c>
      <c r="AU538" s="221" t="s">
        <v>81</v>
      </c>
      <c r="AV538" s="14" t="s">
        <v>120</v>
      </c>
      <c r="AW538" s="14" t="s">
        <v>30</v>
      </c>
      <c r="AX538" s="14" t="s">
        <v>79</v>
      </c>
      <c r="AY538" s="221" t="s">
        <v>115</v>
      </c>
    </row>
    <row r="539" spans="1:65" s="2" customFormat="1" ht="16.5" customHeight="1">
      <c r="A539" s="34"/>
      <c r="B539" s="35"/>
      <c r="C539" s="222" t="s">
        <v>489</v>
      </c>
      <c r="D539" s="222" t="s">
        <v>131</v>
      </c>
      <c r="E539" s="223" t="s">
        <v>401</v>
      </c>
      <c r="F539" s="224" t="s">
        <v>402</v>
      </c>
      <c r="G539" s="225" t="s">
        <v>141</v>
      </c>
      <c r="H539" s="226">
        <v>5</v>
      </c>
      <c r="I539" s="227"/>
      <c r="J539" s="228">
        <f>ROUND(I539*H539,2)</f>
        <v>0</v>
      </c>
      <c r="K539" s="229"/>
      <c r="L539" s="230"/>
      <c r="M539" s="231" t="s">
        <v>1</v>
      </c>
      <c r="N539" s="232" t="s">
        <v>38</v>
      </c>
      <c r="O539" s="71"/>
      <c r="P539" s="191">
        <f>O539*H539</f>
        <v>0</v>
      </c>
      <c r="Q539" s="191">
        <v>0</v>
      </c>
      <c r="R539" s="191">
        <f>Q539*H539</f>
        <v>0</v>
      </c>
      <c r="S539" s="191">
        <v>0</v>
      </c>
      <c r="T539" s="192">
        <f>S539*H539</f>
        <v>0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193" t="s">
        <v>135</v>
      </c>
      <c r="AT539" s="193" t="s">
        <v>131</v>
      </c>
      <c r="AU539" s="193" t="s">
        <v>81</v>
      </c>
      <c r="AY539" s="17" t="s">
        <v>115</v>
      </c>
      <c r="BE539" s="194">
        <f>IF(N539="základní",J539,0)</f>
        <v>0</v>
      </c>
      <c r="BF539" s="194">
        <f>IF(N539="snížená",J539,0)</f>
        <v>0</v>
      </c>
      <c r="BG539" s="194">
        <f>IF(N539="zákl. přenesená",J539,0)</f>
        <v>0</v>
      </c>
      <c r="BH539" s="194">
        <f>IF(N539="sníž. přenesená",J539,0)</f>
        <v>0</v>
      </c>
      <c r="BI539" s="194">
        <f>IF(N539="nulová",J539,0)</f>
        <v>0</v>
      </c>
      <c r="BJ539" s="17" t="s">
        <v>79</v>
      </c>
      <c r="BK539" s="194">
        <f>ROUND(I539*H539,2)</f>
        <v>0</v>
      </c>
      <c r="BL539" s="17" t="s">
        <v>120</v>
      </c>
      <c r="BM539" s="193" t="s">
        <v>490</v>
      </c>
    </row>
    <row r="540" spans="1:65" s="2" customFormat="1" ht="11.25">
      <c r="A540" s="34"/>
      <c r="B540" s="35"/>
      <c r="C540" s="36"/>
      <c r="D540" s="195" t="s">
        <v>121</v>
      </c>
      <c r="E540" s="36"/>
      <c r="F540" s="196" t="s">
        <v>402</v>
      </c>
      <c r="G540" s="36"/>
      <c r="H540" s="36"/>
      <c r="I540" s="197"/>
      <c r="J540" s="36"/>
      <c r="K540" s="36"/>
      <c r="L540" s="39"/>
      <c r="M540" s="198"/>
      <c r="N540" s="199"/>
      <c r="O540" s="71"/>
      <c r="P540" s="71"/>
      <c r="Q540" s="71"/>
      <c r="R540" s="71"/>
      <c r="S540" s="71"/>
      <c r="T540" s="72"/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T540" s="17" t="s">
        <v>121</v>
      </c>
      <c r="AU540" s="17" t="s">
        <v>81</v>
      </c>
    </row>
    <row r="541" spans="1:65" s="13" customFormat="1" ht="11.25">
      <c r="B541" s="200"/>
      <c r="C541" s="201"/>
      <c r="D541" s="195" t="s">
        <v>122</v>
      </c>
      <c r="E541" s="202" t="s">
        <v>1</v>
      </c>
      <c r="F541" s="203" t="s">
        <v>143</v>
      </c>
      <c r="G541" s="201"/>
      <c r="H541" s="204">
        <v>5</v>
      </c>
      <c r="I541" s="205"/>
      <c r="J541" s="201"/>
      <c r="K541" s="201"/>
      <c r="L541" s="206"/>
      <c r="M541" s="207"/>
      <c r="N541" s="208"/>
      <c r="O541" s="208"/>
      <c r="P541" s="208"/>
      <c r="Q541" s="208"/>
      <c r="R541" s="208"/>
      <c r="S541" s="208"/>
      <c r="T541" s="209"/>
      <c r="AT541" s="210" t="s">
        <v>122</v>
      </c>
      <c r="AU541" s="210" t="s">
        <v>81</v>
      </c>
      <c r="AV541" s="13" t="s">
        <v>81</v>
      </c>
      <c r="AW541" s="13" t="s">
        <v>30</v>
      </c>
      <c r="AX541" s="13" t="s">
        <v>73</v>
      </c>
      <c r="AY541" s="210" t="s">
        <v>115</v>
      </c>
    </row>
    <row r="542" spans="1:65" s="14" customFormat="1" ht="11.25">
      <c r="B542" s="211"/>
      <c r="C542" s="212"/>
      <c r="D542" s="195" t="s">
        <v>122</v>
      </c>
      <c r="E542" s="213" t="s">
        <v>1</v>
      </c>
      <c r="F542" s="214" t="s">
        <v>124</v>
      </c>
      <c r="G542" s="212"/>
      <c r="H542" s="215">
        <v>5</v>
      </c>
      <c r="I542" s="216"/>
      <c r="J542" s="212"/>
      <c r="K542" s="212"/>
      <c r="L542" s="217"/>
      <c r="M542" s="218"/>
      <c r="N542" s="219"/>
      <c r="O542" s="219"/>
      <c r="P542" s="219"/>
      <c r="Q542" s="219"/>
      <c r="R542" s="219"/>
      <c r="S542" s="219"/>
      <c r="T542" s="220"/>
      <c r="AT542" s="221" t="s">
        <v>122</v>
      </c>
      <c r="AU542" s="221" t="s">
        <v>81</v>
      </c>
      <c r="AV542" s="14" t="s">
        <v>120</v>
      </c>
      <c r="AW542" s="14" t="s">
        <v>30</v>
      </c>
      <c r="AX542" s="14" t="s">
        <v>79</v>
      </c>
      <c r="AY542" s="221" t="s">
        <v>115</v>
      </c>
    </row>
    <row r="543" spans="1:65" s="2" customFormat="1" ht="21.75" customHeight="1">
      <c r="A543" s="34"/>
      <c r="B543" s="35"/>
      <c r="C543" s="181" t="s">
        <v>312</v>
      </c>
      <c r="D543" s="181" t="s">
        <v>116</v>
      </c>
      <c r="E543" s="182" t="s">
        <v>418</v>
      </c>
      <c r="F543" s="183" t="s">
        <v>419</v>
      </c>
      <c r="G543" s="184" t="s">
        <v>127</v>
      </c>
      <c r="H543" s="185">
        <v>10.09</v>
      </c>
      <c r="I543" s="186"/>
      <c r="J543" s="187">
        <f>ROUND(I543*H543,2)</f>
        <v>0</v>
      </c>
      <c r="K543" s="188"/>
      <c r="L543" s="39"/>
      <c r="M543" s="189" t="s">
        <v>1</v>
      </c>
      <c r="N543" s="190" t="s">
        <v>38</v>
      </c>
      <c r="O543" s="71"/>
      <c r="P543" s="191">
        <f>O543*H543</f>
        <v>0</v>
      </c>
      <c r="Q543" s="191">
        <v>0</v>
      </c>
      <c r="R543" s="191">
        <f>Q543*H543</f>
        <v>0</v>
      </c>
      <c r="S543" s="191">
        <v>0</v>
      </c>
      <c r="T543" s="192">
        <f>S543*H543</f>
        <v>0</v>
      </c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R543" s="193" t="s">
        <v>120</v>
      </c>
      <c r="AT543" s="193" t="s">
        <v>116</v>
      </c>
      <c r="AU543" s="193" t="s">
        <v>81</v>
      </c>
      <c r="AY543" s="17" t="s">
        <v>115</v>
      </c>
      <c r="BE543" s="194">
        <f>IF(N543="základní",J543,0)</f>
        <v>0</v>
      </c>
      <c r="BF543" s="194">
        <f>IF(N543="snížená",J543,0)</f>
        <v>0</v>
      </c>
      <c r="BG543" s="194">
        <f>IF(N543="zákl. přenesená",J543,0)</f>
        <v>0</v>
      </c>
      <c r="BH543" s="194">
        <f>IF(N543="sníž. přenesená",J543,0)</f>
        <v>0</v>
      </c>
      <c r="BI543" s="194">
        <f>IF(N543="nulová",J543,0)</f>
        <v>0</v>
      </c>
      <c r="BJ543" s="17" t="s">
        <v>79</v>
      </c>
      <c r="BK543" s="194">
        <f>ROUND(I543*H543,2)</f>
        <v>0</v>
      </c>
      <c r="BL543" s="17" t="s">
        <v>120</v>
      </c>
      <c r="BM543" s="193" t="s">
        <v>491</v>
      </c>
    </row>
    <row r="544" spans="1:65" s="2" customFormat="1" ht="19.5">
      <c r="A544" s="34"/>
      <c r="B544" s="35"/>
      <c r="C544" s="36"/>
      <c r="D544" s="195" t="s">
        <v>121</v>
      </c>
      <c r="E544" s="36"/>
      <c r="F544" s="196" t="s">
        <v>419</v>
      </c>
      <c r="G544" s="36"/>
      <c r="H544" s="36"/>
      <c r="I544" s="197"/>
      <c r="J544" s="36"/>
      <c r="K544" s="36"/>
      <c r="L544" s="39"/>
      <c r="M544" s="198"/>
      <c r="N544" s="199"/>
      <c r="O544" s="71"/>
      <c r="P544" s="71"/>
      <c r="Q544" s="71"/>
      <c r="R544" s="71"/>
      <c r="S544" s="71"/>
      <c r="T544" s="72"/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T544" s="17" t="s">
        <v>121</v>
      </c>
      <c r="AU544" s="17" t="s">
        <v>81</v>
      </c>
    </row>
    <row r="545" spans="1:65" s="13" customFormat="1" ht="11.25">
      <c r="B545" s="200"/>
      <c r="C545" s="201"/>
      <c r="D545" s="195" t="s">
        <v>122</v>
      </c>
      <c r="E545" s="202" t="s">
        <v>1</v>
      </c>
      <c r="F545" s="203" t="s">
        <v>492</v>
      </c>
      <c r="G545" s="201"/>
      <c r="H545" s="204">
        <v>10.09</v>
      </c>
      <c r="I545" s="205"/>
      <c r="J545" s="201"/>
      <c r="K545" s="201"/>
      <c r="L545" s="206"/>
      <c r="M545" s="207"/>
      <c r="N545" s="208"/>
      <c r="O545" s="208"/>
      <c r="P545" s="208"/>
      <c r="Q545" s="208"/>
      <c r="R545" s="208"/>
      <c r="S545" s="208"/>
      <c r="T545" s="209"/>
      <c r="AT545" s="210" t="s">
        <v>122</v>
      </c>
      <c r="AU545" s="210" t="s">
        <v>81</v>
      </c>
      <c r="AV545" s="13" t="s">
        <v>81</v>
      </c>
      <c r="AW545" s="13" t="s">
        <v>30</v>
      </c>
      <c r="AX545" s="13" t="s">
        <v>73</v>
      </c>
      <c r="AY545" s="210" t="s">
        <v>115</v>
      </c>
    </row>
    <row r="546" spans="1:65" s="14" customFormat="1" ht="11.25">
      <c r="B546" s="211"/>
      <c r="C546" s="212"/>
      <c r="D546" s="195" t="s">
        <v>122</v>
      </c>
      <c r="E546" s="213" t="s">
        <v>1</v>
      </c>
      <c r="F546" s="214" t="s">
        <v>124</v>
      </c>
      <c r="G546" s="212"/>
      <c r="H546" s="215">
        <v>10.09</v>
      </c>
      <c r="I546" s="216"/>
      <c r="J546" s="212"/>
      <c r="K546" s="212"/>
      <c r="L546" s="217"/>
      <c r="M546" s="218"/>
      <c r="N546" s="219"/>
      <c r="O546" s="219"/>
      <c r="P546" s="219"/>
      <c r="Q546" s="219"/>
      <c r="R546" s="219"/>
      <c r="S546" s="219"/>
      <c r="T546" s="220"/>
      <c r="AT546" s="221" t="s">
        <v>122</v>
      </c>
      <c r="AU546" s="221" t="s">
        <v>81</v>
      </c>
      <c r="AV546" s="14" t="s">
        <v>120</v>
      </c>
      <c r="AW546" s="14" t="s">
        <v>30</v>
      </c>
      <c r="AX546" s="14" t="s">
        <v>79</v>
      </c>
      <c r="AY546" s="221" t="s">
        <v>115</v>
      </c>
    </row>
    <row r="547" spans="1:65" s="2" customFormat="1" ht="21.75" customHeight="1">
      <c r="A547" s="34"/>
      <c r="B547" s="35"/>
      <c r="C547" s="222" t="s">
        <v>493</v>
      </c>
      <c r="D547" s="222" t="s">
        <v>131</v>
      </c>
      <c r="E547" s="223" t="s">
        <v>423</v>
      </c>
      <c r="F547" s="224" t="s">
        <v>424</v>
      </c>
      <c r="G547" s="225" t="s">
        <v>165</v>
      </c>
      <c r="H547" s="226">
        <v>25</v>
      </c>
      <c r="I547" s="227"/>
      <c r="J547" s="228">
        <f>ROUND(I547*H547,2)</f>
        <v>0</v>
      </c>
      <c r="K547" s="229"/>
      <c r="L547" s="230"/>
      <c r="M547" s="231" t="s">
        <v>1</v>
      </c>
      <c r="N547" s="232" t="s">
        <v>38</v>
      </c>
      <c r="O547" s="71"/>
      <c r="P547" s="191">
        <f>O547*H547</f>
        <v>0</v>
      </c>
      <c r="Q547" s="191">
        <v>0</v>
      </c>
      <c r="R547" s="191">
        <f>Q547*H547</f>
        <v>0</v>
      </c>
      <c r="S547" s="191">
        <v>0</v>
      </c>
      <c r="T547" s="192">
        <f>S547*H547</f>
        <v>0</v>
      </c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R547" s="193" t="s">
        <v>135</v>
      </c>
      <c r="AT547" s="193" t="s">
        <v>131</v>
      </c>
      <c r="AU547" s="193" t="s">
        <v>81</v>
      </c>
      <c r="AY547" s="17" t="s">
        <v>115</v>
      </c>
      <c r="BE547" s="194">
        <f>IF(N547="základní",J547,0)</f>
        <v>0</v>
      </c>
      <c r="BF547" s="194">
        <f>IF(N547="snížená",J547,0)</f>
        <v>0</v>
      </c>
      <c r="BG547" s="194">
        <f>IF(N547="zákl. přenesená",J547,0)</f>
        <v>0</v>
      </c>
      <c r="BH547" s="194">
        <f>IF(N547="sníž. přenesená",J547,0)</f>
        <v>0</v>
      </c>
      <c r="BI547" s="194">
        <f>IF(N547="nulová",J547,0)</f>
        <v>0</v>
      </c>
      <c r="BJ547" s="17" t="s">
        <v>79</v>
      </c>
      <c r="BK547" s="194">
        <f>ROUND(I547*H547,2)</f>
        <v>0</v>
      </c>
      <c r="BL547" s="17" t="s">
        <v>120</v>
      </c>
      <c r="BM547" s="193" t="s">
        <v>494</v>
      </c>
    </row>
    <row r="548" spans="1:65" s="2" customFormat="1" ht="19.5">
      <c r="A548" s="34"/>
      <c r="B548" s="35"/>
      <c r="C548" s="36"/>
      <c r="D548" s="195" t="s">
        <v>121</v>
      </c>
      <c r="E548" s="36"/>
      <c r="F548" s="196" t="s">
        <v>424</v>
      </c>
      <c r="G548" s="36"/>
      <c r="H548" s="36"/>
      <c r="I548" s="197"/>
      <c r="J548" s="36"/>
      <c r="K548" s="36"/>
      <c r="L548" s="39"/>
      <c r="M548" s="198"/>
      <c r="N548" s="199"/>
      <c r="O548" s="71"/>
      <c r="P548" s="71"/>
      <c r="Q548" s="71"/>
      <c r="R548" s="71"/>
      <c r="S548" s="71"/>
      <c r="T548" s="72"/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T548" s="17" t="s">
        <v>121</v>
      </c>
      <c r="AU548" s="17" t="s">
        <v>81</v>
      </c>
    </row>
    <row r="549" spans="1:65" s="13" customFormat="1" ht="11.25">
      <c r="B549" s="200"/>
      <c r="C549" s="201"/>
      <c r="D549" s="195" t="s">
        <v>122</v>
      </c>
      <c r="E549" s="202" t="s">
        <v>1</v>
      </c>
      <c r="F549" s="203" t="s">
        <v>426</v>
      </c>
      <c r="G549" s="201"/>
      <c r="H549" s="204">
        <v>25</v>
      </c>
      <c r="I549" s="205"/>
      <c r="J549" s="201"/>
      <c r="K549" s="201"/>
      <c r="L549" s="206"/>
      <c r="M549" s="207"/>
      <c r="N549" s="208"/>
      <c r="O549" s="208"/>
      <c r="P549" s="208"/>
      <c r="Q549" s="208"/>
      <c r="R549" s="208"/>
      <c r="S549" s="208"/>
      <c r="T549" s="209"/>
      <c r="AT549" s="210" t="s">
        <v>122</v>
      </c>
      <c r="AU549" s="210" t="s">
        <v>81</v>
      </c>
      <c r="AV549" s="13" t="s">
        <v>81</v>
      </c>
      <c r="AW549" s="13" t="s">
        <v>30</v>
      </c>
      <c r="AX549" s="13" t="s">
        <v>73</v>
      </c>
      <c r="AY549" s="210" t="s">
        <v>115</v>
      </c>
    </row>
    <row r="550" spans="1:65" s="14" customFormat="1" ht="11.25">
      <c r="B550" s="211"/>
      <c r="C550" s="212"/>
      <c r="D550" s="195" t="s">
        <v>122</v>
      </c>
      <c r="E550" s="213" t="s">
        <v>1</v>
      </c>
      <c r="F550" s="214" t="s">
        <v>124</v>
      </c>
      <c r="G550" s="212"/>
      <c r="H550" s="215">
        <v>25</v>
      </c>
      <c r="I550" s="216"/>
      <c r="J550" s="212"/>
      <c r="K550" s="212"/>
      <c r="L550" s="217"/>
      <c r="M550" s="218"/>
      <c r="N550" s="219"/>
      <c r="O550" s="219"/>
      <c r="P550" s="219"/>
      <c r="Q550" s="219"/>
      <c r="R550" s="219"/>
      <c r="S550" s="219"/>
      <c r="T550" s="220"/>
      <c r="AT550" s="221" t="s">
        <v>122</v>
      </c>
      <c r="AU550" s="221" t="s">
        <v>81</v>
      </c>
      <c r="AV550" s="14" t="s">
        <v>120</v>
      </c>
      <c r="AW550" s="14" t="s">
        <v>30</v>
      </c>
      <c r="AX550" s="14" t="s">
        <v>79</v>
      </c>
      <c r="AY550" s="221" t="s">
        <v>115</v>
      </c>
    </row>
    <row r="551" spans="1:65" s="2" customFormat="1" ht="21.75" customHeight="1">
      <c r="A551" s="34"/>
      <c r="B551" s="35"/>
      <c r="C551" s="181" t="s">
        <v>317</v>
      </c>
      <c r="D551" s="181" t="s">
        <v>116</v>
      </c>
      <c r="E551" s="182" t="s">
        <v>409</v>
      </c>
      <c r="F551" s="183" t="s">
        <v>410</v>
      </c>
      <c r="G551" s="184" t="s">
        <v>127</v>
      </c>
      <c r="H551" s="185">
        <v>15.45</v>
      </c>
      <c r="I551" s="186"/>
      <c r="J551" s="187">
        <f>ROUND(I551*H551,2)</f>
        <v>0</v>
      </c>
      <c r="K551" s="188"/>
      <c r="L551" s="39"/>
      <c r="M551" s="189" t="s">
        <v>1</v>
      </c>
      <c r="N551" s="190" t="s">
        <v>38</v>
      </c>
      <c r="O551" s="71"/>
      <c r="P551" s="191">
        <f>O551*H551</f>
        <v>0</v>
      </c>
      <c r="Q551" s="191">
        <v>0</v>
      </c>
      <c r="R551" s="191">
        <f>Q551*H551</f>
        <v>0</v>
      </c>
      <c r="S551" s="191">
        <v>0</v>
      </c>
      <c r="T551" s="192">
        <f>S551*H551</f>
        <v>0</v>
      </c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R551" s="193" t="s">
        <v>120</v>
      </c>
      <c r="AT551" s="193" t="s">
        <v>116</v>
      </c>
      <c r="AU551" s="193" t="s">
        <v>81</v>
      </c>
      <c r="AY551" s="17" t="s">
        <v>115</v>
      </c>
      <c r="BE551" s="194">
        <f>IF(N551="základní",J551,0)</f>
        <v>0</v>
      </c>
      <c r="BF551" s="194">
        <f>IF(N551="snížená",J551,0)</f>
        <v>0</v>
      </c>
      <c r="BG551" s="194">
        <f>IF(N551="zákl. přenesená",J551,0)</f>
        <v>0</v>
      </c>
      <c r="BH551" s="194">
        <f>IF(N551="sníž. přenesená",J551,0)</f>
        <v>0</v>
      </c>
      <c r="BI551" s="194">
        <f>IF(N551="nulová",J551,0)</f>
        <v>0</v>
      </c>
      <c r="BJ551" s="17" t="s">
        <v>79</v>
      </c>
      <c r="BK551" s="194">
        <f>ROUND(I551*H551,2)</f>
        <v>0</v>
      </c>
      <c r="BL551" s="17" t="s">
        <v>120</v>
      </c>
      <c r="BM551" s="193" t="s">
        <v>495</v>
      </c>
    </row>
    <row r="552" spans="1:65" s="2" customFormat="1" ht="11.25">
      <c r="A552" s="34"/>
      <c r="B552" s="35"/>
      <c r="C552" s="36"/>
      <c r="D552" s="195" t="s">
        <v>121</v>
      </c>
      <c r="E552" s="36"/>
      <c r="F552" s="196" t="s">
        <v>410</v>
      </c>
      <c r="G552" s="36"/>
      <c r="H552" s="36"/>
      <c r="I552" s="197"/>
      <c r="J552" s="36"/>
      <c r="K552" s="36"/>
      <c r="L552" s="39"/>
      <c r="M552" s="198"/>
      <c r="N552" s="199"/>
      <c r="O552" s="71"/>
      <c r="P552" s="71"/>
      <c r="Q552" s="71"/>
      <c r="R552" s="71"/>
      <c r="S552" s="71"/>
      <c r="T552" s="72"/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T552" s="17" t="s">
        <v>121</v>
      </c>
      <c r="AU552" s="17" t="s">
        <v>81</v>
      </c>
    </row>
    <row r="553" spans="1:65" s="13" customFormat="1" ht="22.5">
      <c r="B553" s="200"/>
      <c r="C553" s="201"/>
      <c r="D553" s="195" t="s">
        <v>122</v>
      </c>
      <c r="E553" s="202" t="s">
        <v>1</v>
      </c>
      <c r="F553" s="203" t="s">
        <v>496</v>
      </c>
      <c r="G553" s="201"/>
      <c r="H553" s="204">
        <v>15.45</v>
      </c>
      <c r="I553" s="205"/>
      <c r="J553" s="201"/>
      <c r="K553" s="201"/>
      <c r="L553" s="206"/>
      <c r="M553" s="207"/>
      <c r="N553" s="208"/>
      <c r="O553" s="208"/>
      <c r="P553" s="208"/>
      <c r="Q553" s="208"/>
      <c r="R553" s="208"/>
      <c r="S553" s="208"/>
      <c r="T553" s="209"/>
      <c r="AT553" s="210" t="s">
        <v>122</v>
      </c>
      <c r="AU553" s="210" t="s">
        <v>81</v>
      </c>
      <c r="AV553" s="13" t="s">
        <v>81</v>
      </c>
      <c r="AW553" s="13" t="s">
        <v>30</v>
      </c>
      <c r="AX553" s="13" t="s">
        <v>73</v>
      </c>
      <c r="AY553" s="210" t="s">
        <v>115</v>
      </c>
    </row>
    <row r="554" spans="1:65" s="14" customFormat="1" ht="11.25">
      <c r="B554" s="211"/>
      <c r="C554" s="212"/>
      <c r="D554" s="195" t="s">
        <v>122</v>
      </c>
      <c r="E554" s="213" t="s">
        <v>1</v>
      </c>
      <c r="F554" s="214" t="s">
        <v>124</v>
      </c>
      <c r="G554" s="212"/>
      <c r="H554" s="215">
        <v>15.45</v>
      </c>
      <c r="I554" s="216"/>
      <c r="J554" s="212"/>
      <c r="K554" s="212"/>
      <c r="L554" s="217"/>
      <c r="M554" s="218"/>
      <c r="N554" s="219"/>
      <c r="O554" s="219"/>
      <c r="P554" s="219"/>
      <c r="Q554" s="219"/>
      <c r="R554" s="219"/>
      <c r="S554" s="219"/>
      <c r="T554" s="220"/>
      <c r="AT554" s="221" t="s">
        <v>122</v>
      </c>
      <c r="AU554" s="221" t="s">
        <v>81</v>
      </c>
      <c r="AV554" s="14" t="s">
        <v>120</v>
      </c>
      <c r="AW554" s="14" t="s">
        <v>30</v>
      </c>
      <c r="AX554" s="14" t="s">
        <v>79</v>
      </c>
      <c r="AY554" s="221" t="s">
        <v>115</v>
      </c>
    </row>
    <row r="555" spans="1:65" s="2" customFormat="1" ht="21.75" customHeight="1">
      <c r="A555" s="34"/>
      <c r="B555" s="35"/>
      <c r="C555" s="222" t="s">
        <v>497</v>
      </c>
      <c r="D555" s="222" t="s">
        <v>131</v>
      </c>
      <c r="E555" s="223" t="s">
        <v>414</v>
      </c>
      <c r="F555" s="224" t="s">
        <v>415</v>
      </c>
      <c r="G555" s="225" t="s">
        <v>134</v>
      </c>
      <c r="H555" s="226">
        <v>18.399999999999999</v>
      </c>
      <c r="I555" s="227"/>
      <c r="J555" s="228">
        <f>ROUND(I555*H555,2)</f>
        <v>0</v>
      </c>
      <c r="K555" s="229"/>
      <c r="L555" s="230"/>
      <c r="M555" s="231" t="s">
        <v>1</v>
      </c>
      <c r="N555" s="232" t="s">
        <v>38</v>
      </c>
      <c r="O555" s="71"/>
      <c r="P555" s="191">
        <f>O555*H555</f>
        <v>0</v>
      </c>
      <c r="Q555" s="191">
        <v>0</v>
      </c>
      <c r="R555" s="191">
        <f>Q555*H555</f>
        <v>0</v>
      </c>
      <c r="S555" s="191">
        <v>0</v>
      </c>
      <c r="T555" s="192">
        <f>S555*H555</f>
        <v>0</v>
      </c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R555" s="193" t="s">
        <v>135</v>
      </c>
      <c r="AT555" s="193" t="s">
        <v>131</v>
      </c>
      <c r="AU555" s="193" t="s">
        <v>81</v>
      </c>
      <c r="AY555" s="17" t="s">
        <v>115</v>
      </c>
      <c r="BE555" s="194">
        <f>IF(N555="základní",J555,0)</f>
        <v>0</v>
      </c>
      <c r="BF555" s="194">
        <f>IF(N555="snížená",J555,0)</f>
        <v>0</v>
      </c>
      <c r="BG555" s="194">
        <f>IF(N555="zákl. přenesená",J555,0)</f>
        <v>0</v>
      </c>
      <c r="BH555" s="194">
        <f>IF(N555="sníž. přenesená",J555,0)</f>
        <v>0</v>
      </c>
      <c r="BI555" s="194">
        <f>IF(N555="nulová",J555,0)</f>
        <v>0</v>
      </c>
      <c r="BJ555" s="17" t="s">
        <v>79</v>
      </c>
      <c r="BK555" s="194">
        <f>ROUND(I555*H555,2)</f>
        <v>0</v>
      </c>
      <c r="BL555" s="17" t="s">
        <v>120</v>
      </c>
      <c r="BM555" s="193" t="s">
        <v>498</v>
      </c>
    </row>
    <row r="556" spans="1:65" s="2" customFormat="1" ht="11.25">
      <c r="A556" s="34"/>
      <c r="B556" s="35"/>
      <c r="C556" s="36"/>
      <c r="D556" s="195" t="s">
        <v>121</v>
      </c>
      <c r="E556" s="36"/>
      <c r="F556" s="196" t="s">
        <v>415</v>
      </c>
      <c r="G556" s="36"/>
      <c r="H556" s="36"/>
      <c r="I556" s="197"/>
      <c r="J556" s="36"/>
      <c r="K556" s="36"/>
      <c r="L556" s="39"/>
      <c r="M556" s="198"/>
      <c r="N556" s="199"/>
      <c r="O556" s="71"/>
      <c r="P556" s="71"/>
      <c r="Q556" s="71"/>
      <c r="R556" s="71"/>
      <c r="S556" s="71"/>
      <c r="T556" s="72"/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T556" s="17" t="s">
        <v>121</v>
      </c>
      <c r="AU556" s="17" t="s">
        <v>81</v>
      </c>
    </row>
    <row r="557" spans="1:65" s="13" customFormat="1" ht="11.25">
      <c r="B557" s="200"/>
      <c r="C557" s="201"/>
      <c r="D557" s="195" t="s">
        <v>122</v>
      </c>
      <c r="E557" s="202" t="s">
        <v>1</v>
      </c>
      <c r="F557" s="203" t="s">
        <v>499</v>
      </c>
      <c r="G557" s="201"/>
      <c r="H557" s="204">
        <v>18.399999999999999</v>
      </c>
      <c r="I557" s="205"/>
      <c r="J557" s="201"/>
      <c r="K557" s="201"/>
      <c r="L557" s="206"/>
      <c r="M557" s="207"/>
      <c r="N557" s="208"/>
      <c r="O557" s="208"/>
      <c r="P557" s="208"/>
      <c r="Q557" s="208"/>
      <c r="R557" s="208"/>
      <c r="S557" s="208"/>
      <c r="T557" s="209"/>
      <c r="AT557" s="210" t="s">
        <v>122</v>
      </c>
      <c r="AU557" s="210" t="s">
        <v>81</v>
      </c>
      <c r="AV557" s="13" t="s">
        <v>81</v>
      </c>
      <c r="AW557" s="13" t="s">
        <v>30</v>
      </c>
      <c r="AX557" s="13" t="s">
        <v>73</v>
      </c>
      <c r="AY557" s="210" t="s">
        <v>115</v>
      </c>
    </row>
    <row r="558" spans="1:65" s="14" customFormat="1" ht="11.25">
      <c r="B558" s="211"/>
      <c r="C558" s="212"/>
      <c r="D558" s="195" t="s">
        <v>122</v>
      </c>
      <c r="E558" s="213" t="s">
        <v>1</v>
      </c>
      <c r="F558" s="214" t="s">
        <v>124</v>
      </c>
      <c r="G558" s="212"/>
      <c r="H558" s="215">
        <v>18.399999999999999</v>
      </c>
      <c r="I558" s="216"/>
      <c r="J558" s="212"/>
      <c r="K558" s="212"/>
      <c r="L558" s="217"/>
      <c r="M558" s="218"/>
      <c r="N558" s="219"/>
      <c r="O558" s="219"/>
      <c r="P558" s="219"/>
      <c r="Q558" s="219"/>
      <c r="R558" s="219"/>
      <c r="S558" s="219"/>
      <c r="T558" s="220"/>
      <c r="AT558" s="221" t="s">
        <v>122</v>
      </c>
      <c r="AU558" s="221" t="s">
        <v>81</v>
      </c>
      <c r="AV558" s="14" t="s">
        <v>120</v>
      </c>
      <c r="AW558" s="14" t="s">
        <v>30</v>
      </c>
      <c r="AX558" s="14" t="s">
        <v>79</v>
      </c>
      <c r="AY558" s="221" t="s">
        <v>115</v>
      </c>
    </row>
    <row r="559" spans="1:65" s="2" customFormat="1" ht="21.75" customHeight="1">
      <c r="A559" s="34"/>
      <c r="B559" s="35"/>
      <c r="C559" s="181" t="s">
        <v>500</v>
      </c>
      <c r="D559" s="181" t="s">
        <v>116</v>
      </c>
      <c r="E559" s="182" t="s">
        <v>386</v>
      </c>
      <c r="F559" s="183" t="s">
        <v>387</v>
      </c>
      <c r="G559" s="184" t="s">
        <v>127</v>
      </c>
      <c r="H559" s="185">
        <v>9.6</v>
      </c>
      <c r="I559" s="186"/>
      <c r="J559" s="187">
        <f>ROUND(I559*H559,2)</f>
        <v>0</v>
      </c>
      <c r="K559" s="188"/>
      <c r="L559" s="39"/>
      <c r="M559" s="189" t="s">
        <v>1</v>
      </c>
      <c r="N559" s="190" t="s">
        <v>38</v>
      </c>
      <c r="O559" s="71"/>
      <c r="P559" s="191">
        <f>O559*H559</f>
        <v>0</v>
      </c>
      <c r="Q559" s="191">
        <v>0</v>
      </c>
      <c r="R559" s="191">
        <f>Q559*H559</f>
        <v>0</v>
      </c>
      <c r="S559" s="191">
        <v>0</v>
      </c>
      <c r="T559" s="192">
        <f>S559*H559</f>
        <v>0</v>
      </c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R559" s="193" t="s">
        <v>120</v>
      </c>
      <c r="AT559" s="193" t="s">
        <v>116</v>
      </c>
      <c r="AU559" s="193" t="s">
        <v>81</v>
      </c>
      <c r="AY559" s="17" t="s">
        <v>115</v>
      </c>
      <c r="BE559" s="194">
        <f>IF(N559="základní",J559,0)</f>
        <v>0</v>
      </c>
      <c r="BF559" s="194">
        <f>IF(N559="snížená",J559,0)</f>
        <v>0</v>
      </c>
      <c r="BG559" s="194">
        <f>IF(N559="zákl. přenesená",J559,0)</f>
        <v>0</v>
      </c>
      <c r="BH559" s="194">
        <f>IF(N559="sníž. přenesená",J559,0)</f>
        <v>0</v>
      </c>
      <c r="BI559" s="194">
        <f>IF(N559="nulová",J559,0)</f>
        <v>0</v>
      </c>
      <c r="BJ559" s="17" t="s">
        <v>79</v>
      </c>
      <c r="BK559" s="194">
        <f>ROUND(I559*H559,2)</f>
        <v>0</v>
      </c>
      <c r="BL559" s="17" t="s">
        <v>120</v>
      </c>
      <c r="BM559" s="193" t="s">
        <v>501</v>
      </c>
    </row>
    <row r="560" spans="1:65" s="2" customFormat="1" ht="19.5">
      <c r="A560" s="34"/>
      <c r="B560" s="35"/>
      <c r="C560" s="36"/>
      <c r="D560" s="195" t="s">
        <v>121</v>
      </c>
      <c r="E560" s="36"/>
      <c r="F560" s="196" t="s">
        <v>387</v>
      </c>
      <c r="G560" s="36"/>
      <c r="H560" s="36"/>
      <c r="I560" s="197"/>
      <c r="J560" s="36"/>
      <c r="K560" s="36"/>
      <c r="L560" s="39"/>
      <c r="M560" s="198"/>
      <c r="N560" s="199"/>
      <c r="O560" s="71"/>
      <c r="P560" s="71"/>
      <c r="Q560" s="71"/>
      <c r="R560" s="71"/>
      <c r="S560" s="71"/>
      <c r="T560" s="72"/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T560" s="17" t="s">
        <v>121</v>
      </c>
      <c r="AU560" s="17" t="s">
        <v>81</v>
      </c>
    </row>
    <row r="561" spans="1:65" s="13" customFormat="1" ht="11.25">
      <c r="B561" s="200"/>
      <c r="C561" s="201"/>
      <c r="D561" s="195" t="s">
        <v>122</v>
      </c>
      <c r="E561" s="202" t="s">
        <v>1</v>
      </c>
      <c r="F561" s="203" t="s">
        <v>502</v>
      </c>
      <c r="G561" s="201"/>
      <c r="H561" s="204">
        <v>9.6</v>
      </c>
      <c r="I561" s="205"/>
      <c r="J561" s="201"/>
      <c r="K561" s="201"/>
      <c r="L561" s="206"/>
      <c r="M561" s="207"/>
      <c r="N561" s="208"/>
      <c r="O561" s="208"/>
      <c r="P561" s="208"/>
      <c r="Q561" s="208"/>
      <c r="R561" s="208"/>
      <c r="S561" s="208"/>
      <c r="T561" s="209"/>
      <c r="AT561" s="210" t="s">
        <v>122</v>
      </c>
      <c r="AU561" s="210" t="s">
        <v>81</v>
      </c>
      <c r="AV561" s="13" t="s">
        <v>81</v>
      </c>
      <c r="AW561" s="13" t="s">
        <v>30</v>
      </c>
      <c r="AX561" s="13" t="s">
        <v>73</v>
      </c>
      <c r="AY561" s="210" t="s">
        <v>115</v>
      </c>
    </row>
    <row r="562" spans="1:65" s="14" customFormat="1" ht="11.25">
      <c r="B562" s="211"/>
      <c r="C562" s="212"/>
      <c r="D562" s="195" t="s">
        <v>122</v>
      </c>
      <c r="E562" s="213" t="s">
        <v>1</v>
      </c>
      <c r="F562" s="214" t="s">
        <v>124</v>
      </c>
      <c r="G562" s="212"/>
      <c r="H562" s="215">
        <v>9.6</v>
      </c>
      <c r="I562" s="216"/>
      <c r="J562" s="212"/>
      <c r="K562" s="212"/>
      <c r="L562" s="217"/>
      <c r="M562" s="218"/>
      <c r="N562" s="219"/>
      <c r="O562" s="219"/>
      <c r="P562" s="219"/>
      <c r="Q562" s="219"/>
      <c r="R562" s="219"/>
      <c r="S562" s="219"/>
      <c r="T562" s="220"/>
      <c r="AT562" s="221" t="s">
        <v>122</v>
      </c>
      <c r="AU562" s="221" t="s">
        <v>81</v>
      </c>
      <c r="AV562" s="14" t="s">
        <v>120</v>
      </c>
      <c r="AW562" s="14" t="s">
        <v>30</v>
      </c>
      <c r="AX562" s="14" t="s">
        <v>79</v>
      </c>
      <c r="AY562" s="221" t="s">
        <v>115</v>
      </c>
    </row>
    <row r="563" spans="1:65" s="2" customFormat="1" ht="21.75" customHeight="1">
      <c r="A563" s="34"/>
      <c r="B563" s="35"/>
      <c r="C563" s="181" t="s">
        <v>503</v>
      </c>
      <c r="D563" s="181" t="s">
        <v>116</v>
      </c>
      <c r="E563" s="182" t="s">
        <v>504</v>
      </c>
      <c r="F563" s="183" t="s">
        <v>505</v>
      </c>
      <c r="G563" s="184" t="s">
        <v>165</v>
      </c>
      <c r="H563" s="185">
        <v>4.5</v>
      </c>
      <c r="I563" s="186"/>
      <c r="J563" s="187">
        <f>ROUND(I563*H563,2)</f>
        <v>0</v>
      </c>
      <c r="K563" s="188"/>
      <c r="L563" s="39"/>
      <c r="M563" s="189" t="s">
        <v>1</v>
      </c>
      <c r="N563" s="190" t="s">
        <v>38</v>
      </c>
      <c r="O563" s="71"/>
      <c r="P563" s="191">
        <f>O563*H563</f>
        <v>0</v>
      </c>
      <c r="Q563" s="191">
        <v>0</v>
      </c>
      <c r="R563" s="191">
        <f>Q563*H563</f>
        <v>0</v>
      </c>
      <c r="S563" s="191">
        <v>0</v>
      </c>
      <c r="T563" s="192">
        <f>S563*H563</f>
        <v>0</v>
      </c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R563" s="193" t="s">
        <v>120</v>
      </c>
      <c r="AT563" s="193" t="s">
        <v>116</v>
      </c>
      <c r="AU563" s="193" t="s">
        <v>81</v>
      </c>
      <c r="AY563" s="17" t="s">
        <v>115</v>
      </c>
      <c r="BE563" s="194">
        <f>IF(N563="základní",J563,0)</f>
        <v>0</v>
      </c>
      <c r="BF563" s="194">
        <f>IF(N563="snížená",J563,0)</f>
        <v>0</v>
      </c>
      <c r="BG563" s="194">
        <f>IF(N563="zákl. přenesená",J563,0)</f>
        <v>0</v>
      </c>
      <c r="BH563" s="194">
        <f>IF(N563="sníž. přenesená",J563,0)</f>
        <v>0</v>
      </c>
      <c r="BI563" s="194">
        <f>IF(N563="nulová",J563,0)</f>
        <v>0</v>
      </c>
      <c r="BJ563" s="17" t="s">
        <v>79</v>
      </c>
      <c r="BK563" s="194">
        <f>ROUND(I563*H563,2)</f>
        <v>0</v>
      </c>
      <c r="BL563" s="17" t="s">
        <v>120</v>
      </c>
      <c r="BM563" s="193" t="s">
        <v>506</v>
      </c>
    </row>
    <row r="564" spans="1:65" s="2" customFormat="1" ht="19.5">
      <c r="A564" s="34"/>
      <c r="B564" s="35"/>
      <c r="C564" s="36"/>
      <c r="D564" s="195" t="s">
        <v>121</v>
      </c>
      <c r="E564" s="36"/>
      <c r="F564" s="196" t="s">
        <v>505</v>
      </c>
      <c r="G564" s="36"/>
      <c r="H564" s="36"/>
      <c r="I564" s="197"/>
      <c r="J564" s="36"/>
      <c r="K564" s="36"/>
      <c r="L564" s="39"/>
      <c r="M564" s="198"/>
      <c r="N564" s="199"/>
      <c r="O564" s="71"/>
      <c r="P564" s="71"/>
      <c r="Q564" s="71"/>
      <c r="R564" s="71"/>
      <c r="S564" s="71"/>
      <c r="T564" s="72"/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T564" s="17" t="s">
        <v>121</v>
      </c>
      <c r="AU564" s="17" t="s">
        <v>81</v>
      </c>
    </row>
    <row r="565" spans="1:65" s="13" customFormat="1" ht="11.25">
      <c r="B565" s="200"/>
      <c r="C565" s="201"/>
      <c r="D565" s="195" t="s">
        <v>122</v>
      </c>
      <c r="E565" s="202" t="s">
        <v>1</v>
      </c>
      <c r="F565" s="203" t="s">
        <v>507</v>
      </c>
      <c r="G565" s="201"/>
      <c r="H565" s="204">
        <v>4.5</v>
      </c>
      <c r="I565" s="205"/>
      <c r="J565" s="201"/>
      <c r="K565" s="201"/>
      <c r="L565" s="206"/>
      <c r="M565" s="207"/>
      <c r="N565" s="208"/>
      <c r="O565" s="208"/>
      <c r="P565" s="208"/>
      <c r="Q565" s="208"/>
      <c r="R565" s="208"/>
      <c r="S565" s="208"/>
      <c r="T565" s="209"/>
      <c r="AT565" s="210" t="s">
        <v>122</v>
      </c>
      <c r="AU565" s="210" t="s">
        <v>81</v>
      </c>
      <c r="AV565" s="13" t="s">
        <v>81</v>
      </c>
      <c r="AW565" s="13" t="s">
        <v>30</v>
      </c>
      <c r="AX565" s="13" t="s">
        <v>73</v>
      </c>
      <c r="AY565" s="210" t="s">
        <v>115</v>
      </c>
    </row>
    <row r="566" spans="1:65" s="14" customFormat="1" ht="11.25">
      <c r="B566" s="211"/>
      <c r="C566" s="212"/>
      <c r="D566" s="195" t="s">
        <v>122</v>
      </c>
      <c r="E566" s="213" t="s">
        <v>1</v>
      </c>
      <c r="F566" s="214" t="s">
        <v>124</v>
      </c>
      <c r="G566" s="212"/>
      <c r="H566" s="215">
        <v>4.5</v>
      </c>
      <c r="I566" s="216"/>
      <c r="J566" s="212"/>
      <c r="K566" s="212"/>
      <c r="L566" s="217"/>
      <c r="M566" s="218"/>
      <c r="N566" s="219"/>
      <c r="O566" s="219"/>
      <c r="P566" s="219"/>
      <c r="Q566" s="219"/>
      <c r="R566" s="219"/>
      <c r="S566" s="219"/>
      <c r="T566" s="220"/>
      <c r="AT566" s="221" t="s">
        <v>122</v>
      </c>
      <c r="AU566" s="221" t="s">
        <v>81</v>
      </c>
      <c r="AV566" s="14" t="s">
        <v>120</v>
      </c>
      <c r="AW566" s="14" t="s">
        <v>30</v>
      </c>
      <c r="AX566" s="14" t="s">
        <v>79</v>
      </c>
      <c r="AY566" s="221" t="s">
        <v>115</v>
      </c>
    </row>
    <row r="567" spans="1:65" s="2" customFormat="1" ht="16.5" customHeight="1">
      <c r="A567" s="34"/>
      <c r="B567" s="35"/>
      <c r="C567" s="222" t="s">
        <v>508</v>
      </c>
      <c r="D567" s="222" t="s">
        <v>131</v>
      </c>
      <c r="E567" s="223" t="s">
        <v>509</v>
      </c>
      <c r="F567" s="224" t="s">
        <v>510</v>
      </c>
      <c r="G567" s="225" t="s">
        <v>141</v>
      </c>
      <c r="H567" s="226">
        <v>5</v>
      </c>
      <c r="I567" s="227"/>
      <c r="J567" s="228">
        <f>ROUND(I567*H567,2)</f>
        <v>0</v>
      </c>
      <c r="K567" s="229"/>
      <c r="L567" s="230"/>
      <c r="M567" s="231" t="s">
        <v>1</v>
      </c>
      <c r="N567" s="232" t="s">
        <v>38</v>
      </c>
      <c r="O567" s="71"/>
      <c r="P567" s="191">
        <f>O567*H567</f>
        <v>0</v>
      </c>
      <c r="Q567" s="191">
        <v>0</v>
      </c>
      <c r="R567" s="191">
        <f>Q567*H567</f>
        <v>0</v>
      </c>
      <c r="S567" s="191">
        <v>0</v>
      </c>
      <c r="T567" s="192">
        <f>S567*H567</f>
        <v>0</v>
      </c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R567" s="193" t="s">
        <v>135</v>
      </c>
      <c r="AT567" s="193" t="s">
        <v>131</v>
      </c>
      <c r="AU567" s="193" t="s">
        <v>81</v>
      </c>
      <c r="AY567" s="17" t="s">
        <v>115</v>
      </c>
      <c r="BE567" s="194">
        <f>IF(N567="základní",J567,0)</f>
        <v>0</v>
      </c>
      <c r="BF567" s="194">
        <f>IF(N567="snížená",J567,0)</f>
        <v>0</v>
      </c>
      <c r="BG567" s="194">
        <f>IF(N567="zákl. přenesená",J567,0)</f>
        <v>0</v>
      </c>
      <c r="BH567" s="194">
        <f>IF(N567="sníž. přenesená",J567,0)</f>
        <v>0</v>
      </c>
      <c r="BI567" s="194">
        <f>IF(N567="nulová",J567,0)</f>
        <v>0</v>
      </c>
      <c r="BJ567" s="17" t="s">
        <v>79</v>
      </c>
      <c r="BK567" s="194">
        <f>ROUND(I567*H567,2)</f>
        <v>0</v>
      </c>
      <c r="BL567" s="17" t="s">
        <v>120</v>
      </c>
      <c r="BM567" s="193" t="s">
        <v>511</v>
      </c>
    </row>
    <row r="568" spans="1:65" s="2" customFormat="1" ht="11.25">
      <c r="A568" s="34"/>
      <c r="B568" s="35"/>
      <c r="C568" s="36"/>
      <c r="D568" s="195" t="s">
        <v>121</v>
      </c>
      <c r="E568" s="36"/>
      <c r="F568" s="196" t="s">
        <v>510</v>
      </c>
      <c r="G568" s="36"/>
      <c r="H568" s="36"/>
      <c r="I568" s="197"/>
      <c r="J568" s="36"/>
      <c r="K568" s="36"/>
      <c r="L568" s="39"/>
      <c r="M568" s="198"/>
      <c r="N568" s="199"/>
      <c r="O568" s="71"/>
      <c r="P568" s="71"/>
      <c r="Q568" s="71"/>
      <c r="R568" s="71"/>
      <c r="S568" s="71"/>
      <c r="T568" s="72"/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T568" s="17" t="s">
        <v>121</v>
      </c>
      <c r="AU568" s="17" t="s">
        <v>81</v>
      </c>
    </row>
    <row r="569" spans="1:65" s="13" customFormat="1" ht="11.25">
      <c r="B569" s="200"/>
      <c r="C569" s="201"/>
      <c r="D569" s="195" t="s">
        <v>122</v>
      </c>
      <c r="E569" s="202" t="s">
        <v>1</v>
      </c>
      <c r="F569" s="203" t="s">
        <v>143</v>
      </c>
      <c r="G569" s="201"/>
      <c r="H569" s="204">
        <v>5</v>
      </c>
      <c r="I569" s="205"/>
      <c r="J569" s="201"/>
      <c r="K569" s="201"/>
      <c r="L569" s="206"/>
      <c r="M569" s="207"/>
      <c r="N569" s="208"/>
      <c r="O569" s="208"/>
      <c r="P569" s="208"/>
      <c r="Q569" s="208"/>
      <c r="R569" s="208"/>
      <c r="S569" s="208"/>
      <c r="T569" s="209"/>
      <c r="AT569" s="210" t="s">
        <v>122</v>
      </c>
      <c r="AU569" s="210" t="s">
        <v>81</v>
      </c>
      <c r="AV569" s="13" t="s">
        <v>81</v>
      </c>
      <c r="AW569" s="13" t="s">
        <v>30</v>
      </c>
      <c r="AX569" s="13" t="s">
        <v>73</v>
      </c>
      <c r="AY569" s="210" t="s">
        <v>115</v>
      </c>
    </row>
    <row r="570" spans="1:65" s="14" customFormat="1" ht="11.25">
      <c r="B570" s="211"/>
      <c r="C570" s="212"/>
      <c r="D570" s="195" t="s">
        <v>122</v>
      </c>
      <c r="E570" s="213" t="s">
        <v>1</v>
      </c>
      <c r="F570" s="214" t="s">
        <v>124</v>
      </c>
      <c r="G570" s="212"/>
      <c r="H570" s="215">
        <v>5</v>
      </c>
      <c r="I570" s="216"/>
      <c r="J570" s="212"/>
      <c r="K570" s="212"/>
      <c r="L570" s="217"/>
      <c r="M570" s="218"/>
      <c r="N570" s="219"/>
      <c r="O570" s="219"/>
      <c r="P570" s="219"/>
      <c r="Q570" s="219"/>
      <c r="R570" s="219"/>
      <c r="S570" s="219"/>
      <c r="T570" s="220"/>
      <c r="AT570" s="221" t="s">
        <v>122</v>
      </c>
      <c r="AU570" s="221" t="s">
        <v>81</v>
      </c>
      <c r="AV570" s="14" t="s">
        <v>120</v>
      </c>
      <c r="AW570" s="14" t="s">
        <v>30</v>
      </c>
      <c r="AX570" s="14" t="s">
        <v>79</v>
      </c>
      <c r="AY570" s="221" t="s">
        <v>115</v>
      </c>
    </row>
    <row r="571" spans="1:65" s="2" customFormat="1" ht="16.5" customHeight="1">
      <c r="A571" s="34"/>
      <c r="B571" s="35"/>
      <c r="C571" s="222" t="s">
        <v>512</v>
      </c>
      <c r="D571" s="222" t="s">
        <v>131</v>
      </c>
      <c r="E571" s="223" t="s">
        <v>513</v>
      </c>
      <c r="F571" s="224" t="s">
        <v>514</v>
      </c>
      <c r="G571" s="225" t="s">
        <v>141</v>
      </c>
      <c r="H571" s="226">
        <v>1</v>
      </c>
      <c r="I571" s="227"/>
      <c r="J571" s="228">
        <f>ROUND(I571*H571,2)</f>
        <v>0</v>
      </c>
      <c r="K571" s="229"/>
      <c r="L571" s="230"/>
      <c r="M571" s="231" t="s">
        <v>1</v>
      </c>
      <c r="N571" s="232" t="s">
        <v>38</v>
      </c>
      <c r="O571" s="71"/>
      <c r="P571" s="191">
        <f>O571*H571</f>
        <v>0</v>
      </c>
      <c r="Q571" s="191">
        <v>0</v>
      </c>
      <c r="R571" s="191">
        <f>Q571*H571</f>
        <v>0</v>
      </c>
      <c r="S571" s="191">
        <v>0</v>
      </c>
      <c r="T571" s="192">
        <f>S571*H571</f>
        <v>0</v>
      </c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R571" s="193" t="s">
        <v>135</v>
      </c>
      <c r="AT571" s="193" t="s">
        <v>131</v>
      </c>
      <c r="AU571" s="193" t="s">
        <v>81</v>
      </c>
      <c r="AY571" s="17" t="s">
        <v>115</v>
      </c>
      <c r="BE571" s="194">
        <f>IF(N571="základní",J571,0)</f>
        <v>0</v>
      </c>
      <c r="BF571" s="194">
        <f>IF(N571="snížená",J571,0)</f>
        <v>0</v>
      </c>
      <c r="BG571" s="194">
        <f>IF(N571="zákl. přenesená",J571,0)</f>
        <v>0</v>
      </c>
      <c r="BH571" s="194">
        <f>IF(N571="sníž. přenesená",J571,0)</f>
        <v>0</v>
      </c>
      <c r="BI571" s="194">
        <f>IF(N571="nulová",J571,0)</f>
        <v>0</v>
      </c>
      <c r="BJ571" s="17" t="s">
        <v>79</v>
      </c>
      <c r="BK571" s="194">
        <f>ROUND(I571*H571,2)</f>
        <v>0</v>
      </c>
      <c r="BL571" s="17" t="s">
        <v>120</v>
      </c>
      <c r="BM571" s="193" t="s">
        <v>515</v>
      </c>
    </row>
    <row r="572" spans="1:65" s="2" customFormat="1" ht="11.25">
      <c r="A572" s="34"/>
      <c r="B572" s="35"/>
      <c r="C572" s="36"/>
      <c r="D572" s="195" t="s">
        <v>121</v>
      </c>
      <c r="E572" s="36"/>
      <c r="F572" s="196" t="s">
        <v>514</v>
      </c>
      <c r="G572" s="36"/>
      <c r="H572" s="36"/>
      <c r="I572" s="197"/>
      <c r="J572" s="36"/>
      <c r="K572" s="36"/>
      <c r="L572" s="39"/>
      <c r="M572" s="198"/>
      <c r="N572" s="199"/>
      <c r="O572" s="71"/>
      <c r="P572" s="71"/>
      <c r="Q572" s="71"/>
      <c r="R572" s="71"/>
      <c r="S572" s="71"/>
      <c r="T572" s="72"/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T572" s="17" t="s">
        <v>121</v>
      </c>
      <c r="AU572" s="17" t="s">
        <v>81</v>
      </c>
    </row>
    <row r="573" spans="1:65" s="13" customFormat="1" ht="11.25">
      <c r="B573" s="200"/>
      <c r="C573" s="201"/>
      <c r="D573" s="195" t="s">
        <v>122</v>
      </c>
      <c r="E573" s="202" t="s">
        <v>1</v>
      </c>
      <c r="F573" s="203" t="s">
        <v>79</v>
      </c>
      <c r="G573" s="201"/>
      <c r="H573" s="204">
        <v>1</v>
      </c>
      <c r="I573" s="205"/>
      <c r="J573" s="201"/>
      <c r="K573" s="201"/>
      <c r="L573" s="206"/>
      <c r="M573" s="207"/>
      <c r="N573" s="208"/>
      <c r="O573" s="208"/>
      <c r="P573" s="208"/>
      <c r="Q573" s="208"/>
      <c r="R573" s="208"/>
      <c r="S573" s="208"/>
      <c r="T573" s="209"/>
      <c r="AT573" s="210" t="s">
        <v>122</v>
      </c>
      <c r="AU573" s="210" t="s">
        <v>81</v>
      </c>
      <c r="AV573" s="13" t="s">
        <v>81</v>
      </c>
      <c r="AW573" s="13" t="s">
        <v>30</v>
      </c>
      <c r="AX573" s="13" t="s">
        <v>73</v>
      </c>
      <c r="AY573" s="210" t="s">
        <v>115</v>
      </c>
    </row>
    <row r="574" spans="1:65" s="14" customFormat="1" ht="11.25">
      <c r="B574" s="211"/>
      <c r="C574" s="212"/>
      <c r="D574" s="195" t="s">
        <v>122</v>
      </c>
      <c r="E574" s="213" t="s">
        <v>1</v>
      </c>
      <c r="F574" s="214" t="s">
        <v>124</v>
      </c>
      <c r="G574" s="212"/>
      <c r="H574" s="215">
        <v>1</v>
      </c>
      <c r="I574" s="216"/>
      <c r="J574" s="212"/>
      <c r="K574" s="212"/>
      <c r="L574" s="217"/>
      <c r="M574" s="218"/>
      <c r="N574" s="219"/>
      <c r="O574" s="219"/>
      <c r="P574" s="219"/>
      <c r="Q574" s="219"/>
      <c r="R574" s="219"/>
      <c r="S574" s="219"/>
      <c r="T574" s="220"/>
      <c r="AT574" s="221" t="s">
        <v>122</v>
      </c>
      <c r="AU574" s="221" t="s">
        <v>81</v>
      </c>
      <c r="AV574" s="14" t="s">
        <v>120</v>
      </c>
      <c r="AW574" s="14" t="s">
        <v>30</v>
      </c>
      <c r="AX574" s="14" t="s">
        <v>79</v>
      </c>
      <c r="AY574" s="221" t="s">
        <v>115</v>
      </c>
    </row>
    <row r="575" spans="1:65" s="2" customFormat="1" ht="21.75" customHeight="1">
      <c r="A575" s="34"/>
      <c r="B575" s="35"/>
      <c r="C575" s="222" t="s">
        <v>516</v>
      </c>
      <c r="D575" s="222" t="s">
        <v>131</v>
      </c>
      <c r="E575" s="223" t="s">
        <v>517</v>
      </c>
      <c r="F575" s="224" t="s">
        <v>518</v>
      </c>
      <c r="G575" s="225" t="s">
        <v>127</v>
      </c>
      <c r="H575" s="226">
        <v>0.6</v>
      </c>
      <c r="I575" s="227"/>
      <c r="J575" s="228">
        <f>ROUND(I575*H575,2)</f>
        <v>0</v>
      </c>
      <c r="K575" s="229"/>
      <c r="L575" s="230"/>
      <c r="M575" s="231" t="s">
        <v>1</v>
      </c>
      <c r="N575" s="232" t="s">
        <v>38</v>
      </c>
      <c r="O575" s="71"/>
      <c r="P575" s="191">
        <f>O575*H575</f>
        <v>0</v>
      </c>
      <c r="Q575" s="191">
        <v>0</v>
      </c>
      <c r="R575" s="191">
        <f>Q575*H575</f>
        <v>0</v>
      </c>
      <c r="S575" s="191">
        <v>0</v>
      </c>
      <c r="T575" s="192">
        <f>S575*H575</f>
        <v>0</v>
      </c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R575" s="193" t="s">
        <v>135</v>
      </c>
      <c r="AT575" s="193" t="s">
        <v>131</v>
      </c>
      <c r="AU575" s="193" t="s">
        <v>81</v>
      </c>
      <c r="AY575" s="17" t="s">
        <v>115</v>
      </c>
      <c r="BE575" s="194">
        <f>IF(N575="základní",J575,0)</f>
        <v>0</v>
      </c>
      <c r="BF575" s="194">
        <f>IF(N575="snížená",J575,0)</f>
        <v>0</v>
      </c>
      <c r="BG575" s="194">
        <f>IF(N575="zákl. přenesená",J575,0)</f>
        <v>0</v>
      </c>
      <c r="BH575" s="194">
        <f>IF(N575="sníž. přenesená",J575,0)</f>
        <v>0</v>
      </c>
      <c r="BI575" s="194">
        <f>IF(N575="nulová",J575,0)</f>
        <v>0</v>
      </c>
      <c r="BJ575" s="17" t="s">
        <v>79</v>
      </c>
      <c r="BK575" s="194">
        <f>ROUND(I575*H575,2)</f>
        <v>0</v>
      </c>
      <c r="BL575" s="17" t="s">
        <v>120</v>
      </c>
      <c r="BM575" s="193" t="s">
        <v>519</v>
      </c>
    </row>
    <row r="576" spans="1:65" s="2" customFormat="1" ht="11.25">
      <c r="A576" s="34"/>
      <c r="B576" s="35"/>
      <c r="C576" s="36"/>
      <c r="D576" s="195" t="s">
        <v>121</v>
      </c>
      <c r="E576" s="36"/>
      <c r="F576" s="196" t="s">
        <v>518</v>
      </c>
      <c r="G576" s="36"/>
      <c r="H576" s="36"/>
      <c r="I576" s="197"/>
      <c r="J576" s="36"/>
      <c r="K576" s="36"/>
      <c r="L576" s="39"/>
      <c r="M576" s="198"/>
      <c r="N576" s="199"/>
      <c r="O576" s="71"/>
      <c r="P576" s="71"/>
      <c r="Q576" s="71"/>
      <c r="R576" s="71"/>
      <c r="S576" s="71"/>
      <c r="T576" s="72"/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T576" s="17" t="s">
        <v>121</v>
      </c>
      <c r="AU576" s="17" t="s">
        <v>81</v>
      </c>
    </row>
    <row r="577" spans="1:65" s="15" customFormat="1" ht="11.25">
      <c r="B577" s="233"/>
      <c r="C577" s="234"/>
      <c r="D577" s="195" t="s">
        <v>122</v>
      </c>
      <c r="E577" s="235" t="s">
        <v>1</v>
      </c>
      <c r="F577" s="236" t="s">
        <v>520</v>
      </c>
      <c r="G577" s="234"/>
      <c r="H577" s="235" t="s">
        <v>1</v>
      </c>
      <c r="I577" s="237"/>
      <c r="J577" s="234"/>
      <c r="K577" s="234"/>
      <c r="L577" s="238"/>
      <c r="M577" s="239"/>
      <c r="N577" s="240"/>
      <c r="O577" s="240"/>
      <c r="P577" s="240"/>
      <c r="Q577" s="240"/>
      <c r="R577" s="240"/>
      <c r="S577" s="240"/>
      <c r="T577" s="241"/>
      <c r="AT577" s="242" t="s">
        <v>122</v>
      </c>
      <c r="AU577" s="242" t="s">
        <v>81</v>
      </c>
      <c r="AV577" s="15" t="s">
        <v>79</v>
      </c>
      <c r="AW577" s="15" t="s">
        <v>30</v>
      </c>
      <c r="AX577" s="15" t="s">
        <v>73</v>
      </c>
      <c r="AY577" s="242" t="s">
        <v>115</v>
      </c>
    </row>
    <row r="578" spans="1:65" s="13" customFormat="1" ht="11.25">
      <c r="B578" s="200"/>
      <c r="C578" s="201"/>
      <c r="D578" s="195" t="s">
        <v>122</v>
      </c>
      <c r="E578" s="202" t="s">
        <v>1</v>
      </c>
      <c r="F578" s="203" t="s">
        <v>521</v>
      </c>
      <c r="G578" s="201"/>
      <c r="H578" s="204">
        <v>0.6</v>
      </c>
      <c r="I578" s="205"/>
      <c r="J578" s="201"/>
      <c r="K578" s="201"/>
      <c r="L578" s="206"/>
      <c r="M578" s="207"/>
      <c r="N578" s="208"/>
      <c r="O578" s="208"/>
      <c r="P578" s="208"/>
      <c r="Q578" s="208"/>
      <c r="R578" s="208"/>
      <c r="S578" s="208"/>
      <c r="T578" s="209"/>
      <c r="AT578" s="210" t="s">
        <v>122</v>
      </c>
      <c r="AU578" s="210" t="s">
        <v>81</v>
      </c>
      <c r="AV578" s="13" t="s">
        <v>81</v>
      </c>
      <c r="AW578" s="13" t="s">
        <v>30</v>
      </c>
      <c r="AX578" s="13" t="s">
        <v>73</v>
      </c>
      <c r="AY578" s="210" t="s">
        <v>115</v>
      </c>
    </row>
    <row r="579" spans="1:65" s="14" customFormat="1" ht="11.25">
      <c r="B579" s="211"/>
      <c r="C579" s="212"/>
      <c r="D579" s="195" t="s">
        <v>122</v>
      </c>
      <c r="E579" s="213" t="s">
        <v>1</v>
      </c>
      <c r="F579" s="214" t="s">
        <v>124</v>
      </c>
      <c r="G579" s="212"/>
      <c r="H579" s="215">
        <v>0.6</v>
      </c>
      <c r="I579" s="216"/>
      <c r="J579" s="212"/>
      <c r="K579" s="212"/>
      <c r="L579" s="217"/>
      <c r="M579" s="218"/>
      <c r="N579" s="219"/>
      <c r="O579" s="219"/>
      <c r="P579" s="219"/>
      <c r="Q579" s="219"/>
      <c r="R579" s="219"/>
      <c r="S579" s="219"/>
      <c r="T579" s="220"/>
      <c r="AT579" s="221" t="s">
        <v>122</v>
      </c>
      <c r="AU579" s="221" t="s">
        <v>81</v>
      </c>
      <c r="AV579" s="14" t="s">
        <v>120</v>
      </c>
      <c r="AW579" s="14" t="s">
        <v>30</v>
      </c>
      <c r="AX579" s="14" t="s">
        <v>79</v>
      </c>
      <c r="AY579" s="221" t="s">
        <v>115</v>
      </c>
    </row>
    <row r="580" spans="1:65" s="12" customFormat="1" ht="22.9" customHeight="1">
      <c r="B580" s="167"/>
      <c r="C580" s="168"/>
      <c r="D580" s="169" t="s">
        <v>72</v>
      </c>
      <c r="E580" s="243" t="s">
        <v>522</v>
      </c>
      <c r="F580" s="243" t="s">
        <v>523</v>
      </c>
      <c r="G580" s="168"/>
      <c r="H580" s="168"/>
      <c r="I580" s="171"/>
      <c r="J580" s="244">
        <f>BK580</f>
        <v>0</v>
      </c>
      <c r="K580" s="168"/>
      <c r="L580" s="173"/>
      <c r="M580" s="174"/>
      <c r="N580" s="175"/>
      <c r="O580" s="175"/>
      <c r="P580" s="176">
        <f>SUM(P581:P652)</f>
        <v>0</v>
      </c>
      <c r="Q580" s="175"/>
      <c r="R580" s="176">
        <f>SUM(R581:R652)</f>
        <v>0</v>
      </c>
      <c r="S580" s="175"/>
      <c r="T580" s="177">
        <f>SUM(T581:T652)</f>
        <v>0</v>
      </c>
      <c r="AR580" s="178" t="s">
        <v>79</v>
      </c>
      <c r="AT580" s="179" t="s">
        <v>72</v>
      </c>
      <c r="AU580" s="179" t="s">
        <v>79</v>
      </c>
      <c r="AY580" s="178" t="s">
        <v>115</v>
      </c>
      <c r="BK580" s="180">
        <f>SUM(BK581:BK652)</f>
        <v>0</v>
      </c>
    </row>
    <row r="581" spans="1:65" s="2" customFormat="1" ht="21.75" customHeight="1">
      <c r="A581" s="34"/>
      <c r="B581" s="35"/>
      <c r="C581" s="181" t="s">
        <v>524</v>
      </c>
      <c r="D581" s="181" t="s">
        <v>116</v>
      </c>
      <c r="E581" s="182" t="s">
        <v>379</v>
      </c>
      <c r="F581" s="183" t="s">
        <v>380</v>
      </c>
      <c r="G581" s="184" t="s">
        <v>165</v>
      </c>
      <c r="H581" s="185">
        <v>4</v>
      </c>
      <c r="I581" s="186"/>
      <c r="J581" s="187">
        <f>ROUND(I581*H581,2)</f>
        <v>0</v>
      </c>
      <c r="K581" s="188"/>
      <c r="L581" s="39"/>
      <c r="M581" s="189" t="s">
        <v>1</v>
      </c>
      <c r="N581" s="190" t="s">
        <v>38</v>
      </c>
      <c r="O581" s="71"/>
      <c r="P581" s="191">
        <f>O581*H581</f>
        <v>0</v>
      </c>
      <c r="Q581" s="191">
        <v>0</v>
      </c>
      <c r="R581" s="191">
        <f>Q581*H581</f>
        <v>0</v>
      </c>
      <c r="S581" s="191">
        <v>0</v>
      </c>
      <c r="T581" s="192">
        <f>S581*H581</f>
        <v>0</v>
      </c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R581" s="193" t="s">
        <v>120</v>
      </c>
      <c r="AT581" s="193" t="s">
        <v>116</v>
      </c>
      <c r="AU581" s="193" t="s">
        <v>81</v>
      </c>
      <c r="AY581" s="17" t="s">
        <v>115</v>
      </c>
      <c r="BE581" s="194">
        <f>IF(N581="základní",J581,0)</f>
        <v>0</v>
      </c>
      <c r="BF581" s="194">
        <f>IF(N581="snížená",J581,0)</f>
        <v>0</v>
      </c>
      <c r="BG581" s="194">
        <f>IF(N581="zákl. přenesená",J581,0)</f>
        <v>0</v>
      </c>
      <c r="BH581" s="194">
        <f>IF(N581="sníž. přenesená",J581,0)</f>
        <v>0</v>
      </c>
      <c r="BI581" s="194">
        <f>IF(N581="nulová",J581,0)</f>
        <v>0</v>
      </c>
      <c r="BJ581" s="17" t="s">
        <v>79</v>
      </c>
      <c r="BK581" s="194">
        <f>ROUND(I581*H581,2)</f>
        <v>0</v>
      </c>
      <c r="BL581" s="17" t="s">
        <v>120</v>
      </c>
      <c r="BM581" s="193" t="s">
        <v>525</v>
      </c>
    </row>
    <row r="582" spans="1:65" s="2" customFormat="1" ht="19.5">
      <c r="A582" s="34"/>
      <c r="B582" s="35"/>
      <c r="C582" s="36"/>
      <c r="D582" s="195" t="s">
        <v>121</v>
      </c>
      <c r="E582" s="36"/>
      <c r="F582" s="196" t="s">
        <v>380</v>
      </c>
      <c r="G582" s="36"/>
      <c r="H582" s="36"/>
      <c r="I582" s="197"/>
      <c r="J582" s="36"/>
      <c r="K582" s="36"/>
      <c r="L582" s="39"/>
      <c r="M582" s="198"/>
      <c r="N582" s="199"/>
      <c r="O582" s="71"/>
      <c r="P582" s="71"/>
      <c r="Q582" s="71"/>
      <c r="R582" s="71"/>
      <c r="S582" s="71"/>
      <c r="T582" s="72"/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T582" s="17" t="s">
        <v>121</v>
      </c>
      <c r="AU582" s="17" t="s">
        <v>81</v>
      </c>
    </row>
    <row r="583" spans="1:65" s="13" customFormat="1" ht="11.25">
      <c r="B583" s="200"/>
      <c r="C583" s="201"/>
      <c r="D583" s="195" t="s">
        <v>122</v>
      </c>
      <c r="E583" s="202" t="s">
        <v>1</v>
      </c>
      <c r="F583" s="203" t="s">
        <v>120</v>
      </c>
      <c r="G583" s="201"/>
      <c r="H583" s="204">
        <v>4</v>
      </c>
      <c r="I583" s="205"/>
      <c r="J583" s="201"/>
      <c r="K583" s="201"/>
      <c r="L583" s="206"/>
      <c r="M583" s="207"/>
      <c r="N583" s="208"/>
      <c r="O583" s="208"/>
      <c r="P583" s="208"/>
      <c r="Q583" s="208"/>
      <c r="R583" s="208"/>
      <c r="S583" s="208"/>
      <c r="T583" s="209"/>
      <c r="AT583" s="210" t="s">
        <v>122</v>
      </c>
      <c r="AU583" s="210" t="s">
        <v>81</v>
      </c>
      <c r="AV583" s="13" t="s">
        <v>81</v>
      </c>
      <c r="AW583" s="13" t="s">
        <v>30</v>
      </c>
      <c r="AX583" s="13" t="s">
        <v>73</v>
      </c>
      <c r="AY583" s="210" t="s">
        <v>115</v>
      </c>
    </row>
    <row r="584" spans="1:65" s="14" customFormat="1" ht="11.25">
      <c r="B584" s="211"/>
      <c r="C584" s="212"/>
      <c r="D584" s="195" t="s">
        <v>122</v>
      </c>
      <c r="E584" s="213" t="s">
        <v>1</v>
      </c>
      <c r="F584" s="214" t="s">
        <v>124</v>
      </c>
      <c r="G584" s="212"/>
      <c r="H584" s="215">
        <v>4</v>
      </c>
      <c r="I584" s="216"/>
      <c r="J584" s="212"/>
      <c r="K584" s="212"/>
      <c r="L584" s="217"/>
      <c r="M584" s="218"/>
      <c r="N584" s="219"/>
      <c r="O584" s="219"/>
      <c r="P584" s="219"/>
      <c r="Q584" s="219"/>
      <c r="R584" s="219"/>
      <c r="S584" s="219"/>
      <c r="T584" s="220"/>
      <c r="AT584" s="221" t="s">
        <v>122</v>
      </c>
      <c r="AU584" s="221" t="s">
        <v>81</v>
      </c>
      <c r="AV584" s="14" t="s">
        <v>120</v>
      </c>
      <c r="AW584" s="14" t="s">
        <v>30</v>
      </c>
      <c r="AX584" s="14" t="s">
        <v>79</v>
      </c>
      <c r="AY584" s="221" t="s">
        <v>115</v>
      </c>
    </row>
    <row r="585" spans="1:65" s="2" customFormat="1" ht="21.75" customHeight="1">
      <c r="A585" s="34"/>
      <c r="B585" s="35"/>
      <c r="C585" s="181" t="s">
        <v>526</v>
      </c>
      <c r="D585" s="181" t="s">
        <v>116</v>
      </c>
      <c r="E585" s="182" t="s">
        <v>383</v>
      </c>
      <c r="F585" s="183" t="s">
        <v>384</v>
      </c>
      <c r="G585" s="184" t="s">
        <v>141</v>
      </c>
      <c r="H585" s="185">
        <v>2</v>
      </c>
      <c r="I585" s="186"/>
      <c r="J585" s="187">
        <f>ROUND(I585*H585,2)</f>
        <v>0</v>
      </c>
      <c r="K585" s="188"/>
      <c r="L585" s="39"/>
      <c r="M585" s="189" t="s">
        <v>1</v>
      </c>
      <c r="N585" s="190" t="s">
        <v>38</v>
      </c>
      <c r="O585" s="71"/>
      <c r="P585" s="191">
        <f>O585*H585</f>
        <v>0</v>
      </c>
      <c r="Q585" s="191">
        <v>0</v>
      </c>
      <c r="R585" s="191">
        <f>Q585*H585</f>
        <v>0</v>
      </c>
      <c r="S585" s="191">
        <v>0</v>
      </c>
      <c r="T585" s="192">
        <f>S585*H585</f>
        <v>0</v>
      </c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R585" s="193" t="s">
        <v>120</v>
      </c>
      <c r="AT585" s="193" t="s">
        <v>116</v>
      </c>
      <c r="AU585" s="193" t="s">
        <v>81</v>
      </c>
      <c r="AY585" s="17" t="s">
        <v>115</v>
      </c>
      <c r="BE585" s="194">
        <f>IF(N585="základní",J585,0)</f>
        <v>0</v>
      </c>
      <c r="BF585" s="194">
        <f>IF(N585="snížená",J585,0)</f>
        <v>0</v>
      </c>
      <c r="BG585" s="194">
        <f>IF(N585="zákl. přenesená",J585,0)</f>
        <v>0</v>
      </c>
      <c r="BH585" s="194">
        <f>IF(N585="sníž. přenesená",J585,0)</f>
        <v>0</v>
      </c>
      <c r="BI585" s="194">
        <f>IF(N585="nulová",J585,0)</f>
        <v>0</v>
      </c>
      <c r="BJ585" s="17" t="s">
        <v>79</v>
      </c>
      <c r="BK585" s="194">
        <f>ROUND(I585*H585,2)</f>
        <v>0</v>
      </c>
      <c r="BL585" s="17" t="s">
        <v>120</v>
      </c>
      <c r="BM585" s="193" t="s">
        <v>527</v>
      </c>
    </row>
    <row r="586" spans="1:65" s="2" customFormat="1" ht="11.25">
      <c r="A586" s="34"/>
      <c r="B586" s="35"/>
      <c r="C586" s="36"/>
      <c r="D586" s="195" t="s">
        <v>121</v>
      </c>
      <c r="E586" s="36"/>
      <c r="F586" s="196" t="s">
        <v>384</v>
      </c>
      <c r="G586" s="36"/>
      <c r="H586" s="36"/>
      <c r="I586" s="197"/>
      <c r="J586" s="36"/>
      <c r="K586" s="36"/>
      <c r="L586" s="39"/>
      <c r="M586" s="198"/>
      <c r="N586" s="199"/>
      <c r="O586" s="71"/>
      <c r="P586" s="71"/>
      <c r="Q586" s="71"/>
      <c r="R586" s="71"/>
      <c r="S586" s="71"/>
      <c r="T586" s="72"/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T586" s="17" t="s">
        <v>121</v>
      </c>
      <c r="AU586" s="17" t="s">
        <v>81</v>
      </c>
    </row>
    <row r="587" spans="1:65" s="13" customFormat="1" ht="11.25">
      <c r="B587" s="200"/>
      <c r="C587" s="201"/>
      <c r="D587" s="195" t="s">
        <v>122</v>
      </c>
      <c r="E587" s="202" t="s">
        <v>1</v>
      </c>
      <c r="F587" s="203" t="s">
        <v>81</v>
      </c>
      <c r="G587" s="201"/>
      <c r="H587" s="204">
        <v>2</v>
      </c>
      <c r="I587" s="205"/>
      <c r="J587" s="201"/>
      <c r="K587" s="201"/>
      <c r="L587" s="206"/>
      <c r="M587" s="207"/>
      <c r="N587" s="208"/>
      <c r="O587" s="208"/>
      <c r="P587" s="208"/>
      <c r="Q587" s="208"/>
      <c r="R587" s="208"/>
      <c r="S587" s="208"/>
      <c r="T587" s="209"/>
      <c r="AT587" s="210" t="s">
        <v>122</v>
      </c>
      <c r="AU587" s="210" t="s">
        <v>81</v>
      </c>
      <c r="AV587" s="13" t="s">
        <v>81</v>
      </c>
      <c r="AW587" s="13" t="s">
        <v>30</v>
      </c>
      <c r="AX587" s="13" t="s">
        <v>73</v>
      </c>
      <c r="AY587" s="210" t="s">
        <v>115</v>
      </c>
    </row>
    <row r="588" spans="1:65" s="14" customFormat="1" ht="11.25">
      <c r="B588" s="211"/>
      <c r="C588" s="212"/>
      <c r="D588" s="195" t="s">
        <v>122</v>
      </c>
      <c r="E588" s="213" t="s">
        <v>1</v>
      </c>
      <c r="F588" s="214" t="s">
        <v>124</v>
      </c>
      <c r="G588" s="212"/>
      <c r="H588" s="215">
        <v>2</v>
      </c>
      <c r="I588" s="216"/>
      <c r="J588" s="212"/>
      <c r="K588" s="212"/>
      <c r="L588" s="217"/>
      <c r="M588" s="218"/>
      <c r="N588" s="219"/>
      <c r="O588" s="219"/>
      <c r="P588" s="219"/>
      <c r="Q588" s="219"/>
      <c r="R588" s="219"/>
      <c r="S588" s="219"/>
      <c r="T588" s="220"/>
      <c r="AT588" s="221" t="s">
        <v>122</v>
      </c>
      <c r="AU588" s="221" t="s">
        <v>81</v>
      </c>
      <c r="AV588" s="14" t="s">
        <v>120</v>
      </c>
      <c r="AW588" s="14" t="s">
        <v>30</v>
      </c>
      <c r="AX588" s="14" t="s">
        <v>79</v>
      </c>
      <c r="AY588" s="221" t="s">
        <v>115</v>
      </c>
    </row>
    <row r="589" spans="1:65" s="2" customFormat="1" ht="21.75" customHeight="1">
      <c r="A589" s="34"/>
      <c r="B589" s="35"/>
      <c r="C589" s="181" t="s">
        <v>528</v>
      </c>
      <c r="D589" s="181" t="s">
        <v>116</v>
      </c>
      <c r="E589" s="182" t="s">
        <v>529</v>
      </c>
      <c r="F589" s="183" t="s">
        <v>530</v>
      </c>
      <c r="G589" s="184" t="s">
        <v>127</v>
      </c>
      <c r="H589" s="185">
        <v>7.2</v>
      </c>
      <c r="I589" s="186"/>
      <c r="J589" s="187">
        <f>ROUND(I589*H589,2)</f>
        <v>0</v>
      </c>
      <c r="K589" s="188"/>
      <c r="L589" s="39"/>
      <c r="M589" s="189" t="s">
        <v>1</v>
      </c>
      <c r="N589" s="190" t="s">
        <v>38</v>
      </c>
      <c r="O589" s="71"/>
      <c r="P589" s="191">
        <f>O589*H589</f>
        <v>0</v>
      </c>
      <c r="Q589" s="191">
        <v>0</v>
      </c>
      <c r="R589" s="191">
        <f>Q589*H589</f>
        <v>0</v>
      </c>
      <c r="S589" s="191">
        <v>0</v>
      </c>
      <c r="T589" s="192">
        <f>S589*H589</f>
        <v>0</v>
      </c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R589" s="193" t="s">
        <v>120</v>
      </c>
      <c r="AT589" s="193" t="s">
        <v>116</v>
      </c>
      <c r="AU589" s="193" t="s">
        <v>81</v>
      </c>
      <c r="AY589" s="17" t="s">
        <v>115</v>
      </c>
      <c r="BE589" s="194">
        <f>IF(N589="základní",J589,0)</f>
        <v>0</v>
      </c>
      <c r="BF589" s="194">
        <f>IF(N589="snížená",J589,0)</f>
        <v>0</v>
      </c>
      <c r="BG589" s="194">
        <f>IF(N589="zákl. přenesená",J589,0)</f>
        <v>0</v>
      </c>
      <c r="BH589" s="194">
        <f>IF(N589="sníž. přenesená",J589,0)</f>
        <v>0</v>
      </c>
      <c r="BI589" s="194">
        <f>IF(N589="nulová",J589,0)</f>
        <v>0</v>
      </c>
      <c r="BJ589" s="17" t="s">
        <v>79</v>
      </c>
      <c r="BK589" s="194">
        <f>ROUND(I589*H589,2)</f>
        <v>0</v>
      </c>
      <c r="BL589" s="17" t="s">
        <v>120</v>
      </c>
      <c r="BM589" s="193" t="s">
        <v>531</v>
      </c>
    </row>
    <row r="590" spans="1:65" s="2" customFormat="1" ht="19.5">
      <c r="A590" s="34"/>
      <c r="B590" s="35"/>
      <c r="C590" s="36"/>
      <c r="D590" s="195" t="s">
        <v>121</v>
      </c>
      <c r="E590" s="36"/>
      <c r="F590" s="196" t="s">
        <v>530</v>
      </c>
      <c r="G590" s="36"/>
      <c r="H590" s="36"/>
      <c r="I590" s="197"/>
      <c r="J590" s="36"/>
      <c r="K590" s="36"/>
      <c r="L590" s="39"/>
      <c r="M590" s="198"/>
      <c r="N590" s="199"/>
      <c r="O590" s="71"/>
      <c r="P590" s="71"/>
      <c r="Q590" s="71"/>
      <c r="R590" s="71"/>
      <c r="S590" s="71"/>
      <c r="T590" s="72"/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T590" s="17" t="s">
        <v>121</v>
      </c>
      <c r="AU590" s="17" t="s">
        <v>81</v>
      </c>
    </row>
    <row r="591" spans="1:65" s="13" customFormat="1" ht="11.25">
      <c r="B591" s="200"/>
      <c r="C591" s="201"/>
      <c r="D591" s="195" t="s">
        <v>122</v>
      </c>
      <c r="E591" s="202" t="s">
        <v>1</v>
      </c>
      <c r="F591" s="203" t="s">
        <v>532</v>
      </c>
      <c r="G591" s="201"/>
      <c r="H591" s="204">
        <v>7.2</v>
      </c>
      <c r="I591" s="205"/>
      <c r="J591" s="201"/>
      <c r="K591" s="201"/>
      <c r="L591" s="206"/>
      <c r="M591" s="207"/>
      <c r="N591" s="208"/>
      <c r="O591" s="208"/>
      <c r="P591" s="208"/>
      <c r="Q591" s="208"/>
      <c r="R591" s="208"/>
      <c r="S591" s="208"/>
      <c r="T591" s="209"/>
      <c r="AT591" s="210" t="s">
        <v>122</v>
      </c>
      <c r="AU591" s="210" t="s">
        <v>81</v>
      </c>
      <c r="AV591" s="13" t="s">
        <v>81</v>
      </c>
      <c r="AW591" s="13" t="s">
        <v>30</v>
      </c>
      <c r="AX591" s="13" t="s">
        <v>73</v>
      </c>
      <c r="AY591" s="210" t="s">
        <v>115</v>
      </c>
    </row>
    <row r="592" spans="1:65" s="14" customFormat="1" ht="11.25">
      <c r="B592" s="211"/>
      <c r="C592" s="212"/>
      <c r="D592" s="195" t="s">
        <v>122</v>
      </c>
      <c r="E592" s="213" t="s">
        <v>1</v>
      </c>
      <c r="F592" s="214" t="s">
        <v>124</v>
      </c>
      <c r="G592" s="212"/>
      <c r="H592" s="215">
        <v>7.2</v>
      </c>
      <c r="I592" s="216"/>
      <c r="J592" s="212"/>
      <c r="K592" s="212"/>
      <c r="L592" s="217"/>
      <c r="M592" s="218"/>
      <c r="N592" s="219"/>
      <c r="O592" s="219"/>
      <c r="P592" s="219"/>
      <c r="Q592" s="219"/>
      <c r="R592" s="219"/>
      <c r="S592" s="219"/>
      <c r="T592" s="220"/>
      <c r="AT592" s="221" t="s">
        <v>122</v>
      </c>
      <c r="AU592" s="221" t="s">
        <v>81</v>
      </c>
      <c r="AV592" s="14" t="s">
        <v>120</v>
      </c>
      <c r="AW592" s="14" t="s">
        <v>30</v>
      </c>
      <c r="AX592" s="14" t="s">
        <v>79</v>
      </c>
      <c r="AY592" s="221" t="s">
        <v>115</v>
      </c>
    </row>
    <row r="593" spans="1:65" s="2" customFormat="1" ht="21.75" customHeight="1">
      <c r="A593" s="34"/>
      <c r="B593" s="35"/>
      <c r="C593" s="181" t="s">
        <v>533</v>
      </c>
      <c r="D593" s="181" t="s">
        <v>116</v>
      </c>
      <c r="E593" s="182" t="s">
        <v>437</v>
      </c>
      <c r="F593" s="183" t="s">
        <v>438</v>
      </c>
      <c r="G593" s="184" t="s">
        <v>165</v>
      </c>
      <c r="H593" s="185">
        <v>6</v>
      </c>
      <c r="I593" s="186"/>
      <c r="J593" s="187">
        <f>ROUND(I593*H593,2)</f>
        <v>0</v>
      </c>
      <c r="K593" s="188"/>
      <c r="L593" s="39"/>
      <c r="M593" s="189" t="s">
        <v>1</v>
      </c>
      <c r="N593" s="190" t="s">
        <v>38</v>
      </c>
      <c r="O593" s="71"/>
      <c r="P593" s="191">
        <f>O593*H593</f>
        <v>0</v>
      </c>
      <c r="Q593" s="191">
        <v>0</v>
      </c>
      <c r="R593" s="191">
        <f>Q593*H593</f>
        <v>0</v>
      </c>
      <c r="S593" s="191">
        <v>0</v>
      </c>
      <c r="T593" s="192">
        <f>S593*H593</f>
        <v>0</v>
      </c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R593" s="193" t="s">
        <v>120</v>
      </c>
      <c r="AT593" s="193" t="s">
        <v>116</v>
      </c>
      <c r="AU593" s="193" t="s">
        <v>81</v>
      </c>
      <c r="AY593" s="17" t="s">
        <v>115</v>
      </c>
      <c r="BE593" s="194">
        <f>IF(N593="základní",J593,0)</f>
        <v>0</v>
      </c>
      <c r="BF593" s="194">
        <f>IF(N593="snížená",J593,0)</f>
        <v>0</v>
      </c>
      <c r="BG593" s="194">
        <f>IF(N593="zákl. přenesená",J593,0)</f>
        <v>0</v>
      </c>
      <c r="BH593" s="194">
        <f>IF(N593="sníž. přenesená",J593,0)</f>
        <v>0</v>
      </c>
      <c r="BI593" s="194">
        <f>IF(N593="nulová",J593,0)</f>
        <v>0</v>
      </c>
      <c r="BJ593" s="17" t="s">
        <v>79</v>
      </c>
      <c r="BK593" s="194">
        <f>ROUND(I593*H593,2)</f>
        <v>0</v>
      </c>
      <c r="BL593" s="17" t="s">
        <v>120</v>
      </c>
      <c r="BM593" s="193" t="s">
        <v>534</v>
      </c>
    </row>
    <row r="594" spans="1:65" s="2" customFormat="1" ht="11.25">
      <c r="A594" s="34"/>
      <c r="B594" s="35"/>
      <c r="C594" s="36"/>
      <c r="D594" s="195" t="s">
        <v>121</v>
      </c>
      <c r="E594" s="36"/>
      <c r="F594" s="196" t="s">
        <v>438</v>
      </c>
      <c r="G594" s="36"/>
      <c r="H594" s="36"/>
      <c r="I594" s="197"/>
      <c r="J594" s="36"/>
      <c r="K594" s="36"/>
      <c r="L594" s="39"/>
      <c r="M594" s="198"/>
      <c r="N594" s="199"/>
      <c r="O594" s="71"/>
      <c r="P594" s="71"/>
      <c r="Q594" s="71"/>
      <c r="R594" s="71"/>
      <c r="S594" s="71"/>
      <c r="T594" s="72"/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T594" s="17" t="s">
        <v>121</v>
      </c>
      <c r="AU594" s="17" t="s">
        <v>81</v>
      </c>
    </row>
    <row r="595" spans="1:65" s="13" customFormat="1" ht="11.25">
      <c r="B595" s="200"/>
      <c r="C595" s="201"/>
      <c r="D595" s="195" t="s">
        <v>122</v>
      </c>
      <c r="E595" s="202" t="s">
        <v>1</v>
      </c>
      <c r="F595" s="203" t="s">
        <v>136</v>
      </c>
      <c r="G595" s="201"/>
      <c r="H595" s="204">
        <v>6</v>
      </c>
      <c r="I595" s="205"/>
      <c r="J595" s="201"/>
      <c r="K595" s="201"/>
      <c r="L595" s="206"/>
      <c r="M595" s="207"/>
      <c r="N595" s="208"/>
      <c r="O595" s="208"/>
      <c r="P595" s="208"/>
      <c r="Q595" s="208"/>
      <c r="R595" s="208"/>
      <c r="S595" s="208"/>
      <c r="T595" s="209"/>
      <c r="AT595" s="210" t="s">
        <v>122</v>
      </c>
      <c r="AU595" s="210" t="s">
        <v>81</v>
      </c>
      <c r="AV595" s="13" t="s">
        <v>81</v>
      </c>
      <c r="AW595" s="13" t="s">
        <v>30</v>
      </c>
      <c r="AX595" s="13" t="s">
        <v>73</v>
      </c>
      <c r="AY595" s="210" t="s">
        <v>115</v>
      </c>
    </row>
    <row r="596" spans="1:65" s="14" customFormat="1" ht="11.25">
      <c r="B596" s="211"/>
      <c r="C596" s="212"/>
      <c r="D596" s="195" t="s">
        <v>122</v>
      </c>
      <c r="E596" s="213" t="s">
        <v>1</v>
      </c>
      <c r="F596" s="214" t="s">
        <v>124</v>
      </c>
      <c r="G596" s="212"/>
      <c r="H596" s="215">
        <v>6</v>
      </c>
      <c r="I596" s="216"/>
      <c r="J596" s="212"/>
      <c r="K596" s="212"/>
      <c r="L596" s="217"/>
      <c r="M596" s="218"/>
      <c r="N596" s="219"/>
      <c r="O596" s="219"/>
      <c r="P596" s="219"/>
      <c r="Q596" s="219"/>
      <c r="R596" s="219"/>
      <c r="S596" s="219"/>
      <c r="T596" s="220"/>
      <c r="AT596" s="221" t="s">
        <v>122</v>
      </c>
      <c r="AU596" s="221" t="s">
        <v>81</v>
      </c>
      <c r="AV596" s="14" t="s">
        <v>120</v>
      </c>
      <c r="AW596" s="14" t="s">
        <v>30</v>
      </c>
      <c r="AX596" s="14" t="s">
        <v>79</v>
      </c>
      <c r="AY596" s="221" t="s">
        <v>115</v>
      </c>
    </row>
    <row r="597" spans="1:65" s="2" customFormat="1" ht="21.75" customHeight="1">
      <c r="A597" s="34"/>
      <c r="B597" s="35"/>
      <c r="C597" s="181" t="s">
        <v>535</v>
      </c>
      <c r="D597" s="181" t="s">
        <v>116</v>
      </c>
      <c r="E597" s="182" t="s">
        <v>394</v>
      </c>
      <c r="F597" s="183" t="s">
        <v>395</v>
      </c>
      <c r="G597" s="184" t="s">
        <v>141</v>
      </c>
      <c r="H597" s="185">
        <v>2</v>
      </c>
      <c r="I597" s="186"/>
      <c r="J597" s="187">
        <f>ROUND(I597*H597,2)</f>
        <v>0</v>
      </c>
      <c r="K597" s="188"/>
      <c r="L597" s="39"/>
      <c r="M597" s="189" t="s">
        <v>1</v>
      </c>
      <c r="N597" s="190" t="s">
        <v>38</v>
      </c>
      <c r="O597" s="71"/>
      <c r="P597" s="191">
        <f>O597*H597</f>
        <v>0</v>
      </c>
      <c r="Q597" s="191">
        <v>0</v>
      </c>
      <c r="R597" s="191">
        <f>Q597*H597</f>
        <v>0</v>
      </c>
      <c r="S597" s="191">
        <v>0</v>
      </c>
      <c r="T597" s="192">
        <f>S597*H597</f>
        <v>0</v>
      </c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R597" s="193" t="s">
        <v>120</v>
      </c>
      <c r="AT597" s="193" t="s">
        <v>116</v>
      </c>
      <c r="AU597" s="193" t="s">
        <v>81</v>
      </c>
      <c r="AY597" s="17" t="s">
        <v>115</v>
      </c>
      <c r="BE597" s="194">
        <f>IF(N597="základní",J597,0)</f>
        <v>0</v>
      </c>
      <c r="BF597" s="194">
        <f>IF(N597="snížená",J597,0)</f>
        <v>0</v>
      </c>
      <c r="BG597" s="194">
        <f>IF(N597="zákl. přenesená",J597,0)</f>
        <v>0</v>
      </c>
      <c r="BH597" s="194">
        <f>IF(N597="sníž. přenesená",J597,0)</f>
        <v>0</v>
      </c>
      <c r="BI597" s="194">
        <f>IF(N597="nulová",J597,0)</f>
        <v>0</v>
      </c>
      <c r="BJ597" s="17" t="s">
        <v>79</v>
      </c>
      <c r="BK597" s="194">
        <f>ROUND(I597*H597,2)</f>
        <v>0</v>
      </c>
      <c r="BL597" s="17" t="s">
        <v>120</v>
      </c>
      <c r="BM597" s="193" t="s">
        <v>536</v>
      </c>
    </row>
    <row r="598" spans="1:65" s="2" customFormat="1" ht="11.25">
      <c r="A598" s="34"/>
      <c r="B598" s="35"/>
      <c r="C598" s="36"/>
      <c r="D598" s="195" t="s">
        <v>121</v>
      </c>
      <c r="E598" s="36"/>
      <c r="F598" s="196" t="s">
        <v>395</v>
      </c>
      <c r="G598" s="36"/>
      <c r="H598" s="36"/>
      <c r="I598" s="197"/>
      <c r="J598" s="36"/>
      <c r="K598" s="36"/>
      <c r="L598" s="39"/>
      <c r="M598" s="198"/>
      <c r="N598" s="199"/>
      <c r="O598" s="71"/>
      <c r="P598" s="71"/>
      <c r="Q598" s="71"/>
      <c r="R598" s="71"/>
      <c r="S598" s="71"/>
      <c r="T598" s="72"/>
      <c r="U598" s="34"/>
      <c r="V598" s="34"/>
      <c r="W598" s="34"/>
      <c r="X598" s="34"/>
      <c r="Y598" s="34"/>
      <c r="Z598" s="34"/>
      <c r="AA598" s="34"/>
      <c r="AB598" s="34"/>
      <c r="AC598" s="34"/>
      <c r="AD598" s="34"/>
      <c r="AE598" s="34"/>
      <c r="AT598" s="17" t="s">
        <v>121</v>
      </c>
      <c r="AU598" s="17" t="s">
        <v>81</v>
      </c>
    </row>
    <row r="599" spans="1:65" s="13" customFormat="1" ht="11.25">
      <c r="B599" s="200"/>
      <c r="C599" s="201"/>
      <c r="D599" s="195" t="s">
        <v>122</v>
      </c>
      <c r="E599" s="202" t="s">
        <v>1</v>
      </c>
      <c r="F599" s="203" t="s">
        <v>81</v>
      </c>
      <c r="G599" s="201"/>
      <c r="H599" s="204">
        <v>2</v>
      </c>
      <c r="I599" s="205"/>
      <c r="J599" s="201"/>
      <c r="K599" s="201"/>
      <c r="L599" s="206"/>
      <c r="M599" s="207"/>
      <c r="N599" s="208"/>
      <c r="O599" s="208"/>
      <c r="P599" s="208"/>
      <c r="Q599" s="208"/>
      <c r="R599" s="208"/>
      <c r="S599" s="208"/>
      <c r="T599" s="209"/>
      <c r="AT599" s="210" t="s">
        <v>122</v>
      </c>
      <c r="AU599" s="210" t="s">
        <v>81</v>
      </c>
      <c r="AV599" s="13" t="s">
        <v>81</v>
      </c>
      <c r="AW599" s="13" t="s">
        <v>30</v>
      </c>
      <c r="AX599" s="13" t="s">
        <v>73</v>
      </c>
      <c r="AY599" s="210" t="s">
        <v>115</v>
      </c>
    </row>
    <row r="600" spans="1:65" s="14" customFormat="1" ht="11.25">
      <c r="B600" s="211"/>
      <c r="C600" s="212"/>
      <c r="D600" s="195" t="s">
        <v>122</v>
      </c>
      <c r="E600" s="213" t="s">
        <v>1</v>
      </c>
      <c r="F600" s="214" t="s">
        <v>124</v>
      </c>
      <c r="G600" s="212"/>
      <c r="H600" s="215">
        <v>2</v>
      </c>
      <c r="I600" s="216"/>
      <c r="J600" s="212"/>
      <c r="K600" s="212"/>
      <c r="L600" s="217"/>
      <c r="M600" s="218"/>
      <c r="N600" s="219"/>
      <c r="O600" s="219"/>
      <c r="P600" s="219"/>
      <c r="Q600" s="219"/>
      <c r="R600" s="219"/>
      <c r="S600" s="219"/>
      <c r="T600" s="220"/>
      <c r="AT600" s="221" t="s">
        <v>122</v>
      </c>
      <c r="AU600" s="221" t="s">
        <v>81</v>
      </c>
      <c r="AV600" s="14" t="s">
        <v>120</v>
      </c>
      <c r="AW600" s="14" t="s">
        <v>30</v>
      </c>
      <c r="AX600" s="14" t="s">
        <v>79</v>
      </c>
      <c r="AY600" s="221" t="s">
        <v>115</v>
      </c>
    </row>
    <row r="601" spans="1:65" s="2" customFormat="1" ht="16.5" customHeight="1">
      <c r="A601" s="34"/>
      <c r="B601" s="35"/>
      <c r="C601" s="222" t="s">
        <v>537</v>
      </c>
      <c r="D601" s="222" t="s">
        <v>131</v>
      </c>
      <c r="E601" s="223" t="s">
        <v>398</v>
      </c>
      <c r="F601" s="224" t="s">
        <v>399</v>
      </c>
      <c r="G601" s="225" t="s">
        <v>141</v>
      </c>
      <c r="H601" s="226">
        <v>2</v>
      </c>
      <c r="I601" s="227"/>
      <c r="J601" s="228">
        <f>ROUND(I601*H601,2)</f>
        <v>0</v>
      </c>
      <c r="K601" s="229"/>
      <c r="L601" s="230"/>
      <c r="M601" s="231" t="s">
        <v>1</v>
      </c>
      <c r="N601" s="232" t="s">
        <v>38</v>
      </c>
      <c r="O601" s="71"/>
      <c r="P601" s="191">
        <f>O601*H601</f>
        <v>0</v>
      </c>
      <c r="Q601" s="191">
        <v>0</v>
      </c>
      <c r="R601" s="191">
        <f>Q601*H601</f>
        <v>0</v>
      </c>
      <c r="S601" s="191">
        <v>0</v>
      </c>
      <c r="T601" s="192">
        <f>S601*H601</f>
        <v>0</v>
      </c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R601" s="193" t="s">
        <v>135</v>
      </c>
      <c r="AT601" s="193" t="s">
        <v>131</v>
      </c>
      <c r="AU601" s="193" t="s">
        <v>81</v>
      </c>
      <c r="AY601" s="17" t="s">
        <v>115</v>
      </c>
      <c r="BE601" s="194">
        <f>IF(N601="základní",J601,0)</f>
        <v>0</v>
      </c>
      <c r="BF601" s="194">
        <f>IF(N601="snížená",J601,0)</f>
        <v>0</v>
      </c>
      <c r="BG601" s="194">
        <f>IF(N601="zákl. přenesená",J601,0)</f>
        <v>0</v>
      </c>
      <c r="BH601" s="194">
        <f>IF(N601="sníž. přenesená",J601,0)</f>
        <v>0</v>
      </c>
      <c r="BI601" s="194">
        <f>IF(N601="nulová",J601,0)</f>
        <v>0</v>
      </c>
      <c r="BJ601" s="17" t="s">
        <v>79</v>
      </c>
      <c r="BK601" s="194">
        <f>ROUND(I601*H601,2)</f>
        <v>0</v>
      </c>
      <c r="BL601" s="17" t="s">
        <v>120</v>
      </c>
      <c r="BM601" s="193" t="s">
        <v>538</v>
      </c>
    </row>
    <row r="602" spans="1:65" s="2" customFormat="1" ht="11.25">
      <c r="A602" s="34"/>
      <c r="B602" s="35"/>
      <c r="C602" s="36"/>
      <c r="D602" s="195" t="s">
        <v>121</v>
      </c>
      <c r="E602" s="36"/>
      <c r="F602" s="196" t="s">
        <v>399</v>
      </c>
      <c r="G602" s="36"/>
      <c r="H602" s="36"/>
      <c r="I602" s="197"/>
      <c r="J602" s="36"/>
      <c r="K602" s="36"/>
      <c r="L602" s="39"/>
      <c r="M602" s="198"/>
      <c r="N602" s="199"/>
      <c r="O602" s="71"/>
      <c r="P602" s="71"/>
      <c r="Q602" s="71"/>
      <c r="R602" s="71"/>
      <c r="S602" s="71"/>
      <c r="T602" s="72"/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T602" s="17" t="s">
        <v>121</v>
      </c>
      <c r="AU602" s="17" t="s">
        <v>81</v>
      </c>
    </row>
    <row r="603" spans="1:65" s="13" customFormat="1" ht="11.25">
      <c r="B603" s="200"/>
      <c r="C603" s="201"/>
      <c r="D603" s="195" t="s">
        <v>122</v>
      </c>
      <c r="E603" s="202" t="s">
        <v>1</v>
      </c>
      <c r="F603" s="203" t="s">
        <v>81</v>
      </c>
      <c r="G603" s="201"/>
      <c r="H603" s="204">
        <v>2</v>
      </c>
      <c r="I603" s="205"/>
      <c r="J603" s="201"/>
      <c r="K603" s="201"/>
      <c r="L603" s="206"/>
      <c r="M603" s="207"/>
      <c r="N603" s="208"/>
      <c r="O603" s="208"/>
      <c r="P603" s="208"/>
      <c r="Q603" s="208"/>
      <c r="R603" s="208"/>
      <c r="S603" s="208"/>
      <c r="T603" s="209"/>
      <c r="AT603" s="210" t="s">
        <v>122</v>
      </c>
      <c r="AU603" s="210" t="s">
        <v>81</v>
      </c>
      <c r="AV603" s="13" t="s">
        <v>81</v>
      </c>
      <c r="AW603" s="13" t="s">
        <v>30</v>
      </c>
      <c r="AX603" s="13" t="s">
        <v>73</v>
      </c>
      <c r="AY603" s="210" t="s">
        <v>115</v>
      </c>
    </row>
    <row r="604" spans="1:65" s="14" customFormat="1" ht="11.25">
      <c r="B604" s="211"/>
      <c r="C604" s="212"/>
      <c r="D604" s="195" t="s">
        <v>122</v>
      </c>
      <c r="E604" s="213" t="s">
        <v>1</v>
      </c>
      <c r="F604" s="214" t="s">
        <v>124</v>
      </c>
      <c r="G604" s="212"/>
      <c r="H604" s="215">
        <v>2</v>
      </c>
      <c r="I604" s="216"/>
      <c r="J604" s="212"/>
      <c r="K604" s="212"/>
      <c r="L604" s="217"/>
      <c r="M604" s="218"/>
      <c r="N604" s="219"/>
      <c r="O604" s="219"/>
      <c r="P604" s="219"/>
      <c r="Q604" s="219"/>
      <c r="R604" s="219"/>
      <c r="S604" s="219"/>
      <c r="T604" s="220"/>
      <c r="AT604" s="221" t="s">
        <v>122</v>
      </c>
      <c r="AU604" s="221" t="s">
        <v>81</v>
      </c>
      <c r="AV604" s="14" t="s">
        <v>120</v>
      </c>
      <c r="AW604" s="14" t="s">
        <v>30</v>
      </c>
      <c r="AX604" s="14" t="s">
        <v>79</v>
      </c>
      <c r="AY604" s="221" t="s">
        <v>115</v>
      </c>
    </row>
    <row r="605" spans="1:65" s="2" customFormat="1" ht="16.5" customHeight="1">
      <c r="A605" s="34"/>
      <c r="B605" s="35"/>
      <c r="C605" s="222" t="s">
        <v>539</v>
      </c>
      <c r="D605" s="222" t="s">
        <v>131</v>
      </c>
      <c r="E605" s="223" t="s">
        <v>401</v>
      </c>
      <c r="F605" s="224" t="s">
        <v>402</v>
      </c>
      <c r="G605" s="225" t="s">
        <v>141</v>
      </c>
      <c r="H605" s="226">
        <v>5</v>
      </c>
      <c r="I605" s="227"/>
      <c r="J605" s="228">
        <f>ROUND(I605*H605,2)</f>
        <v>0</v>
      </c>
      <c r="K605" s="229"/>
      <c r="L605" s="230"/>
      <c r="M605" s="231" t="s">
        <v>1</v>
      </c>
      <c r="N605" s="232" t="s">
        <v>38</v>
      </c>
      <c r="O605" s="71"/>
      <c r="P605" s="191">
        <f>O605*H605</f>
        <v>0</v>
      </c>
      <c r="Q605" s="191">
        <v>0</v>
      </c>
      <c r="R605" s="191">
        <f>Q605*H605</f>
        <v>0</v>
      </c>
      <c r="S605" s="191">
        <v>0</v>
      </c>
      <c r="T605" s="192">
        <f>S605*H605</f>
        <v>0</v>
      </c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R605" s="193" t="s">
        <v>135</v>
      </c>
      <c r="AT605" s="193" t="s">
        <v>131</v>
      </c>
      <c r="AU605" s="193" t="s">
        <v>81</v>
      </c>
      <c r="AY605" s="17" t="s">
        <v>115</v>
      </c>
      <c r="BE605" s="194">
        <f>IF(N605="základní",J605,0)</f>
        <v>0</v>
      </c>
      <c r="BF605" s="194">
        <f>IF(N605="snížená",J605,0)</f>
        <v>0</v>
      </c>
      <c r="BG605" s="194">
        <f>IF(N605="zákl. přenesená",J605,0)</f>
        <v>0</v>
      </c>
      <c r="BH605" s="194">
        <f>IF(N605="sníž. přenesená",J605,0)</f>
        <v>0</v>
      </c>
      <c r="BI605" s="194">
        <f>IF(N605="nulová",J605,0)</f>
        <v>0</v>
      </c>
      <c r="BJ605" s="17" t="s">
        <v>79</v>
      </c>
      <c r="BK605" s="194">
        <f>ROUND(I605*H605,2)</f>
        <v>0</v>
      </c>
      <c r="BL605" s="17" t="s">
        <v>120</v>
      </c>
      <c r="BM605" s="193" t="s">
        <v>540</v>
      </c>
    </row>
    <row r="606" spans="1:65" s="2" customFormat="1" ht="11.25">
      <c r="A606" s="34"/>
      <c r="B606" s="35"/>
      <c r="C606" s="36"/>
      <c r="D606" s="195" t="s">
        <v>121</v>
      </c>
      <c r="E606" s="36"/>
      <c r="F606" s="196" t="s">
        <v>402</v>
      </c>
      <c r="G606" s="36"/>
      <c r="H606" s="36"/>
      <c r="I606" s="197"/>
      <c r="J606" s="36"/>
      <c r="K606" s="36"/>
      <c r="L606" s="39"/>
      <c r="M606" s="198"/>
      <c r="N606" s="199"/>
      <c r="O606" s="71"/>
      <c r="P606" s="71"/>
      <c r="Q606" s="71"/>
      <c r="R606" s="71"/>
      <c r="S606" s="71"/>
      <c r="T606" s="72"/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T606" s="17" t="s">
        <v>121</v>
      </c>
      <c r="AU606" s="17" t="s">
        <v>81</v>
      </c>
    </row>
    <row r="607" spans="1:65" s="13" customFormat="1" ht="11.25">
      <c r="B607" s="200"/>
      <c r="C607" s="201"/>
      <c r="D607" s="195" t="s">
        <v>122</v>
      </c>
      <c r="E607" s="202" t="s">
        <v>1</v>
      </c>
      <c r="F607" s="203" t="s">
        <v>143</v>
      </c>
      <c r="G607" s="201"/>
      <c r="H607" s="204">
        <v>5</v>
      </c>
      <c r="I607" s="205"/>
      <c r="J607" s="201"/>
      <c r="K607" s="201"/>
      <c r="L607" s="206"/>
      <c r="M607" s="207"/>
      <c r="N607" s="208"/>
      <c r="O607" s="208"/>
      <c r="P607" s="208"/>
      <c r="Q607" s="208"/>
      <c r="R607" s="208"/>
      <c r="S607" s="208"/>
      <c r="T607" s="209"/>
      <c r="AT607" s="210" t="s">
        <v>122</v>
      </c>
      <c r="AU607" s="210" t="s">
        <v>81</v>
      </c>
      <c r="AV607" s="13" t="s">
        <v>81</v>
      </c>
      <c r="AW607" s="13" t="s">
        <v>30</v>
      </c>
      <c r="AX607" s="13" t="s">
        <v>73</v>
      </c>
      <c r="AY607" s="210" t="s">
        <v>115</v>
      </c>
    </row>
    <row r="608" spans="1:65" s="14" customFormat="1" ht="11.25">
      <c r="B608" s="211"/>
      <c r="C608" s="212"/>
      <c r="D608" s="195" t="s">
        <v>122</v>
      </c>
      <c r="E608" s="213" t="s">
        <v>1</v>
      </c>
      <c r="F608" s="214" t="s">
        <v>124</v>
      </c>
      <c r="G608" s="212"/>
      <c r="H608" s="215">
        <v>5</v>
      </c>
      <c r="I608" s="216"/>
      <c r="J608" s="212"/>
      <c r="K608" s="212"/>
      <c r="L608" s="217"/>
      <c r="M608" s="218"/>
      <c r="N608" s="219"/>
      <c r="O608" s="219"/>
      <c r="P608" s="219"/>
      <c r="Q608" s="219"/>
      <c r="R608" s="219"/>
      <c r="S608" s="219"/>
      <c r="T608" s="220"/>
      <c r="AT608" s="221" t="s">
        <v>122</v>
      </c>
      <c r="AU608" s="221" t="s">
        <v>81</v>
      </c>
      <c r="AV608" s="14" t="s">
        <v>120</v>
      </c>
      <c r="AW608" s="14" t="s">
        <v>30</v>
      </c>
      <c r="AX608" s="14" t="s">
        <v>79</v>
      </c>
      <c r="AY608" s="221" t="s">
        <v>115</v>
      </c>
    </row>
    <row r="609" spans="1:65" s="2" customFormat="1" ht="21.75" customHeight="1">
      <c r="A609" s="34"/>
      <c r="B609" s="35"/>
      <c r="C609" s="181" t="s">
        <v>332</v>
      </c>
      <c r="D609" s="181" t="s">
        <v>116</v>
      </c>
      <c r="E609" s="182" t="s">
        <v>409</v>
      </c>
      <c r="F609" s="183" t="s">
        <v>410</v>
      </c>
      <c r="G609" s="184" t="s">
        <v>127</v>
      </c>
      <c r="H609" s="185">
        <v>13.45</v>
      </c>
      <c r="I609" s="186"/>
      <c r="J609" s="187">
        <f>ROUND(I609*H609,2)</f>
        <v>0</v>
      </c>
      <c r="K609" s="188"/>
      <c r="L609" s="39"/>
      <c r="M609" s="189" t="s">
        <v>1</v>
      </c>
      <c r="N609" s="190" t="s">
        <v>38</v>
      </c>
      <c r="O609" s="71"/>
      <c r="P609" s="191">
        <f>O609*H609</f>
        <v>0</v>
      </c>
      <c r="Q609" s="191">
        <v>0</v>
      </c>
      <c r="R609" s="191">
        <f>Q609*H609</f>
        <v>0</v>
      </c>
      <c r="S609" s="191">
        <v>0</v>
      </c>
      <c r="T609" s="192">
        <f>S609*H609</f>
        <v>0</v>
      </c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R609" s="193" t="s">
        <v>120</v>
      </c>
      <c r="AT609" s="193" t="s">
        <v>116</v>
      </c>
      <c r="AU609" s="193" t="s">
        <v>81</v>
      </c>
      <c r="AY609" s="17" t="s">
        <v>115</v>
      </c>
      <c r="BE609" s="194">
        <f>IF(N609="základní",J609,0)</f>
        <v>0</v>
      </c>
      <c r="BF609" s="194">
        <f>IF(N609="snížená",J609,0)</f>
        <v>0</v>
      </c>
      <c r="BG609" s="194">
        <f>IF(N609="zákl. přenesená",J609,0)</f>
        <v>0</v>
      </c>
      <c r="BH609" s="194">
        <f>IF(N609="sníž. přenesená",J609,0)</f>
        <v>0</v>
      </c>
      <c r="BI609" s="194">
        <f>IF(N609="nulová",J609,0)</f>
        <v>0</v>
      </c>
      <c r="BJ609" s="17" t="s">
        <v>79</v>
      </c>
      <c r="BK609" s="194">
        <f>ROUND(I609*H609,2)</f>
        <v>0</v>
      </c>
      <c r="BL609" s="17" t="s">
        <v>120</v>
      </c>
      <c r="BM609" s="193" t="s">
        <v>541</v>
      </c>
    </row>
    <row r="610" spans="1:65" s="2" customFormat="1" ht="11.25">
      <c r="A610" s="34"/>
      <c r="B610" s="35"/>
      <c r="C610" s="36"/>
      <c r="D610" s="195" t="s">
        <v>121</v>
      </c>
      <c r="E610" s="36"/>
      <c r="F610" s="196" t="s">
        <v>410</v>
      </c>
      <c r="G610" s="36"/>
      <c r="H610" s="36"/>
      <c r="I610" s="197"/>
      <c r="J610" s="36"/>
      <c r="K610" s="36"/>
      <c r="L610" s="39"/>
      <c r="M610" s="198"/>
      <c r="N610" s="199"/>
      <c r="O610" s="71"/>
      <c r="P610" s="71"/>
      <c r="Q610" s="71"/>
      <c r="R610" s="71"/>
      <c r="S610" s="71"/>
      <c r="T610" s="72"/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T610" s="17" t="s">
        <v>121</v>
      </c>
      <c r="AU610" s="17" t="s">
        <v>81</v>
      </c>
    </row>
    <row r="611" spans="1:65" s="13" customFormat="1" ht="22.5">
      <c r="B611" s="200"/>
      <c r="C611" s="201"/>
      <c r="D611" s="195" t="s">
        <v>122</v>
      </c>
      <c r="E611" s="202" t="s">
        <v>1</v>
      </c>
      <c r="F611" s="203" t="s">
        <v>542</v>
      </c>
      <c r="G611" s="201"/>
      <c r="H611" s="204">
        <v>13.45</v>
      </c>
      <c r="I611" s="205"/>
      <c r="J611" s="201"/>
      <c r="K611" s="201"/>
      <c r="L611" s="206"/>
      <c r="M611" s="207"/>
      <c r="N611" s="208"/>
      <c r="O611" s="208"/>
      <c r="P611" s="208"/>
      <c r="Q611" s="208"/>
      <c r="R611" s="208"/>
      <c r="S611" s="208"/>
      <c r="T611" s="209"/>
      <c r="AT611" s="210" t="s">
        <v>122</v>
      </c>
      <c r="AU611" s="210" t="s">
        <v>81</v>
      </c>
      <c r="AV611" s="13" t="s">
        <v>81</v>
      </c>
      <c r="AW611" s="13" t="s">
        <v>30</v>
      </c>
      <c r="AX611" s="13" t="s">
        <v>73</v>
      </c>
      <c r="AY611" s="210" t="s">
        <v>115</v>
      </c>
    </row>
    <row r="612" spans="1:65" s="14" customFormat="1" ht="11.25">
      <c r="B612" s="211"/>
      <c r="C612" s="212"/>
      <c r="D612" s="195" t="s">
        <v>122</v>
      </c>
      <c r="E612" s="213" t="s">
        <v>1</v>
      </c>
      <c r="F612" s="214" t="s">
        <v>124</v>
      </c>
      <c r="G612" s="212"/>
      <c r="H612" s="215">
        <v>13.45</v>
      </c>
      <c r="I612" s="216"/>
      <c r="J612" s="212"/>
      <c r="K612" s="212"/>
      <c r="L612" s="217"/>
      <c r="M612" s="218"/>
      <c r="N612" s="219"/>
      <c r="O612" s="219"/>
      <c r="P612" s="219"/>
      <c r="Q612" s="219"/>
      <c r="R612" s="219"/>
      <c r="S612" s="219"/>
      <c r="T612" s="220"/>
      <c r="AT612" s="221" t="s">
        <v>122</v>
      </c>
      <c r="AU612" s="221" t="s">
        <v>81</v>
      </c>
      <c r="AV612" s="14" t="s">
        <v>120</v>
      </c>
      <c r="AW612" s="14" t="s">
        <v>30</v>
      </c>
      <c r="AX612" s="14" t="s">
        <v>79</v>
      </c>
      <c r="AY612" s="221" t="s">
        <v>115</v>
      </c>
    </row>
    <row r="613" spans="1:65" s="2" customFormat="1" ht="16.5" customHeight="1">
      <c r="A613" s="34"/>
      <c r="B613" s="35"/>
      <c r="C613" s="222" t="s">
        <v>543</v>
      </c>
      <c r="D613" s="222" t="s">
        <v>131</v>
      </c>
      <c r="E613" s="223" t="s">
        <v>544</v>
      </c>
      <c r="F613" s="224" t="s">
        <v>545</v>
      </c>
      <c r="G613" s="225" t="s">
        <v>134</v>
      </c>
      <c r="H613" s="226">
        <v>14.4</v>
      </c>
      <c r="I613" s="227"/>
      <c r="J613" s="228">
        <f>ROUND(I613*H613,2)</f>
        <v>0</v>
      </c>
      <c r="K613" s="229"/>
      <c r="L613" s="230"/>
      <c r="M613" s="231" t="s">
        <v>1</v>
      </c>
      <c r="N613" s="232" t="s">
        <v>38</v>
      </c>
      <c r="O613" s="71"/>
      <c r="P613" s="191">
        <f>O613*H613</f>
        <v>0</v>
      </c>
      <c r="Q613" s="191">
        <v>0</v>
      </c>
      <c r="R613" s="191">
        <f>Q613*H613</f>
        <v>0</v>
      </c>
      <c r="S613" s="191">
        <v>0</v>
      </c>
      <c r="T613" s="192">
        <f>S613*H613</f>
        <v>0</v>
      </c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R613" s="193" t="s">
        <v>135</v>
      </c>
      <c r="AT613" s="193" t="s">
        <v>131</v>
      </c>
      <c r="AU613" s="193" t="s">
        <v>81</v>
      </c>
      <c r="AY613" s="17" t="s">
        <v>115</v>
      </c>
      <c r="BE613" s="194">
        <f>IF(N613="základní",J613,0)</f>
        <v>0</v>
      </c>
      <c r="BF613" s="194">
        <f>IF(N613="snížená",J613,0)</f>
        <v>0</v>
      </c>
      <c r="BG613" s="194">
        <f>IF(N613="zákl. přenesená",J613,0)</f>
        <v>0</v>
      </c>
      <c r="BH613" s="194">
        <f>IF(N613="sníž. přenesená",J613,0)</f>
        <v>0</v>
      </c>
      <c r="BI613" s="194">
        <f>IF(N613="nulová",J613,0)</f>
        <v>0</v>
      </c>
      <c r="BJ613" s="17" t="s">
        <v>79</v>
      </c>
      <c r="BK613" s="194">
        <f>ROUND(I613*H613,2)</f>
        <v>0</v>
      </c>
      <c r="BL613" s="17" t="s">
        <v>120</v>
      </c>
      <c r="BM613" s="193" t="s">
        <v>546</v>
      </c>
    </row>
    <row r="614" spans="1:65" s="2" customFormat="1" ht="11.25">
      <c r="A614" s="34"/>
      <c r="B614" s="35"/>
      <c r="C614" s="36"/>
      <c r="D614" s="195" t="s">
        <v>121</v>
      </c>
      <c r="E614" s="36"/>
      <c r="F614" s="196" t="s">
        <v>545</v>
      </c>
      <c r="G614" s="36"/>
      <c r="H614" s="36"/>
      <c r="I614" s="197"/>
      <c r="J614" s="36"/>
      <c r="K614" s="36"/>
      <c r="L614" s="39"/>
      <c r="M614" s="198"/>
      <c r="N614" s="199"/>
      <c r="O614" s="71"/>
      <c r="P614" s="71"/>
      <c r="Q614" s="71"/>
      <c r="R614" s="71"/>
      <c r="S614" s="71"/>
      <c r="T614" s="72"/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T614" s="17" t="s">
        <v>121</v>
      </c>
      <c r="AU614" s="17" t="s">
        <v>81</v>
      </c>
    </row>
    <row r="615" spans="1:65" s="13" customFormat="1" ht="11.25">
      <c r="B615" s="200"/>
      <c r="C615" s="201"/>
      <c r="D615" s="195" t="s">
        <v>122</v>
      </c>
      <c r="E615" s="202" t="s">
        <v>1</v>
      </c>
      <c r="F615" s="203" t="s">
        <v>547</v>
      </c>
      <c r="G615" s="201"/>
      <c r="H615" s="204">
        <v>14.4</v>
      </c>
      <c r="I615" s="205"/>
      <c r="J615" s="201"/>
      <c r="K615" s="201"/>
      <c r="L615" s="206"/>
      <c r="M615" s="207"/>
      <c r="N615" s="208"/>
      <c r="O615" s="208"/>
      <c r="P615" s="208"/>
      <c r="Q615" s="208"/>
      <c r="R615" s="208"/>
      <c r="S615" s="208"/>
      <c r="T615" s="209"/>
      <c r="AT615" s="210" t="s">
        <v>122</v>
      </c>
      <c r="AU615" s="210" t="s">
        <v>81</v>
      </c>
      <c r="AV615" s="13" t="s">
        <v>81</v>
      </c>
      <c r="AW615" s="13" t="s">
        <v>30</v>
      </c>
      <c r="AX615" s="13" t="s">
        <v>73</v>
      </c>
      <c r="AY615" s="210" t="s">
        <v>115</v>
      </c>
    </row>
    <row r="616" spans="1:65" s="14" customFormat="1" ht="11.25">
      <c r="B616" s="211"/>
      <c r="C616" s="212"/>
      <c r="D616" s="195" t="s">
        <v>122</v>
      </c>
      <c r="E616" s="213" t="s">
        <v>1</v>
      </c>
      <c r="F616" s="214" t="s">
        <v>124</v>
      </c>
      <c r="G616" s="212"/>
      <c r="H616" s="215">
        <v>14.4</v>
      </c>
      <c r="I616" s="216"/>
      <c r="J616" s="212"/>
      <c r="K616" s="212"/>
      <c r="L616" s="217"/>
      <c r="M616" s="218"/>
      <c r="N616" s="219"/>
      <c r="O616" s="219"/>
      <c r="P616" s="219"/>
      <c r="Q616" s="219"/>
      <c r="R616" s="219"/>
      <c r="S616" s="219"/>
      <c r="T616" s="220"/>
      <c r="AT616" s="221" t="s">
        <v>122</v>
      </c>
      <c r="AU616" s="221" t="s">
        <v>81</v>
      </c>
      <c r="AV616" s="14" t="s">
        <v>120</v>
      </c>
      <c r="AW616" s="14" t="s">
        <v>30</v>
      </c>
      <c r="AX616" s="14" t="s">
        <v>79</v>
      </c>
      <c r="AY616" s="221" t="s">
        <v>115</v>
      </c>
    </row>
    <row r="617" spans="1:65" s="2" customFormat="1" ht="21.75" customHeight="1">
      <c r="A617" s="34"/>
      <c r="B617" s="35"/>
      <c r="C617" s="181" t="s">
        <v>337</v>
      </c>
      <c r="D617" s="181" t="s">
        <v>116</v>
      </c>
      <c r="E617" s="182" t="s">
        <v>418</v>
      </c>
      <c r="F617" s="183" t="s">
        <v>419</v>
      </c>
      <c r="G617" s="184" t="s">
        <v>127</v>
      </c>
      <c r="H617" s="185">
        <v>6.25</v>
      </c>
      <c r="I617" s="186"/>
      <c r="J617" s="187">
        <f>ROUND(I617*H617,2)</f>
        <v>0</v>
      </c>
      <c r="K617" s="188"/>
      <c r="L617" s="39"/>
      <c r="M617" s="189" t="s">
        <v>1</v>
      </c>
      <c r="N617" s="190" t="s">
        <v>38</v>
      </c>
      <c r="O617" s="71"/>
      <c r="P617" s="191">
        <f>O617*H617</f>
        <v>0</v>
      </c>
      <c r="Q617" s="191">
        <v>0</v>
      </c>
      <c r="R617" s="191">
        <f>Q617*H617</f>
        <v>0</v>
      </c>
      <c r="S617" s="191">
        <v>0</v>
      </c>
      <c r="T617" s="192">
        <f>S617*H617</f>
        <v>0</v>
      </c>
      <c r="U617" s="34"/>
      <c r="V617" s="34"/>
      <c r="W617" s="34"/>
      <c r="X617" s="34"/>
      <c r="Y617" s="34"/>
      <c r="Z617" s="34"/>
      <c r="AA617" s="34"/>
      <c r="AB617" s="34"/>
      <c r="AC617" s="34"/>
      <c r="AD617" s="34"/>
      <c r="AE617" s="34"/>
      <c r="AR617" s="193" t="s">
        <v>120</v>
      </c>
      <c r="AT617" s="193" t="s">
        <v>116</v>
      </c>
      <c r="AU617" s="193" t="s">
        <v>81</v>
      </c>
      <c r="AY617" s="17" t="s">
        <v>115</v>
      </c>
      <c r="BE617" s="194">
        <f>IF(N617="základní",J617,0)</f>
        <v>0</v>
      </c>
      <c r="BF617" s="194">
        <f>IF(N617="snížená",J617,0)</f>
        <v>0</v>
      </c>
      <c r="BG617" s="194">
        <f>IF(N617="zákl. přenesená",J617,0)</f>
        <v>0</v>
      </c>
      <c r="BH617" s="194">
        <f>IF(N617="sníž. přenesená",J617,0)</f>
        <v>0</v>
      </c>
      <c r="BI617" s="194">
        <f>IF(N617="nulová",J617,0)</f>
        <v>0</v>
      </c>
      <c r="BJ617" s="17" t="s">
        <v>79</v>
      </c>
      <c r="BK617" s="194">
        <f>ROUND(I617*H617,2)</f>
        <v>0</v>
      </c>
      <c r="BL617" s="17" t="s">
        <v>120</v>
      </c>
      <c r="BM617" s="193" t="s">
        <v>548</v>
      </c>
    </row>
    <row r="618" spans="1:65" s="2" customFormat="1" ht="19.5">
      <c r="A618" s="34"/>
      <c r="B618" s="35"/>
      <c r="C618" s="36"/>
      <c r="D618" s="195" t="s">
        <v>121</v>
      </c>
      <c r="E618" s="36"/>
      <c r="F618" s="196" t="s">
        <v>419</v>
      </c>
      <c r="G618" s="36"/>
      <c r="H618" s="36"/>
      <c r="I618" s="197"/>
      <c r="J618" s="36"/>
      <c r="K618" s="36"/>
      <c r="L618" s="39"/>
      <c r="M618" s="198"/>
      <c r="N618" s="199"/>
      <c r="O618" s="71"/>
      <c r="P618" s="71"/>
      <c r="Q618" s="71"/>
      <c r="R618" s="71"/>
      <c r="S618" s="71"/>
      <c r="T618" s="72"/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T618" s="17" t="s">
        <v>121</v>
      </c>
      <c r="AU618" s="17" t="s">
        <v>81</v>
      </c>
    </row>
    <row r="619" spans="1:65" s="13" customFormat="1" ht="11.25">
      <c r="B619" s="200"/>
      <c r="C619" s="201"/>
      <c r="D619" s="195" t="s">
        <v>122</v>
      </c>
      <c r="E619" s="202" t="s">
        <v>1</v>
      </c>
      <c r="F619" s="203" t="s">
        <v>421</v>
      </c>
      <c r="G619" s="201"/>
      <c r="H619" s="204">
        <v>6.25</v>
      </c>
      <c r="I619" s="205"/>
      <c r="J619" s="201"/>
      <c r="K619" s="201"/>
      <c r="L619" s="206"/>
      <c r="M619" s="207"/>
      <c r="N619" s="208"/>
      <c r="O619" s="208"/>
      <c r="P619" s="208"/>
      <c r="Q619" s="208"/>
      <c r="R619" s="208"/>
      <c r="S619" s="208"/>
      <c r="T619" s="209"/>
      <c r="AT619" s="210" t="s">
        <v>122</v>
      </c>
      <c r="AU619" s="210" t="s">
        <v>81</v>
      </c>
      <c r="AV619" s="13" t="s">
        <v>81</v>
      </c>
      <c r="AW619" s="13" t="s">
        <v>30</v>
      </c>
      <c r="AX619" s="13" t="s">
        <v>73</v>
      </c>
      <c r="AY619" s="210" t="s">
        <v>115</v>
      </c>
    </row>
    <row r="620" spans="1:65" s="14" customFormat="1" ht="11.25">
      <c r="B620" s="211"/>
      <c r="C620" s="212"/>
      <c r="D620" s="195" t="s">
        <v>122</v>
      </c>
      <c r="E620" s="213" t="s">
        <v>1</v>
      </c>
      <c r="F620" s="214" t="s">
        <v>124</v>
      </c>
      <c r="G620" s="212"/>
      <c r="H620" s="215">
        <v>6.25</v>
      </c>
      <c r="I620" s="216"/>
      <c r="J620" s="212"/>
      <c r="K620" s="212"/>
      <c r="L620" s="217"/>
      <c r="M620" s="218"/>
      <c r="N620" s="219"/>
      <c r="O620" s="219"/>
      <c r="P620" s="219"/>
      <c r="Q620" s="219"/>
      <c r="R620" s="219"/>
      <c r="S620" s="219"/>
      <c r="T620" s="220"/>
      <c r="AT620" s="221" t="s">
        <v>122</v>
      </c>
      <c r="AU620" s="221" t="s">
        <v>81</v>
      </c>
      <c r="AV620" s="14" t="s">
        <v>120</v>
      </c>
      <c r="AW620" s="14" t="s">
        <v>30</v>
      </c>
      <c r="AX620" s="14" t="s">
        <v>79</v>
      </c>
      <c r="AY620" s="221" t="s">
        <v>115</v>
      </c>
    </row>
    <row r="621" spans="1:65" s="2" customFormat="1" ht="21.75" customHeight="1">
      <c r="A621" s="34"/>
      <c r="B621" s="35"/>
      <c r="C621" s="222" t="s">
        <v>549</v>
      </c>
      <c r="D621" s="222" t="s">
        <v>131</v>
      </c>
      <c r="E621" s="223" t="s">
        <v>423</v>
      </c>
      <c r="F621" s="224" t="s">
        <v>424</v>
      </c>
      <c r="G621" s="225" t="s">
        <v>165</v>
      </c>
      <c r="H621" s="226">
        <v>25</v>
      </c>
      <c r="I621" s="227"/>
      <c r="J621" s="228">
        <f>ROUND(I621*H621,2)</f>
        <v>0</v>
      </c>
      <c r="K621" s="229"/>
      <c r="L621" s="230"/>
      <c r="M621" s="231" t="s">
        <v>1</v>
      </c>
      <c r="N621" s="232" t="s">
        <v>38</v>
      </c>
      <c r="O621" s="71"/>
      <c r="P621" s="191">
        <f>O621*H621</f>
        <v>0</v>
      </c>
      <c r="Q621" s="191">
        <v>0</v>
      </c>
      <c r="R621" s="191">
        <f>Q621*H621</f>
        <v>0</v>
      </c>
      <c r="S621" s="191">
        <v>0</v>
      </c>
      <c r="T621" s="192">
        <f>S621*H621</f>
        <v>0</v>
      </c>
      <c r="U621" s="34"/>
      <c r="V621" s="34"/>
      <c r="W621" s="34"/>
      <c r="X621" s="34"/>
      <c r="Y621" s="34"/>
      <c r="Z621" s="34"/>
      <c r="AA621" s="34"/>
      <c r="AB621" s="34"/>
      <c r="AC621" s="34"/>
      <c r="AD621" s="34"/>
      <c r="AE621" s="34"/>
      <c r="AR621" s="193" t="s">
        <v>135</v>
      </c>
      <c r="AT621" s="193" t="s">
        <v>131</v>
      </c>
      <c r="AU621" s="193" t="s">
        <v>81</v>
      </c>
      <c r="AY621" s="17" t="s">
        <v>115</v>
      </c>
      <c r="BE621" s="194">
        <f>IF(N621="základní",J621,0)</f>
        <v>0</v>
      </c>
      <c r="BF621" s="194">
        <f>IF(N621="snížená",J621,0)</f>
        <v>0</v>
      </c>
      <c r="BG621" s="194">
        <f>IF(N621="zákl. přenesená",J621,0)</f>
        <v>0</v>
      </c>
      <c r="BH621" s="194">
        <f>IF(N621="sníž. přenesená",J621,0)</f>
        <v>0</v>
      </c>
      <c r="BI621" s="194">
        <f>IF(N621="nulová",J621,0)</f>
        <v>0</v>
      </c>
      <c r="BJ621" s="17" t="s">
        <v>79</v>
      </c>
      <c r="BK621" s="194">
        <f>ROUND(I621*H621,2)</f>
        <v>0</v>
      </c>
      <c r="BL621" s="17" t="s">
        <v>120</v>
      </c>
      <c r="BM621" s="193" t="s">
        <v>550</v>
      </c>
    </row>
    <row r="622" spans="1:65" s="2" customFormat="1" ht="19.5">
      <c r="A622" s="34"/>
      <c r="B622" s="35"/>
      <c r="C622" s="36"/>
      <c r="D622" s="195" t="s">
        <v>121</v>
      </c>
      <c r="E622" s="36"/>
      <c r="F622" s="196" t="s">
        <v>424</v>
      </c>
      <c r="G622" s="36"/>
      <c r="H622" s="36"/>
      <c r="I622" s="197"/>
      <c r="J622" s="36"/>
      <c r="K622" s="36"/>
      <c r="L622" s="39"/>
      <c r="M622" s="198"/>
      <c r="N622" s="199"/>
      <c r="O622" s="71"/>
      <c r="P622" s="71"/>
      <c r="Q622" s="71"/>
      <c r="R622" s="71"/>
      <c r="S622" s="71"/>
      <c r="T622" s="72"/>
      <c r="U622" s="34"/>
      <c r="V622" s="34"/>
      <c r="W622" s="34"/>
      <c r="X622" s="34"/>
      <c r="Y622" s="34"/>
      <c r="Z622" s="34"/>
      <c r="AA622" s="34"/>
      <c r="AB622" s="34"/>
      <c r="AC622" s="34"/>
      <c r="AD622" s="34"/>
      <c r="AE622" s="34"/>
      <c r="AT622" s="17" t="s">
        <v>121</v>
      </c>
      <c r="AU622" s="17" t="s">
        <v>81</v>
      </c>
    </row>
    <row r="623" spans="1:65" s="13" customFormat="1" ht="11.25">
      <c r="B623" s="200"/>
      <c r="C623" s="201"/>
      <c r="D623" s="195" t="s">
        <v>122</v>
      </c>
      <c r="E623" s="202" t="s">
        <v>1</v>
      </c>
      <c r="F623" s="203" t="s">
        <v>426</v>
      </c>
      <c r="G623" s="201"/>
      <c r="H623" s="204">
        <v>25</v>
      </c>
      <c r="I623" s="205"/>
      <c r="J623" s="201"/>
      <c r="K623" s="201"/>
      <c r="L623" s="206"/>
      <c r="M623" s="207"/>
      <c r="N623" s="208"/>
      <c r="O623" s="208"/>
      <c r="P623" s="208"/>
      <c r="Q623" s="208"/>
      <c r="R623" s="208"/>
      <c r="S623" s="208"/>
      <c r="T623" s="209"/>
      <c r="AT623" s="210" t="s">
        <v>122</v>
      </c>
      <c r="AU623" s="210" t="s">
        <v>81</v>
      </c>
      <c r="AV623" s="13" t="s">
        <v>81</v>
      </c>
      <c r="AW623" s="13" t="s">
        <v>30</v>
      </c>
      <c r="AX623" s="13" t="s">
        <v>73</v>
      </c>
      <c r="AY623" s="210" t="s">
        <v>115</v>
      </c>
    </row>
    <row r="624" spans="1:65" s="14" customFormat="1" ht="11.25">
      <c r="B624" s="211"/>
      <c r="C624" s="212"/>
      <c r="D624" s="195" t="s">
        <v>122</v>
      </c>
      <c r="E624" s="213" t="s">
        <v>1</v>
      </c>
      <c r="F624" s="214" t="s">
        <v>124</v>
      </c>
      <c r="G624" s="212"/>
      <c r="H624" s="215">
        <v>25</v>
      </c>
      <c r="I624" s="216"/>
      <c r="J624" s="212"/>
      <c r="K624" s="212"/>
      <c r="L624" s="217"/>
      <c r="M624" s="218"/>
      <c r="N624" s="219"/>
      <c r="O624" s="219"/>
      <c r="P624" s="219"/>
      <c r="Q624" s="219"/>
      <c r="R624" s="219"/>
      <c r="S624" s="219"/>
      <c r="T624" s="220"/>
      <c r="AT624" s="221" t="s">
        <v>122</v>
      </c>
      <c r="AU624" s="221" t="s">
        <v>81</v>
      </c>
      <c r="AV624" s="14" t="s">
        <v>120</v>
      </c>
      <c r="AW624" s="14" t="s">
        <v>30</v>
      </c>
      <c r="AX624" s="14" t="s">
        <v>79</v>
      </c>
      <c r="AY624" s="221" t="s">
        <v>115</v>
      </c>
    </row>
    <row r="625" spans="1:65" s="2" customFormat="1" ht="21.75" customHeight="1">
      <c r="A625" s="34"/>
      <c r="B625" s="35"/>
      <c r="C625" s="181" t="s">
        <v>342</v>
      </c>
      <c r="D625" s="181" t="s">
        <v>116</v>
      </c>
      <c r="E625" s="182" t="s">
        <v>551</v>
      </c>
      <c r="F625" s="183" t="s">
        <v>552</v>
      </c>
      <c r="G625" s="184" t="s">
        <v>341</v>
      </c>
      <c r="H625" s="185">
        <v>24</v>
      </c>
      <c r="I625" s="186"/>
      <c r="J625" s="187">
        <f>ROUND(I625*H625,2)</f>
        <v>0</v>
      </c>
      <c r="K625" s="188"/>
      <c r="L625" s="39"/>
      <c r="M625" s="189" t="s">
        <v>1</v>
      </c>
      <c r="N625" s="190" t="s">
        <v>38</v>
      </c>
      <c r="O625" s="71"/>
      <c r="P625" s="191">
        <f>O625*H625</f>
        <v>0</v>
      </c>
      <c r="Q625" s="191">
        <v>0</v>
      </c>
      <c r="R625" s="191">
        <f>Q625*H625</f>
        <v>0</v>
      </c>
      <c r="S625" s="191">
        <v>0</v>
      </c>
      <c r="T625" s="192">
        <f>S625*H625</f>
        <v>0</v>
      </c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R625" s="193" t="s">
        <v>120</v>
      </c>
      <c r="AT625" s="193" t="s">
        <v>116</v>
      </c>
      <c r="AU625" s="193" t="s">
        <v>81</v>
      </c>
      <c r="AY625" s="17" t="s">
        <v>115</v>
      </c>
      <c r="BE625" s="194">
        <f>IF(N625="základní",J625,0)</f>
        <v>0</v>
      </c>
      <c r="BF625" s="194">
        <f>IF(N625="snížená",J625,0)</f>
        <v>0</v>
      </c>
      <c r="BG625" s="194">
        <f>IF(N625="zákl. přenesená",J625,0)</f>
        <v>0</v>
      </c>
      <c r="BH625" s="194">
        <f>IF(N625="sníž. přenesená",J625,0)</f>
        <v>0</v>
      </c>
      <c r="BI625" s="194">
        <f>IF(N625="nulová",J625,0)</f>
        <v>0</v>
      </c>
      <c r="BJ625" s="17" t="s">
        <v>79</v>
      </c>
      <c r="BK625" s="194">
        <f>ROUND(I625*H625,2)</f>
        <v>0</v>
      </c>
      <c r="BL625" s="17" t="s">
        <v>120</v>
      </c>
      <c r="BM625" s="193" t="s">
        <v>553</v>
      </c>
    </row>
    <row r="626" spans="1:65" s="2" customFormat="1" ht="19.5">
      <c r="A626" s="34"/>
      <c r="B626" s="35"/>
      <c r="C626" s="36"/>
      <c r="D626" s="195" t="s">
        <v>121</v>
      </c>
      <c r="E626" s="36"/>
      <c r="F626" s="196" t="s">
        <v>552</v>
      </c>
      <c r="G626" s="36"/>
      <c r="H626" s="36"/>
      <c r="I626" s="197"/>
      <c r="J626" s="36"/>
      <c r="K626" s="36"/>
      <c r="L626" s="39"/>
      <c r="M626" s="198"/>
      <c r="N626" s="199"/>
      <c r="O626" s="71"/>
      <c r="P626" s="71"/>
      <c r="Q626" s="71"/>
      <c r="R626" s="71"/>
      <c r="S626" s="71"/>
      <c r="T626" s="72"/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T626" s="17" t="s">
        <v>121</v>
      </c>
      <c r="AU626" s="17" t="s">
        <v>81</v>
      </c>
    </row>
    <row r="627" spans="1:65" s="13" customFormat="1" ht="11.25">
      <c r="B627" s="200"/>
      <c r="C627" s="201"/>
      <c r="D627" s="195" t="s">
        <v>122</v>
      </c>
      <c r="E627" s="202" t="s">
        <v>1</v>
      </c>
      <c r="F627" s="203" t="s">
        <v>170</v>
      </c>
      <c r="G627" s="201"/>
      <c r="H627" s="204">
        <v>24</v>
      </c>
      <c r="I627" s="205"/>
      <c r="J627" s="201"/>
      <c r="K627" s="201"/>
      <c r="L627" s="206"/>
      <c r="M627" s="207"/>
      <c r="N627" s="208"/>
      <c r="O627" s="208"/>
      <c r="P627" s="208"/>
      <c r="Q627" s="208"/>
      <c r="R627" s="208"/>
      <c r="S627" s="208"/>
      <c r="T627" s="209"/>
      <c r="AT627" s="210" t="s">
        <v>122</v>
      </c>
      <c r="AU627" s="210" t="s">
        <v>81</v>
      </c>
      <c r="AV627" s="13" t="s">
        <v>81</v>
      </c>
      <c r="AW627" s="13" t="s">
        <v>30</v>
      </c>
      <c r="AX627" s="13" t="s">
        <v>73</v>
      </c>
      <c r="AY627" s="210" t="s">
        <v>115</v>
      </c>
    </row>
    <row r="628" spans="1:65" s="14" customFormat="1" ht="11.25">
      <c r="B628" s="211"/>
      <c r="C628" s="212"/>
      <c r="D628" s="195" t="s">
        <v>122</v>
      </c>
      <c r="E628" s="213" t="s">
        <v>1</v>
      </c>
      <c r="F628" s="214" t="s">
        <v>124</v>
      </c>
      <c r="G628" s="212"/>
      <c r="H628" s="215">
        <v>24</v>
      </c>
      <c r="I628" s="216"/>
      <c r="J628" s="212"/>
      <c r="K628" s="212"/>
      <c r="L628" s="217"/>
      <c r="M628" s="218"/>
      <c r="N628" s="219"/>
      <c r="O628" s="219"/>
      <c r="P628" s="219"/>
      <c r="Q628" s="219"/>
      <c r="R628" s="219"/>
      <c r="S628" s="219"/>
      <c r="T628" s="220"/>
      <c r="AT628" s="221" t="s">
        <v>122</v>
      </c>
      <c r="AU628" s="221" t="s">
        <v>81</v>
      </c>
      <c r="AV628" s="14" t="s">
        <v>120</v>
      </c>
      <c r="AW628" s="14" t="s">
        <v>30</v>
      </c>
      <c r="AX628" s="14" t="s">
        <v>79</v>
      </c>
      <c r="AY628" s="221" t="s">
        <v>115</v>
      </c>
    </row>
    <row r="629" spans="1:65" s="2" customFormat="1" ht="21.75" customHeight="1">
      <c r="A629" s="34"/>
      <c r="B629" s="35"/>
      <c r="C629" s="181" t="s">
        <v>554</v>
      </c>
      <c r="D629" s="181" t="s">
        <v>116</v>
      </c>
      <c r="E629" s="182" t="s">
        <v>555</v>
      </c>
      <c r="F629" s="183" t="s">
        <v>556</v>
      </c>
      <c r="G629" s="184" t="s">
        <v>341</v>
      </c>
      <c r="H629" s="185">
        <v>24</v>
      </c>
      <c r="I629" s="186"/>
      <c r="J629" s="187">
        <f>ROUND(I629*H629,2)</f>
        <v>0</v>
      </c>
      <c r="K629" s="188"/>
      <c r="L629" s="39"/>
      <c r="M629" s="189" t="s">
        <v>1</v>
      </c>
      <c r="N629" s="190" t="s">
        <v>38</v>
      </c>
      <c r="O629" s="71"/>
      <c r="P629" s="191">
        <f>O629*H629</f>
        <v>0</v>
      </c>
      <c r="Q629" s="191">
        <v>0</v>
      </c>
      <c r="R629" s="191">
        <f>Q629*H629</f>
        <v>0</v>
      </c>
      <c r="S629" s="191">
        <v>0</v>
      </c>
      <c r="T629" s="192">
        <f>S629*H629</f>
        <v>0</v>
      </c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R629" s="193" t="s">
        <v>120</v>
      </c>
      <c r="AT629" s="193" t="s">
        <v>116</v>
      </c>
      <c r="AU629" s="193" t="s">
        <v>81</v>
      </c>
      <c r="AY629" s="17" t="s">
        <v>115</v>
      </c>
      <c r="BE629" s="194">
        <f>IF(N629="základní",J629,0)</f>
        <v>0</v>
      </c>
      <c r="BF629" s="194">
        <f>IF(N629="snížená",J629,0)</f>
        <v>0</v>
      </c>
      <c r="BG629" s="194">
        <f>IF(N629="zákl. přenesená",J629,0)</f>
        <v>0</v>
      </c>
      <c r="BH629" s="194">
        <f>IF(N629="sníž. přenesená",J629,0)</f>
        <v>0</v>
      </c>
      <c r="BI629" s="194">
        <f>IF(N629="nulová",J629,0)</f>
        <v>0</v>
      </c>
      <c r="BJ629" s="17" t="s">
        <v>79</v>
      </c>
      <c r="BK629" s="194">
        <f>ROUND(I629*H629,2)</f>
        <v>0</v>
      </c>
      <c r="BL629" s="17" t="s">
        <v>120</v>
      </c>
      <c r="BM629" s="193" t="s">
        <v>557</v>
      </c>
    </row>
    <row r="630" spans="1:65" s="2" customFormat="1" ht="19.5">
      <c r="A630" s="34"/>
      <c r="B630" s="35"/>
      <c r="C630" s="36"/>
      <c r="D630" s="195" t="s">
        <v>121</v>
      </c>
      <c r="E630" s="36"/>
      <c r="F630" s="196" t="s">
        <v>556</v>
      </c>
      <c r="G630" s="36"/>
      <c r="H630" s="36"/>
      <c r="I630" s="197"/>
      <c r="J630" s="36"/>
      <c r="K630" s="36"/>
      <c r="L630" s="39"/>
      <c r="M630" s="198"/>
      <c r="N630" s="199"/>
      <c r="O630" s="71"/>
      <c r="P630" s="71"/>
      <c r="Q630" s="71"/>
      <c r="R630" s="71"/>
      <c r="S630" s="71"/>
      <c r="T630" s="72"/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T630" s="17" t="s">
        <v>121</v>
      </c>
      <c r="AU630" s="17" t="s">
        <v>81</v>
      </c>
    </row>
    <row r="631" spans="1:65" s="13" customFormat="1" ht="11.25">
      <c r="B631" s="200"/>
      <c r="C631" s="201"/>
      <c r="D631" s="195" t="s">
        <v>122</v>
      </c>
      <c r="E631" s="202" t="s">
        <v>1</v>
      </c>
      <c r="F631" s="203" t="s">
        <v>170</v>
      </c>
      <c r="G631" s="201"/>
      <c r="H631" s="204">
        <v>24</v>
      </c>
      <c r="I631" s="205"/>
      <c r="J631" s="201"/>
      <c r="K631" s="201"/>
      <c r="L631" s="206"/>
      <c r="M631" s="207"/>
      <c r="N631" s="208"/>
      <c r="O631" s="208"/>
      <c r="P631" s="208"/>
      <c r="Q631" s="208"/>
      <c r="R631" s="208"/>
      <c r="S631" s="208"/>
      <c r="T631" s="209"/>
      <c r="AT631" s="210" t="s">
        <v>122</v>
      </c>
      <c r="AU631" s="210" t="s">
        <v>81</v>
      </c>
      <c r="AV631" s="13" t="s">
        <v>81</v>
      </c>
      <c r="AW631" s="13" t="s">
        <v>30</v>
      </c>
      <c r="AX631" s="13" t="s">
        <v>73</v>
      </c>
      <c r="AY631" s="210" t="s">
        <v>115</v>
      </c>
    </row>
    <row r="632" spans="1:65" s="14" customFormat="1" ht="11.25">
      <c r="B632" s="211"/>
      <c r="C632" s="212"/>
      <c r="D632" s="195" t="s">
        <v>122</v>
      </c>
      <c r="E632" s="213" t="s">
        <v>1</v>
      </c>
      <c r="F632" s="214" t="s">
        <v>124</v>
      </c>
      <c r="G632" s="212"/>
      <c r="H632" s="215">
        <v>24</v>
      </c>
      <c r="I632" s="216"/>
      <c r="J632" s="212"/>
      <c r="K632" s="212"/>
      <c r="L632" s="217"/>
      <c r="M632" s="218"/>
      <c r="N632" s="219"/>
      <c r="O632" s="219"/>
      <c r="P632" s="219"/>
      <c r="Q632" s="219"/>
      <c r="R632" s="219"/>
      <c r="S632" s="219"/>
      <c r="T632" s="220"/>
      <c r="AT632" s="221" t="s">
        <v>122</v>
      </c>
      <c r="AU632" s="221" t="s">
        <v>81</v>
      </c>
      <c r="AV632" s="14" t="s">
        <v>120</v>
      </c>
      <c r="AW632" s="14" t="s">
        <v>30</v>
      </c>
      <c r="AX632" s="14" t="s">
        <v>79</v>
      </c>
      <c r="AY632" s="221" t="s">
        <v>115</v>
      </c>
    </row>
    <row r="633" spans="1:65" s="2" customFormat="1" ht="16.5" customHeight="1">
      <c r="A633" s="34"/>
      <c r="B633" s="35"/>
      <c r="C633" s="181" t="s">
        <v>355</v>
      </c>
      <c r="D633" s="181" t="s">
        <v>116</v>
      </c>
      <c r="E633" s="182" t="s">
        <v>558</v>
      </c>
      <c r="F633" s="183" t="s">
        <v>559</v>
      </c>
      <c r="G633" s="184" t="s">
        <v>341</v>
      </c>
      <c r="H633" s="185">
        <v>24</v>
      </c>
      <c r="I633" s="186"/>
      <c r="J633" s="187">
        <f>ROUND(I633*H633,2)</f>
        <v>0</v>
      </c>
      <c r="K633" s="188"/>
      <c r="L633" s="39"/>
      <c r="M633" s="189" t="s">
        <v>1</v>
      </c>
      <c r="N633" s="190" t="s">
        <v>38</v>
      </c>
      <c r="O633" s="71"/>
      <c r="P633" s="191">
        <f>O633*H633</f>
        <v>0</v>
      </c>
      <c r="Q633" s="191">
        <v>0</v>
      </c>
      <c r="R633" s="191">
        <f>Q633*H633</f>
        <v>0</v>
      </c>
      <c r="S633" s="191">
        <v>0</v>
      </c>
      <c r="T633" s="192">
        <f>S633*H633</f>
        <v>0</v>
      </c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R633" s="193" t="s">
        <v>120</v>
      </c>
      <c r="AT633" s="193" t="s">
        <v>116</v>
      </c>
      <c r="AU633" s="193" t="s">
        <v>81</v>
      </c>
      <c r="AY633" s="17" t="s">
        <v>115</v>
      </c>
      <c r="BE633" s="194">
        <f>IF(N633="základní",J633,0)</f>
        <v>0</v>
      </c>
      <c r="BF633" s="194">
        <f>IF(N633="snížená",J633,0)</f>
        <v>0</v>
      </c>
      <c r="BG633" s="194">
        <f>IF(N633="zákl. přenesená",J633,0)</f>
        <v>0</v>
      </c>
      <c r="BH633" s="194">
        <f>IF(N633="sníž. přenesená",J633,0)</f>
        <v>0</v>
      </c>
      <c r="BI633" s="194">
        <f>IF(N633="nulová",J633,0)</f>
        <v>0</v>
      </c>
      <c r="BJ633" s="17" t="s">
        <v>79</v>
      </c>
      <c r="BK633" s="194">
        <f>ROUND(I633*H633,2)</f>
        <v>0</v>
      </c>
      <c r="BL633" s="17" t="s">
        <v>120</v>
      </c>
      <c r="BM633" s="193" t="s">
        <v>560</v>
      </c>
    </row>
    <row r="634" spans="1:65" s="2" customFormat="1" ht="11.25">
      <c r="A634" s="34"/>
      <c r="B634" s="35"/>
      <c r="C634" s="36"/>
      <c r="D634" s="195" t="s">
        <v>121</v>
      </c>
      <c r="E634" s="36"/>
      <c r="F634" s="196" t="s">
        <v>559</v>
      </c>
      <c r="G634" s="36"/>
      <c r="H634" s="36"/>
      <c r="I634" s="197"/>
      <c r="J634" s="36"/>
      <c r="K634" s="36"/>
      <c r="L634" s="39"/>
      <c r="M634" s="198"/>
      <c r="N634" s="199"/>
      <c r="O634" s="71"/>
      <c r="P634" s="71"/>
      <c r="Q634" s="71"/>
      <c r="R634" s="71"/>
      <c r="S634" s="71"/>
      <c r="T634" s="72"/>
      <c r="U634" s="34"/>
      <c r="V634" s="34"/>
      <c r="W634" s="34"/>
      <c r="X634" s="34"/>
      <c r="Y634" s="34"/>
      <c r="Z634" s="34"/>
      <c r="AA634" s="34"/>
      <c r="AB634" s="34"/>
      <c r="AC634" s="34"/>
      <c r="AD634" s="34"/>
      <c r="AE634" s="34"/>
      <c r="AT634" s="17" t="s">
        <v>121</v>
      </c>
      <c r="AU634" s="17" t="s">
        <v>81</v>
      </c>
    </row>
    <row r="635" spans="1:65" s="13" customFormat="1" ht="11.25">
      <c r="B635" s="200"/>
      <c r="C635" s="201"/>
      <c r="D635" s="195" t="s">
        <v>122</v>
      </c>
      <c r="E635" s="202" t="s">
        <v>1</v>
      </c>
      <c r="F635" s="203" t="s">
        <v>170</v>
      </c>
      <c r="G635" s="201"/>
      <c r="H635" s="204">
        <v>24</v>
      </c>
      <c r="I635" s="205"/>
      <c r="J635" s="201"/>
      <c r="K635" s="201"/>
      <c r="L635" s="206"/>
      <c r="M635" s="207"/>
      <c r="N635" s="208"/>
      <c r="O635" s="208"/>
      <c r="P635" s="208"/>
      <c r="Q635" s="208"/>
      <c r="R635" s="208"/>
      <c r="S635" s="208"/>
      <c r="T635" s="209"/>
      <c r="AT635" s="210" t="s">
        <v>122</v>
      </c>
      <c r="AU635" s="210" t="s">
        <v>81</v>
      </c>
      <c r="AV635" s="13" t="s">
        <v>81</v>
      </c>
      <c r="AW635" s="13" t="s">
        <v>30</v>
      </c>
      <c r="AX635" s="13" t="s">
        <v>73</v>
      </c>
      <c r="AY635" s="210" t="s">
        <v>115</v>
      </c>
    </row>
    <row r="636" spans="1:65" s="14" customFormat="1" ht="11.25">
      <c r="B636" s="211"/>
      <c r="C636" s="212"/>
      <c r="D636" s="195" t="s">
        <v>122</v>
      </c>
      <c r="E636" s="213" t="s">
        <v>1</v>
      </c>
      <c r="F636" s="214" t="s">
        <v>124</v>
      </c>
      <c r="G636" s="212"/>
      <c r="H636" s="215">
        <v>24</v>
      </c>
      <c r="I636" s="216"/>
      <c r="J636" s="212"/>
      <c r="K636" s="212"/>
      <c r="L636" s="217"/>
      <c r="M636" s="218"/>
      <c r="N636" s="219"/>
      <c r="O636" s="219"/>
      <c r="P636" s="219"/>
      <c r="Q636" s="219"/>
      <c r="R636" s="219"/>
      <c r="S636" s="219"/>
      <c r="T636" s="220"/>
      <c r="AT636" s="221" t="s">
        <v>122</v>
      </c>
      <c r="AU636" s="221" t="s">
        <v>81</v>
      </c>
      <c r="AV636" s="14" t="s">
        <v>120</v>
      </c>
      <c r="AW636" s="14" t="s">
        <v>30</v>
      </c>
      <c r="AX636" s="14" t="s">
        <v>79</v>
      </c>
      <c r="AY636" s="221" t="s">
        <v>115</v>
      </c>
    </row>
    <row r="637" spans="1:65" s="2" customFormat="1" ht="16.5" customHeight="1">
      <c r="A637" s="34"/>
      <c r="B637" s="35"/>
      <c r="C637" s="181" t="s">
        <v>561</v>
      </c>
      <c r="D637" s="181" t="s">
        <v>116</v>
      </c>
      <c r="E637" s="182" t="s">
        <v>562</v>
      </c>
      <c r="F637" s="183" t="s">
        <v>563</v>
      </c>
      <c r="G637" s="184" t="s">
        <v>341</v>
      </c>
      <c r="H637" s="185">
        <v>24</v>
      </c>
      <c r="I637" s="186"/>
      <c r="J637" s="187">
        <f>ROUND(I637*H637,2)</f>
        <v>0</v>
      </c>
      <c r="K637" s="188"/>
      <c r="L637" s="39"/>
      <c r="M637" s="189" t="s">
        <v>1</v>
      </c>
      <c r="N637" s="190" t="s">
        <v>38</v>
      </c>
      <c r="O637" s="71"/>
      <c r="P637" s="191">
        <f>O637*H637</f>
        <v>0</v>
      </c>
      <c r="Q637" s="191">
        <v>0</v>
      </c>
      <c r="R637" s="191">
        <f>Q637*H637</f>
        <v>0</v>
      </c>
      <c r="S637" s="191">
        <v>0</v>
      </c>
      <c r="T637" s="192">
        <f>S637*H637</f>
        <v>0</v>
      </c>
      <c r="U637" s="34"/>
      <c r="V637" s="34"/>
      <c r="W637" s="34"/>
      <c r="X637" s="34"/>
      <c r="Y637" s="34"/>
      <c r="Z637" s="34"/>
      <c r="AA637" s="34"/>
      <c r="AB637" s="34"/>
      <c r="AC637" s="34"/>
      <c r="AD637" s="34"/>
      <c r="AE637" s="34"/>
      <c r="AR637" s="193" t="s">
        <v>120</v>
      </c>
      <c r="AT637" s="193" t="s">
        <v>116</v>
      </c>
      <c r="AU637" s="193" t="s">
        <v>81</v>
      </c>
      <c r="AY637" s="17" t="s">
        <v>115</v>
      </c>
      <c r="BE637" s="194">
        <f>IF(N637="základní",J637,0)</f>
        <v>0</v>
      </c>
      <c r="BF637" s="194">
        <f>IF(N637="snížená",J637,0)</f>
        <v>0</v>
      </c>
      <c r="BG637" s="194">
        <f>IF(N637="zákl. přenesená",J637,0)</f>
        <v>0</v>
      </c>
      <c r="BH637" s="194">
        <f>IF(N637="sníž. přenesená",J637,0)</f>
        <v>0</v>
      </c>
      <c r="BI637" s="194">
        <f>IF(N637="nulová",J637,0)</f>
        <v>0</v>
      </c>
      <c r="BJ637" s="17" t="s">
        <v>79</v>
      </c>
      <c r="BK637" s="194">
        <f>ROUND(I637*H637,2)</f>
        <v>0</v>
      </c>
      <c r="BL637" s="17" t="s">
        <v>120</v>
      </c>
      <c r="BM637" s="193" t="s">
        <v>564</v>
      </c>
    </row>
    <row r="638" spans="1:65" s="2" customFormat="1" ht="11.25">
      <c r="A638" s="34"/>
      <c r="B638" s="35"/>
      <c r="C638" s="36"/>
      <c r="D638" s="195" t="s">
        <v>121</v>
      </c>
      <c r="E638" s="36"/>
      <c r="F638" s="196" t="s">
        <v>563</v>
      </c>
      <c r="G638" s="36"/>
      <c r="H638" s="36"/>
      <c r="I638" s="197"/>
      <c r="J638" s="36"/>
      <c r="K638" s="36"/>
      <c r="L638" s="39"/>
      <c r="M638" s="198"/>
      <c r="N638" s="199"/>
      <c r="O638" s="71"/>
      <c r="P638" s="71"/>
      <c r="Q638" s="71"/>
      <c r="R638" s="71"/>
      <c r="S638" s="71"/>
      <c r="T638" s="72"/>
      <c r="U638" s="34"/>
      <c r="V638" s="34"/>
      <c r="W638" s="34"/>
      <c r="X638" s="34"/>
      <c r="Y638" s="34"/>
      <c r="Z638" s="34"/>
      <c r="AA638" s="34"/>
      <c r="AB638" s="34"/>
      <c r="AC638" s="34"/>
      <c r="AD638" s="34"/>
      <c r="AE638" s="34"/>
      <c r="AT638" s="17" t="s">
        <v>121</v>
      </c>
      <c r="AU638" s="17" t="s">
        <v>81</v>
      </c>
    </row>
    <row r="639" spans="1:65" s="13" customFormat="1" ht="11.25">
      <c r="B639" s="200"/>
      <c r="C639" s="201"/>
      <c r="D639" s="195" t="s">
        <v>122</v>
      </c>
      <c r="E639" s="202" t="s">
        <v>1</v>
      </c>
      <c r="F639" s="203" t="s">
        <v>170</v>
      </c>
      <c r="G639" s="201"/>
      <c r="H639" s="204">
        <v>24</v>
      </c>
      <c r="I639" s="205"/>
      <c r="J639" s="201"/>
      <c r="K639" s="201"/>
      <c r="L639" s="206"/>
      <c r="M639" s="207"/>
      <c r="N639" s="208"/>
      <c r="O639" s="208"/>
      <c r="P639" s="208"/>
      <c r="Q639" s="208"/>
      <c r="R639" s="208"/>
      <c r="S639" s="208"/>
      <c r="T639" s="209"/>
      <c r="AT639" s="210" t="s">
        <v>122</v>
      </c>
      <c r="AU639" s="210" t="s">
        <v>81</v>
      </c>
      <c r="AV639" s="13" t="s">
        <v>81</v>
      </c>
      <c r="AW639" s="13" t="s">
        <v>30</v>
      </c>
      <c r="AX639" s="13" t="s">
        <v>73</v>
      </c>
      <c r="AY639" s="210" t="s">
        <v>115</v>
      </c>
    </row>
    <row r="640" spans="1:65" s="14" customFormat="1" ht="11.25">
      <c r="B640" s="211"/>
      <c r="C640" s="212"/>
      <c r="D640" s="195" t="s">
        <v>122</v>
      </c>
      <c r="E640" s="213" t="s">
        <v>1</v>
      </c>
      <c r="F640" s="214" t="s">
        <v>124</v>
      </c>
      <c r="G640" s="212"/>
      <c r="H640" s="215">
        <v>24</v>
      </c>
      <c r="I640" s="216"/>
      <c r="J640" s="212"/>
      <c r="K640" s="212"/>
      <c r="L640" s="217"/>
      <c r="M640" s="218"/>
      <c r="N640" s="219"/>
      <c r="O640" s="219"/>
      <c r="P640" s="219"/>
      <c r="Q640" s="219"/>
      <c r="R640" s="219"/>
      <c r="S640" s="219"/>
      <c r="T640" s="220"/>
      <c r="AT640" s="221" t="s">
        <v>122</v>
      </c>
      <c r="AU640" s="221" t="s">
        <v>81</v>
      </c>
      <c r="AV640" s="14" t="s">
        <v>120</v>
      </c>
      <c r="AW640" s="14" t="s">
        <v>30</v>
      </c>
      <c r="AX640" s="14" t="s">
        <v>79</v>
      </c>
      <c r="AY640" s="221" t="s">
        <v>115</v>
      </c>
    </row>
    <row r="641" spans="1:65" s="2" customFormat="1" ht="16.5" customHeight="1">
      <c r="A641" s="34"/>
      <c r="B641" s="35"/>
      <c r="C641" s="222" t="s">
        <v>360</v>
      </c>
      <c r="D641" s="222" t="s">
        <v>131</v>
      </c>
      <c r="E641" s="223" t="s">
        <v>565</v>
      </c>
      <c r="F641" s="224" t="s">
        <v>566</v>
      </c>
      <c r="G641" s="225" t="s">
        <v>567</v>
      </c>
      <c r="H641" s="226">
        <v>6</v>
      </c>
      <c r="I641" s="227"/>
      <c r="J641" s="228">
        <f>ROUND(I641*H641,2)</f>
        <v>0</v>
      </c>
      <c r="K641" s="229"/>
      <c r="L641" s="230"/>
      <c r="M641" s="231" t="s">
        <v>1</v>
      </c>
      <c r="N641" s="232" t="s">
        <v>38</v>
      </c>
      <c r="O641" s="71"/>
      <c r="P641" s="191">
        <f>O641*H641</f>
        <v>0</v>
      </c>
      <c r="Q641" s="191">
        <v>0</v>
      </c>
      <c r="R641" s="191">
        <f>Q641*H641</f>
        <v>0</v>
      </c>
      <c r="S641" s="191">
        <v>0</v>
      </c>
      <c r="T641" s="192">
        <f>S641*H641</f>
        <v>0</v>
      </c>
      <c r="U641" s="34"/>
      <c r="V641" s="34"/>
      <c r="W641" s="34"/>
      <c r="X641" s="34"/>
      <c r="Y641" s="34"/>
      <c r="Z641" s="34"/>
      <c r="AA641" s="34"/>
      <c r="AB641" s="34"/>
      <c r="AC641" s="34"/>
      <c r="AD641" s="34"/>
      <c r="AE641" s="34"/>
      <c r="AR641" s="193" t="s">
        <v>135</v>
      </c>
      <c r="AT641" s="193" t="s">
        <v>131</v>
      </c>
      <c r="AU641" s="193" t="s">
        <v>81</v>
      </c>
      <c r="AY641" s="17" t="s">
        <v>115</v>
      </c>
      <c r="BE641" s="194">
        <f>IF(N641="základní",J641,0)</f>
        <v>0</v>
      </c>
      <c r="BF641" s="194">
        <f>IF(N641="snížená",J641,0)</f>
        <v>0</v>
      </c>
      <c r="BG641" s="194">
        <f>IF(N641="zákl. přenesená",J641,0)</f>
        <v>0</v>
      </c>
      <c r="BH641" s="194">
        <f>IF(N641="sníž. přenesená",J641,0)</f>
        <v>0</v>
      </c>
      <c r="BI641" s="194">
        <f>IF(N641="nulová",J641,0)</f>
        <v>0</v>
      </c>
      <c r="BJ641" s="17" t="s">
        <v>79</v>
      </c>
      <c r="BK641" s="194">
        <f>ROUND(I641*H641,2)</f>
        <v>0</v>
      </c>
      <c r="BL641" s="17" t="s">
        <v>120</v>
      </c>
      <c r="BM641" s="193" t="s">
        <v>568</v>
      </c>
    </row>
    <row r="642" spans="1:65" s="2" customFormat="1" ht="11.25">
      <c r="A642" s="34"/>
      <c r="B642" s="35"/>
      <c r="C642" s="36"/>
      <c r="D642" s="195" t="s">
        <v>121</v>
      </c>
      <c r="E642" s="36"/>
      <c r="F642" s="196" t="s">
        <v>566</v>
      </c>
      <c r="G642" s="36"/>
      <c r="H642" s="36"/>
      <c r="I642" s="197"/>
      <c r="J642" s="36"/>
      <c r="K642" s="36"/>
      <c r="L642" s="39"/>
      <c r="M642" s="198"/>
      <c r="N642" s="199"/>
      <c r="O642" s="71"/>
      <c r="P642" s="71"/>
      <c r="Q642" s="71"/>
      <c r="R642" s="71"/>
      <c r="S642" s="71"/>
      <c r="T642" s="72"/>
      <c r="U642" s="34"/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  <c r="AT642" s="17" t="s">
        <v>121</v>
      </c>
      <c r="AU642" s="17" t="s">
        <v>81</v>
      </c>
    </row>
    <row r="643" spans="1:65" s="13" customFormat="1" ht="11.25">
      <c r="B643" s="200"/>
      <c r="C643" s="201"/>
      <c r="D643" s="195" t="s">
        <v>122</v>
      </c>
      <c r="E643" s="202" t="s">
        <v>1</v>
      </c>
      <c r="F643" s="203" t="s">
        <v>569</v>
      </c>
      <c r="G643" s="201"/>
      <c r="H643" s="204">
        <v>6</v>
      </c>
      <c r="I643" s="205"/>
      <c r="J643" s="201"/>
      <c r="K643" s="201"/>
      <c r="L643" s="206"/>
      <c r="M643" s="207"/>
      <c r="N643" s="208"/>
      <c r="O643" s="208"/>
      <c r="P643" s="208"/>
      <c r="Q643" s="208"/>
      <c r="R643" s="208"/>
      <c r="S643" s="208"/>
      <c r="T643" s="209"/>
      <c r="AT643" s="210" t="s">
        <v>122</v>
      </c>
      <c r="AU643" s="210" t="s">
        <v>81</v>
      </c>
      <c r="AV643" s="13" t="s">
        <v>81</v>
      </c>
      <c r="AW643" s="13" t="s">
        <v>30</v>
      </c>
      <c r="AX643" s="13" t="s">
        <v>73</v>
      </c>
      <c r="AY643" s="210" t="s">
        <v>115</v>
      </c>
    </row>
    <row r="644" spans="1:65" s="14" customFormat="1" ht="11.25">
      <c r="B644" s="211"/>
      <c r="C644" s="212"/>
      <c r="D644" s="195" t="s">
        <v>122</v>
      </c>
      <c r="E644" s="213" t="s">
        <v>1</v>
      </c>
      <c r="F644" s="214" t="s">
        <v>124</v>
      </c>
      <c r="G644" s="212"/>
      <c r="H644" s="215">
        <v>6</v>
      </c>
      <c r="I644" s="216"/>
      <c r="J644" s="212"/>
      <c r="K644" s="212"/>
      <c r="L644" s="217"/>
      <c r="M644" s="218"/>
      <c r="N644" s="219"/>
      <c r="O644" s="219"/>
      <c r="P644" s="219"/>
      <c r="Q644" s="219"/>
      <c r="R644" s="219"/>
      <c r="S644" s="219"/>
      <c r="T644" s="220"/>
      <c r="AT644" s="221" t="s">
        <v>122</v>
      </c>
      <c r="AU644" s="221" t="s">
        <v>81</v>
      </c>
      <c r="AV644" s="14" t="s">
        <v>120</v>
      </c>
      <c r="AW644" s="14" t="s">
        <v>30</v>
      </c>
      <c r="AX644" s="14" t="s">
        <v>79</v>
      </c>
      <c r="AY644" s="221" t="s">
        <v>115</v>
      </c>
    </row>
    <row r="645" spans="1:65" s="2" customFormat="1" ht="21.75" customHeight="1">
      <c r="A645" s="34"/>
      <c r="B645" s="35"/>
      <c r="C645" s="222" t="s">
        <v>570</v>
      </c>
      <c r="D645" s="222" t="s">
        <v>131</v>
      </c>
      <c r="E645" s="223" t="s">
        <v>571</v>
      </c>
      <c r="F645" s="224" t="s">
        <v>572</v>
      </c>
      <c r="G645" s="225" t="s">
        <v>134</v>
      </c>
      <c r="H645" s="226">
        <v>2.3039999999999998</v>
      </c>
      <c r="I645" s="227"/>
      <c r="J645" s="228">
        <f>ROUND(I645*H645,2)</f>
        <v>0</v>
      </c>
      <c r="K645" s="229"/>
      <c r="L645" s="230"/>
      <c r="M645" s="231" t="s">
        <v>1</v>
      </c>
      <c r="N645" s="232" t="s">
        <v>38</v>
      </c>
      <c r="O645" s="71"/>
      <c r="P645" s="191">
        <f>O645*H645</f>
        <v>0</v>
      </c>
      <c r="Q645" s="191">
        <v>0</v>
      </c>
      <c r="R645" s="191">
        <f>Q645*H645</f>
        <v>0</v>
      </c>
      <c r="S645" s="191">
        <v>0</v>
      </c>
      <c r="T645" s="192">
        <f>S645*H645</f>
        <v>0</v>
      </c>
      <c r="U645" s="34"/>
      <c r="V645" s="34"/>
      <c r="W645" s="34"/>
      <c r="X645" s="34"/>
      <c r="Y645" s="34"/>
      <c r="Z645" s="34"/>
      <c r="AA645" s="34"/>
      <c r="AB645" s="34"/>
      <c r="AC645" s="34"/>
      <c r="AD645" s="34"/>
      <c r="AE645" s="34"/>
      <c r="AR645" s="193" t="s">
        <v>135</v>
      </c>
      <c r="AT645" s="193" t="s">
        <v>131</v>
      </c>
      <c r="AU645" s="193" t="s">
        <v>81</v>
      </c>
      <c r="AY645" s="17" t="s">
        <v>115</v>
      </c>
      <c r="BE645" s="194">
        <f>IF(N645="základní",J645,0)</f>
        <v>0</v>
      </c>
      <c r="BF645" s="194">
        <f>IF(N645="snížená",J645,0)</f>
        <v>0</v>
      </c>
      <c r="BG645" s="194">
        <f>IF(N645="zákl. přenesená",J645,0)</f>
        <v>0</v>
      </c>
      <c r="BH645" s="194">
        <f>IF(N645="sníž. přenesená",J645,0)</f>
        <v>0</v>
      </c>
      <c r="BI645" s="194">
        <f>IF(N645="nulová",J645,0)</f>
        <v>0</v>
      </c>
      <c r="BJ645" s="17" t="s">
        <v>79</v>
      </c>
      <c r="BK645" s="194">
        <f>ROUND(I645*H645,2)</f>
        <v>0</v>
      </c>
      <c r="BL645" s="17" t="s">
        <v>120</v>
      </c>
      <c r="BM645" s="193" t="s">
        <v>573</v>
      </c>
    </row>
    <row r="646" spans="1:65" s="2" customFormat="1" ht="11.25">
      <c r="A646" s="34"/>
      <c r="B646" s="35"/>
      <c r="C646" s="36"/>
      <c r="D646" s="195" t="s">
        <v>121</v>
      </c>
      <c r="E646" s="36"/>
      <c r="F646" s="196" t="s">
        <v>572</v>
      </c>
      <c r="G646" s="36"/>
      <c r="H646" s="36"/>
      <c r="I646" s="197"/>
      <c r="J646" s="36"/>
      <c r="K646" s="36"/>
      <c r="L646" s="39"/>
      <c r="M646" s="198"/>
      <c r="N646" s="199"/>
      <c r="O646" s="71"/>
      <c r="P646" s="71"/>
      <c r="Q646" s="71"/>
      <c r="R646" s="71"/>
      <c r="S646" s="71"/>
      <c r="T646" s="72"/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T646" s="17" t="s">
        <v>121</v>
      </c>
      <c r="AU646" s="17" t="s">
        <v>81</v>
      </c>
    </row>
    <row r="647" spans="1:65" s="13" customFormat="1" ht="11.25">
      <c r="B647" s="200"/>
      <c r="C647" s="201"/>
      <c r="D647" s="195" t="s">
        <v>122</v>
      </c>
      <c r="E647" s="202" t="s">
        <v>1</v>
      </c>
      <c r="F647" s="203" t="s">
        <v>574</v>
      </c>
      <c r="G647" s="201"/>
      <c r="H647" s="204">
        <v>2.3039999999999998</v>
      </c>
      <c r="I647" s="205"/>
      <c r="J647" s="201"/>
      <c r="K647" s="201"/>
      <c r="L647" s="206"/>
      <c r="M647" s="207"/>
      <c r="N647" s="208"/>
      <c r="O647" s="208"/>
      <c r="P647" s="208"/>
      <c r="Q647" s="208"/>
      <c r="R647" s="208"/>
      <c r="S647" s="208"/>
      <c r="T647" s="209"/>
      <c r="AT647" s="210" t="s">
        <v>122</v>
      </c>
      <c r="AU647" s="210" t="s">
        <v>81</v>
      </c>
      <c r="AV647" s="13" t="s">
        <v>81</v>
      </c>
      <c r="AW647" s="13" t="s">
        <v>30</v>
      </c>
      <c r="AX647" s="13" t="s">
        <v>73</v>
      </c>
      <c r="AY647" s="210" t="s">
        <v>115</v>
      </c>
    </row>
    <row r="648" spans="1:65" s="14" customFormat="1" ht="11.25">
      <c r="B648" s="211"/>
      <c r="C648" s="212"/>
      <c r="D648" s="195" t="s">
        <v>122</v>
      </c>
      <c r="E648" s="213" t="s">
        <v>1</v>
      </c>
      <c r="F648" s="214" t="s">
        <v>124</v>
      </c>
      <c r="G648" s="212"/>
      <c r="H648" s="215">
        <v>2.3039999999999998</v>
      </c>
      <c r="I648" s="216"/>
      <c r="J648" s="212"/>
      <c r="K648" s="212"/>
      <c r="L648" s="217"/>
      <c r="M648" s="218"/>
      <c r="N648" s="219"/>
      <c r="O648" s="219"/>
      <c r="P648" s="219"/>
      <c r="Q648" s="219"/>
      <c r="R648" s="219"/>
      <c r="S648" s="219"/>
      <c r="T648" s="220"/>
      <c r="AT648" s="221" t="s">
        <v>122</v>
      </c>
      <c r="AU648" s="221" t="s">
        <v>81</v>
      </c>
      <c r="AV648" s="14" t="s">
        <v>120</v>
      </c>
      <c r="AW648" s="14" t="s">
        <v>30</v>
      </c>
      <c r="AX648" s="14" t="s">
        <v>79</v>
      </c>
      <c r="AY648" s="221" t="s">
        <v>115</v>
      </c>
    </row>
    <row r="649" spans="1:65" s="2" customFormat="1" ht="21.75" customHeight="1">
      <c r="A649" s="34"/>
      <c r="B649" s="35"/>
      <c r="C649" s="222" t="s">
        <v>365</v>
      </c>
      <c r="D649" s="222" t="s">
        <v>131</v>
      </c>
      <c r="E649" s="223" t="s">
        <v>575</v>
      </c>
      <c r="F649" s="224" t="s">
        <v>576</v>
      </c>
      <c r="G649" s="225" t="s">
        <v>134</v>
      </c>
      <c r="H649" s="226">
        <v>2.88</v>
      </c>
      <c r="I649" s="227"/>
      <c r="J649" s="228">
        <f>ROUND(I649*H649,2)</f>
        <v>0</v>
      </c>
      <c r="K649" s="229"/>
      <c r="L649" s="230"/>
      <c r="M649" s="231" t="s">
        <v>1</v>
      </c>
      <c r="N649" s="232" t="s">
        <v>38</v>
      </c>
      <c r="O649" s="71"/>
      <c r="P649" s="191">
        <f>O649*H649</f>
        <v>0</v>
      </c>
      <c r="Q649" s="191">
        <v>0</v>
      </c>
      <c r="R649" s="191">
        <f>Q649*H649</f>
        <v>0</v>
      </c>
      <c r="S649" s="191">
        <v>0</v>
      </c>
      <c r="T649" s="192">
        <f>S649*H649</f>
        <v>0</v>
      </c>
      <c r="U649" s="34"/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  <c r="AR649" s="193" t="s">
        <v>135</v>
      </c>
      <c r="AT649" s="193" t="s">
        <v>131</v>
      </c>
      <c r="AU649" s="193" t="s">
        <v>81</v>
      </c>
      <c r="AY649" s="17" t="s">
        <v>115</v>
      </c>
      <c r="BE649" s="194">
        <f>IF(N649="základní",J649,0)</f>
        <v>0</v>
      </c>
      <c r="BF649" s="194">
        <f>IF(N649="snížená",J649,0)</f>
        <v>0</v>
      </c>
      <c r="BG649" s="194">
        <f>IF(N649="zákl. přenesená",J649,0)</f>
        <v>0</v>
      </c>
      <c r="BH649" s="194">
        <f>IF(N649="sníž. přenesená",J649,0)</f>
        <v>0</v>
      </c>
      <c r="BI649" s="194">
        <f>IF(N649="nulová",J649,0)</f>
        <v>0</v>
      </c>
      <c r="BJ649" s="17" t="s">
        <v>79</v>
      </c>
      <c r="BK649" s="194">
        <f>ROUND(I649*H649,2)</f>
        <v>0</v>
      </c>
      <c r="BL649" s="17" t="s">
        <v>120</v>
      </c>
      <c r="BM649" s="193" t="s">
        <v>577</v>
      </c>
    </row>
    <row r="650" spans="1:65" s="2" customFormat="1" ht="11.25">
      <c r="A650" s="34"/>
      <c r="B650" s="35"/>
      <c r="C650" s="36"/>
      <c r="D650" s="195" t="s">
        <v>121</v>
      </c>
      <c r="E650" s="36"/>
      <c r="F650" s="196" t="s">
        <v>576</v>
      </c>
      <c r="G650" s="36"/>
      <c r="H650" s="36"/>
      <c r="I650" s="197"/>
      <c r="J650" s="36"/>
      <c r="K650" s="36"/>
      <c r="L650" s="39"/>
      <c r="M650" s="198"/>
      <c r="N650" s="199"/>
      <c r="O650" s="71"/>
      <c r="P650" s="71"/>
      <c r="Q650" s="71"/>
      <c r="R650" s="71"/>
      <c r="S650" s="71"/>
      <c r="T650" s="72"/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T650" s="17" t="s">
        <v>121</v>
      </c>
      <c r="AU650" s="17" t="s">
        <v>81</v>
      </c>
    </row>
    <row r="651" spans="1:65" s="13" customFormat="1" ht="11.25">
      <c r="B651" s="200"/>
      <c r="C651" s="201"/>
      <c r="D651" s="195" t="s">
        <v>122</v>
      </c>
      <c r="E651" s="202" t="s">
        <v>1</v>
      </c>
      <c r="F651" s="203" t="s">
        <v>578</v>
      </c>
      <c r="G651" s="201"/>
      <c r="H651" s="204">
        <v>2.88</v>
      </c>
      <c r="I651" s="205"/>
      <c r="J651" s="201"/>
      <c r="K651" s="201"/>
      <c r="L651" s="206"/>
      <c r="M651" s="207"/>
      <c r="N651" s="208"/>
      <c r="O651" s="208"/>
      <c r="P651" s="208"/>
      <c r="Q651" s="208"/>
      <c r="R651" s="208"/>
      <c r="S651" s="208"/>
      <c r="T651" s="209"/>
      <c r="AT651" s="210" t="s">
        <v>122</v>
      </c>
      <c r="AU651" s="210" t="s">
        <v>81</v>
      </c>
      <c r="AV651" s="13" t="s">
        <v>81</v>
      </c>
      <c r="AW651" s="13" t="s">
        <v>30</v>
      </c>
      <c r="AX651" s="13" t="s">
        <v>73</v>
      </c>
      <c r="AY651" s="210" t="s">
        <v>115</v>
      </c>
    </row>
    <row r="652" spans="1:65" s="14" customFormat="1" ht="11.25">
      <c r="B652" s="211"/>
      <c r="C652" s="212"/>
      <c r="D652" s="195" t="s">
        <v>122</v>
      </c>
      <c r="E652" s="213" t="s">
        <v>1</v>
      </c>
      <c r="F652" s="214" t="s">
        <v>124</v>
      </c>
      <c r="G652" s="212"/>
      <c r="H652" s="215">
        <v>2.88</v>
      </c>
      <c r="I652" s="216"/>
      <c r="J652" s="212"/>
      <c r="K652" s="212"/>
      <c r="L652" s="217"/>
      <c r="M652" s="218"/>
      <c r="N652" s="219"/>
      <c r="O652" s="219"/>
      <c r="P652" s="219"/>
      <c r="Q652" s="219"/>
      <c r="R652" s="219"/>
      <c r="S652" s="219"/>
      <c r="T652" s="220"/>
      <c r="AT652" s="221" t="s">
        <v>122</v>
      </c>
      <c r="AU652" s="221" t="s">
        <v>81</v>
      </c>
      <c r="AV652" s="14" t="s">
        <v>120</v>
      </c>
      <c r="AW652" s="14" t="s">
        <v>30</v>
      </c>
      <c r="AX652" s="14" t="s">
        <v>79</v>
      </c>
      <c r="AY652" s="221" t="s">
        <v>115</v>
      </c>
    </row>
    <row r="653" spans="1:65" s="12" customFormat="1" ht="25.9" customHeight="1">
      <c r="B653" s="167"/>
      <c r="C653" s="168"/>
      <c r="D653" s="169" t="s">
        <v>72</v>
      </c>
      <c r="E653" s="170" t="s">
        <v>579</v>
      </c>
      <c r="F653" s="170" t="s">
        <v>580</v>
      </c>
      <c r="G653" s="168"/>
      <c r="H653" s="168"/>
      <c r="I653" s="171"/>
      <c r="J653" s="172">
        <f>BK653</f>
        <v>0</v>
      </c>
      <c r="K653" s="168"/>
      <c r="L653" s="173"/>
      <c r="M653" s="174"/>
      <c r="N653" s="175"/>
      <c r="O653" s="175"/>
      <c r="P653" s="176">
        <f>P654+SUM(P655:P735)</f>
        <v>0</v>
      </c>
      <c r="Q653" s="175"/>
      <c r="R653" s="176">
        <f>R654+SUM(R655:R735)</f>
        <v>0</v>
      </c>
      <c r="S653" s="175"/>
      <c r="T653" s="177">
        <f>T654+SUM(T655:T735)</f>
        <v>0</v>
      </c>
      <c r="AR653" s="178" t="s">
        <v>120</v>
      </c>
      <c r="AT653" s="179" t="s">
        <v>72</v>
      </c>
      <c r="AU653" s="179" t="s">
        <v>73</v>
      </c>
      <c r="AY653" s="178" t="s">
        <v>115</v>
      </c>
      <c r="BK653" s="180">
        <f>BK654+SUM(BK655:BK735)</f>
        <v>0</v>
      </c>
    </row>
    <row r="654" spans="1:65" s="2" customFormat="1" ht="21.75" customHeight="1">
      <c r="A654" s="34"/>
      <c r="B654" s="35"/>
      <c r="C654" s="181" t="s">
        <v>581</v>
      </c>
      <c r="D654" s="181" t="s">
        <v>116</v>
      </c>
      <c r="E654" s="182" t="s">
        <v>582</v>
      </c>
      <c r="F654" s="183" t="s">
        <v>583</v>
      </c>
      <c r="G654" s="184" t="s">
        <v>165</v>
      </c>
      <c r="H654" s="185">
        <v>90</v>
      </c>
      <c r="I654" s="186"/>
      <c r="J654" s="187">
        <f>ROUND(I654*H654,2)</f>
        <v>0</v>
      </c>
      <c r="K654" s="188"/>
      <c r="L654" s="39"/>
      <c r="M654" s="189" t="s">
        <v>1</v>
      </c>
      <c r="N654" s="190" t="s">
        <v>38</v>
      </c>
      <c r="O654" s="71"/>
      <c r="P654" s="191">
        <f>O654*H654</f>
        <v>0</v>
      </c>
      <c r="Q654" s="191">
        <v>0</v>
      </c>
      <c r="R654" s="191">
        <f>Q654*H654</f>
        <v>0</v>
      </c>
      <c r="S654" s="191">
        <v>0</v>
      </c>
      <c r="T654" s="192">
        <f>S654*H654</f>
        <v>0</v>
      </c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R654" s="193" t="s">
        <v>584</v>
      </c>
      <c r="AT654" s="193" t="s">
        <v>116</v>
      </c>
      <c r="AU654" s="193" t="s">
        <v>79</v>
      </c>
      <c r="AY654" s="17" t="s">
        <v>115</v>
      </c>
      <c r="BE654" s="194">
        <f>IF(N654="základní",J654,0)</f>
        <v>0</v>
      </c>
      <c r="BF654" s="194">
        <f>IF(N654="snížená",J654,0)</f>
        <v>0</v>
      </c>
      <c r="BG654" s="194">
        <f>IF(N654="zákl. přenesená",J654,0)</f>
        <v>0</v>
      </c>
      <c r="BH654" s="194">
        <f>IF(N654="sníž. přenesená",J654,0)</f>
        <v>0</v>
      </c>
      <c r="BI654" s="194">
        <f>IF(N654="nulová",J654,0)</f>
        <v>0</v>
      </c>
      <c r="BJ654" s="17" t="s">
        <v>79</v>
      </c>
      <c r="BK654" s="194">
        <f>ROUND(I654*H654,2)</f>
        <v>0</v>
      </c>
      <c r="BL654" s="17" t="s">
        <v>584</v>
      </c>
      <c r="BM654" s="193" t="s">
        <v>585</v>
      </c>
    </row>
    <row r="655" spans="1:65" s="2" customFormat="1" ht="11.25">
      <c r="A655" s="34"/>
      <c r="B655" s="35"/>
      <c r="C655" s="36"/>
      <c r="D655" s="195" t="s">
        <v>121</v>
      </c>
      <c r="E655" s="36"/>
      <c r="F655" s="196" t="s">
        <v>583</v>
      </c>
      <c r="G655" s="36"/>
      <c r="H655" s="36"/>
      <c r="I655" s="197"/>
      <c r="J655" s="36"/>
      <c r="K655" s="36"/>
      <c r="L655" s="39"/>
      <c r="M655" s="198"/>
      <c r="N655" s="199"/>
      <c r="O655" s="71"/>
      <c r="P655" s="71"/>
      <c r="Q655" s="71"/>
      <c r="R655" s="71"/>
      <c r="S655" s="71"/>
      <c r="T655" s="72"/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T655" s="17" t="s">
        <v>121</v>
      </c>
      <c r="AU655" s="17" t="s">
        <v>79</v>
      </c>
    </row>
    <row r="656" spans="1:65" s="13" customFormat="1" ht="11.25">
      <c r="B656" s="200"/>
      <c r="C656" s="201"/>
      <c r="D656" s="195" t="s">
        <v>122</v>
      </c>
      <c r="E656" s="202" t="s">
        <v>1</v>
      </c>
      <c r="F656" s="203" t="s">
        <v>304</v>
      </c>
      <c r="G656" s="201"/>
      <c r="H656" s="204">
        <v>90</v>
      </c>
      <c r="I656" s="205"/>
      <c r="J656" s="201"/>
      <c r="K656" s="201"/>
      <c r="L656" s="206"/>
      <c r="M656" s="207"/>
      <c r="N656" s="208"/>
      <c r="O656" s="208"/>
      <c r="P656" s="208"/>
      <c r="Q656" s="208"/>
      <c r="R656" s="208"/>
      <c r="S656" s="208"/>
      <c r="T656" s="209"/>
      <c r="AT656" s="210" t="s">
        <v>122</v>
      </c>
      <c r="AU656" s="210" t="s">
        <v>79</v>
      </c>
      <c r="AV656" s="13" t="s">
        <v>81</v>
      </c>
      <c r="AW656" s="13" t="s">
        <v>30</v>
      </c>
      <c r="AX656" s="13" t="s">
        <v>73</v>
      </c>
      <c r="AY656" s="210" t="s">
        <v>115</v>
      </c>
    </row>
    <row r="657" spans="1:65" s="14" customFormat="1" ht="11.25">
      <c r="B657" s="211"/>
      <c r="C657" s="212"/>
      <c r="D657" s="195" t="s">
        <v>122</v>
      </c>
      <c r="E657" s="213" t="s">
        <v>1</v>
      </c>
      <c r="F657" s="214" t="s">
        <v>124</v>
      </c>
      <c r="G657" s="212"/>
      <c r="H657" s="215">
        <v>90</v>
      </c>
      <c r="I657" s="216"/>
      <c r="J657" s="212"/>
      <c r="K657" s="212"/>
      <c r="L657" s="217"/>
      <c r="M657" s="218"/>
      <c r="N657" s="219"/>
      <c r="O657" s="219"/>
      <c r="P657" s="219"/>
      <c r="Q657" s="219"/>
      <c r="R657" s="219"/>
      <c r="S657" s="219"/>
      <c r="T657" s="220"/>
      <c r="AT657" s="221" t="s">
        <v>122</v>
      </c>
      <c r="AU657" s="221" t="s">
        <v>79</v>
      </c>
      <c r="AV657" s="14" t="s">
        <v>120</v>
      </c>
      <c r="AW657" s="14" t="s">
        <v>30</v>
      </c>
      <c r="AX657" s="14" t="s">
        <v>79</v>
      </c>
      <c r="AY657" s="221" t="s">
        <v>115</v>
      </c>
    </row>
    <row r="658" spans="1:65" s="2" customFormat="1" ht="21.75" customHeight="1">
      <c r="A658" s="34"/>
      <c r="B658" s="35"/>
      <c r="C658" s="181" t="s">
        <v>369</v>
      </c>
      <c r="D658" s="181" t="s">
        <v>116</v>
      </c>
      <c r="E658" s="182" t="s">
        <v>386</v>
      </c>
      <c r="F658" s="183" t="s">
        <v>387</v>
      </c>
      <c r="G658" s="184" t="s">
        <v>127</v>
      </c>
      <c r="H658" s="185">
        <v>51</v>
      </c>
      <c r="I658" s="186"/>
      <c r="J658" s="187">
        <f>ROUND(I658*H658,2)</f>
        <v>0</v>
      </c>
      <c r="K658" s="188"/>
      <c r="L658" s="39"/>
      <c r="M658" s="189" t="s">
        <v>1</v>
      </c>
      <c r="N658" s="190" t="s">
        <v>38</v>
      </c>
      <c r="O658" s="71"/>
      <c r="P658" s="191">
        <f>O658*H658</f>
        <v>0</v>
      </c>
      <c r="Q658" s="191">
        <v>0</v>
      </c>
      <c r="R658" s="191">
        <f>Q658*H658</f>
        <v>0</v>
      </c>
      <c r="S658" s="191">
        <v>0</v>
      </c>
      <c r="T658" s="192">
        <f>S658*H658</f>
        <v>0</v>
      </c>
      <c r="U658" s="34"/>
      <c r="V658" s="34"/>
      <c r="W658" s="34"/>
      <c r="X658" s="34"/>
      <c r="Y658" s="34"/>
      <c r="Z658" s="34"/>
      <c r="AA658" s="34"/>
      <c r="AB658" s="34"/>
      <c r="AC658" s="34"/>
      <c r="AD658" s="34"/>
      <c r="AE658" s="34"/>
      <c r="AR658" s="193" t="s">
        <v>584</v>
      </c>
      <c r="AT658" s="193" t="s">
        <v>116</v>
      </c>
      <c r="AU658" s="193" t="s">
        <v>79</v>
      </c>
      <c r="AY658" s="17" t="s">
        <v>115</v>
      </c>
      <c r="BE658" s="194">
        <f>IF(N658="základní",J658,0)</f>
        <v>0</v>
      </c>
      <c r="BF658" s="194">
        <f>IF(N658="snížená",J658,0)</f>
        <v>0</v>
      </c>
      <c r="BG658" s="194">
        <f>IF(N658="zákl. přenesená",J658,0)</f>
        <v>0</v>
      </c>
      <c r="BH658" s="194">
        <f>IF(N658="sníž. přenesená",J658,0)</f>
        <v>0</v>
      </c>
      <c r="BI658" s="194">
        <f>IF(N658="nulová",J658,0)</f>
        <v>0</v>
      </c>
      <c r="BJ658" s="17" t="s">
        <v>79</v>
      </c>
      <c r="BK658" s="194">
        <f>ROUND(I658*H658,2)</f>
        <v>0</v>
      </c>
      <c r="BL658" s="17" t="s">
        <v>584</v>
      </c>
      <c r="BM658" s="193" t="s">
        <v>586</v>
      </c>
    </row>
    <row r="659" spans="1:65" s="2" customFormat="1" ht="19.5">
      <c r="A659" s="34"/>
      <c r="B659" s="35"/>
      <c r="C659" s="36"/>
      <c r="D659" s="195" t="s">
        <v>121</v>
      </c>
      <c r="E659" s="36"/>
      <c r="F659" s="196" t="s">
        <v>387</v>
      </c>
      <c r="G659" s="36"/>
      <c r="H659" s="36"/>
      <c r="I659" s="197"/>
      <c r="J659" s="36"/>
      <c r="K659" s="36"/>
      <c r="L659" s="39"/>
      <c r="M659" s="198"/>
      <c r="N659" s="199"/>
      <c r="O659" s="71"/>
      <c r="P659" s="71"/>
      <c r="Q659" s="71"/>
      <c r="R659" s="71"/>
      <c r="S659" s="71"/>
      <c r="T659" s="72"/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T659" s="17" t="s">
        <v>121</v>
      </c>
      <c r="AU659" s="17" t="s">
        <v>79</v>
      </c>
    </row>
    <row r="660" spans="1:65" s="13" customFormat="1" ht="11.25">
      <c r="B660" s="200"/>
      <c r="C660" s="201"/>
      <c r="D660" s="195" t="s">
        <v>122</v>
      </c>
      <c r="E660" s="202" t="s">
        <v>1</v>
      </c>
      <c r="F660" s="203" t="s">
        <v>587</v>
      </c>
      <c r="G660" s="201"/>
      <c r="H660" s="204">
        <v>51</v>
      </c>
      <c r="I660" s="205"/>
      <c r="J660" s="201"/>
      <c r="K660" s="201"/>
      <c r="L660" s="206"/>
      <c r="M660" s="207"/>
      <c r="N660" s="208"/>
      <c r="O660" s="208"/>
      <c r="P660" s="208"/>
      <c r="Q660" s="208"/>
      <c r="R660" s="208"/>
      <c r="S660" s="208"/>
      <c r="T660" s="209"/>
      <c r="AT660" s="210" t="s">
        <v>122</v>
      </c>
      <c r="AU660" s="210" t="s">
        <v>79</v>
      </c>
      <c r="AV660" s="13" t="s">
        <v>81</v>
      </c>
      <c r="AW660" s="13" t="s">
        <v>30</v>
      </c>
      <c r="AX660" s="13" t="s">
        <v>73</v>
      </c>
      <c r="AY660" s="210" t="s">
        <v>115</v>
      </c>
    </row>
    <row r="661" spans="1:65" s="14" customFormat="1" ht="11.25">
      <c r="B661" s="211"/>
      <c r="C661" s="212"/>
      <c r="D661" s="195" t="s">
        <v>122</v>
      </c>
      <c r="E661" s="213" t="s">
        <v>1</v>
      </c>
      <c r="F661" s="214" t="s">
        <v>124</v>
      </c>
      <c r="G661" s="212"/>
      <c r="H661" s="215">
        <v>51</v>
      </c>
      <c r="I661" s="216"/>
      <c r="J661" s="212"/>
      <c r="K661" s="212"/>
      <c r="L661" s="217"/>
      <c r="M661" s="218"/>
      <c r="N661" s="219"/>
      <c r="O661" s="219"/>
      <c r="P661" s="219"/>
      <c r="Q661" s="219"/>
      <c r="R661" s="219"/>
      <c r="S661" s="219"/>
      <c r="T661" s="220"/>
      <c r="AT661" s="221" t="s">
        <v>122</v>
      </c>
      <c r="AU661" s="221" t="s">
        <v>79</v>
      </c>
      <c r="AV661" s="14" t="s">
        <v>120</v>
      </c>
      <c r="AW661" s="14" t="s">
        <v>30</v>
      </c>
      <c r="AX661" s="14" t="s">
        <v>79</v>
      </c>
      <c r="AY661" s="221" t="s">
        <v>115</v>
      </c>
    </row>
    <row r="662" spans="1:65" s="2" customFormat="1" ht="21.75" customHeight="1">
      <c r="A662" s="34"/>
      <c r="B662" s="35"/>
      <c r="C662" s="181" t="s">
        <v>588</v>
      </c>
      <c r="D662" s="181" t="s">
        <v>116</v>
      </c>
      <c r="E662" s="182" t="s">
        <v>529</v>
      </c>
      <c r="F662" s="183" t="s">
        <v>530</v>
      </c>
      <c r="G662" s="184" t="s">
        <v>127</v>
      </c>
      <c r="H662" s="185">
        <v>36.799999999999997</v>
      </c>
      <c r="I662" s="186"/>
      <c r="J662" s="187">
        <f>ROUND(I662*H662,2)</f>
        <v>0</v>
      </c>
      <c r="K662" s="188"/>
      <c r="L662" s="39"/>
      <c r="M662" s="189" t="s">
        <v>1</v>
      </c>
      <c r="N662" s="190" t="s">
        <v>38</v>
      </c>
      <c r="O662" s="71"/>
      <c r="P662" s="191">
        <f>O662*H662</f>
        <v>0</v>
      </c>
      <c r="Q662" s="191">
        <v>0</v>
      </c>
      <c r="R662" s="191">
        <f>Q662*H662</f>
        <v>0</v>
      </c>
      <c r="S662" s="191">
        <v>0</v>
      </c>
      <c r="T662" s="192">
        <f>S662*H662</f>
        <v>0</v>
      </c>
      <c r="U662" s="34"/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  <c r="AR662" s="193" t="s">
        <v>584</v>
      </c>
      <c r="AT662" s="193" t="s">
        <v>116</v>
      </c>
      <c r="AU662" s="193" t="s">
        <v>79</v>
      </c>
      <c r="AY662" s="17" t="s">
        <v>115</v>
      </c>
      <c r="BE662" s="194">
        <f>IF(N662="základní",J662,0)</f>
        <v>0</v>
      </c>
      <c r="BF662" s="194">
        <f>IF(N662="snížená",J662,0)</f>
        <v>0</v>
      </c>
      <c r="BG662" s="194">
        <f>IF(N662="zákl. přenesená",J662,0)</f>
        <v>0</v>
      </c>
      <c r="BH662" s="194">
        <f>IF(N662="sníž. přenesená",J662,0)</f>
        <v>0</v>
      </c>
      <c r="BI662" s="194">
        <f>IF(N662="nulová",J662,0)</f>
        <v>0</v>
      </c>
      <c r="BJ662" s="17" t="s">
        <v>79</v>
      </c>
      <c r="BK662" s="194">
        <f>ROUND(I662*H662,2)</f>
        <v>0</v>
      </c>
      <c r="BL662" s="17" t="s">
        <v>584</v>
      </c>
      <c r="BM662" s="193" t="s">
        <v>589</v>
      </c>
    </row>
    <row r="663" spans="1:65" s="2" customFormat="1" ht="19.5">
      <c r="A663" s="34"/>
      <c r="B663" s="35"/>
      <c r="C663" s="36"/>
      <c r="D663" s="195" t="s">
        <v>121</v>
      </c>
      <c r="E663" s="36"/>
      <c r="F663" s="196" t="s">
        <v>530</v>
      </c>
      <c r="G663" s="36"/>
      <c r="H663" s="36"/>
      <c r="I663" s="197"/>
      <c r="J663" s="36"/>
      <c r="K663" s="36"/>
      <c r="L663" s="39"/>
      <c r="M663" s="198"/>
      <c r="N663" s="199"/>
      <c r="O663" s="71"/>
      <c r="P663" s="71"/>
      <c r="Q663" s="71"/>
      <c r="R663" s="71"/>
      <c r="S663" s="71"/>
      <c r="T663" s="72"/>
      <c r="U663" s="34"/>
      <c r="V663" s="34"/>
      <c r="W663" s="34"/>
      <c r="X663" s="34"/>
      <c r="Y663" s="34"/>
      <c r="Z663" s="34"/>
      <c r="AA663" s="34"/>
      <c r="AB663" s="34"/>
      <c r="AC663" s="34"/>
      <c r="AD663" s="34"/>
      <c r="AE663" s="34"/>
      <c r="AT663" s="17" t="s">
        <v>121</v>
      </c>
      <c r="AU663" s="17" t="s">
        <v>79</v>
      </c>
    </row>
    <row r="664" spans="1:65" s="13" customFormat="1" ht="11.25">
      <c r="B664" s="200"/>
      <c r="C664" s="201"/>
      <c r="D664" s="195" t="s">
        <v>122</v>
      </c>
      <c r="E664" s="202" t="s">
        <v>1</v>
      </c>
      <c r="F664" s="203" t="s">
        <v>590</v>
      </c>
      <c r="G664" s="201"/>
      <c r="H664" s="204">
        <v>36.799999999999997</v>
      </c>
      <c r="I664" s="205"/>
      <c r="J664" s="201"/>
      <c r="K664" s="201"/>
      <c r="L664" s="206"/>
      <c r="M664" s="207"/>
      <c r="N664" s="208"/>
      <c r="O664" s="208"/>
      <c r="P664" s="208"/>
      <c r="Q664" s="208"/>
      <c r="R664" s="208"/>
      <c r="S664" s="208"/>
      <c r="T664" s="209"/>
      <c r="AT664" s="210" t="s">
        <v>122</v>
      </c>
      <c r="AU664" s="210" t="s">
        <v>79</v>
      </c>
      <c r="AV664" s="13" t="s">
        <v>81</v>
      </c>
      <c r="AW664" s="13" t="s">
        <v>30</v>
      </c>
      <c r="AX664" s="13" t="s">
        <v>73</v>
      </c>
      <c r="AY664" s="210" t="s">
        <v>115</v>
      </c>
    </row>
    <row r="665" spans="1:65" s="14" customFormat="1" ht="11.25">
      <c r="B665" s="211"/>
      <c r="C665" s="212"/>
      <c r="D665" s="195" t="s">
        <v>122</v>
      </c>
      <c r="E665" s="213" t="s">
        <v>1</v>
      </c>
      <c r="F665" s="214" t="s">
        <v>124</v>
      </c>
      <c r="G665" s="212"/>
      <c r="H665" s="215">
        <v>36.799999999999997</v>
      </c>
      <c r="I665" s="216"/>
      <c r="J665" s="212"/>
      <c r="K665" s="212"/>
      <c r="L665" s="217"/>
      <c r="M665" s="218"/>
      <c r="N665" s="219"/>
      <c r="O665" s="219"/>
      <c r="P665" s="219"/>
      <c r="Q665" s="219"/>
      <c r="R665" s="219"/>
      <c r="S665" s="219"/>
      <c r="T665" s="220"/>
      <c r="AT665" s="221" t="s">
        <v>122</v>
      </c>
      <c r="AU665" s="221" t="s">
        <v>79</v>
      </c>
      <c r="AV665" s="14" t="s">
        <v>120</v>
      </c>
      <c r="AW665" s="14" t="s">
        <v>30</v>
      </c>
      <c r="AX665" s="14" t="s">
        <v>79</v>
      </c>
      <c r="AY665" s="221" t="s">
        <v>115</v>
      </c>
    </row>
    <row r="666" spans="1:65" s="2" customFormat="1" ht="16.5" customHeight="1">
      <c r="A666" s="34"/>
      <c r="B666" s="35"/>
      <c r="C666" s="181" t="s">
        <v>591</v>
      </c>
      <c r="D666" s="181" t="s">
        <v>116</v>
      </c>
      <c r="E666" s="182" t="s">
        <v>592</v>
      </c>
      <c r="F666" s="183" t="s">
        <v>593</v>
      </c>
      <c r="G666" s="184" t="s">
        <v>165</v>
      </c>
      <c r="H666" s="185">
        <v>90</v>
      </c>
      <c r="I666" s="186"/>
      <c r="J666" s="187">
        <f>ROUND(I666*H666,2)</f>
        <v>0</v>
      </c>
      <c r="K666" s="188"/>
      <c r="L666" s="39"/>
      <c r="M666" s="189" t="s">
        <v>1</v>
      </c>
      <c r="N666" s="190" t="s">
        <v>38</v>
      </c>
      <c r="O666" s="71"/>
      <c r="P666" s="191">
        <f>O666*H666</f>
        <v>0</v>
      </c>
      <c r="Q666" s="191">
        <v>0</v>
      </c>
      <c r="R666" s="191">
        <f>Q666*H666</f>
        <v>0</v>
      </c>
      <c r="S666" s="191">
        <v>0</v>
      </c>
      <c r="T666" s="192">
        <f>S666*H666</f>
        <v>0</v>
      </c>
      <c r="U666" s="34"/>
      <c r="V666" s="34"/>
      <c r="W666" s="34"/>
      <c r="X666" s="34"/>
      <c r="Y666" s="34"/>
      <c r="Z666" s="34"/>
      <c r="AA666" s="34"/>
      <c r="AB666" s="34"/>
      <c r="AC666" s="34"/>
      <c r="AD666" s="34"/>
      <c r="AE666" s="34"/>
      <c r="AR666" s="193" t="s">
        <v>584</v>
      </c>
      <c r="AT666" s="193" t="s">
        <v>116</v>
      </c>
      <c r="AU666" s="193" t="s">
        <v>79</v>
      </c>
      <c r="AY666" s="17" t="s">
        <v>115</v>
      </c>
      <c r="BE666" s="194">
        <f>IF(N666="základní",J666,0)</f>
        <v>0</v>
      </c>
      <c r="BF666" s="194">
        <f>IF(N666="snížená",J666,0)</f>
        <v>0</v>
      </c>
      <c r="BG666" s="194">
        <f>IF(N666="zákl. přenesená",J666,0)</f>
        <v>0</v>
      </c>
      <c r="BH666" s="194">
        <f>IF(N666="sníž. přenesená",J666,0)</f>
        <v>0</v>
      </c>
      <c r="BI666" s="194">
        <f>IF(N666="nulová",J666,0)</f>
        <v>0</v>
      </c>
      <c r="BJ666" s="17" t="s">
        <v>79</v>
      </c>
      <c r="BK666" s="194">
        <f>ROUND(I666*H666,2)</f>
        <v>0</v>
      </c>
      <c r="BL666" s="17" t="s">
        <v>584</v>
      </c>
      <c r="BM666" s="193" t="s">
        <v>594</v>
      </c>
    </row>
    <row r="667" spans="1:65" s="2" customFormat="1" ht="11.25">
      <c r="A667" s="34"/>
      <c r="B667" s="35"/>
      <c r="C667" s="36"/>
      <c r="D667" s="195" t="s">
        <v>121</v>
      </c>
      <c r="E667" s="36"/>
      <c r="F667" s="196" t="s">
        <v>593</v>
      </c>
      <c r="G667" s="36"/>
      <c r="H667" s="36"/>
      <c r="I667" s="197"/>
      <c r="J667" s="36"/>
      <c r="K667" s="36"/>
      <c r="L667" s="39"/>
      <c r="M667" s="198"/>
      <c r="N667" s="199"/>
      <c r="O667" s="71"/>
      <c r="P667" s="71"/>
      <c r="Q667" s="71"/>
      <c r="R667" s="71"/>
      <c r="S667" s="71"/>
      <c r="T667" s="72"/>
      <c r="U667" s="34"/>
      <c r="V667" s="34"/>
      <c r="W667" s="34"/>
      <c r="X667" s="34"/>
      <c r="Y667" s="34"/>
      <c r="Z667" s="34"/>
      <c r="AA667" s="34"/>
      <c r="AB667" s="34"/>
      <c r="AC667" s="34"/>
      <c r="AD667" s="34"/>
      <c r="AE667" s="34"/>
      <c r="AT667" s="17" t="s">
        <v>121</v>
      </c>
      <c r="AU667" s="17" t="s">
        <v>79</v>
      </c>
    </row>
    <row r="668" spans="1:65" s="13" customFormat="1" ht="11.25">
      <c r="B668" s="200"/>
      <c r="C668" s="201"/>
      <c r="D668" s="195" t="s">
        <v>122</v>
      </c>
      <c r="E668" s="202" t="s">
        <v>1</v>
      </c>
      <c r="F668" s="203" t="s">
        <v>304</v>
      </c>
      <c r="G668" s="201"/>
      <c r="H668" s="204">
        <v>90</v>
      </c>
      <c r="I668" s="205"/>
      <c r="J668" s="201"/>
      <c r="K668" s="201"/>
      <c r="L668" s="206"/>
      <c r="M668" s="207"/>
      <c r="N668" s="208"/>
      <c r="O668" s="208"/>
      <c r="P668" s="208"/>
      <c r="Q668" s="208"/>
      <c r="R668" s="208"/>
      <c r="S668" s="208"/>
      <c r="T668" s="209"/>
      <c r="AT668" s="210" t="s">
        <v>122</v>
      </c>
      <c r="AU668" s="210" t="s">
        <v>79</v>
      </c>
      <c r="AV668" s="13" t="s">
        <v>81</v>
      </c>
      <c r="AW668" s="13" t="s">
        <v>30</v>
      </c>
      <c r="AX668" s="13" t="s">
        <v>73</v>
      </c>
      <c r="AY668" s="210" t="s">
        <v>115</v>
      </c>
    </row>
    <row r="669" spans="1:65" s="14" customFormat="1" ht="11.25">
      <c r="B669" s="211"/>
      <c r="C669" s="212"/>
      <c r="D669" s="195" t="s">
        <v>122</v>
      </c>
      <c r="E669" s="213" t="s">
        <v>1</v>
      </c>
      <c r="F669" s="214" t="s">
        <v>124</v>
      </c>
      <c r="G669" s="212"/>
      <c r="H669" s="215">
        <v>90</v>
      </c>
      <c r="I669" s="216"/>
      <c r="J669" s="212"/>
      <c r="K669" s="212"/>
      <c r="L669" s="217"/>
      <c r="M669" s="218"/>
      <c r="N669" s="219"/>
      <c r="O669" s="219"/>
      <c r="P669" s="219"/>
      <c r="Q669" s="219"/>
      <c r="R669" s="219"/>
      <c r="S669" s="219"/>
      <c r="T669" s="220"/>
      <c r="AT669" s="221" t="s">
        <v>122</v>
      </c>
      <c r="AU669" s="221" t="s">
        <v>79</v>
      </c>
      <c r="AV669" s="14" t="s">
        <v>120</v>
      </c>
      <c r="AW669" s="14" t="s">
        <v>30</v>
      </c>
      <c r="AX669" s="14" t="s">
        <v>79</v>
      </c>
      <c r="AY669" s="221" t="s">
        <v>115</v>
      </c>
    </row>
    <row r="670" spans="1:65" s="2" customFormat="1" ht="16.5" customHeight="1">
      <c r="A670" s="34"/>
      <c r="B670" s="35"/>
      <c r="C670" s="222" t="s">
        <v>595</v>
      </c>
      <c r="D670" s="222" t="s">
        <v>131</v>
      </c>
      <c r="E670" s="223" t="s">
        <v>596</v>
      </c>
      <c r="F670" s="224" t="s">
        <v>597</v>
      </c>
      <c r="G670" s="225" t="s">
        <v>141</v>
      </c>
      <c r="H670" s="226">
        <v>91</v>
      </c>
      <c r="I670" s="227"/>
      <c r="J670" s="228">
        <f>ROUND(I670*H670,2)</f>
        <v>0</v>
      </c>
      <c r="K670" s="229"/>
      <c r="L670" s="230"/>
      <c r="M670" s="231" t="s">
        <v>1</v>
      </c>
      <c r="N670" s="232" t="s">
        <v>38</v>
      </c>
      <c r="O670" s="71"/>
      <c r="P670" s="191">
        <f>O670*H670</f>
        <v>0</v>
      </c>
      <c r="Q670" s="191">
        <v>0</v>
      </c>
      <c r="R670" s="191">
        <f>Q670*H670</f>
        <v>0</v>
      </c>
      <c r="S670" s="191">
        <v>0</v>
      </c>
      <c r="T670" s="192">
        <f>S670*H670</f>
        <v>0</v>
      </c>
      <c r="U670" s="34"/>
      <c r="V670" s="34"/>
      <c r="W670" s="34"/>
      <c r="X670" s="34"/>
      <c r="Y670" s="34"/>
      <c r="Z670" s="34"/>
      <c r="AA670" s="34"/>
      <c r="AB670" s="34"/>
      <c r="AC670" s="34"/>
      <c r="AD670" s="34"/>
      <c r="AE670" s="34"/>
      <c r="AR670" s="193" t="s">
        <v>584</v>
      </c>
      <c r="AT670" s="193" t="s">
        <v>131</v>
      </c>
      <c r="AU670" s="193" t="s">
        <v>79</v>
      </c>
      <c r="AY670" s="17" t="s">
        <v>115</v>
      </c>
      <c r="BE670" s="194">
        <f>IF(N670="základní",J670,0)</f>
        <v>0</v>
      </c>
      <c r="BF670" s="194">
        <f>IF(N670="snížená",J670,0)</f>
        <v>0</v>
      </c>
      <c r="BG670" s="194">
        <f>IF(N670="zákl. přenesená",J670,0)</f>
        <v>0</v>
      </c>
      <c r="BH670" s="194">
        <f>IF(N670="sníž. přenesená",J670,0)</f>
        <v>0</v>
      </c>
      <c r="BI670" s="194">
        <f>IF(N670="nulová",J670,0)</f>
        <v>0</v>
      </c>
      <c r="BJ670" s="17" t="s">
        <v>79</v>
      </c>
      <c r="BK670" s="194">
        <f>ROUND(I670*H670,2)</f>
        <v>0</v>
      </c>
      <c r="BL670" s="17" t="s">
        <v>584</v>
      </c>
      <c r="BM670" s="193" t="s">
        <v>598</v>
      </c>
    </row>
    <row r="671" spans="1:65" s="2" customFormat="1" ht="11.25">
      <c r="A671" s="34"/>
      <c r="B671" s="35"/>
      <c r="C671" s="36"/>
      <c r="D671" s="195" t="s">
        <v>121</v>
      </c>
      <c r="E671" s="36"/>
      <c r="F671" s="196" t="s">
        <v>597</v>
      </c>
      <c r="G671" s="36"/>
      <c r="H671" s="36"/>
      <c r="I671" s="197"/>
      <c r="J671" s="36"/>
      <c r="K671" s="36"/>
      <c r="L671" s="39"/>
      <c r="M671" s="198"/>
      <c r="N671" s="199"/>
      <c r="O671" s="71"/>
      <c r="P671" s="71"/>
      <c r="Q671" s="71"/>
      <c r="R671" s="71"/>
      <c r="S671" s="71"/>
      <c r="T671" s="72"/>
      <c r="U671" s="34"/>
      <c r="V671" s="34"/>
      <c r="W671" s="34"/>
      <c r="X671" s="34"/>
      <c r="Y671" s="34"/>
      <c r="Z671" s="34"/>
      <c r="AA671" s="34"/>
      <c r="AB671" s="34"/>
      <c r="AC671" s="34"/>
      <c r="AD671" s="34"/>
      <c r="AE671" s="34"/>
      <c r="AT671" s="17" t="s">
        <v>121</v>
      </c>
      <c r="AU671" s="17" t="s">
        <v>79</v>
      </c>
    </row>
    <row r="672" spans="1:65" s="13" customFormat="1" ht="11.25">
      <c r="B672" s="200"/>
      <c r="C672" s="201"/>
      <c r="D672" s="195" t="s">
        <v>122</v>
      </c>
      <c r="E672" s="202" t="s">
        <v>1</v>
      </c>
      <c r="F672" s="203" t="s">
        <v>486</v>
      </c>
      <c r="G672" s="201"/>
      <c r="H672" s="204">
        <v>91</v>
      </c>
      <c r="I672" s="205"/>
      <c r="J672" s="201"/>
      <c r="K672" s="201"/>
      <c r="L672" s="206"/>
      <c r="M672" s="207"/>
      <c r="N672" s="208"/>
      <c r="O672" s="208"/>
      <c r="P672" s="208"/>
      <c r="Q672" s="208"/>
      <c r="R672" s="208"/>
      <c r="S672" s="208"/>
      <c r="T672" s="209"/>
      <c r="AT672" s="210" t="s">
        <v>122</v>
      </c>
      <c r="AU672" s="210" t="s">
        <v>79</v>
      </c>
      <c r="AV672" s="13" t="s">
        <v>81</v>
      </c>
      <c r="AW672" s="13" t="s">
        <v>30</v>
      </c>
      <c r="AX672" s="13" t="s">
        <v>73</v>
      </c>
      <c r="AY672" s="210" t="s">
        <v>115</v>
      </c>
    </row>
    <row r="673" spans="1:65" s="14" customFormat="1" ht="11.25">
      <c r="B673" s="211"/>
      <c r="C673" s="212"/>
      <c r="D673" s="195" t="s">
        <v>122</v>
      </c>
      <c r="E673" s="213" t="s">
        <v>1</v>
      </c>
      <c r="F673" s="214" t="s">
        <v>124</v>
      </c>
      <c r="G673" s="212"/>
      <c r="H673" s="215">
        <v>91</v>
      </c>
      <c r="I673" s="216"/>
      <c r="J673" s="212"/>
      <c r="K673" s="212"/>
      <c r="L673" s="217"/>
      <c r="M673" s="218"/>
      <c r="N673" s="219"/>
      <c r="O673" s="219"/>
      <c r="P673" s="219"/>
      <c r="Q673" s="219"/>
      <c r="R673" s="219"/>
      <c r="S673" s="219"/>
      <c r="T673" s="220"/>
      <c r="AT673" s="221" t="s">
        <v>122</v>
      </c>
      <c r="AU673" s="221" t="s">
        <v>79</v>
      </c>
      <c r="AV673" s="14" t="s">
        <v>120</v>
      </c>
      <c r="AW673" s="14" t="s">
        <v>30</v>
      </c>
      <c r="AX673" s="14" t="s">
        <v>79</v>
      </c>
      <c r="AY673" s="221" t="s">
        <v>115</v>
      </c>
    </row>
    <row r="674" spans="1:65" s="2" customFormat="1" ht="16.5" customHeight="1">
      <c r="A674" s="34"/>
      <c r="B674" s="35"/>
      <c r="C674" s="222" t="s">
        <v>374</v>
      </c>
      <c r="D674" s="222" t="s">
        <v>131</v>
      </c>
      <c r="E674" s="223" t="s">
        <v>599</v>
      </c>
      <c r="F674" s="224" t="s">
        <v>600</v>
      </c>
      <c r="G674" s="225" t="s">
        <v>141</v>
      </c>
      <c r="H674" s="226">
        <v>94</v>
      </c>
      <c r="I674" s="227"/>
      <c r="J674" s="228">
        <f>ROUND(I674*H674,2)</f>
        <v>0</v>
      </c>
      <c r="K674" s="229"/>
      <c r="L674" s="230"/>
      <c r="M674" s="231" t="s">
        <v>1</v>
      </c>
      <c r="N674" s="232" t="s">
        <v>38</v>
      </c>
      <c r="O674" s="71"/>
      <c r="P674" s="191">
        <f>O674*H674</f>
        <v>0</v>
      </c>
      <c r="Q674" s="191">
        <v>0</v>
      </c>
      <c r="R674" s="191">
        <f>Q674*H674</f>
        <v>0</v>
      </c>
      <c r="S674" s="191">
        <v>0</v>
      </c>
      <c r="T674" s="192">
        <f>S674*H674</f>
        <v>0</v>
      </c>
      <c r="U674" s="34"/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  <c r="AR674" s="193" t="s">
        <v>584</v>
      </c>
      <c r="AT674" s="193" t="s">
        <v>131</v>
      </c>
      <c r="AU674" s="193" t="s">
        <v>79</v>
      </c>
      <c r="AY674" s="17" t="s">
        <v>115</v>
      </c>
      <c r="BE674" s="194">
        <f>IF(N674="základní",J674,0)</f>
        <v>0</v>
      </c>
      <c r="BF674" s="194">
        <f>IF(N674="snížená",J674,0)</f>
        <v>0</v>
      </c>
      <c r="BG674" s="194">
        <f>IF(N674="zákl. přenesená",J674,0)</f>
        <v>0</v>
      </c>
      <c r="BH674" s="194">
        <f>IF(N674="sníž. přenesená",J674,0)</f>
        <v>0</v>
      </c>
      <c r="BI674" s="194">
        <f>IF(N674="nulová",J674,0)</f>
        <v>0</v>
      </c>
      <c r="BJ674" s="17" t="s">
        <v>79</v>
      </c>
      <c r="BK674" s="194">
        <f>ROUND(I674*H674,2)</f>
        <v>0</v>
      </c>
      <c r="BL674" s="17" t="s">
        <v>584</v>
      </c>
      <c r="BM674" s="193" t="s">
        <v>601</v>
      </c>
    </row>
    <row r="675" spans="1:65" s="2" customFormat="1" ht="11.25">
      <c r="A675" s="34"/>
      <c r="B675" s="35"/>
      <c r="C675" s="36"/>
      <c r="D675" s="195" t="s">
        <v>121</v>
      </c>
      <c r="E675" s="36"/>
      <c r="F675" s="196" t="s">
        <v>600</v>
      </c>
      <c r="G675" s="36"/>
      <c r="H675" s="36"/>
      <c r="I675" s="197"/>
      <c r="J675" s="36"/>
      <c r="K675" s="36"/>
      <c r="L675" s="39"/>
      <c r="M675" s="198"/>
      <c r="N675" s="199"/>
      <c r="O675" s="71"/>
      <c r="P675" s="71"/>
      <c r="Q675" s="71"/>
      <c r="R675" s="71"/>
      <c r="S675" s="71"/>
      <c r="T675" s="72"/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T675" s="17" t="s">
        <v>121</v>
      </c>
      <c r="AU675" s="17" t="s">
        <v>79</v>
      </c>
    </row>
    <row r="676" spans="1:65" s="13" customFormat="1" ht="11.25">
      <c r="B676" s="200"/>
      <c r="C676" s="201"/>
      <c r="D676" s="195" t="s">
        <v>122</v>
      </c>
      <c r="E676" s="202" t="s">
        <v>1</v>
      </c>
      <c r="F676" s="203" t="s">
        <v>602</v>
      </c>
      <c r="G676" s="201"/>
      <c r="H676" s="204">
        <v>94</v>
      </c>
      <c r="I676" s="205"/>
      <c r="J676" s="201"/>
      <c r="K676" s="201"/>
      <c r="L676" s="206"/>
      <c r="M676" s="207"/>
      <c r="N676" s="208"/>
      <c r="O676" s="208"/>
      <c r="P676" s="208"/>
      <c r="Q676" s="208"/>
      <c r="R676" s="208"/>
      <c r="S676" s="208"/>
      <c r="T676" s="209"/>
      <c r="AT676" s="210" t="s">
        <v>122</v>
      </c>
      <c r="AU676" s="210" t="s">
        <v>79</v>
      </c>
      <c r="AV676" s="13" t="s">
        <v>81</v>
      </c>
      <c r="AW676" s="13" t="s">
        <v>30</v>
      </c>
      <c r="AX676" s="13" t="s">
        <v>73</v>
      </c>
      <c r="AY676" s="210" t="s">
        <v>115</v>
      </c>
    </row>
    <row r="677" spans="1:65" s="14" customFormat="1" ht="11.25">
      <c r="B677" s="211"/>
      <c r="C677" s="212"/>
      <c r="D677" s="195" t="s">
        <v>122</v>
      </c>
      <c r="E677" s="213" t="s">
        <v>1</v>
      </c>
      <c r="F677" s="214" t="s">
        <v>124</v>
      </c>
      <c r="G677" s="212"/>
      <c r="H677" s="215">
        <v>94</v>
      </c>
      <c r="I677" s="216"/>
      <c r="J677" s="212"/>
      <c r="K677" s="212"/>
      <c r="L677" s="217"/>
      <c r="M677" s="218"/>
      <c r="N677" s="219"/>
      <c r="O677" s="219"/>
      <c r="P677" s="219"/>
      <c r="Q677" s="219"/>
      <c r="R677" s="219"/>
      <c r="S677" s="219"/>
      <c r="T677" s="220"/>
      <c r="AT677" s="221" t="s">
        <v>122</v>
      </c>
      <c r="AU677" s="221" t="s">
        <v>79</v>
      </c>
      <c r="AV677" s="14" t="s">
        <v>120</v>
      </c>
      <c r="AW677" s="14" t="s">
        <v>30</v>
      </c>
      <c r="AX677" s="14" t="s">
        <v>79</v>
      </c>
      <c r="AY677" s="221" t="s">
        <v>115</v>
      </c>
    </row>
    <row r="678" spans="1:65" s="2" customFormat="1" ht="16.5" customHeight="1">
      <c r="A678" s="34"/>
      <c r="B678" s="35"/>
      <c r="C678" s="222" t="s">
        <v>603</v>
      </c>
      <c r="D678" s="222" t="s">
        <v>131</v>
      </c>
      <c r="E678" s="223" t="s">
        <v>604</v>
      </c>
      <c r="F678" s="224" t="s">
        <v>605</v>
      </c>
      <c r="G678" s="225" t="s">
        <v>134</v>
      </c>
      <c r="H678" s="226">
        <v>26.1</v>
      </c>
      <c r="I678" s="227"/>
      <c r="J678" s="228">
        <f>ROUND(I678*H678,2)</f>
        <v>0</v>
      </c>
      <c r="K678" s="229"/>
      <c r="L678" s="230"/>
      <c r="M678" s="231" t="s">
        <v>1</v>
      </c>
      <c r="N678" s="232" t="s">
        <v>38</v>
      </c>
      <c r="O678" s="71"/>
      <c r="P678" s="191">
        <f>O678*H678</f>
        <v>0</v>
      </c>
      <c r="Q678" s="191">
        <v>0</v>
      </c>
      <c r="R678" s="191">
        <f>Q678*H678</f>
        <v>0</v>
      </c>
      <c r="S678" s="191">
        <v>0</v>
      </c>
      <c r="T678" s="192">
        <f>S678*H678</f>
        <v>0</v>
      </c>
      <c r="U678" s="34"/>
      <c r="V678" s="34"/>
      <c r="W678" s="34"/>
      <c r="X678" s="34"/>
      <c r="Y678" s="34"/>
      <c r="Z678" s="34"/>
      <c r="AA678" s="34"/>
      <c r="AB678" s="34"/>
      <c r="AC678" s="34"/>
      <c r="AD678" s="34"/>
      <c r="AE678" s="34"/>
      <c r="AR678" s="193" t="s">
        <v>584</v>
      </c>
      <c r="AT678" s="193" t="s">
        <v>131</v>
      </c>
      <c r="AU678" s="193" t="s">
        <v>79</v>
      </c>
      <c r="AY678" s="17" t="s">
        <v>115</v>
      </c>
      <c r="BE678" s="194">
        <f>IF(N678="základní",J678,0)</f>
        <v>0</v>
      </c>
      <c r="BF678" s="194">
        <f>IF(N678="snížená",J678,0)</f>
        <v>0</v>
      </c>
      <c r="BG678" s="194">
        <f>IF(N678="zákl. přenesená",J678,0)</f>
        <v>0</v>
      </c>
      <c r="BH678" s="194">
        <f>IF(N678="sníž. přenesená",J678,0)</f>
        <v>0</v>
      </c>
      <c r="BI678" s="194">
        <f>IF(N678="nulová",J678,0)</f>
        <v>0</v>
      </c>
      <c r="BJ678" s="17" t="s">
        <v>79</v>
      </c>
      <c r="BK678" s="194">
        <f>ROUND(I678*H678,2)</f>
        <v>0</v>
      </c>
      <c r="BL678" s="17" t="s">
        <v>584</v>
      </c>
      <c r="BM678" s="193" t="s">
        <v>606</v>
      </c>
    </row>
    <row r="679" spans="1:65" s="2" customFormat="1" ht="11.25">
      <c r="A679" s="34"/>
      <c r="B679" s="35"/>
      <c r="C679" s="36"/>
      <c r="D679" s="195" t="s">
        <v>121</v>
      </c>
      <c r="E679" s="36"/>
      <c r="F679" s="196" t="s">
        <v>605</v>
      </c>
      <c r="G679" s="36"/>
      <c r="H679" s="36"/>
      <c r="I679" s="197"/>
      <c r="J679" s="36"/>
      <c r="K679" s="36"/>
      <c r="L679" s="39"/>
      <c r="M679" s="198"/>
      <c r="N679" s="199"/>
      <c r="O679" s="71"/>
      <c r="P679" s="71"/>
      <c r="Q679" s="71"/>
      <c r="R679" s="71"/>
      <c r="S679" s="71"/>
      <c r="T679" s="72"/>
      <c r="U679" s="34"/>
      <c r="V679" s="34"/>
      <c r="W679" s="34"/>
      <c r="X679" s="34"/>
      <c r="Y679" s="34"/>
      <c r="Z679" s="34"/>
      <c r="AA679" s="34"/>
      <c r="AB679" s="34"/>
      <c r="AC679" s="34"/>
      <c r="AD679" s="34"/>
      <c r="AE679" s="34"/>
      <c r="AT679" s="17" t="s">
        <v>121</v>
      </c>
      <c r="AU679" s="17" t="s">
        <v>79</v>
      </c>
    </row>
    <row r="680" spans="1:65" s="13" customFormat="1" ht="11.25">
      <c r="B680" s="200"/>
      <c r="C680" s="201"/>
      <c r="D680" s="195" t="s">
        <v>122</v>
      </c>
      <c r="E680" s="202" t="s">
        <v>1</v>
      </c>
      <c r="F680" s="203" t="s">
        <v>607</v>
      </c>
      <c r="G680" s="201"/>
      <c r="H680" s="204">
        <v>26.1</v>
      </c>
      <c r="I680" s="205"/>
      <c r="J680" s="201"/>
      <c r="K680" s="201"/>
      <c r="L680" s="206"/>
      <c r="M680" s="207"/>
      <c r="N680" s="208"/>
      <c r="O680" s="208"/>
      <c r="P680" s="208"/>
      <c r="Q680" s="208"/>
      <c r="R680" s="208"/>
      <c r="S680" s="208"/>
      <c r="T680" s="209"/>
      <c r="AT680" s="210" t="s">
        <v>122</v>
      </c>
      <c r="AU680" s="210" t="s">
        <v>79</v>
      </c>
      <c r="AV680" s="13" t="s">
        <v>81</v>
      </c>
      <c r="AW680" s="13" t="s">
        <v>30</v>
      </c>
      <c r="AX680" s="13" t="s">
        <v>73</v>
      </c>
      <c r="AY680" s="210" t="s">
        <v>115</v>
      </c>
    </row>
    <row r="681" spans="1:65" s="14" customFormat="1" ht="11.25">
      <c r="B681" s="211"/>
      <c r="C681" s="212"/>
      <c r="D681" s="195" t="s">
        <v>122</v>
      </c>
      <c r="E681" s="213" t="s">
        <v>1</v>
      </c>
      <c r="F681" s="214" t="s">
        <v>124</v>
      </c>
      <c r="G681" s="212"/>
      <c r="H681" s="215">
        <v>26.1</v>
      </c>
      <c r="I681" s="216"/>
      <c r="J681" s="212"/>
      <c r="K681" s="212"/>
      <c r="L681" s="217"/>
      <c r="M681" s="218"/>
      <c r="N681" s="219"/>
      <c r="O681" s="219"/>
      <c r="P681" s="219"/>
      <c r="Q681" s="219"/>
      <c r="R681" s="219"/>
      <c r="S681" s="219"/>
      <c r="T681" s="220"/>
      <c r="AT681" s="221" t="s">
        <v>122</v>
      </c>
      <c r="AU681" s="221" t="s">
        <v>79</v>
      </c>
      <c r="AV681" s="14" t="s">
        <v>120</v>
      </c>
      <c r="AW681" s="14" t="s">
        <v>30</v>
      </c>
      <c r="AX681" s="14" t="s">
        <v>79</v>
      </c>
      <c r="AY681" s="221" t="s">
        <v>115</v>
      </c>
    </row>
    <row r="682" spans="1:65" s="2" customFormat="1" ht="16.5" customHeight="1">
      <c r="A682" s="34"/>
      <c r="B682" s="35"/>
      <c r="C682" s="222" t="s">
        <v>381</v>
      </c>
      <c r="D682" s="222" t="s">
        <v>131</v>
      </c>
      <c r="E682" s="223" t="s">
        <v>608</v>
      </c>
      <c r="F682" s="224" t="s">
        <v>609</v>
      </c>
      <c r="G682" s="225" t="s">
        <v>134</v>
      </c>
      <c r="H682" s="226">
        <v>52.2</v>
      </c>
      <c r="I682" s="227"/>
      <c r="J682" s="228">
        <f>ROUND(I682*H682,2)</f>
        <v>0</v>
      </c>
      <c r="K682" s="229"/>
      <c r="L682" s="230"/>
      <c r="M682" s="231" t="s">
        <v>1</v>
      </c>
      <c r="N682" s="232" t="s">
        <v>38</v>
      </c>
      <c r="O682" s="71"/>
      <c r="P682" s="191">
        <f>O682*H682</f>
        <v>0</v>
      </c>
      <c r="Q682" s="191">
        <v>0</v>
      </c>
      <c r="R682" s="191">
        <f>Q682*H682</f>
        <v>0</v>
      </c>
      <c r="S682" s="191">
        <v>0</v>
      </c>
      <c r="T682" s="192">
        <f>S682*H682</f>
        <v>0</v>
      </c>
      <c r="U682" s="34"/>
      <c r="V682" s="34"/>
      <c r="W682" s="34"/>
      <c r="X682" s="34"/>
      <c r="Y682" s="34"/>
      <c r="Z682" s="34"/>
      <c r="AA682" s="34"/>
      <c r="AB682" s="34"/>
      <c r="AC682" s="34"/>
      <c r="AD682" s="34"/>
      <c r="AE682" s="34"/>
      <c r="AR682" s="193" t="s">
        <v>584</v>
      </c>
      <c r="AT682" s="193" t="s">
        <v>131</v>
      </c>
      <c r="AU682" s="193" t="s">
        <v>79</v>
      </c>
      <c r="AY682" s="17" t="s">
        <v>115</v>
      </c>
      <c r="BE682" s="194">
        <f>IF(N682="základní",J682,0)</f>
        <v>0</v>
      </c>
      <c r="BF682" s="194">
        <f>IF(N682="snížená",J682,0)</f>
        <v>0</v>
      </c>
      <c r="BG682" s="194">
        <f>IF(N682="zákl. přenesená",J682,0)</f>
        <v>0</v>
      </c>
      <c r="BH682" s="194">
        <f>IF(N682="sníž. přenesená",J682,0)</f>
        <v>0</v>
      </c>
      <c r="BI682" s="194">
        <f>IF(N682="nulová",J682,0)</f>
        <v>0</v>
      </c>
      <c r="BJ682" s="17" t="s">
        <v>79</v>
      </c>
      <c r="BK682" s="194">
        <f>ROUND(I682*H682,2)</f>
        <v>0</v>
      </c>
      <c r="BL682" s="17" t="s">
        <v>584</v>
      </c>
      <c r="BM682" s="193" t="s">
        <v>610</v>
      </c>
    </row>
    <row r="683" spans="1:65" s="2" customFormat="1" ht="11.25">
      <c r="A683" s="34"/>
      <c r="B683" s="35"/>
      <c r="C683" s="36"/>
      <c r="D683" s="195" t="s">
        <v>121</v>
      </c>
      <c r="E683" s="36"/>
      <c r="F683" s="196" t="s">
        <v>609</v>
      </c>
      <c r="G683" s="36"/>
      <c r="H683" s="36"/>
      <c r="I683" s="197"/>
      <c r="J683" s="36"/>
      <c r="K683" s="36"/>
      <c r="L683" s="39"/>
      <c r="M683" s="198"/>
      <c r="N683" s="199"/>
      <c r="O683" s="71"/>
      <c r="P683" s="71"/>
      <c r="Q683" s="71"/>
      <c r="R683" s="71"/>
      <c r="S683" s="71"/>
      <c r="T683" s="72"/>
      <c r="U683" s="34"/>
      <c r="V683" s="34"/>
      <c r="W683" s="34"/>
      <c r="X683" s="34"/>
      <c r="Y683" s="34"/>
      <c r="Z683" s="34"/>
      <c r="AA683" s="34"/>
      <c r="AB683" s="34"/>
      <c r="AC683" s="34"/>
      <c r="AD683" s="34"/>
      <c r="AE683" s="34"/>
      <c r="AT683" s="17" t="s">
        <v>121</v>
      </c>
      <c r="AU683" s="17" t="s">
        <v>79</v>
      </c>
    </row>
    <row r="684" spans="1:65" s="13" customFormat="1" ht="11.25">
      <c r="B684" s="200"/>
      <c r="C684" s="201"/>
      <c r="D684" s="195" t="s">
        <v>122</v>
      </c>
      <c r="E684" s="202" t="s">
        <v>1</v>
      </c>
      <c r="F684" s="203" t="s">
        <v>611</v>
      </c>
      <c r="G684" s="201"/>
      <c r="H684" s="204">
        <v>52.2</v>
      </c>
      <c r="I684" s="205"/>
      <c r="J684" s="201"/>
      <c r="K684" s="201"/>
      <c r="L684" s="206"/>
      <c r="M684" s="207"/>
      <c r="N684" s="208"/>
      <c r="O684" s="208"/>
      <c r="P684" s="208"/>
      <c r="Q684" s="208"/>
      <c r="R684" s="208"/>
      <c r="S684" s="208"/>
      <c r="T684" s="209"/>
      <c r="AT684" s="210" t="s">
        <v>122</v>
      </c>
      <c r="AU684" s="210" t="s">
        <v>79</v>
      </c>
      <c r="AV684" s="13" t="s">
        <v>81</v>
      </c>
      <c r="AW684" s="13" t="s">
        <v>30</v>
      </c>
      <c r="AX684" s="13" t="s">
        <v>73</v>
      </c>
      <c r="AY684" s="210" t="s">
        <v>115</v>
      </c>
    </row>
    <row r="685" spans="1:65" s="14" customFormat="1" ht="11.25">
      <c r="B685" s="211"/>
      <c r="C685" s="212"/>
      <c r="D685" s="195" t="s">
        <v>122</v>
      </c>
      <c r="E685" s="213" t="s">
        <v>1</v>
      </c>
      <c r="F685" s="214" t="s">
        <v>124</v>
      </c>
      <c r="G685" s="212"/>
      <c r="H685" s="215">
        <v>52.2</v>
      </c>
      <c r="I685" s="216"/>
      <c r="J685" s="212"/>
      <c r="K685" s="212"/>
      <c r="L685" s="217"/>
      <c r="M685" s="218"/>
      <c r="N685" s="219"/>
      <c r="O685" s="219"/>
      <c r="P685" s="219"/>
      <c r="Q685" s="219"/>
      <c r="R685" s="219"/>
      <c r="S685" s="219"/>
      <c r="T685" s="220"/>
      <c r="AT685" s="221" t="s">
        <v>122</v>
      </c>
      <c r="AU685" s="221" t="s">
        <v>79</v>
      </c>
      <c r="AV685" s="14" t="s">
        <v>120</v>
      </c>
      <c r="AW685" s="14" t="s">
        <v>30</v>
      </c>
      <c r="AX685" s="14" t="s">
        <v>79</v>
      </c>
      <c r="AY685" s="221" t="s">
        <v>115</v>
      </c>
    </row>
    <row r="686" spans="1:65" s="2" customFormat="1" ht="21.75" customHeight="1">
      <c r="A686" s="34"/>
      <c r="B686" s="35"/>
      <c r="C686" s="222" t="s">
        <v>612</v>
      </c>
      <c r="D686" s="222" t="s">
        <v>131</v>
      </c>
      <c r="E686" s="223" t="s">
        <v>613</v>
      </c>
      <c r="F686" s="224" t="s">
        <v>614</v>
      </c>
      <c r="G686" s="225" t="s">
        <v>127</v>
      </c>
      <c r="H686" s="226">
        <v>12.02</v>
      </c>
      <c r="I686" s="227"/>
      <c r="J686" s="228">
        <f>ROUND(I686*H686,2)</f>
        <v>0</v>
      </c>
      <c r="K686" s="229"/>
      <c r="L686" s="230"/>
      <c r="M686" s="231" t="s">
        <v>1</v>
      </c>
      <c r="N686" s="232" t="s">
        <v>38</v>
      </c>
      <c r="O686" s="71"/>
      <c r="P686" s="191">
        <f>O686*H686</f>
        <v>0</v>
      </c>
      <c r="Q686" s="191">
        <v>0</v>
      </c>
      <c r="R686" s="191">
        <f>Q686*H686</f>
        <v>0</v>
      </c>
      <c r="S686" s="191">
        <v>0</v>
      </c>
      <c r="T686" s="192">
        <f>S686*H686</f>
        <v>0</v>
      </c>
      <c r="U686" s="34"/>
      <c r="V686" s="34"/>
      <c r="W686" s="34"/>
      <c r="X686" s="34"/>
      <c r="Y686" s="34"/>
      <c r="Z686" s="34"/>
      <c r="AA686" s="34"/>
      <c r="AB686" s="34"/>
      <c r="AC686" s="34"/>
      <c r="AD686" s="34"/>
      <c r="AE686" s="34"/>
      <c r="AR686" s="193" t="s">
        <v>584</v>
      </c>
      <c r="AT686" s="193" t="s">
        <v>131</v>
      </c>
      <c r="AU686" s="193" t="s">
        <v>79</v>
      </c>
      <c r="AY686" s="17" t="s">
        <v>115</v>
      </c>
      <c r="BE686" s="194">
        <f>IF(N686="základní",J686,0)</f>
        <v>0</v>
      </c>
      <c r="BF686" s="194">
        <f>IF(N686="snížená",J686,0)</f>
        <v>0</v>
      </c>
      <c r="BG686" s="194">
        <f>IF(N686="zákl. přenesená",J686,0)</f>
        <v>0</v>
      </c>
      <c r="BH686" s="194">
        <f>IF(N686="sníž. přenesená",J686,0)</f>
        <v>0</v>
      </c>
      <c r="BI686" s="194">
        <f>IF(N686="nulová",J686,0)</f>
        <v>0</v>
      </c>
      <c r="BJ686" s="17" t="s">
        <v>79</v>
      </c>
      <c r="BK686" s="194">
        <f>ROUND(I686*H686,2)</f>
        <v>0</v>
      </c>
      <c r="BL686" s="17" t="s">
        <v>584</v>
      </c>
      <c r="BM686" s="193" t="s">
        <v>615</v>
      </c>
    </row>
    <row r="687" spans="1:65" s="2" customFormat="1" ht="11.25">
      <c r="A687" s="34"/>
      <c r="B687" s="35"/>
      <c r="C687" s="36"/>
      <c r="D687" s="195" t="s">
        <v>121</v>
      </c>
      <c r="E687" s="36"/>
      <c r="F687" s="196" t="s">
        <v>614</v>
      </c>
      <c r="G687" s="36"/>
      <c r="H687" s="36"/>
      <c r="I687" s="197"/>
      <c r="J687" s="36"/>
      <c r="K687" s="36"/>
      <c r="L687" s="39"/>
      <c r="M687" s="198"/>
      <c r="N687" s="199"/>
      <c r="O687" s="71"/>
      <c r="P687" s="71"/>
      <c r="Q687" s="71"/>
      <c r="R687" s="71"/>
      <c r="S687" s="71"/>
      <c r="T687" s="72"/>
      <c r="U687" s="34"/>
      <c r="V687" s="34"/>
      <c r="W687" s="34"/>
      <c r="X687" s="34"/>
      <c r="Y687" s="34"/>
      <c r="Z687" s="34"/>
      <c r="AA687" s="34"/>
      <c r="AB687" s="34"/>
      <c r="AC687" s="34"/>
      <c r="AD687" s="34"/>
      <c r="AE687" s="34"/>
      <c r="AT687" s="17" t="s">
        <v>121</v>
      </c>
      <c r="AU687" s="17" t="s">
        <v>79</v>
      </c>
    </row>
    <row r="688" spans="1:65" s="13" customFormat="1" ht="11.25">
      <c r="B688" s="200"/>
      <c r="C688" s="201"/>
      <c r="D688" s="195" t="s">
        <v>122</v>
      </c>
      <c r="E688" s="202" t="s">
        <v>1</v>
      </c>
      <c r="F688" s="203" t="s">
        <v>616</v>
      </c>
      <c r="G688" s="201"/>
      <c r="H688" s="204">
        <v>12.02</v>
      </c>
      <c r="I688" s="205"/>
      <c r="J688" s="201"/>
      <c r="K688" s="201"/>
      <c r="L688" s="206"/>
      <c r="M688" s="207"/>
      <c r="N688" s="208"/>
      <c r="O688" s="208"/>
      <c r="P688" s="208"/>
      <c r="Q688" s="208"/>
      <c r="R688" s="208"/>
      <c r="S688" s="208"/>
      <c r="T688" s="209"/>
      <c r="AT688" s="210" t="s">
        <v>122</v>
      </c>
      <c r="AU688" s="210" t="s">
        <v>79</v>
      </c>
      <c r="AV688" s="13" t="s">
        <v>81</v>
      </c>
      <c r="AW688" s="13" t="s">
        <v>30</v>
      </c>
      <c r="AX688" s="13" t="s">
        <v>73</v>
      </c>
      <c r="AY688" s="210" t="s">
        <v>115</v>
      </c>
    </row>
    <row r="689" spans="1:65" s="14" customFormat="1" ht="11.25">
      <c r="B689" s="211"/>
      <c r="C689" s="212"/>
      <c r="D689" s="195" t="s">
        <v>122</v>
      </c>
      <c r="E689" s="213" t="s">
        <v>1</v>
      </c>
      <c r="F689" s="214" t="s">
        <v>124</v>
      </c>
      <c r="G689" s="212"/>
      <c r="H689" s="215">
        <v>12.02</v>
      </c>
      <c r="I689" s="216"/>
      <c r="J689" s="212"/>
      <c r="K689" s="212"/>
      <c r="L689" s="217"/>
      <c r="M689" s="218"/>
      <c r="N689" s="219"/>
      <c r="O689" s="219"/>
      <c r="P689" s="219"/>
      <c r="Q689" s="219"/>
      <c r="R689" s="219"/>
      <c r="S689" s="219"/>
      <c r="T689" s="220"/>
      <c r="AT689" s="221" t="s">
        <v>122</v>
      </c>
      <c r="AU689" s="221" t="s">
        <v>79</v>
      </c>
      <c r="AV689" s="14" t="s">
        <v>120</v>
      </c>
      <c r="AW689" s="14" t="s">
        <v>30</v>
      </c>
      <c r="AX689" s="14" t="s">
        <v>79</v>
      </c>
      <c r="AY689" s="221" t="s">
        <v>115</v>
      </c>
    </row>
    <row r="690" spans="1:65" s="2" customFormat="1" ht="21.75" customHeight="1">
      <c r="A690" s="34"/>
      <c r="B690" s="35"/>
      <c r="C690" s="181" t="s">
        <v>385</v>
      </c>
      <c r="D690" s="181" t="s">
        <v>116</v>
      </c>
      <c r="E690" s="182" t="s">
        <v>617</v>
      </c>
      <c r="F690" s="183" t="s">
        <v>618</v>
      </c>
      <c r="G690" s="184" t="s">
        <v>165</v>
      </c>
      <c r="H690" s="185">
        <v>96</v>
      </c>
      <c r="I690" s="186"/>
      <c r="J690" s="187">
        <f>ROUND(I690*H690,2)</f>
        <v>0</v>
      </c>
      <c r="K690" s="188"/>
      <c r="L690" s="39"/>
      <c r="M690" s="189" t="s">
        <v>1</v>
      </c>
      <c r="N690" s="190" t="s">
        <v>38</v>
      </c>
      <c r="O690" s="71"/>
      <c r="P690" s="191">
        <f>O690*H690</f>
        <v>0</v>
      </c>
      <c r="Q690" s="191">
        <v>0</v>
      </c>
      <c r="R690" s="191">
        <f>Q690*H690</f>
        <v>0</v>
      </c>
      <c r="S690" s="191">
        <v>0</v>
      </c>
      <c r="T690" s="192">
        <f>S690*H690</f>
        <v>0</v>
      </c>
      <c r="U690" s="34"/>
      <c r="V690" s="34"/>
      <c r="W690" s="34"/>
      <c r="X690" s="34"/>
      <c r="Y690" s="34"/>
      <c r="Z690" s="34"/>
      <c r="AA690" s="34"/>
      <c r="AB690" s="34"/>
      <c r="AC690" s="34"/>
      <c r="AD690" s="34"/>
      <c r="AE690" s="34"/>
      <c r="AR690" s="193" t="s">
        <v>584</v>
      </c>
      <c r="AT690" s="193" t="s">
        <v>116</v>
      </c>
      <c r="AU690" s="193" t="s">
        <v>79</v>
      </c>
      <c r="AY690" s="17" t="s">
        <v>115</v>
      </c>
      <c r="BE690" s="194">
        <f>IF(N690="základní",J690,0)</f>
        <v>0</v>
      </c>
      <c r="BF690" s="194">
        <f>IF(N690="snížená",J690,0)</f>
        <v>0</v>
      </c>
      <c r="BG690" s="194">
        <f>IF(N690="zákl. přenesená",J690,0)</f>
        <v>0</v>
      </c>
      <c r="BH690" s="194">
        <f>IF(N690="sníž. přenesená",J690,0)</f>
        <v>0</v>
      </c>
      <c r="BI690" s="194">
        <f>IF(N690="nulová",J690,0)</f>
        <v>0</v>
      </c>
      <c r="BJ690" s="17" t="s">
        <v>79</v>
      </c>
      <c r="BK690" s="194">
        <f>ROUND(I690*H690,2)</f>
        <v>0</v>
      </c>
      <c r="BL690" s="17" t="s">
        <v>584</v>
      </c>
      <c r="BM690" s="193" t="s">
        <v>619</v>
      </c>
    </row>
    <row r="691" spans="1:65" s="2" customFormat="1" ht="11.25">
      <c r="A691" s="34"/>
      <c r="B691" s="35"/>
      <c r="C691" s="36"/>
      <c r="D691" s="195" t="s">
        <v>121</v>
      </c>
      <c r="E691" s="36"/>
      <c r="F691" s="196" t="s">
        <v>618</v>
      </c>
      <c r="G691" s="36"/>
      <c r="H691" s="36"/>
      <c r="I691" s="197"/>
      <c r="J691" s="36"/>
      <c r="K691" s="36"/>
      <c r="L691" s="39"/>
      <c r="M691" s="198"/>
      <c r="N691" s="199"/>
      <c r="O691" s="71"/>
      <c r="P691" s="71"/>
      <c r="Q691" s="71"/>
      <c r="R691" s="71"/>
      <c r="S691" s="71"/>
      <c r="T691" s="72"/>
      <c r="U691" s="34"/>
      <c r="V691" s="34"/>
      <c r="W691" s="34"/>
      <c r="X691" s="34"/>
      <c r="Y691" s="34"/>
      <c r="Z691" s="34"/>
      <c r="AA691" s="34"/>
      <c r="AB691" s="34"/>
      <c r="AC691" s="34"/>
      <c r="AD691" s="34"/>
      <c r="AE691" s="34"/>
      <c r="AT691" s="17" t="s">
        <v>121</v>
      </c>
      <c r="AU691" s="17" t="s">
        <v>79</v>
      </c>
    </row>
    <row r="692" spans="1:65" s="13" customFormat="1" ht="11.25">
      <c r="B692" s="200"/>
      <c r="C692" s="201"/>
      <c r="D692" s="195" t="s">
        <v>122</v>
      </c>
      <c r="E692" s="202" t="s">
        <v>1</v>
      </c>
      <c r="F692" s="203" t="s">
        <v>317</v>
      </c>
      <c r="G692" s="201"/>
      <c r="H692" s="204">
        <v>96</v>
      </c>
      <c r="I692" s="205"/>
      <c r="J692" s="201"/>
      <c r="K692" s="201"/>
      <c r="L692" s="206"/>
      <c r="M692" s="207"/>
      <c r="N692" s="208"/>
      <c r="O692" s="208"/>
      <c r="P692" s="208"/>
      <c r="Q692" s="208"/>
      <c r="R692" s="208"/>
      <c r="S692" s="208"/>
      <c r="T692" s="209"/>
      <c r="AT692" s="210" t="s">
        <v>122</v>
      </c>
      <c r="AU692" s="210" t="s">
        <v>79</v>
      </c>
      <c r="AV692" s="13" t="s">
        <v>81</v>
      </c>
      <c r="AW692" s="13" t="s">
        <v>30</v>
      </c>
      <c r="AX692" s="13" t="s">
        <v>73</v>
      </c>
      <c r="AY692" s="210" t="s">
        <v>115</v>
      </c>
    </row>
    <row r="693" spans="1:65" s="14" customFormat="1" ht="11.25">
      <c r="B693" s="211"/>
      <c r="C693" s="212"/>
      <c r="D693" s="195" t="s">
        <v>122</v>
      </c>
      <c r="E693" s="213" t="s">
        <v>1</v>
      </c>
      <c r="F693" s="214" t="s">
        <v>124</v>
      </c>
      <c r="G693" s="212"/>
      <c r="H693" s="215">
        <v>96</v>
      </c>
      <c r="I693" s="216"/>
      <c r="J693" s="212"/>
      <c r="K693" s="212"/>
      <c r="L693" s="217"/>
      <c r="M693" s="218"/>
      <c r="N693" s="219"/>
      <c r="O693" s="219"/>
      <c r="P693" s="219"/>
      <c r="Q693" s="219"/>
      <c r="R693" s="219"/>
      <c r="S693" s="219"/>
      <c r="T693" s="220"/>
      <c r="AT693" s="221" t="s">
        <v>122</v>
      </c>
      <c r="AU693" s="221" t="s">
        <v>79</v>
      </c>
      <c r="AV693" s="14" t="s">
        <v>120</v>
      </c>
      <c r="AW693" s="14" t="s">
        <v>30</v>
      </c>
      <c r="AX693" s="14" t="s">
        <v>79</v>
      </c>
      <c r="AY693" s="221" t="s">
        <v>115</v>
      </c>
    </row>
    <row r="694" spans="1:65" s="2" customFormat="1" ht="16.5" customHeight="1">
      <c r="A694" s="34"/>
      <c r="B694" s="35"/>
      <c r="C694" s="222" t="s">
        <v>620</v>
      </c>
      <c r="D694" s="222" t="s">
        <v>131</v>
      </c>
      <c r="E694" s="223" t="s">
        <v>621</v>
      </c>
      <c r="F694" s="224" t="s">
        <v>622</v>
      </c>
      <c r="G694" s="225" t="s">
        <v>141</v>
      </c>
      <c r="H694" s="226">
        <v>96</v>
      </c>
      <c r="I694" s="227"/>
      <c r="J694" s="228">
        <f>ROUND(I694*H694,2)</f>
        <v>0</v>
      </c>
      <c r="K694" s="229"/>
      <c r="L694" s="230"/>
      <c r="M694" s="231" t="s">
        <v>1</v>
      </c>
      <c r="N694" s="232" t="s">
        <v>38</v>
      </c>
      <c r="O694" s="71"/>
      <c r="P694" s="191">
        <f>O694*H694</f>
        <v>0</v>
      </c>
      <c r="Q694" s="191">
        <v>0</v>
      </c>
      <c r="R694" s="191">
        <f>Q694*H694</f>
        <v>0</v>
      </c>
      <c r="S694" s="191">
        <v>0</v>
      </c>
      <c r="T694" s="192">
        <f>S694*H694</f>
        <v>0</v>
      </c>
      <c r="U694" s="34"/>
      <c r="V694" s="34"/>
      <c r="W694" s="34"/>
      <c r="X694" s="34"/>
      <c r="Y694" s="34"/>
      <c r="Z694" s="34"/>
      <c r="AA694" s="34"/>
      <c r="AB694" s="34"/>
      <c r="AC694" s="34"/>
      <c r="AD694" s="34"/>
      <c r="AE694" s="34"/>
      <c r="AR694" s="193" t="s">
        <v>584</v>
      </c>
      <c r="AT694" s="193" t="s">
        <v>131</v>
      </c>
      <c r="AU694" s="193" t="s">
        <v>79</v>
      </c>
      <c r="AY694" s="17" t="s">
        <v>115</v>
      </c>
      <c r="BE694" s="194">
        <f>IF(N694="základní",J694,0)</f>
        <v>0</v>
      </c>
      <c r="BF694" s="194">
        <f>IF(N694="snížená",J694,0)</f>
        <v>0</v>
      </c>
      <c r="BG694" s="194">
        <f>IF(N694="zákl. přenesená",J694,0)</f>
        <v>0</v>
      </c>
      <c r="BH694" s="194">
        <f>IF(N694="sníž. přenesená",J694,0)</f>
        <v>0</v>
      </c>
      <c r="BI694" s="194">
        <f>IF(N694="nulová",J694,0)</f>
        <v>0</v>
      </c>
      <c r="BJ694" s="17" t="s">
        <v>79</v>
      </c>
      <c r="BK694" s="194">
        <f>ROUND(I694*H694,2)</f>
        <v>0</v>
      </c>
      <c r="BL694" s="17" t="s">
        <v>584</v>
      </c>
      <c r="BM694" s="193" t="s">
        <v>623</v>
      </c>
    </row>
    <row r="695" spans="1:65" s="2" customFormat="1" ht="11.25">
      <c r="A695" s="34"/>
      <c r="B695" s="35"/>
      <c r="C695" s="36"/>
      <c r="D695" s="195" t="s">
        <v>121</v>
      </c>
      <c r="E695" s="36"/>
      <c r="F695" s="196" t="s">
        <v>622</v>
      </c>
      <c r="G695" s="36"/>
      <c r="H695" s="36"/>
      <c r="I695" s="197"/>
      <c r="J695" s="36"/>
      <c r="K695" s="36"/>
      <c r="L695" s="39"/>
      <c r="M695" s="198"/>
      <c r="N695" s="199"/>
      <c r="O695" s="71"/>
      <c r="P695" s="71"/>
      <c r="Q695" s="71"/>
      <c r="R695" s="71"/>
      <c r="S695" s="71"/>
      <c r="T695" s="72"/>
      <c r="U695" s="34"/>
      <c r="V695" s="34"/>
      <c r="W695" s="34"/>
      <c r="X695" s="34"/>
      <c r="Y695" s="34"/>
      <c r="Z695" s="34"/>
      <c r="AA695" s="34"/>
      <c r="AB695" s="34"/>
      <c r="AC695" s="34"/>
      <c r="AD695" s="34"/>
      <c r="AE695" s="34"/>
      <c r="AT695" s="17" t="s">
        <v>121</v>
      </c>
      <c r="AU695" s="17" t="s">
        <v>79</v>
      </c>
    </row>
    <row r="696" spans="1:65" s="13" customFormat="1" ht="11.25">
      <c r="B696" s="200"/>
      <c r="C696" s="201"/>
      <c r="D696" s="195" t="s">
        <v>122</v>
      </c>
      <c r="E696" s="202" t="s">
        <v>1</v>
      </c>
      <c r="F696" s="203" t="s">
        <v>317</v>
      </c>
      <c r="G696" s="201"/>
      <c r="H696" s="204">
        <v>96</v>
      </c>
      <c r="I696" s="205"/>
      <c r="J696" s="201"/>
      <c r="K696" s="201"/>
      <c r="L696" s="206"/>
      <c r="M696" s="207"/>
      <c r="N696" s="208"/>
      <c r="O696" s="208"/>
      <c r="P696" s="208"/>
      <c r="Q696" s="208"/>
      <c r="R696" s="208"/>
      <c r="S696" s="208"/>
      <c r="T696" s="209"/>
      <c r="AT696" s="210" t="s">
        <v>122</v>
      </c>
      <c r="AU696" s="210" t="s">
        <v>79</v>
      </c>
      <c r="AV696" s="13" t="s">
        <v>81</v>
      </c>
      <c r="AW696" s="13" t="s">
        <v>30</v>
      </c>
      <c r="AX696" s="13" t="s">
        <v>73</v>
      </c>
      <c r="AY696" s="210" t="s">
        <v>115</v>
      </c>
    </row>
    <row r="697" spans="1:65" s="14" customFormat="1" ht="11.25">
      <c r="B697" s="211"/>
      <c r="C697" s="212"/>
      <c r="D697" s="195" t="s">
        <v>122</v>
      </c>
      <c r="E697" s="213" t="s">
        <v>1</v>
      </c>
      <c r="F697" s="214" t="s">
        <v>124</v>
      </c>
      <c r="G697" s="212"/>
      <c r="H697" s="215">
        <v>96</v>
      </c>
      <c r="I697" s="216"/>
      <c r="J697" s="212"/>
      <c r="K697" s="212"/>
      <c r="L697" s="217"/>
      <c r="M697" s="218"/>
      <c r="N697" s="219"/>
      <c r="O697" s="219"/>
      <c r="P697" s="219"/>
      <c r="Q697" s="219"/>
      <c r="R697" s="219"/>
      <c r="S697" s="219"/>
      <c r="T697" s="220"/>
      <c r="AT697" s="221" t="s">
        <v>122</v>
      </c>
      <c r="AU697" s="221" t="s">
        <v>79</v>
      </c>
      <c r="AV697" s="14" t="s">
        <v>120</v>
      </c>
      <c r="AW697" s="14" t="s">
        <v>30</v>
      </c>
      <c r="AX697" s="14" t="s">
        <v>79</v>
      </c>
      <c r="AY697" s="221" t="s">
        <v>115</v>
      </c>
    </row>
    <row r="698" spans="1:65" s="2" customFormat="1" ht="16.5" customHeight="1">
      <c r="A698" s="34"/>
      <c r="B698" s="35"/>
      <c r="C698" s="181" t="s">
        <v>388</v>
      </c>
      <c r="D698" s="181" t="s">
        <v>116</v>
      </c>
      <c r="E698" s="182" t="s">
        <v>624</v>
      </c>
      <c r="F698" s="183" t="s">
        <v>625</v>
      </c>
      <c r="G698" s="184" t="s">
        <v>341</v>
      </c>
      <c r="H698" s="185">
        <v>100</v>
      </c>
      <c r="I698" s="186"/>
      <c r="J698" s="187">
        <f>ROUND(I698*H698,2)</f>
        <v>0</v>
      </c>
      <c r="K698" s="188"/>
      <c r="L698" s="39"/>
      <c r="M698" s="189" t="s">
        <v>1</v>
      </c>
      <c r="N698" s="190" t="s">
        <v>38</v>
      </c>
      <c r="O698" s="71"/>
      <c r="P698" s="191">
        <f>O698*H698</f>
        <v>0</v>
      </c>
      <c r="Q698" s="191">
        <v>0</v>
      </c>
      <c r="R698" s="191">
        <f>Q698*H698</f>
        <v>0</v>
      </c>
      <c r="S698" s="191">
        <v>0</v>
      </c>
      <c r="T698" s="192">
        <f>S698*H698</f>
        <v>0</v>
      </c>
      <c r="U698" s="34"/>
      <c r="V698" s="34"/>
      <c r="W698" s="34"/>
      <c r="X698" s="34"/>
      <c r="Y698" s="34"/>
      <c r="Z698" s="34"/>
      <c r="AA698" s="34"/>
      <c r="AB698" s="34"/>
      <c r="AC698" s="34"/>
      <c r="AD698" s="34"/>
      <c r="AE698" s="34"/>
      <c r="AR698" s="193" t="s">
        <v>584</v>
      </c>
      <c r="AT698" s="193" t="s">
        <v>116</v>
      </c>
      <c r="AU698" s="193" t="s">
        <v>79</v>
      </c>
      <c r="AY698" s="17" t="s">
        <v>115</v>
      </c>
      <c r="BE698" s="194">
        <f>IF(N698="základní",J698,0)</f>
        <v>0</v>
      </c>
      <c r="BF698" s="194">
        <f>IF(N698="snížená",J698,0)</f>
        <v>0</v>
      </c>
      <c r="BG698" s="194">
        <f>IF(N698="zákl. přenesená",J698,0)</f>
        <v>0</v>
      </c>
      <c r="BH698" s="194">
        <f>IF(N698="sníž. přenesená",J698,0)</f>
        <v>0</v>
      </c>
      <c r="BI698" s="194">
        <f>IF(N698="nulová",J698,0)</f>
        <v>0</v>
      </c>
      <c r="BJ698" s="17" t="s">
        <v>79</v>
      </c>
      <c r="BK698" s="194">
        <f>ROUND(I698*H698,2)</f>
        <v>0</v>
      </c>
      <c r="BL698" s="17" t="s">
        <v>584</v>
      </c>
      <c r="BM698" s="193" t="s">
        <v>626</v>
      </c>
    </row>
    <row r="699" spans="1:65" s="2" customFormat="1" ht="11.25">
      <c r="A699" s="34"/>
      <c r="B699" s="35"/>
      <c r="C699" s="36"/>
      <c r="D699" s="195" t="s">
        <v>121</v>
      </c>
      <c r="E699" s="36"/>
      <c r="F699" s="196" t="s">
        <v>625</v>
      </c>
      <c r="G699" s="36"/>
      <c r="H699" s="36"/>
      <c r="I699" s="197"/>
      <c r="J699" s="36"/>
      <c r="K699" s="36"/>
      <c r="L699" s="39"/>
      <c r="M699" s="198"/>
      <c r="N699" s="199"/>
      <c r="O699" s="71"/>
      <c r="P699" s="71"/>
      <c r="Q699" s="71"/>
      <c r="R699" s="71"/>
      <c r="S699" s="71"/>
      <c r="T699" s="72"/>
      <c r="U699" s="34"/>
      <c r="V699" s="34"/>
      <c r="W699" s="34"/>
      <c r="X699" s="34"/>
      <c r="Y699" s="34"/>
      <c r="Z699" s="34"/>
      <c r="AA699" s="34"/>
      <c r="AB699" s="34"/>
      <c r="AC699" s="34"/>
      <c r="AD699" s="34"/>
      <c r="AE699" s="34"/>
      <c r="AT699" s="17" t="s">
        <v>121</v>
      </c>
      <c r="AU699" s="17" t="s">
        <v>79</v>
      </c>
    </row>
    <row r="700" spans="1:65" s="13" customFormat="1" ht="11.25">
      <c r="B700" s="200"/>
      <c r="C700" s="201"/>
      <c r="D700" s="195" t="s">
        <v>122</v>
      </c>
      <c r="E700" s="202" t="s">
        <v>1</v>
      </c>
      <c r="F700" s="203" t="s">
        <v>627</v>
      </c>
      <c r="G700" s="201"/>
      <c r="H700" s="204">
        <v>100</v>
      </c>
      <c r="I700" s="205"/>
      <c r="J700" s="201"/>
      <c r="K700" s="201"/>
      <c r="L700" s="206"/>
      <c r="M700" s="207"/>
      <c r="N700" s="208"/>
      <c r="O700" s="208"/>
      <c r="P700" s="208"/>
      <c r="Q700" s="208"/>
      <c r="R700" s="208"/>
      <c r="S700" s="208"/>
      <c r="T700" s="209"/>
      <c r="AT700" s="210" t="s">
        <v>122</v>
      </c>
      <c r="AU700" s="210" t="s">
        <v>79</v>
      </c>
      <c r="AV700" s="13" t="s">
        <v>81</v>
      </c>
      <c r="AW700" s="13" t="s">
        <v>30</v>
      </c>
      <c r="AX700" s="13" t="s">
        <v>73</v>
      </c>
      <c r="AY700" s="210" t="s">
        <v>115</v>
      </c>
    </row>
    <row r="701" spans="1:65" s="14" customFormat="1" ht="11.25">
      <c r="B701" s="211"/>
      <c r="C701" s="212"/>
      <c r="D701" s="195" t="s">
        <v>122</v>
      </c>
      <c r="E701" s="213" t="s">
        <v>1</v>
      </c>
      <c r="F701" s="214" t="s">
        <v>124</v>
      </c>
      <c r="G701" s="212"/>
      <c r="H701" s="215">
        <v>100</v>
      </c>
      <c r="I701" s="216"/>
      <c r="J701" s="212"/>
      <c r="K701" s="212"/>
      <c r="L701" s="217"/>
      <c r="M701" s="218"/>
      <c r="N701" s="219"/>
      <c r="O701" s="219"/>
      <c r="P701" s="219"/>
      <c r="Q701" s="219"/>
      <c r="R701" s="219"/>
      <c r="S701" s="219"/>
      <c r="T701" s="220"/>
      <c r="AT701" s="221" t="s">
        <v>122</v>
      </c>
      <c r="AU701" s="221" t="s">
        <v>79</v>
      </c>
      <c r="AV701" s="14" t="s">
        <v>120</v>
      </c>
      <c r="AW701" s="14" t="s">
        <v>30</v>
      </c>
      <c r="AX701" s="14" t="s">
        <v>79</v>
      </c>
      <c r="AY701" s="221" t="s">
        <v>115</v>
      </c>
    </row>
    <row r="702" spans="1:65" s="2" customFormat="1" ht="21.75" customHeight="1">
      <c r="A702" s="34"/>
      <c r="B702" s="35"/>
      <c r="C702" s="181" t="s">
        <v>628</v>
      </c>
      <c r="D702" s="181" t="s">
        <v>116</v>
      </c>
      <c r="E702" s="182" t="s">
        <v>629</v>
      </c>
      <c r="F702" s="183" t="s">
        <v>630</v>
      </c>
      <c r="G702" s="184" t="s">
        <v>141</v>
      </c>
      <c r="H702" s="185">
        <v>2</v>
      </c>
      <c r="I702" s="186"/>
      <c r="J702" s="187">
        <f>ROUND(I702*H702,2)</f>
        <v>0</v>
      </c>
      <c r="K702" s="188"/>
      <c r="L702" s="39"/>
      <c r="M702" s="189" t="s">
        <v>1</v>
      </c>
      <c r="N702" s="190" t="s">
        <v>38</v>
      </c>
      <c r="O702" s="71"/>
      <c r="P702" s="191">
        <f>O702*H702</f>
        <v>0</v>
      </c>
      <c r="Q702" s="191">
        <v>0</v>
      </c>
      <c r="R702" s="191">
        <f>Q702*H702</f>
        <v>0</v>
      </c>
      <c r="S702" s="191">
        <v>0</v>
      </c>
      <c r="T702" s="192">
        <f>S702*H702</f>
        <v>0</v>
      </c>
      <c r="U702" s="34"/>
      <c r="V702" s="34"/>
      <c r="W702" s="34"/>
      <c r="X702" s="34"/>
      <c r="Y702" s="34"/>
      <c r="Z702" s="34"/>
      <c r="AA702" s="34"/>
      <c r="AB702" s="34"/>
      <c r="AC702" s="34"/>
      <c r="AD702" s="34"/>
      <c r="AE702" s="34"/>
      <c r="AR702" s="193" t="s">
        <v>584</v>
      </c>
      <c r="AT702" s="193" t="s">
        <v>116</v>
      </c>
      <c r="AU702" s="193" t="s">
        <v>79</v>
      </c>
      <c r="AY702" s="17" t="s">
        <v>115</v>
      </c>
      <c r="BE702" s="194">
        <f>IF(N702="základní",J702,0)</f>
        <v>0</v>
      </c>
      <c r="BF702" s="194">
        <f>IF(N702="snížená",J702,0)</f>
        <v>0</v>
      </c>
      <c r="BG702" s="194">
        <f>IF(N702="zákl. přenesená",J702,0)</f>
        <v>0</v>
      </c>
      <c r="BH702" s="194">
        <f>IF(N702="sníž. přenesená",J702,0)</f>
        <v>0</v>
      </c>
      <c r="BI702" s="194">
        <f>IF(N702="nulová",J702,0)</f>
        <v>0</v>
      </c>
      <c r="BJ702" s="17" t="s">
        <v>79</v>
      </c>
      <c r="BK702" s="194">
        <f>ROUND(I702*H702,2)</f>
        <v>0</v>
      </c>
      <c r="BL702" s="17" t="s">
        <v>584</v>
      </c>
      <c r="BM702" s="193" t="s">
        <v>631</v>
      </c>
    </row>
    <row r="703" spans="1:65" s="2" customFormat="1" ht="11.25">
      <c r="A703" s="34"/>
      <c r="B703" s="35"/>
      <c r="C703" s="36"/>
      <c r="D703" s="195" t="s">
        <v>121</v>
      </c>
      <c r="E703" s="36"/>
      <c r="F703" s="196" t="s">
        <v>630</v>
      </c>
      <c r="G703" s="36"/>
      <c r="H703" s="36"/>
      <c r="I703" s="197"/>
      <c r="J703" s="36"/>
      <c r="K703" s="36"/>
      <c r="L703" s="39"/>
      <c r="M703" s="198"/>
      <c r="N703" s="199"/>
      <c r="O703" s="71"/>
      <c r="P703" s="71"/>
      <c r="Q703" s="71"/>
      <c r="R703" s="71"/>
      <c r="S703" s="71"/>
      <c r="T703" s="72"/>
      <c r="U703" s="34"/>
      <c r="V703" s="34"/>
      <c r="W703" s="34"/>
      <c r="X703" s="34"/>
      <c r="Y703" s="34"/>
      <c r="Z703" s="34"/>
      <c r="AA703" s="34"/>
      <c r="AB703" s="34"/>
      <c r="AC703" s="34"/>
      <c r="AD703" s="34"/>
      <c r="AE703" s="34"/>
      <c r="AT703" s="17" t="s">
        <v>121</v>
      </c>
      <c r="AU703" s="17" t="s">
        <v>79</v>
      </c>
    </row>
    <row r="704" spans="1:65" s="13" customFormat="1" ht="11.25">
      <c r="B704" s="200"/>
      <c r="C704" s="201"/>
      <c r="D704" s="195" t="s">
        <v>122</v>
      </c>
      <c r="E704" s="202" t="s">
        <v>1</v>
      </c>
      <c r="F704" s="203" t="s">
        <v>81</v>
      </c>
      <c r="G704" s="201"/>
      <c r="H704" s="204">
        <v>2</v>
      </c>
      <c r="I704" s="205"/>
      <c r="J704" s="201"/>
      <c r="K704" s="201"/>
      <c r="L704" s="206"/>
      <c r="M704" s="207"/>
      <c r="N704" s="208"/>
      <c r="O704" s="208"/>
      <c r="P704" s="208"/>
      <c r="Q704" s="208"/>
      <c r="R704" s="208"/>
      <c r="S704" s="208"/>
      <c r="T704" s="209"/>
      <c r="AT704" s="210" t="s">
        <v>122</v>
      </c>
      <c r="AU704" s="210" t="s">
        <v>79</v>
      </c>
      <c r="AV704" s="13" t="s">
        <v>81</v>
      </c>
      <c r="AW704" s="13" t="s">
        <v>30</v>
      </c>
      <c r="AX704" s="13" t="s">
        <v>73</v>
      </c>
      <c r="AY704" s="210" t="s">
        <v>115</v>
      </c>
    </row>
    <row r="705" spans="1:65" s="14" customFormat="1" ht="11.25">
      <c r="B705" s="211"/>
      <c r="C705" s="212"/>
      <c r="D705" s="195" t="s">
        <v>122</v>
      </c>
      <c r="E705" s="213" t="s">
        <v>1</v>
      </c>
      <c r="F705" s="214" t="s">
        <v>124</v>
      </c>
      <c r="G705" s="212"/>
      <c r="H705" s="215">
        <v>2</v>
      </c>
      <c r="I705" s="216"/>
      <c r="J705" s="212"/>
      <c r="K705" s="212"/>
      <c r="L705" s="217"/>
      <c r="M705" s="218"/>
      <c r="N705" s="219"/>
      <c r="O705" s="219"/>
      <c r="P705" s="219"/>
      <c r="Q705" s="219"/>
      <c r="R705" s="219"/>
      <c r="S705" s="219"/>
      <c r="T705" s="220"/>
      <c r="AT705" s="221" t="s">
        <v>122</v>
      </c>
      <c r="AU705" s="221" t="s">
        <v>79</v>
      </c>
      <c r="AV705" s="14" t="s">
        <v>120</v>
      </c>
      <c r="AW705" s="14" t="s">
        <v>30</v>
      </c>
      <c r="AX705" s="14" t="s">
        <v>79</v>
      </c>
      <c r="AY705" s="221" t="s">
        <v>115</v>
      </c>
    </row>
    <row r="706" spans="1:65" s="2" customFormat="1" ht="16.5" customHeight="1">
      <c r="A706" s="34"/>
      <c r="B706" s="35"/>
      <c r="C706" s="222" t="s">
        <v>393</v>
      </c>
      <c r="D706" s="222" t="s">
        <v>131</v>
      </c>
      <c r="E706" s="223" t="s">
        <v>632</v>
      </c>
      <c r="F706" s="224" t="s">
        <v>633</v>
      </c>
      <c r="G706" s="225" t="s">
        <v>141</v>
      </c>
      <c r="H706" s="226">
        <v>2</v>
      </c>
      <c r="I706" s="227"/>
      <c r="J706" s="228">
        <f>ROUND(I706*H706,2)</f>
        <v>0</v>
      </c>
      <c r="K706" s="229"/>
      <c r="L706" s="230"/>
      <c r="M706" s="231" t="s">
        <v>1</v>
      </c>
      <c r="N706" s="232" t="s">
        <v>38</v>
      </c>
      <c r="O706" s="71"/>
      <c r="P706" s="191">
        <f>O706*H706</f>
        <v>0</v>
      </c>
      <c r="Q706" s="191">
        <v>0</v>
      </c>
      <c r="R706" s="191">
        <f>Q706*H706</f>
        <v>0</v>
      </c>
      <c r="S706" s="191">
        <v>0</v>
      </c>
      <c r="T706" s="192">
        <f>S706*H706</f>
        <v>0</v>
      </c>
      <c r="U706" s="34"/>
      <c r="V706" s="34"/>
      <c r="W706" s="34"/>
      <c r="X706" s="34"/>
      <c r="Y706" s="34"/>
      <c r="Z706" s="34"/>
      <c r="AA706" s="34"/>
      <c r="AB706" s="34"/>
      <c r="AC706" s="34"/>
      <c r="AD706" s="34"/>
      <c r="AE706" s="34"/>
      <c r="AR706" s="193" t="s">
        <v>584</v>
      </c>
      <c r="AT706" s="193" t="s">
        <v>131</v>
      </c>
      <c r="AU706" s="193" t="s">
        <v>79</v>
      </c>
      <c r="AY706" s="17" t="s">
        <v>115</v>
      </c>
      <c r="BE706" s="194">
        <f>IF(N706="základní",J706,0)</f>
        <v>0</v>
      </c>
      <c r="BF706" s="194">
        <f>IF(N706="snížená",J706,0)</f>
        <v>0</v>
      </c>
      <c r="BG706" s="194">
        <f>IF(N706="zákl. přenesená",J706,0)</f>
        <v>0</v>
      </c>
      <c r="BH706" s="194">
        <f>IF(N706="sníž. přenesená",J706,0)</f>
        <v>0</v>
      </c>
      <c r="BI706" s="194">
        <f>IF(N706="nulová",J706,0)</f>
        <v>0</v>
      </c>
      <c r="BJ706" s="17" t="s">
        <v>79</v>
      </c>
      <c r="BK706" s="194">
        <f>ROUND(I706*H706,2)</f>
        <v>0</v>
      </c>
      <c r="BL706" s="17" t="s">
        <v>584</v>
      </c>
      <c r="BM706" s="193" t="s">
        <v>634</v>
      </c>
    </row>
    <row r="707" spans="1:65" s="2" customFormat="1" ht="11.25">
      <c r="A707" s="34"/>
      <c r="B707" s="35"/>
      <c r="C707" s="36"/>
      <c r="D707" s="195" t="s">
        <v>121</v>
      </c>
      <c r="E707" s="36"/>
      <c r="F707" s="196" t="s">
        <v>633</v>
      </c>
      <c r="G707" s="36"/>
      <c r="H707" s="36"/>
      <c r="I707" s="197"/>
      <c r="J707" s="36"/>
      <c r="K707" s="36"/>
      <c r="L707" s="39"/>
      <c r="M707" s="198"/>
      <c r="N707" s="199"/>
      <c r="O707" s="71"/>
      <c r="P707" s="71"/>
      <c r="Q707" s="71"/>
      <c r="R707" s="71"/>
      <c r="S707" s="71"/>
      <c r="T707" s="72"/>
      <c r="U707" s="34"/>
      <c r="V707" s="34"/>
      <c r="W707" s="34"/>
      <c r="X707" s="34"/>
      <c r="Y707" s="34"/>
      <c r="Z707" s="34"/>
      <c r="AA707" s="34"/>
      <c r="AB707" s="34"/>
      <c r="AC707" s="34"/>
      <c r="AD707" s="34"/>
      <c r="AE707" s="34"/>
      <c r="AT707" s="17" t="s">
        <v>121</v>
      </c>
      <c r="AU707" s="17" t="s">
        <v>79</v>
      </c>
    </row>
    <row r="708" spans="1:65" s="2" customFormat="1" ht="21.75" customHeight="1">
      <c r="A708" s="34"/>
      <c r="B708" s="35"/>
      <c r="C708" s="181" t="s">
        <v>635</v>
      </c>
      <c r="D708" s="181" t="s">
        <v>116</v>
      </c>
      <c r="E708" s="182" t="s">
        <v>636</v>
      </c>
      <c r="F708" s="183" t="s">
        <v>637</v>
      </c>
      <c r="G708" s="184" t="s">
        <v>341</v>
      </c>
      <c r="H708" s="185">
        <v>270</v>
      </c>
      <c r="I708" s="186"/>
      <c r="J708" s="187">
        <f>ROUND(I708*H708,2)</f>
        <v>0</v>
      </c>
      <c r="K708" s="188"/>
      <c r="L708" s="39"/>
      <c r="M708" s="189" t="s">
        <v>1</v>
      </c>
      <c r="N708" s="190" t="s">
        <v>38</v>
      </c>
      <c r="O708" s="71"/>
      <c r="P708" s="191">
        <f>O708*H708</f>
        <v>0</v>
      </c>
      <c r="Q708" s="191">
        <v>0</v>
      </c>
      <c r="R708" s="191">
        <f>Q708*H708</f>
        <v>0</v>
      </c>
      <c r="S708" s="191">
        <v>0</v>
      </c>
      <c r="T708" s="192">
        <f>S708*H708</f>
        <v>0</v>
      </c>
      <c r="U708" s="34"/>
      <c r="V708" s="34"/>
      <c r="W708" s="34"/>
      <c r="X708" s="34"/>
      <c r="Y708" s="34"/>
      <c r="Z708" s="34"/>
      <c r="AA708" s="34"/>
      <c r="AB708" s="34"/>
      <c r="AC708" s="34"/>
      <c r="AD708" s="34"/>
      <c r="AE708" s="34"/>
      <c r="AR708" s="193" t="s">
        <v>584</v>
      </c>
      <c r="AT708" s="193" t="s">
        <v>116</v>
      </c>
      <c r="AU708" s="193" t="s">
        <v>79</v>
      </c>
      <c r="AY708" s="17" t="s">
        <v>115</v>
      </c>
      <c r="BE708" s="194">
        <f>IF(N708="základní",J708,0)</f>
        <v>0</v>
      </c>
      <c r="BF708" s="194">
        <f>IF(N708="snížená",J708,0)</f>
        <v>0</v>
      </c>
      <c r="BG708" s="194">
        <f>IF(N708="zákl. přenesená",J708,0)</f>
        <v>0</v>
      </c>
      <c r="BH708" s="194">
        <f>IF(N708="sníž. přenesená",J708,0)</f>
        <v>0</v>
      </c>
      <c r="BI708" s="194">
        <f>IF(N708="nulová",J708,0)</f>
        <v>0</v>
      </c>
      <c r="BJ708" s="17" t="s">
        <v>79</v>
      </c>
      <c r="BK708" s="194">
        <f>ROUND(I708*H708,2)</f>
        <v>0</v>
      </c>
      <c r="BL708" s="17" t="s">
        <v>584</v>
      </c>
      <c r="BM708" s="193" t="s">
        <v>638</v>
      </c>
    </row>
    <row r="709" spans="1:65" s="2" customFormat="1" ht="19.5">
      <c r="A709" s="34"/>
      <c r="B709" s="35"/>
      <c r="C709" s="36"/>
      <c r="D709" s="195" t="s">
        <v>121</v>
      </c>
      <c r="E709" s="36"/>
      <c r="F709" s="196" t="s">
        <v>637</v>
      </c>
      <c r="G709" s="36"/>
      <c r="H709" s="36"/>
      <c r="I709" s="197"/>
      <c r="J709" s="36"/>
      <c r="K709" s="36"/>
      <c r="L709" s="39"/>
      <c r="M709" s="198"/>
      <c r="N709" s="199"/>
      <c r="O709" s="71"/>
      <c r="P709" s="71"/>
      <c r="Q709" s="71"/>
      <c r="R709" s="71"/>
      <c r="S709" s="71"/>
      <c r="T709" s="72"/>
      <c r="U709" s="34"/>
      <c r="V709" s="34"/>
      <c r="W709" s="34"/>
      <c r="X709" s="34"/>
      <c r="Y709" s="34"/>
      <c r="Z709" s="34"/>
      <c r="AA709" s="34"/>
      <c r="AB709" s="34"/>
      <c r="AC709" s="34"/>
      <c r="AD709" s="34"/>
      <c r="AE709" s="34"/>
      <c r="AT709" s="17" t="s">
        <v>121</v>
      </c>
      <c r="AU709" s="17" t="s">
        <v>79</v>
      </c>
    </row>
    <row r="710" spans="1:65" s="13" customFormat="1" ht="11.25">
      <c r="B710" s="200"/>
      <c r="C710" s="201"/>
      <c r="D710" s="195" t="s">
        <v>122</v>
      </c>
      <c r="E710" s="202" t="s">
        <v>1</v>
      </c>
      <c r="F710" s="203" t="s">
        <v>598</v>
      </c>
      <c r="G710" s="201"/>
      <c r="H710" s="204">
        <v>270</v>
      </c>
      <c r="I710" s="205"/>
      <c r="J710" s="201"/>
      <c r="K710" s="201"/>
      <c r="L710" s="206"/>
      <c r="M710" s="207"/>
      <c r="N710" s="208"/>
      <c r="O710" s="208"/>
      <c r="P710" s="208"/>
      <c r="Q710" s="208"/>
      <c r="R710" s="208"/>
      <c r="S710" s="208"/>
      <c r="T710" s="209"/>
      <c r="AT710" s="210" t="s">
        <v>122</v>
      </c>
      <c r="AU710" s="210" t="s">
        <v>79</v>
      </c>
      <c r="AV710" s="13" t="s">
        <v>81</v>
      </c>
      <c r="AW710" s="13" t="s">
        <v>30</v>
      </c>
      <c r="AX710" s="13" t="s">
        <v>73</v>
      </c>
      <c r="AY710" s="210" t="s">
        <v>115</v>
      </c>
    </row>
    <row r="711" spans="1:65" s="14" customFormat="1" ht="11.25">
      <c r="B711" s="211"/>
      <c r="C711" s="212"/>
      <c r="D711" s="195" t="s">
        <v>122</v>
      </c>
      <c r="E711" s="213" t="s">
        <v>1</v>
      </c>
      <c r="F711" s="214" t="s">
        <v>124</v>
      </c>
      <c r="G711" s="212"/>
      <c r="H711" s="215">
        <v>270</v>
      </c>
      <c r="I711" s="216"/>
      <c r="J711" s="212"/>
      <c r="K711" s="212"/>
      <c r="L711" s="217"/>
      <c r="M711" s="218"/>
      <c r="N711" s="219"/>
      <c r="O711" s="219"/>
      <c r="P711" s="219"/>
      <c r="Q711" s="219"/>
      <c r="R711" s="219"/>
      <c r="S711" s="219"/>
      <c r="T711" s="220"/>
      <c r="AT711" s="221" t="s">
        <v>122</v>
      </c>
      <c r="AU711" s="221" t="s">
        <v>79</v>
      </c>
      <c r="AV711" s="14" t="s">
        <v>120</v>
      </c>
      <c r="AW711" s="14" t="s">
        <v>30</v>
      </c>
      <c r="AX711" s="14" t="s">
        <v>79</v>
      </c>
      <c r="AY711" s="221" t="s">
        <v>115</v>
      </c>
    </row>
    <row r="712" spans="1:65" s="2" customFormat="1" ht="16.5" customHeight="1">
      <c r="A712" s="34"/>
      <c r="B712" s="35"/>
      <c r="C712" s="222" t="s">
        <v>396</v>
      </c>
      <c r="D712" s="222" t="s">
        <v>131</v>
      </c>
      <c r="E712" s="223" t="s">
        <v>639</v>
      </c>
      <c r="F712" s="224" t="s">
        <v>640</v>
      </c>
      <c r="G712" s="225" t="s">
        <v>341</v>
      </c>
      <c r="H712" s="226">
        <v>283.5</v>
      </c>
      <c r="I712" s="227"/>
      <c r="J712" s="228">
        <f>ROUND(I712*H712,2)</f>
        <v>0</v>
      </c>
      <c r="K712" s="229"/>
      <c r="L712" s="230"/>
      <c r="M712" s="231" t="s">
        <v>1</v>
      </c>
      <c r="N712" s="232" t="s">
        <v>38</v>
      </c>
      <c r="O712" s="71"/>
      <c r="P712" s="191">
        <f>O712*H712</f>
        <v>0</v>
      </c>
      <c r="Q712" s="191">
        <v>0</v>
      </c>
      <c r="R712" s="191">
        <f>Q712*H712</f>
        <v>0</v>
      </c>
      <c r="S712" s="191">
        <v>0</v>
      </c>
      <c r="T712" s="192">
        <f>S712*H712</f>
        <v>0</v>
      </c>
      <c r="U712" s="34"/>
      <c r="V712" s="34"/>
      <c r="W712" s="34"/>
      <c r="X712" s="34"/>
      <c r="Y712" s="34"/>
      <c r="Z712" s="34"/>
      <c r="AA712" s="34"/>
      <c r="AB712" s="34"/>
      <c r="AC712" s="34"/>
      <c r="AD712" s="34"/>
      <c r="AE712" s="34"/>
      <c r="AR712" s="193" t="s">
        <v>584</v>
      </c>
      <c r="AT712" s="193" t="s">
        <v>131</v>
      </c>
      <c r="AU712" s="193" t="s">
        <v>79</v>
      </c>
      <c r="AY712" s="17" t="s">
        <v>115</v>
      </c>
      <c r="BE712" s="194">
        <f>IF(N712="základní",J712,0)</f>
        <v>0</v>
      </c>
      <c r="BF712" s="194">
        <f>IF(N712="snížená",J712,0)</f>
        <v>0</v>
      </c>
      <c r="BG712" s="194">
        <f>IF(N712="zákl. přenesená",J712,0)</f>
        <v>0</v>
      </c>
      <c r="BH712" s="194">
        <f>IF(N712="sníž. přenesená",J712,0)</f>
        <v>0</v>
      </c>
      <c r="BI712" s="194">
        <f>IF(N712="nulová",J712,0)</f>
        <v>0</v>
      </c>
      <c r="BJ712" s="17" t="s">
        <v>79</v>
      </c>
      <c r="BK712" s="194">
        <f>ROUND(I712*H712,2)</f>
        <v>0</v>
      </c>
      <c r="BL712" s="17" t="s">
        <v>584</v>
      </c>
      <c r="BM712" s="193" t="s">
        <v>641</v>
      </c>
    </row>
    <row r="713" spans="1:65" s="2" customFormat="1" ht="11.25">
      <c r="A713" s="34"/>
      <c r="B713" s="35"/>
      <c r="C713" s="36"/>
      <c r="D713" s="195" t="s">
        <v>121</v>
      </c>
      <c r="E713" s="36"/>
      <c r="F713" s="196" t="s">
        <v>640</v>
      </c>
      <c r="G713" s="36"/>
      <c r="H713" s="36"/>
      <c r="I713" s="197"/>
      <c r="J713" s="36"/>
      <c r="K713" s="36"/>
      <c r="L713" s="39"/>
      <c r="M713" s="198"/>
      <c r="N713" s="199"/>
      <c r="O713" s="71"/>
      <c r="P713" s="71"/>
      <c r="Q713" s="71"/>
      <c r="R713" s="71"/>
      <c r="S713" s="71"/>
      <c r="T713" s="72"/>
      <c r="U713" s="34"/>
      <c r="V713" s="34"/>
      <c r="W713" s="34"/>
      <c r="X713" s="34"/>
      <c r="Y713" s="34"/>
      <c r="Z713" s="34"/>
      <c r="AA713" s="34"/>
      <c r="AB713" s="34"/>
      <c r="AC713" s="34"/>
      <c r="AD713" s="34"/>
      <c r="AE713" s="34"/>
      <c r="AT713" s="17" t="s">
        <v>121</v>
      </c>
      <c r="AU713" s="17" t="s">
        <v>79</v>
      </c>
    </row>
    <row r="714" spans="1:65" s="13" customFormat="1" ht="11.25">
      <c r="B714" s="200"/>
      <c r="C714" s="201"/>
      <c r="D714" s="195" t="s">
        <v>122</v>
      </c>
      <c r="E714" s="202" t="s">
        <v>1</v>
      </c>
      <c r="F714" s="203" t="s">
        <v>642</v>
      </c>
      <c r="G714" s="201"/>
      <c r="H714" s="204">
        <v>283.5</v>
      </c>
      <c r="I714" s="205"/>
      <c r="J714" s="201"/>
      <c r="K714" s="201"/>
      <c r="L714" s="206"/>
      <c r="M714" s="207"/>
      <c r="N714" s="208"/>
      <c r="O714" s="208"/>
      <c r="P714" s="208"/>
      <c r="Q714" s="208"/>
      <c r="R714" s="208"/>
      <c r="S714" s="208"/>
      <c r="T714" s="209"/>
      <c r="AT714" s="210" t="s">
        <v>122</v>
      </c>
      <c r="AU714" s="210" t="s">
        <v>79</v>
      </c>
      <c r="AV714" s="13" t="s">
        <v>81</v>
      </c>
      <c r="AW714" s="13" t="s">
        <v>30</v>
      </c>
      <c r="AX714" s="13" t="s">
        <v>73</v>
      </c>
      <c r="AY714" s="210" t="s">
        <v>115</v>
      </c>
    </row>
    <row r="715" spans="1:65" s="14" customFormat="1" ht="11.25">
      <c r="B715" s="211"/>
      <c r="C715" s="212"/>
      <c r="D715" s="195" t="s">
        <v>122</v>
      </c>
      <c r="E715" s="213" t="s">
        <v>1</v>
      </c>
      <c r="F715" s="214" t="s">
        <v>124</v>
      </c>
      <c r="G715" s="212"/>
      <c r="H715" s="215">
        <v>283.5</v>
      </c>
      <c r="I715" s="216"/>
      <c r="J715" s="212"/>
      <c r="K715" s="212"/>
      <c r="L715" s="217"/>
      <c r="M715" s="218"/>
      <c r="N715" s="219"/>
      <c r="O715" s="219"/>
      <c r="P715" s="219"/>
      <c r="Q715" s="219"/>
      <c r="R715" s="219"/>
      <c r="S715" s="219"/>
      <c r="T715" s="220"/>
      <c r="AT715" s="221" t="s">
        <v>122</v>
      </c>
      <c r="AU715" s="221" t="s">
        <v>79</v>
      </c>
      <c r="AV715" s="14" t="s">
        <v>120</v>
      </c>
      <c r="AW715" s="14" t="s">
        <v>30</v>
      </c>
      <c r="AX715" s="14" t="s">
        <v>79</v>
      </c>
      <c r="AY715" s="221" t="s">
        <v>115</v>
      </c>
    </row>
    <row r="716" spans="1:65" s="2" customFormat="1" ht="21.75" customHeight="1">
      <c r="A716" s="34"/>
      <c r="B716" s="35"/>
      <c r="C716" s="181" t="s">
        <v>643</v>
      </c>
      <c r="D716" s="181" t="s">
        <v>116</v>
      </c>
      <c r="E716" s="182" t="s">
        <v>418</v>
      </c>
      <c r="F716" s="183" t="s">
        <v>419</v>
      </c>
      <c r="G716" s="184" t="s">
        <v>127</v>
      </c>
      <c r="H716" s="185">
        <v>6</v>
      </c>
      <c r="I716" s="186"/>
      <c r="J716" s="187">
        <f>ROUND(I716*H716,2)</f>
        <v>0</v>
      </c>
      <c r="K716" s="188"/>
      <c r="L716" s="39"/>
      <c r="M716" s="189" t="s">
        <v>1</v>
      </c>
      <c r="N716" s="190" t="s">
        <v>38</v>
      </c>
      <c r="O716" s="71"/>
      <c r="P716" s="191">
        <f>O716*H716</f>
        <v>0</v>
      </c>
      <c r="Q716" s="191">
        <v>0</v>
      </c>
      <c r="R716" s="191">
        <f>Q716*H716</f>
        <v>0</v>
      </c>
      <c r="S716" s="191">
        <v>0</v>
      </c>
      <c r="T716" s="192">
        <f>S716*H716</f>
        <v>0</v>
      </c>
      <c r="U716" s="34"/>
      <c r="V716" s="34"/>
      <c r="W716" s="34"/>
      <c r="X716" s="34"/>
      <c r="Y716" s="34"/>
      <c r="Z716" s="34"/>
      <c r="AA716" s="34"/>
      <c r="AB716" s="34"/>
      <c r="AC716" s="34"/>
      <c r="AD716" s="34"/>
      <c r="AE716" s="34"/>
      <c r="AR716" s="193" t="s">
        <v>584</v>
      </c>
      <c r="AT716" s="193" t="s">
        <v>116</v>
      </c>
      <c r="AU716" s="193" t="s">
        <v>79</v>
      </c>
      <c r="AY716" s="17" t="s">
        <v>115</v>
      </c>
      <c r="BE716" s="194">
        <f>IF(N716="základní",J716,0)</f>
        <v>0</v>
      </c>
      <c r="BF716" s="194">
        <f>IF(N716="snížená",J716,0)</f>
        <v>0</v>
      </c>
      <c r="BG716" s="194">
        <f>IF(N716="zákl. přenesená",J716,0)</f>
        <v>0</v>
      </c>
      <c r="BH716" s="194">
        <f>IF(N716="sníž. přenesená",J716,0)</f>
        <v>0</v>
      </c>
      <c r="BI716" s="194">
        <f>IF(N716="nulová",J716,0)</f>
        <v>0</v>
      </c>
      <c r="BJ716" s="17" t="s">
        <v>79</v>
      </c>
      <c r="BK716" s="194">
        <f>ROUND(I716*H716,2)</f>
        <v>0</v>
      </c>
      <c r="BL716" s="17" t="s">
        <v>584</v>
      </c>
      <c r="BM716" s="193" t="s">
        <v>644</v>
      </c>
    </row>
    <row r="717" spans="1:65" s="2" customFormat="1" ht="19.5">
      <c r="A717" s="34"/>
      <c r="B717" s="35"/>
      <c r="C717" s="36"/>
      <c r="D717" s="195" t="s">
        <v>121</v>
      </c>
      <c r="E717" s="36"/>
      <c r="F717" s="196" t="s">
        <v>419</v>
      </c>
      <c r="G717" s="36"/>
      <c r="H717" s="36"/>
      <c r="I717" s="197"/>
      <c r="J717" s="36"/>
      <c r="K717" s="36"/>
      <c r="L717" s="39"/>
      <c r="M717" s="198"/>
      <c r="N717" s="199"/>
      <c r="O717" s="71"/>
      <c r="P717" s="71"/>
      <c r="Q717" s="71"/>
      <c r="R717" s="71"/>
      <c r="S717" s="71"/>
      <c r="T717" s="72"/>
      <c r="U717" s="34"/>
      <c r="V717" s="34"/>
      <c r="W717" s="34"/>
      <c r="X717" s="34"/>
      <c r="Y717" s="34"/>
      <c r="Z717" s="34"/>
      <c r="AA717" s="34"/>
      <c r="AB717" s="34"/>
      <c r="AC717" s="34"/>
      <c r="AD717" s="34"/>
      <c r="AE717" s="34"/>
      <c r="AT717" s="17" t="s">
        <v>121</v>
      </c>
      <c r="AU717" s="17" t="s">
        <v>79</v>
      </c>
    </row>
    <row r="718" spans="1:65" s="13" customFormat="1" ht="11.25">
      <c r="B718" s="200"/>
      <c r="C718" s="201"/>
      <c r="D718" s="195" t="s">
        <v>122</v>
      </c>
      <c r="E718" s="202" t="s">
        <v>1</v>
      </c>
      <c r="F718" s="203" t="s">
        <v>645</v>
      </c>
      <c r="G718" s="201"/>
      <c r="H718" s="204">
        <v>6</v>
      </c>
      <c r="I718" s="205"/>
      <c r="J718" s="201"/>
      <c r="K718" s="201"/>
      <c r="L718" s="206"/>
      <c r="M718" s="207"/>
      <c r="N718" s="208"/>
      <c r="O718" s="208"/>
      <c r="P718" s="208"/>
      <c r="Q718" s="208"/>
      <c r="R718" s="208"/>
      <c r="S718" s="208"/>
      <c r="T718" s="209"/>
      <c r="AT718" s="210" t="s">
        <v>122</v>
      </c>
      <c r="AU718" s="210" t="s">
        <v>79</v>
      </c>
      <c r="AV718" s="13" t="s">
        <v>81</v>
      </c>
      <c r="AW718" s="13" t="s">
        <v>30</v>
      </c>
      <c r="AX718" s="13" t="s">
        <v>73</v>
      </c>
      <c r="AY718" s="210" t="s">
        <v>115</v>
      </c>
    </row>
    <row r="719" spans="1:65" s="14" customFormat="1" ht="11.25">
      <c r="B719" s="211"/>
      <c r="C719" s="212"/>
      <c r="D719" s="195" t="s">
        <v>122</v>
      </c>
      <c r="E719" s="213" t="s">
        <v>1</v>
      </c>
      <c r="F719" s="214" t="s">
        <v>124</v>
      </c>
      <c r="G719" s="212"/>
      <c r="H719" s="215">
        <v>6</v>
      </c>
      <c r="I719" s="216"/>
      <c r="J719" s="212"/>
      <c r="K719" s="212"/>
      <c r="L719" s="217"/>
      <c r="M719" s="218"/>
      <c r="N719" s="219"/>
      <c r="O719" s="219"/>
      <c r="P719" s="219"/>
      <c r="Q719" s="219"/>
      <c r="R719" s="219"/>
      <c r="S719" s="219"/>
      <c r="T719" s="220"/>
      <c r="AT719" s="221" t="s">
        <v>122</v>
      </c>
      <c r="AU719" s="221" t="s">
        <v>79</v>
      </c>
      <c r="AV719" s="14" t="s">
        <v>120</v>
      </c>
      <c r="AW719" s="14" t="s">
        <v>30</v>
      </c>
      <c r="AX719" s="14" t="s">
        <v>79</v>
      </c>
      <c r="AY719" s="221" t="s">
        <v>115</v>
      </c>
    </row>
    <row r="720" spans="1:65" s="2" customFormat="1" ht="21.75" customHeight="1">
      <c r="A720" s="34"/>
      <c r="B720" s="35"/>
      <c r="C720" s="222" t="s">
        <v>400</v>
      </c>
      <c r="D720" s="222" t="s">
        <v>131</v>
      </c>
      <c r="E720" s="223" t="s">
        <v>363</v>
      </c>
      <c r="F720" s="224" t="s">
        <v>364</v>
      </c>
      <c r="G720" s="225" t="s">
        <v>127</v>
      </c>
      <c r="H720" s="226">
        <v>6</v>
      </c>
      <c r="I720" s="227"/>
      <c r="J720" s="228">
        <f>ROUND(I720*H720,2)</f>
        <v>0</v>
      </c>
      <c r="K720" s="229"/>
      <c r="L720" s="230"/>
      <c r="M720" s="231" t="s">
        <v>1</v>
      </c>
      <c r="N720" s="232" t="s">
        <v>38</v>
      </c>
      <c r="O720" s="71"/>
      <c r="P720" s="191">
        <f>O720*H720</f>
        <v>0</v>
      </c>
      <c r="Q720" s="191">
        <v>0</v>
      </c>
      <c r="R720" s="191">
        <f>Q720*H720</f>
        <v>0</v>
      </c>
      <c r="S720" s="191">
        <v>0</v>
      </c>
      <c r="T720" s="192">
        <f>S720*H720</f>
        <v>0</v>
      </c>
      <c r="U720" s="34"/>
      <c r="V720" s="34"/>
      <c r="W720" s="34"/>
      <c r="X720" s="34"/>
      <c r="Y720" s="34"/>
      <c r="Z720" s="34"/>
      <c r="AA720" s="34"/>
      <c r="AB720" s="34"/>
      <c r="AC720" s="34"/>
      <c r="AD720" s="34"/>
      <c r="AE720" s="34"/>
      <c r="AR720" s="193" t="s">
        <v>584</v>
      </c>
      <c r="AT720" s="193" t="s">
        <v>131</v>
      </c>
      <c r="AU720" s="193" t="s">
        <v>79</v>
      </c>
      <c r="AY720" s="17" t="s">
        <v>115</v>
      </c>
      <c r="BE720" s="194">
        <f>IF(N720="základní",J720,0)</f>
        <v>0</v>
      </c>
      <c r="BF720" s="194">
        <f>IF(N720="snížená",J720,0)</f>
        <v>0</v>
      </c>
      <c r="BG720" s="194">
        <f>IF(N720="zákl. přenesená",J720,0)</f>
        <v>0</v>
      </c>
      <c r="BH720" s="194">
        <f>IF(N720="sníž. přenesená",J720,0)</f>
        <v>0</v>
      </c>
      <c r="BI720" s="194">
        <f>IF(N720="nulová",J720,0)</f>
        <v>0</v>
      </c>
      <c r="BJ720" s="17" t="s">
        <v>79</v>
      </c>
      <c r="BK720" s="194">
        <f>ROUND(I720*H720,2)</f>
        <v>0</v>
      </c>
      <c r="BL720" s="17" t="s">
        <v>584</v>
      </c>
      <c r="BM720" s="193" t="s">
        <v>646</v>
      </c>
    </row>
    <row r="721" spans="1:65" s="2" customFormat="1" ht="11.25">
      <c r="A721" s="34"/>
      <c r="B721" s="35"/>
      <c r="C721" s="36"/>
      <c r="D721" s="195" t="s">
        <v>121</v>
      </c>
      <c r="E721" s="36"/>
      <c r="F721" s="196" t="s">
        <v>364</v>
      </c>
      <c r="G721" s="36"/>
      <c r="H721" s="36"/>
      <c r="I721" s="197"/>
      <c r="J721" s="36"/>
      <c r="K721" s="36"/>
      <c r="L721" s="39"/>
      <c r="M721" s="198"/>
      <c r="N721" s="199"/>
      <c r="O721" s="71"/>
      <c r="P721" s="71"/>
      <c r="Q721" s="71"/>
      <c r="R721" s="71"/>
      <c r="S721" s="71"/>
      <c r="T721" s="72"/>
      <c r="U721" s="34"/>
      <c r="V721" s="34"/>
      <c r="W721" s="34"/>
      <c r="X721" s="34"/>
      <c r="Y721" s="34"/>
      <c r="Z721" s="34"/>
      <c r="AA721" s="34"/>
      <c r="AB721" s="34"/>
      <c r="AC721" s="34"/>
      <c r="AD721" s="34"/>
      <c r="AE721" s="34"/>
      <c r="AT721" s="17" t="s">
        <v>121</v>
      </c>
      <c r="AU721" s="17" t="s">
        <v>79</v>
      </c>
    </row>
    <row r="722" spans="1:65" s="13" customFormat="1" ht="11.25">
      <c r="B722" s="200"/>
      <c r="C722" s="201"/>
      <c r="D722" s="195" t="s">
        <v>122</v>
      </c>
      <c r="E722" s="202" t="s">
        <v>1</v>
      </c>
      <c r="F722" s="203" t="s">
        <v>647</v>
      </c>
      <c r="G722" s="201"/>
      <c r="H722" s="204">
        <v>6</v>
      </c>
      <c r="I722" s="205"/>
      <c r="J722" s="201"/>
      <c r="K722" s="201"/>
      <c r="L722" s="206"/>
      <c r="M722" s="207"/>
      <c r="N722" s="208"/>
      <c r="O722" s="208"/>
      <c r="P722" s="208"/>
      <c r="Q722" s="208"/>
      <c r="R722" s="208"/>
      <c r="S722" s="208"/>
      <c r="T722" s="209"/>
      <c r="AT722" s="210" t="s">
        <v>122</v>
      </c>
      <c r="AU722" s="210" t="s">
        <v>79</v>
      </c>
      <c r="AV722" s="13" t="s">
        <v>81</v>
      </c>
      <c r="AW722" s="13" t="s">
        <v>30</v>
      </c>
      <c r="AX722" s="13" t="s">
        <v>73</v>
      </c>
      <c r="AY722" s="210" t="s">
        <v>115</v>
      </c>
    </row>
    <row r="723" spans="1:65" s="14" customFormat="1" ht="11.25">
      <c r="B723" s="211"/>
      <c r="C723" s="212"/>
      <c r="D723" s="195" t="s">
        <v>122</v>
      </c>
      <c r="E723" s="213" t="s">
        <v>1</v>
      </c>
      <c r="F723" s="214" t="s">
        <v>124</v>
      </c>
      <c r="G723" s="212"/>
      <c r="H723" s="215">
        <v>6</v>
      </c>
      <c r="I723" s="216"/>
      <c r="J723" s="212"/>
      <c r="K723" s="212"/>
      <c r="L723" s="217"/>
      <c r="M723" s="218"/>
      <c r="N723" s="219"/>
      <c r="O723" s="219"/>
      <c r="P723" s="219"/>
      <c r="Q723" s="219"/>
      <c r="R723" s="219"/>
      <c r="S723" s="219"/>
      <c r="T723" s="220"/>
      <c r="AT723" s="221" t="s">
        <v>122</v>
      </c>
      <c r="AU723" s="221" t="s">
        <v>79</v>
      </c>
      <c r="AV723" s="14" t="s">
        <v>120</v>
      </c>
      <c r="AW723" s="14" t="s">
        <v>30</v>
      </c>
      <c r="AX723" s="14" t="s">
        <v>79</v>
      </c>
      <c r="AY723" s="221" t="s">
        <v>115</v>
      </c>
    </row>
    <row r="724" spans="1:65" s="2" customFormat="1" ht="44.25" customHeight="1">
      <c r="A724" s="34"/>
      <c r="B724" s="35"/>
      <c r="C724" s="181" t="s">
        <v>648</v>
      </c>
      <c r="D724" s="181" t="s">
        <v>116</v>
      </c>
      <c r="E724" s="182" t="s">
        <v>649</v>
      </c>
      <c r="F724" s="183" t="s">
        <v>650</v>
      </c>
      <c r="G724" s="184" t="s">
        <v>134</v>
      </c>
      <c r="H724" s="185">
        <v>57.027999999999999</v>
      </c>
      <c r="I724" s="186"/>
      <c r="J724" s="187">
        <f>ROUND(I724*H724,2)</f>
        <v>0</v>
      </c>
      <c r="K724" s="188"/>
      <c r="L724" s="39"/>
      <c r="M724" s="189" t="s">
        <v>1</v>
      </c>
      <c r="N724" s="190" t="s">
        <v>38</v>
      </c>
      <c r="O724" s="71"/>
      <c r="P724" s="191">
        <f>O724*H724</f>
        <v>0</v>
      </c>
      <c r="Q724" s="191">
        <v>0</v>
      </c>
      <c r="R724" s="191">
        <f>Q724*H724</f>
        <v>0</v>
      </c>
      <c r="S724" s="191">
        <v>0</v>
      </c>
      <c r="T724" s="192">
        <f>S724*H724</f>
        <v>0</v>
      </c>
      <c r="U724" s="34"/>
      <c r="V724" s="34"/>
      <c r="W724" s="34"/>
      <c r="X724" s="34"/>
      <c r="Y724" s="34"/>
      <c r="Z724" s="34"/>
      <c r="AA724" s="34"/>
      <c r="AB724" s="34"/>
      <c r="AC724" s="34"/>
      <c r="AD724" s="34"/>
      <c r="AE724" s="34"/>
      <c r="AR724" s="193" t="s">
        <v>651</v>
      </c>
      <c r="AT724" s="193" t="s">
        <v>116</v>
      </c>
      <c r="AU724" s="193" t="s">
        <v>79</v>
      </c>
      <c r="AY724" s="17" t="s">
        <v>115</v>
      </c>
      <c r="BE724" s="194">
        <f>IF(N724="základní",J724,0)</f>
        <v>0</v>
      </c>
      <c r="BF724" s="194">
        <f>IF(N724="snížená",J724,0)</f>
        <v>0</v>
      </c>
      <c r="BG724" s="194">
        <f>IF(N724="zákl. přenesená",J724,0)</f>
        <v>0</v>
      </c>
      <c r="BH724" s="194">
        <f>IF(N724="sníž. přenesená",J724,0)</f>
        <v>0</v>
      </c>
      <c r="BI724" s="194">
        <f>IF(N724="nulová",J724,0)</f>
        <v>0</v>
      </c>
      <c r="BJ724" s="17" t="s">
        <v>79</v>
      </c>
      <c r="BK724" s="194">
        <f>ROUND(I724*H724,2)</f>
        <v>0</v>
      </c>
      <c r="BL724" s="17" t="s">
        <v>651</v>
      </c>
      <c r="BM724" s="193" t="s">
        <v>652</v>
      </c>
    </row>
    <row r="725" spans="1:65" s="2" customFormat="1" ht="97.5">
      <c r="A725" s="34"/>
      <c r="B725" s="35"/>
      <c r="C725" s="36"/>
      <c r="D725" s="195" t="s">
        <v>121</v>
      </c>
      <c r="E725" s="36"/>
      <c r="F725" s="196" t="s">
        <v>653</v>
      </c>
      <c r="G725" s="36"/>
      <c r="H725" s="36"/>
      <c r="I725" s="197"/>
      <c r="J725" s="36"/>
      <c r="K725" s="36"/>
      <c r="L725" s="39"/>
      <c r="M725" s="198"/>
      <c r="N725" s="199"/>
      <c r="O725" s="71"/>
      <c r="P725" s="71"/>
      <c r="Q725" s="71"/>
      <c r="R725" s="71"/>
      <c r="S725" s="71"/>
      <c r="T725" s="72"/>
      <c r="U725" s="34"/>
      <c r="V725" s="34"/>
      <c r="W725" s="34"/>
      <c r="X725" s="34"/>
      <c r="Y725" s="34"/>
      <c r="Z725" s="34"/>
      <c r="AA725" s="34"/>
      <c r="AB725" s="34"/>
      <c r="AC725" s="34"/>
      <c r="AD725" s="34"/>
      <c r="AE725" s="34"/>
      <c r="AT725" s="17" t="s">
        <v>121</v>
      </c>
      <c r="AU725" s="17" t="s">
        <v>79</v>
      </c>
    </row>
    <row r="726" spans="1:65" s="13" customFormat="1" ht="33.75">
      <c r="B726" s="200"/>
      <c r="C726" s="201"/>
      <c r="D726" s="195" t="s">
        <v>122</v>
      </c>
      <c r="E726" s="202" t="s">
        <v>1</v>
      </c>
      <c r="F726" s="203" t="s">
        <v>654</v>
      </c>
      <c r="G726" s="201"/>
      <c r="H726" s="204">
        <v>14.047000000000001</v>
      </c>
      <c r="I726" s="205"/>
      <c r="J726" s="201"/>
      <c r="K726" s="201"/>
      <c r="L726" s="206"/>
      <c r="M726" s="207"/>
      <c r="N726" s="208"/>
      <c r="O726" s="208"/>
      <c r="P726" s="208"/>
      <c r="Q726" s="208"/>
      <c r="R726" s="208"/>
      <c r="S726" s="208"/>
      <c r="T726" s="209"/>
      <c r="AT726" s="210" t="s">
        <v>122</v>
      </c>
      <c r="AU726" s="210" t="s">
        <v>79</v>
      </c>
      <c r="AV726" s="13" t="s">
        <v>81</v>
      </c>
      <c r="AW726" s="13" t="s">
        <v>30</v>
      </c>
      <c r="AX726" s="13" t="s">
        <v>73</v>
      </c>
      <c r="AY726" s="210" t="s">
        <v>115</v>
      </c>
    </row>
    <row r="727" spans="1:65" s="13" customFormat="1" ht="11.25">
      <c r="B727" s="200"/>
      <c r="C727" s="201"/>
      <c r="D727" s="195" t="s">
        <v>122</v>
      </c>
      <c r="E727" s="202" t="s">
        <v>1</v>
      </c>
      <c r="F727" s="203" t="s">
        <v>655</v>
      </c>
      <c r="G727" s="201"/>
      <c r="H727" s="204">
        <v>1.1439999999999999</v>
      </c>
      <c r="I727" s="205"/>
      <c r="J727" s="201"/>
      <c r="K727" s="201"/>
      <c r="L727" s="206"/>
      <c r="M727" s="207"/>
      <c r="N727" s="208"/>
      <c r="O727" s="208"/>
      <c r="P727" s="208"/>
      <c r="Q727" s="208"/>
      <c r="R727" s="208"/>
      <c r="S727" s="208"/>
      <c r="T727" s="209"/>
      <c r="AT727" s="210" t="s">
        <v>122</v>
      </c>
      <c r="AU727" s="210" t="s">
        <v>79</v>
      </c>
      <c r="AV727" s="13" t="s">
        <v>81</v>
      </c>
      <c r="AW727" s="13" t="s">
        <v>30</v>
      </c>
      <c r="AX727" s="13" t="s">
        <v>73</v>
      </c>
      <c r="AY727" s="210" t="s">
        <v>115</v>
      </c>
    </row>
    <row r="728" spans="1:65" s="13" customFormat="1" ht="11.25">
      <c r="B728" s="200"/>
      <c r="C728" s="201"/>
      <c r="D728" s="195" t="s">
        <v>122</v>
      </c>
      <c r="E728" s="202" t="s">
        <v>1</v>
      </c>
      <c r="F728" s="203" t="s">
        <v>656</v>
      </c>
      <c r="G728" s="201"/>
      <c r="H728" s="204">
        <v>2.31</v>
      </c>
      <c r="I728" s="205"/>
      <c r="J728" s="201"/>
      <c r="K728" s="201"/>
      <c r="L728" s="206"/>
      <c r="M728" s="207"/>
      <c r="N728" s="208"/>
      <c r="O728" s="208"/>
      <c r="P728" s="208"/>
      <c r="Q728" s="208"/>
      <c r="R728" s="208"/>
      <c r="S728" s="208"/>
      <c r="T728" s="209"/>
      <c r="AT728" s="210" t="s">
        <v>122</v>
      </c>
      <c r="AU728" s="210" t="s">
        <v>79</v>
      </c>
      <c r="AV728" s="13" t="s">
        <v>81</v>
      </c>
      <c r="AW728" s="13" t="s">
        <v>30</v>
      </c>
      <c r="AX728" s="13" t="s">
        <v>73</v>
      </c>
      <c r="AY728" s="210" t="s">
        <v>115</v>
      </c>
    </row>
    <row r="729" spans="1:65" s="13" customFormat="1" ht="11.25">
      <c r="B729" s="200"/>
      <c r="C729" s="201"/>
      <c r="D729" s="195" t="s">
        <v>122</v>
      </c>
      <c r="E729" s="202" t="s">
        <v>1</v>
      </c>
      <c r="F729" s="203" t="s">
        <v>657</v>
      </c>
      <c r="G729" s="201"/>
      <c r="H729" s="204">
        <v>1.5629999999999999</v>
      </c>
      <c r="I729" s="205"/>
      <c r="J729" s="201"/>
      <c r="K729" s="201"/>
      <c r="L729" s="206"/>
      <c r="M729" s="207"/>
      <c r="N729" s="208"/>
      <c r="O729" s="208"/>
      <c r="P729" s="208"/>
      <c r="Q729" s="208"/>
      <c r="R729" s="208"/>
      <c r="S729" s="208"/>
      <c r="T729" s="209"/>
      <c r="AT729" s="210" t="s">
        <v>122</v>
      </c>
      <c r="AU729" s="210" t="s">
        <v>79</v>
      </c>
      <c r="AV729" s="13" t="s">
        <v>81</v>
      </c>
      <c r="AW729" s="13" t="s">
        <v>30</v>
      </c>
      <c r="AX729" s="13" t="s">
        <v>73</v>
      </c>
      <c r="AY729" s="210" t="s">
        <v>115</v>
      </c>
    </row>
    <row r="730" spans="1:65" s="13" customFormat="1" ht="11.25">
      <c r="B730" s="200"/>
      <c r="C730" s="201"/>
      <c r="D730" s="195" t="s">
        <v>122</v>
      </c>
      <c r="E730" s="202" t="s">
        <v>1</v>
      </c>
      <c r="F730" s="203" t="s">
        <v>658</v>
      </c>
      <c r="G730" s="201"/>
      <c r="H730" s="204">
        <v>10.5</v>
      </c>
      <c r="I730" s="205"/>
      <c r="J730" s="201"/>
      <c r="K730" s="201"/>
      <c r="L730" s="206"/>
      <c r="M730" s="207"/>
      <c r="N730" s="208"/>
      <c r="O730" s="208"/>
      <c r="P730" s="208"/>
      <c r="Q730" s="208"/>
      <c r="R730" s="208"/>
      <c r="S730" s="208"/>
      <c r="T730" s="209"/>
      <c r="AT730" s="210" t="s">
        <v>122</v>
      </c>
      <c r="AU730" s="210" t="s">
        <v>79</v>
      </c>
      <c r="AV730" s="13" t="s">
        <v>81</v>
      </c>
      <c r="AW730" s="13" t="s">
        <v>30</v>
      </c>
      <c r="AX730" s="13" t="s">
        <v>73</v>
      </c>
      <c r="AY730" s="210" t="s">
        <v>115</v>
      </c>
    </row>
    <row r="731" spans="1:65" s="13" customFormat="1" ht="11.25">
      <c r="B731" s="200"/>
      <c r="C731" s="201"/>
      <c r="D731" s="195" t="s">
        <v>122</v>
      </c>
      <c r="E731" s="202" t="s">
        <v>1</v>
      </c>
      <c r="F731" s="203" t="s">
        <v>659</v>
      </c>
      <c r="G731" s="201"/>
      <c r="H731" s="204">
        <v>10.5</v>
      </c>
      <c r="I731" s="205"/>
      <c r="J731" s="201"/>
      <c r="K731" s="201"/>
      <c r="L731" s="206"/>
      <c r="M731" s="207"/>
      <c r="N731" s="208"/>
      <c r="O731" s="208"/>
      <c r="P731" s="208"/>
      <c r="Q731" s="208"/>
      <c r="R731" s="208"/>
      <c r="S731" s="208"/>
      <c r="T731" s="209"/>
      <c r="AT731" s="210" t="s">
        <v>122</v>
      </c>
      <c r="AU731" s="210" t="s">
        <v>79</v>
      </c>
      <c r="AV731" s="13" t="s">
        <v>81</v>
      </c>
      <c r="AW731" s="13" t="s">
        <v>30</v>
      </c>
      <c r="AX731" s="13" t="s">
        <v>73</v>
      </c>
      <c r="AY731" s="210" t="s">
        <v>115</v>
      </c>
    </row>
    <row r="732" spans="1:65" s="13" customFormat="1" ht="11.25">
      <c r="B732" s="200"/>
      <c r="C732" s="201"/>
      <c r="D732" s="195" t="s">
        <v>122</v>
      </c>
      <c r="E732" s="202" t="s">
        <v>1</v>
      </c>
      <c r="F732" s="203" t="s">
        <v>660</v>
      </c>
      <c r="G732" s="201"/>
      <c r="H732" s="204">
        <v>0.90600000000000003</v>
      </c>
      <c r="I732" s="205"/>
      <c r="J732" s="201"/>
      <c r="K732" s="201"/>
      <c r="L732" s="206"/>
      <c r="M732" s="207"/>
      <c r="N732" s="208"/>
      <c r="O732" s="208"/>
      <c r="P732" s="208"/>
      <c r="Q732" s="208"/>
      <c r="R732" s="208"/>
      <c r="S732" s="208"/>
      <c r="T732" s="209"/>
      <c r="AT732" s="210" t="s">
        <v>122</v>
      </c>
      <c r="AU732" s="210" t="s">
        <v>79</v>
      </c>
      <c r="AV732" s="13" t="s">
        <v>81</v>
      </c>
      <c r="AW732" s="13" t="s">
        <v>30</v>
      </c>
      <c r="AX732" s="13" t="s">
        <v>73</v>
      </c>
      <c r="AY732" s="210" t="s">
        <v>115</v>
      </c>
    </row>
    <row r="733" spans="1:65" s="13" customFormat="1" ht="11.25">
      <c r="B733" s="200"/>
      <c r="C733" s="201"/>
      <c r="D733" s="195" t="s">
        <v>122</v>
      </c>
      <c r="E733" s="202" t="s">
        <v>1</v>
      </c>
      <c r="F733" s="203" t="s">
        <v>661</v>
      </c>
      <c r="G733" s="201"/>
      <c r="H733" s="204">
        <v>16.058</v>
      </c>
      <c r="I733" s="205"/>
      <c r="J733" s="201"/>
      <c r="K733" s="201"/>
      <c r="L733" s="206"/>
      <c r="M733" s="207"/>
      <c r="N733" s="208"/>
      <c r="O733" s="208"/>
      <c r="P733" s="208"/>
      <c r="Q733" s="208"/>
      <c r="R733" s="208"/>
      <c r="S733" s="208"/>
      <c r="T733" s="209"/>
      <c r="AT733" s="210" t="s">
        <v>122</v>
      </c>
      <c r="AU733" s="210" t="s">
        <v>79</v>
      </c>
      <c r="AV733" s="13" t="s">
        <v>81</v>
      </c>
      <c r="AW733" s="13" t="s">
        <v>30</v>
      </c>
      <c r="AX733" s="13" t="s">
        <v>73</v>
      </c>
      <c r="AY733" s="210" t="s">
        <v>115</v>
      </c>
    </row>
    <row r="734" spans="1:65" s="14" customFormat="1" ht="11.25">
      <c r="B734" s="211"/>
      <c r="C734" s="212"/>
      <c r="D734" s="195" t="s">
        <v>122</v>
      </c>
      <c r="E734" s="213" t="s">
        <v>1</v>
      </c>
      <c r="F734" s="214" t="s">
        <v>124</v>
      </c>
      <c r="G734" s="212"/>
      <c r="H734" s="215">
        <v>57.027999999999999</v>
      </c>
      <c r="I734" s="216"/>
      <c r="J734" s="212"/>
      <c r="K734" s="212"/>
      <c r="L734" s="217"/>
      <c r="M734" s="218"/>
      <c r="N734" s="219"/>
      <c r="O734" s="219"/>
      <c r="P734" s="219"/>
      <c r="Q734" s="219"/>
      <c r="R734" s="219"/>
      <c r="S734" s="219"/>
      <c r="T734" s="220"/>
      <c r="AT734" s="221" t="s">
        <v>122</v>
      </c>
      <c r="AU734" s="221" t="s">
        <v>79</v>
      </c>
      <c r="AV734" s="14" t="s">
        <v>120</v>
      </c>
      <c r="AW734" s="14" t="s">
        <v>30</v>
      </c>
      <c r="AX734" s="14" t="s">
        <v>79</v>
      </c>
      <c r="AY734" s="221" t="s">
        <v>115</v>
      </c>
    </row>
    <row r="735" spans="1:65" s="12" customFormat="1" ht="22.9" customHeight="1">
      <c r="B735" s="167"/>
      <c r="C735" s="168"/>
      <c r="D735" s="169" t="s">
        <v>72</v>
      </c>
      <c r="E735" s="243" t="s">
        <v>162</v>
      </c>
      <c r="F735" s="243" t="s">
        <v>662</v>
      </c>
      <c r="G735" s="168"/>
      <c r="H735" s="168"/>
      <c r="I735" s="171"/>
      <c r="J735" s="244">
        <f>BK735</f>
        <v>0</v>
      </c>
      <c r="K735" s="168"/>
      <c r="L735" s="173"/>
      <c r="M735" s="174"/>
      <c r="N735" s="175"/>
      <c r="O735" s="175"/>
      <c r="P735" s="176">
        <f>SUM(P736:P747)</f>
        <v>0</v>
      </c>
      <c r="Q735" s="175"/>
      <c r="R735" s="176">
        <f>SUM(R736:R747)</f>
        <v>0</v>
      </c>
      <c r="S735" s="175"/>
      <c r="T735" s="177">
        <f>SUM(T736:T747)</f>
        <v>0</v>
      </c>
      <c r="AR735" s="178" t="s">
        <v>79</v>
      </c>
      <c r="AT735" s="179" t="s">
        <v>72</v>
      </c>
      <c r="AU735" s="179" t="s">
        <v>79</v>
      </c>
      <c r="AY735" s="178" t="s">
        <v>115</v>
      </c>
      <c r="BK735" s="180">
        <f>SUM(BK736:BK747)</f>
        <v>0</v>
      </c>
    </row>
    <row r="736" spans="1:65" s="2" customFormat="1" ht="16.5" customHeight="1">
      <c r="A736" s="34"/>
      <c r="B736" s="35"/>
      <c r="C736" s="181" t="s">
        <v>403</v>
      </c>
      <c r="D736" s="181" t="s">
        <v>116</v>
      </c>
      <c r="E736" s="182" t="s">
        <v>663</v>
      </c>
      <c r="F736" s="183" t="s">
        <v>664</v>
      </c>
      <c r="G736" s="184" t="s">
        <v>165</v>
      </c>
      <c r="H736" s="185">
        <v>89</v>
      </c>
      <c r="I736" s="186"/>
      <c r="J736" s="187">
        <f>ROUND(I736*H736,2)</f>
        <v>0</v>
      </c>
      <c r="K736" s="188"/>
      <c r="L736" s="39"/>
      <c r="M736" s="189" t="s">
        <v>1</v>
      </c>
      <c r="N736" s="190" t="s">
        <v>38</v>
      </c>
      <c r="O736" s="71"/>
      <c r="P736" s="191">
        <f>O736*H736</f>
        <v>0</v>
      </c>
      <c r="Q736" s="191">
        <v>0</v>
      </c>
      <c r="R736" s="191">
        <f>Q736*H736</f>
        <v>0</v>
      </c>
      <c r="S736" s="191">
        <v>0</v>
      </c>
      <c r="T736" s="192">
        <f>S736*H736</f>
        <v>0</v>
      </c>
      <c r="U736" s="34"/>
      <c r="V736" s="34"/>
      <c r="W736" s="34"/>
      <c r="X736" s="34"/>
      <c r="Y736" s="34"/>
      <c r="Z736" s="34"/>
      <c r="AA736" s="34"/>
      <c r="AB736" s="34"/>
      <c r="AC736" s="34"/>
      <c r="AD736" s="34"/>
      <c r="AE736" s="34"/>
      <c r="AR736" s="193" t="s">
        <v>120</v>
      </c>
      <c r="AT736" s="193" t="s">
        <v>116</v>
      </c>
      <c r="AU736" s="193" t="s">
        <v>81</v>
      </c>
      <c r="AY736" s="17" t="s">
        <v>115</v>
      </c>
      <c r="BE736" s="194">
        <f>IF(N736="základní",J736,0)</f>
        <v>0</v>
      </c>
      <c r="BF736" s="194">
        <f>IF(N736="snížená",J736,0)</f>
        <v>0</v>
      </c>
      <c r="BG736" s="194">
        <f>IF(N736="zákl. přenesená",J736,0)</f>
        <v>0</v>
      </c>
      <c r="BH736" s="194">
        <f>IF(N736="sníž. přenesená",J736,0)</f>
        <v>0</v>
      </c>
      <c r="BI736" s="194">
        <f>IF(N736="nulová",J736,0)</f>
        <v>0</v>
      </c>
      <c r="BJ736" s="17" t="s">
        <v>79</v>
      </c>
      <c r="BK736" s="194">
        <f>ROUND(I736*H736,2)</f>
        <v>0</v>
      </c>
      <c r="BL736" s="17" t="s">
        <v>120</v>
      </c>
      <c r="BM736" s="193" t="s">
        <v>665</v>
      </c>
    </row>
    <row r="737" spans="1:65" s="2" customFormat="1" ht="11.25">
      <c r="A737" s="34"/>
      <c r="B737" s="35"/>
      <c r="C737" s="36"/>
      <c r="D737" s="195" t="s">
        <v>121</v>
      </c>
      <c r="E737" s="36"/>
      <c r="F737" s="196" t="s">
        <v>664</v>
      </c>
      <c r="G737" s="36"/>
      <c r="H737" s="36"/>
      <c r="I737" s="197"/>
      <c r="J737" s="36"/>
      <c r="K737" s="36"/>
      <c r="L737" s="39"/>
      <c r="M737" s="198"/>
      <c r="N737" s="199"/>
      <c r="O737" s="71"/>
      <c r="P737" s="71"/>
      <c r="Q737" s="71"/>
      <c r="R737" s="71"/>
      <c r="S737" s="71"/>
      <c r="T737" s="72"/>
      <c r="U737" s="34"/>
      <c r="V737" s="34"/>
      <c r="W737" s="34"/>
      <c r="X737" s="34"/>
      <c r="Y737" s="34"/>
      <c r="Z737" s="34"/>
      <c r="AA737" s="34"/>
      <c r="AB737" s="34"/>
      <c r="AC737" s="34"/>
      <c r="AD737" s="34"/>
      <c r="AE737" s="34"/>
      <c r="AT737" s="17" t="s">
        <v>121</v>
      </c>
      <c r="AU737" s="17" t="s">
        <v>81</v>
      </c>
    </row>
    <row r="738" spans="1:65" s="13" customFormat="1" ht="11.25">
      <c r="B738" s="200"/>
      <c r="C738" s="201"/>
      <c r="D738" s="195" t="s">
        <v>122</v>
      </c>
      <c r="E738" s="202" t="s">
        <v>1</v>
      </c>
      <c r="F738" s="203" t="s">
        <v>666</v>
      </c>
      <c r="G738" s="201"/>
      <c r="H738" s="204">
        <v>89</v>
      </c>
      <c r="I738" s="205"/>
      <c r="J738" s="201"/>
      <c r="K738" s="201"/>
      <c r="L738" s="206"/>
      <c r="M738" s="207"/>
      <c r="N738" s="208"/>
      <c r="O738" s="208"/>
      <c r="P738" s="208"/>
      <c r="Q738" s="208"/>
      <c r="R738" s="208"/>
      <c r="S738" s="208"/>
      <c r="T738" s="209"/>
      <c r="AT738" s="210" t="s">
        <v>122</v>
      </c>
      <c r="AU738" s="210" t="s">
        <v>81</v>
      </c>
      <c r="AV738" s="13" t="s">
        <v>81</v>
      </c>
      <c r="AW738" s="13" t="s">
        <v>30</v>
      </c>
      <c r="AX738" s="13" t="s">
        <v>73</v>
      </c>
      <c r="AY738" s="210" t="s">
        <v>115</v>
      </c>
    </row>
    <row r="739" spans="1:65" s="14" customFormat="1" ht="11.25">
      <c r="B739" s="211"/>
      <c r="C739" s="212"/>
      <c r="D739" s="195" t="s">
        <v>122</v>
      </c>
      <c r="E739" s="213" t="s">
        <v>1</v>
      </c>
      <c r="F739" s="214" t="s">
        <v>124</v>
      </c>
      <c r="G739" s="212"/>
      <c r="H739" s="215">
        <v>89</v>
      </c>
      <c r="I739" s="216"/>
      <c r="J739" s="212"/>
      <c r="K739" s="212"/>
      <c r="L739" s="217"/>
      <c r="M739" s="218"/>
      <c r="N739" s="219"/>
      <c r="O739" s="219"/>
      <c r="P739" s="219"/>
      <c r="Q739" s="219"/>
      <c r="R739" s="219"/>
      <c r="S739" s="219"/>
      <c r="T739" s="220"/>
      <c r="AT739" s="221" t="s">
        <v>122</v>
      </c>
      <c r="AU739" s="221" t="s">
        <v>81</v>
      </c>
      <c r="AV739" s="14" t="s">
        <v>120</v>
      </c>
      <c r="AW739" s="14" t="s">
        <v>30</v>
      </c>
      <c r="AX739" s="14" t="s">
        <v>79</v>
      </c>
      <c r="AY739" s="221" t="s">
        <v>115</v>
      </c>
    </row>
    <row r="740" spans="1:65" s="2" customFormat="1" ht="16.5" customHeight="1">
      <c r="A740" s="34"/>
      <c r="B740" s="35"/>
      <c r="C740" s="181" t="s">
        <v>667</v>
      </c>
      <c r="D740" s="181" t="s">
        <v>116</v>
      </c>
      <c r="E740" s="182" t="s">
        <v>668</v>
      </c>
      <c r="F740" s="183" t="s">
        <v>669</v>
      </c>
      <c r="G740" s="184" t="s">
        <v>165</v>
      </c>
      <c r="H740" s="185">
        <v>89</v>
      </c>
      <c r="I740" s="186"/>
      <c r="J740" s="187">
        <f>ROUND(I740*H740,2)</f>
        <v>0</v>
      </c>
      <c r="K740" s="188"/>
      <c r="L740" s="39"/>
      <c r="M740" s="189" t="s">
        <v>1</v>
      </c>
      <c r="N740" s="190" t="s">
        <v>38</v>
      </c>
      <c r="O740" s="71"/>
      <c r="P740" s="191">
        <f>O740*H740</f>
        <v>0</v>
      </c>
      <c r="Q740" s="191">
        <v>0</v>
      </c>
      <c r="R740" s="191">
        <f>Q740*H740</f>
        <v>0</v>
      </c>
      <c r="S740" s="191">
        <v>0</v>
      </c>
      <c r="T740" s="192">
        <f>S740*H740</f>
        <v>0</v>
      </c>
      <c r="U740" s="34"/>
      <c r="V740" s="34"/>
      <c r="W740" s="34"/>
      <c r="X740" s="34"/>
      <c r="Y740" s="34"/>
      <c r="Z740" s="34"/>
      <c r="AA740" s="34"/>
      <c r="AB740" s="34"/>
      <c r="AC740" s="34"/>
      <c r="AD740" s="34"/>
      <c r="AE740" s="34"/>
      <c r="AR740" s="193" t="s">
        <v>120</v>
      </c>
      <c r="AT740" s="193" t="s">
        <v>116</v>
      </c>
      <c r="AU740" s="193" t="s">
        <v>81</v>
      </c>
      <c r="AY740" s="17" t="s">
        <v>115</v>
      </c>
      <c r="BE740" s="194">
        <f>IF(N740="základní",J740,0)</f>
        <v>0</v>
      </c>
      <c r="BF740" s="194">
        <f>IF(N740="snížená",J740,0)</f>
        <v>0</v>
      </c>
      <c r="BG740" s="194">
        <f>IF(N740="zákl. přenesená",J740,0)</f>
        <v>0</v>
      </c>
      <c r="BH740" s="194">
        <f>IF(N740="sníž. přenesená",J740,0)</f>
        <v>0</v>
      </c>
      <c r="BI740" s="194">
        <f>IF(N740="nulová",J740,0)</f>
        <v>0</v>
      </c>
      <c r="BJ740" s="17" t="s">
        <v>79</v>
      </c>
      <c r="BK740" s="194">
        <f>ROUND(I740*H740,2)</f>
        <v>0</v>
      </c>
      <c r="BL740" s="17" t="s">
        <v>120</v>
      </c>
      <c r="BM740" s="193" t="s">
        <v>670</v>
      </c>
    </row>
    <row r="741" spans="1:65" s="2" customFormat="1" ht="11.25">
      <c r="A741" s="34"/>
      <c r="B741" s="35"/>
      <c r="C741" s="36"/>
      <c r="D741" s="195" t="s">
        <v>121</v>
      </c>
      <c r="E741" s="36"/>
      <c r="F741" s="196" t="s">
        <v>669</v>
      </c>
      <c r="G741" s="36"/>
      <c r="H741" s="36"/>
      <c r="I741" s="197"/>
      <c r="J741" s="36"/>
      <c r="K741" s="36"/>
      <c r="L741" s="39"/>
      <c r="M741" s="198"/>
      <c r="N741" s="199"/>
      <c r="O741" s="71"/>
      <c r="P741" s="71"/>
      <c r="Q741" s="71"/>
      <c r="R741" s="71"/>
      <c r="S741" s="71"/>
      <c r="T741" s="72"/>
      <c r="U741" s="34"/>
      <c r="V741" s="34"/>
      <c r="W741" s="34"/>
      <c r="X741" s="34"/>
      <c r="Y741" s="34"/>
      <c r="Z741" s="34"/>
      <c r="AA741" s="34"/>
      <c r="AB741" s="34"/>
      <c r="AC741" s="34"/>
      <c r="AD741" s="34"/>
      <c r="AE741" s="34"/>
      <c r="AT741" s="17" t="s">
        <v>121</v>
      </c>
      <c r="AU741" s="17" t="s">
        <v>81</v>
      </c>
    </row>
    <row r="742" spans="1:65" s="13" customFormat="1" ht="11.25">
      <c r="B742" s="200"/>
      <c r="C742" s="201"/>
      <c r="D742" s="195" t="s">
        <v>122</v>
      </c>
      <c r="E742" s="202" t="s">
        <v>1</v>
      </c>
      <c r="F742" s="203" t="s">
        <v>666</v>
      </c>
      <c r="G742" s="201"/>
      <c r="H742" s="204">
        <v>89</v>
      </c>
      <c r="I742" s="205"/>
      <c r="J742" s="201"/>
      <c r="K742" s="201"/>
      <c r="L742" s="206"/>
      <c r="M742" s="207"/>
      <c r="N742" s="208"/>
      <c r="O742" s="208"/>
      <c r="P742" s="208"/>
      <c r="Q742" s="208"/>
      <c r="R742" s="208"/>
      <c r="S742" s="208"/>
      <c r="T742" s="209"/>
      <c r="AT742" s="210" t="s">
        <v>122</v>
      </c>
      <c r="AU742" s="210" t="s">
        <v>81</v>
      </c>
      <c r="AV742" s="13" t="s">
        <v>81</v>
      </c>
      <c r="AW742" s="13" t="s">
        <v>30</v>
      </c>
      <c r="AX742" s="13" t="s">
        <v>73</v>
      </c>
      <c r="AY742" s="210" t="s">
        <v>115</v>
      </c>
    </row>
    <row r="743" spans="1:65" s="14" customFormat="1" ht="11.25">
      <c r="B743" s="211"/>
      <c r="C743" s="212"/>
      <c r="D743" s="195" t="s">
        <v>122</v>
      </c>
      <c r="E743" s="213" t="s">
        <v>1</v>
      </c>
      <c r="F743" s="214" t="s">
        <v>124</v>
      </c>
      <c r="G743" s="212"/>
      <c r="H743" s="215">
        <v>89</v>
      </c>
      <c r="I743" s="216"/>
      <c r="J743" s="212"/>
      <c r="K743" s="212"/>
      <c r="L743" s="217"/>
      <c r="M743" s="218"/>
      <c r="N743" s="219"/>
      <c r="O743" s="219"/>
      <c r="P743" s="219"/>
      <c r="Q743" s="219"/>
      <c r="R743" s="219"/>
      <c r="S743" s="219"/>
      <c r="T743" s="220"/>
      <c r="AT743" s="221" t="s">
        <v>122</v>
      </c>
      <c r="AU743" s="221" t="s">
        <v>81</v>
      </c>
      <c r="AV743" s="14" t="s">
        <v>120</v>
      </c>
      <c r="AW743" s="14" t="s">
        <v>30</v>
      </c>
      <c r="AX743" s="14" t="s">
        <v>79</v>
      </c>
      <c r="AY743" s="221" t="s">
        <v>115</v>
      </c>
    </row>
    <row r="744" spans="1:65" s="2" customFormat="1" ht="21.75" customHeight="1">
      <c r="A744" s="34"/>
      <c r="B744" s="35"/>
      <c r="C744" s="222" t="s">
        <v>407</v>
      </c>
      <c r="D744" s="222" t="s">
        <v>131</v>
      </c>
      <c r="E744" s="223" t="s">
        <v>671</v>
      </c>
      <c r="F744" s="224" t="s">
        <v>672</v>
      </c>
      <c r="G744" s="225" t="s">
        <v>165</v>
      </c>
      <c r="H744" s="226">
        <v>846</v>
      </c>
      <c r="I744" s="227"/>
      <c r="J744" s="228">
        <f>ROUND(I744*H744,2)</f>
        <v>0</v>
      </c>
      <c r="K744" s="229"/>
      <c r="L744" s="230"/>
      <c r="M744" s="231" t="s">
        <v>1</v>
      </c>
      <c r="N744" s="232" t="s">
        <v>38</v>
      </c>
      <c r="O744" s="71"/>
      <c r="P744" s="191">
        <f>O744*H744</f>
        <v>0</v>
      </c>
      <c r="Q744" s="191">
        <v>0</v>
      </c>
      <c r="R744" s="191">
        <f>Q744*H744</f>
        <v>0</v>
      </c>
      <c r="S744" s="191">
        <v>0</v>
      </c>
      <c r="T744" s="192">
        <f>S744*H744</f>
        <v>0</v>
      </c>
      <c r="U744" s="34"/>
      <c r="V744" s="34"/>
      <c r="W744" s="34"/>
      <c r="X744" s="34"/>
      <c r="Y744" s="34"/>
      <c r="Z744" s="34"/>
      <c r="AA744" s="34"/>
      <c r="AB744" s="34"/>
      <c r="AC744" s="34"/>
      <c r="AD744" s="34"/>
      <c r="AE744" s="34"/>
      <c r="AR744" s="193" t="s">
        <v>135</v>
      </c>
      <c r="AT744" s="193" t="s">
        <v>131</v>
      </c>
      <c r="AU744" s="193" t="s">
        <v>81</v>
      </c>
      <c r="AY744" s="17" t="s">
        <v>115</v>
      </c>
      <c r="BE744" s="194">
        <f>IF(N744="základní",J744,0)</f>
        <v>0</v>
      </c>
      <c r="BF744" s="194">
        <f>IF(N744="snížená",J744,0)</f>
        <v>0</v>
      </c>
      <c r="BG744" s="194">
        <f>IF(N744="zákl. přenesená",J744,0)</f>
        <v>0</v>
      </c>
      <c r="BH744" s="194">
        <f>IF(N744="sníž. přenesená",J744,0)</f>
        <v>0</v>
      </c>
      <c r="BI744" s="194">
        <f>IF(N744="nulová",J744,0)</f>
        <v>0</v>
      </c>
      <c r="BJ744" s="17" t="s">
        <v>79</v>
      </c>
      <c r="BK744" s="194">
        <f>ROUND(I744*H744,2)</f>
        <v>0</v>
      </c>
      <c r="BL744" s="17" t="s">
        <v>120</v>
      </c>
      <c r="BM744" s="193" t="s">
        <v>673</v>
      </c>
    </row>
    <row r="745" spans="1:65" s="2" customFormat="1" ht="11.25">
      <c r="A745" s="34"/>
      <c r="B745" s="35"/>
      <c r="C745" s="36"/>
      <c r="D745" s="195" t="s">
        <v>121</v>
      </c>
      <c r="E745" s="36"/>
      <c r="F745" s="196" t="s">
        <v>672</v>
      </c>
      <c r="G745" s="36"/>
      <c r="H745" s="36"/>
      <c r="I745" s="197"/>
      <c r="J745" s="36"/>
      <c r="K745" s="36"/>
      <c r="L745" s="39"/>
      <c r="M745" s="198"/>
      <c r="N745" s="199"/>
      <c r="O745" s="71"/>
      <c r="P745" s="71"/>
      <c r="Q745" s="71"/>
      <c r="R745" s="71"/>
      <c r="S745" s="71"/>
      <c r="T745" s="72"/>
      <c r="U745" s="34"/>
      <c r="V745" s="34"/>
      <c r="W745" s="34"/>
      <c r="X745" s="34"/>
      <c r="Y745" s="34"/>
      <c r="Z745" s="34"/>
      <c r="AA745" s="34"/>
      <c r="AB745" s="34"/>
      <c r="AC745" s="34"/>
      <c r="AD745" s="34"/>
      <c r="AE745" s="34"/>
      <c r="AT745" s="17" t="s">
        <v>121</v>
      </c>
      <c r="AU745" s="17" t="s">
        <v>81</v>
      </c>
    </row>
    <row r="746" spans="1:65" s="13" customFormat="1" ht="11.25">
      <c r="B746" s="200"/>
      <c r="C746" s="201"/>
      <c r="D746" s="195" t="s">
        <v>122</v>
      </c>
      <c r="E746" s="202" t="s">
        <v>1</v>
      </c>
      <c r="F746" s="203" t="s">
        <v>674</v>
      </c>
      <c r="G746" s="201"/>
      <c r="H746" s="204">
        <v>846</v>
      </c>
      <c r="I746" s="205"/>
      <c r="J746" s="201"/>
      <c r="K746" s="201"/>
      <c r="L746" s="206"/>
      <c r="M746" s="207"/>
      <c r="N746" s="208"/>
      <c r="O746" s="208"/>
      <c r="P746" s="208"/>
      <c r="Q746" s="208"/>
      <c r="R746" s="208"/>
      <c r="S746" s="208"/>
      <c r="T746" s="209"/>
      <c r="AT746" s="210" t="s">
        <v>122</v>
      </c>
      <c r="AU746" s="210" t="s">
        <v>81</v>
      </c>
      <c r="AV746" s="13" t="s">
        <v>81</v>
      </c>
      <c r="AW746" s="13" t="s">
        <v>30</v>
      </c>
      <c r="AX746" s="13" t="s">
        <v>73</v>
      </c>
      <c r="AY746" s="210" t="s">
        <v>115</v>
      </c>
    </row>
    <row r="747" spans="1:65" s="14" customFormat="1" ht="11.25">
      <c r="B747" s="211"/>
      <c r="C747" s="212"/>
      <c r="D747" s="195" t="s">
        <v>122</v>
      </c>
      <c r="E747" s="213" t="s">
        <v>1</v>
      </c>
      <c r="F747" s="214" t="s">
        <v>124</v>
      </c>
      <c r="G747" s="212"/>
      <c r="H747" s="215">
        <v>846</v>
      </c>
      <c r="I747" s="216"/>
      <c r="J747" s="212"/>
      <c r="K747" s="212"/>
      <c r="L747" s="217"/>
      <c r="M747" s="218"/>
      <c r="N747" s="219"/>
      <c r="O747" s="219"/>
      <c r="P747" s="219"/>
      <c r="Q747" s="219"/>
      <c r="R747" s="219"/>
      <c r="S747" s="219"/>
      <c r="T747" s="220"/>
      <c r="AT747" s="221" t="s">
        <v>122</v>
      </c>
      <c r="AU747" s="221" t="s">
        <v>81</v>
      </c>
      <c r="AV747" s="14" t="s">
        <v>120</v>
      </c>
      <c r="AW747" s="14" t="s">
        <v>30</v>
      </c>
      <c r="AX747" s="14" t="s">
        <v>79</v>
      </c>
      <c r="AY747" s="221" t="s">
        <v>115</v>
      </c>
    </row>
    <row r="748" spans="1:65" s="12" customFormat="1" ht="25.9" customHeight="1">
      <c r="B748" s="167"/>
      <c r="C748" s="168"/>
      <c r="D748" s="169" t="s">
        <v>72</v>
      </c>
      <c r="E748" s="170" t="s">
        <v>675</v>
      </c>
      <c r="F748" s="170" t="s">
        <v>676</v>
      </c>
      <c r="G748" s="168"/>
      <c r="H748" s="168"/>
      <c r="I748" s="171"/>
      <c r="J748" s="172">
        <f>BK748</f>
        <v>0</v>
      </c>
      <c r="K748" s="168"/>
      <c r="L748" s="173"/>
      <c r="M748" s="174"/>
      <c r="N748" s="175"/>
      <c r="O748" s="175"/>
      <c r="P748" s="176">
        <f>SUM(P749:P861)</f>
        <v>0</v>
      </c>
      <c r="Q748" s="175"/>
      <c r="R748" s="176">
        <f>SUM(R749:R861)</f>
        <v>0</v>
      </c>
      <c r="S748" s="175"/>
      <c r="T748" s="177">
        <f>SUM(T749:T861)</f>
        <v>0</v>
      </c>
      <c r="AR748" s="178" t="s">
        <v>143</v>
      </c>
      <c r="AT748" s="179" t="s">
        <v>72</v>
      </c>
      <c r="AU748" s="179" t="s">
        <v>73</v>
      </c>
      <c r="AY748" s="178" t="s">
        <v>115</v>
      </c>
      <c r="BK748" s="180">
        <f>SUM(BK749:BK861)</f>
        <v>0</v>
      </c>
    </row>
    <row r="749" spans="1:65" s="2" customFormat="1" ht="21.75" customHeight="1">
      <c r="A749" s="34"/>
      <c r="B749" s="35"/>
      <c r="C749" s="181" t="s">
        <v>677</v>
      </c>
      <c r="D749" s="181" t="s">
        <v>116</v>
      </c>
      <c r="E749" s="182" t="s">
        <v>678</v>
      </c>
      <c r="F749" s="183" t="s">
        <v>679</v>
      </c>
      <c r="G749" s="184" t="s">
        <v>134</v>
      </c>
      <c r="H749" s="185">
        <v>3631.806</v>
      </c>
      <c r="I749" s="186"/>
      <c r="J749" s="187">
        <f>ROUND(I749*H749,2)</f>
        <v>0</v>
      </c>
      <c r="K749" s="188"/>
      <c r="L749" s="39"/>
      <c r="M749" s="189" t="s">
        <v>1</v>
      </c>
      <c r="N749" s="190" t="s">
        <v>38</v>
      </c>
      <c r="O749" s="71"/>
      <c r="P749" s="191">
        <f>O749*H749</f>
        <v>0</v>
      </c>
      <c r="Q749" s="191">
        <v>0</v>
      </c>
      <c r="R749" s="191">
        <f>Q749*H749</f>
        <v>0</v>
      </c>
      <c r="S749" s="191">
        <v>0</v>
      </c>
      <c r="T749" s="192">
        <f>S749*H749</f>
        <v>0</v>
      </c>
      <c r="U749" s="34"/>
      <c r="V749" s="34"/>
      <c r="W749" s="34"/>
      <c r="X749" s="34"/>
      <c r="Y749" s="34"/>
      <c r="Z749" s="34"/>
      <c r="AA749" s="34"/>
      <c r="AB749" s="34"/>
      <c r="AC749" s="34"/>
      <c r="AD749" s="34"/>
      <c r="AE749" s="34"/>
      <c r="AR749" s="193" t="s">
        <v>120</v>
      </c>
      <c r="AT749" s="193" t="s">
        <v>116</v>
      </c>
      <c r="AU749" s="193" t="s">
        <v>79</v>
      </c>
      <c r="AY749" s="17" t="s">
        <v>115</v>
      </c>
      <c r="BE749" s="194">
        <f>IF(N749="základní",J749,0)</f>
        <v>0</v>
      </c>
      <c r="BF749" s="194">
        <f>IF(N749="snížená",J749,0)</f>
        <v>0</v>
      </c>
      <c r="BG749" s="194">
        <f>IF(N749="zákl. přenesená",J749,0)</f>
        <v>0</v>
      </c>
      <c r="BH749" s="194">
        <f>IF(N749="sníž. přenesená",J749,0)</f>
        <v>0</v>
      </c>
      <c r="BI749" s="194">
        <f>IF(N749="nulová",J749,0)</f>
        <v>0</v>
      </c>
      <c r="BJ749" s="17" t="s">
        <v>79</v>
      </c>
      <c r="BK749" s="194">
        <f>ROUND(I749*H749,2)</f>
        <v>0</v>
      </c>
      <c r="BL749" s="17" t="s">
        <v>120</v>
      </c>
      <c r="BM749" s="193" t="s">
        <v>680</v>
      </c>
    </row>
    <row r="750" spans="1:65" s="2" customFormat="1" ht="11.25">
      <c r="A750" s="34"/>
      <c r="B750" s="35"/>
      <c r="C750" s="36"/>
      <c r="D750" s="195" t="s">
        <v>121</v>
      </c>
      <c r="E750" s="36"/>
      <c r="F750" s="196" t="s">
        <v>679</v>
      </c>
      <c r="G750" s="36"/>
      <c r="H750" s="36"/>
      <c r="I750" s="197"/>
      <c r="J750" s="36"/>
      <c r="K750" s="36"/>
      <c r="L750" s="39"/>
      <c r="M750" s="198"/>
      <c r="N750" s="199"/>
      <c r="O750" s="71"/>
      <c r="P750" s="71"/>
      <c r="Q750" s="71"/>
      <c r="R750" s="71"/>
      <c r="S750" s="71"/>
      <c r="T750" s="72"/>
      <c r="U750" s="34"/>
      <c r="V750" s="34"/>
      <c r="W750" s="34"/>
      <c r="X750" s="34"/>
      <c r="Y750" s="34"/>
      <c r="Z750" s="34"/>
      <c r="AA750" s="34"/>
      <c r="AB750" s="34"/>
      <c r="AC750" s="34"/>
      <c r="AD750" s="34"/>
      <c r="AE750" s="34"/>
      <c r="AT750" s="17" t="s">
        <v>121</v>
      </c>
      <c r="AU750" s="17" t="s">
        <v>79</v>
      </c>
    </row>
    <row r="751" spans="1:65" s="13" customFormat="1" ht="11.25">
      <c r="B751" s="200"/>
      <c r="C751" s="201"/>
      <c r="D751" s="195" t="s">
        <v>122</v>
      </c>
      <c r="E751" s="202" t="s">
        <v>1</v>
      </c>
      <c r="F751" s="203" t="s">
        <v>681</v>
      </c>
      <c r="G751" s="201"/>
      <c r="H751" s="204">
        <v>3631.806</v>
      </c>
      <c r="I751" s="205"/>
      <c r="J751" s="201"/>
      <c r="K751" s="201"/>
      <c r="L751" s="206"/>
      <c r="M751" s="207"/>
      <c r="N751" s="208"/>
      <c r="O751" s="208"/>
      <c r="P751" s="208"/>
      <c r="Q751" s="208"/>
      <c r="R751" s="208"/>
      <c r="S751" s="208"/>
      <c r="T751" s="209"/>
      <c r="AT751" s="210" t="s">
        <v>122</v>
      </c>
      <c r="AU751" s="210" t="s">
        <v>79</v>
      </c>
      <c r="AV751" s="13" t="s">
        <v>81</v>
      </c>
      <c r="AW751" s="13" t="s">
        <v>30</v>
      </c>
      <c r="AX751" s="13" t="s">
        <v>73</v>
      </c>
      <c r="AY751" s="210" t="s">
        <v>115</v>
      </c>
    </row>
    <row r="752" spans="1:65" s="14" customFormat="1" ht="11.25">
      <c r="B752" s="211"/>
      <c r="C752" s="212"/>
      <c r="D752" s="195" t="s">
        <v>122</v>
      </c>
      <c r="E752" s="213" t="s">
        <v>1</v>
      </c>
      <c r="F752" s="214" t="s">
        <v>124</v>
      </c>
      <c r="G752" s="212"/>
      <c r="H752" s="215">
        <v>3631.806</v>
      </c>
      <c r="I752" s="216"/>
      <c r="J752" s="212"/>
      <c r="K752" s="212"/>
      <c r="L752" s="217"/>
      <c r="M752" s="218"/>
      <c r="N752" s="219"/>
      <c r="O752" s="219"/>
      <c r="P752" s="219"/>
      <c r="Q752" s="219"/>
      <c r="R752" s="219"/>
      <c r="S752" s="219"/>
      <c r="T752" s="220"/>
      <c r="AT752" s="221" t="s">
        <v>122</v>
      </c>
      <c r="AU752" s="221" t="s">
        <v>79</v>
      </c>
      <c r="AV752" s="14" t="s">
        <v>120</v>
      </c>
      <c r="AW752" s="14" t="s">
        <v>30</v>
      </c>
      <c r="AX752" s="14" t="s">
        <v>79</v>
      </c>
      <c r="AY752" s="221" t="s">
        <v>115</v>
      </c>
    </row>
    <row r="753" spans="1:65" s="2" customFormat="1" ht="21.75" customHeight="1">
      <c r="A753" s="34"/>
      <c r="B753" s="35"/>
      <c r="C753" s="181" t="s">
        <v>411</v>
      </c>
      <c r="D753" s="181" t="s">
        <v>116</v>
      </c>
      <c r="E753" s="182" t="s">
        <v>682</v>
      </c>
      <c r="F753" s="183" t="s">
        <v>683</v>
      </c>
      <c r="G753" s="184" t="s">
        <v>134</v>
      </c>
      <c r="H753" s="185">
        <v>515.01800000000003</v>
      </c>
      <c r="I753" s="186"/>
      <c r="J753" s="187">
        <f>ROUND(I753*H753,2)</f>
        <v>0</v>
      </c>
      <c r="K753" s="188"/>
      <c r="L753" s="39"/>
      <c r="M753" s="189" t="s">
        <v>1</v>
      </c>
      <c r="N753" s="190" t="s">
        <v>38</v>
      </c>
      <c r="O753" s="71"/>
      <c r="P753" s="191">
        <f>O753*H753</f>
        <v>0</v>
      </c>
      <c r="Q753" s="191">
        <v>0</v>
      </c>
      <c r="R753" s="191">
        <f>Q753*H753</f>
        <v>0</v>
      </c>
      <c r="S753" s="191">
        <v>0</v>
      </c>
      <c r="T753" s="192">
        <f>S753*H753</f>
        <v>0</v>
      </c>
      <c r="U753" s="34"/>
      <c r="V753" s="34"/>
      <c r="W753" s="34"/>
      <c r="X753" s="34"/>
      <c r="Y753" s="34"/>
      <c r="Z753" s="34"/>
      <c r="AA753" s="34"/>
      <c r="AB753" s="34"/>
      <c r="AC753" s="34"/>
      <c r="AD753" s="34"/>
      <c r="AE753" s="34"/>
      <c r="AR753" s="193" t="s">
        <v>120</v>
      </c>
      <c r="AT753" s="193" t="s">
        <v>116</v>
      </c>
      <c r="AU753" s="193" t="s">
        <v>79</v>
      </c>
      <c r="AY753" s="17" t="s">
        <v>115</v>
      </c>
      <c r="BE753" s="194">
        <f>IF(N753="základní",J753,0)</f>
        <v>0</v>
      </c>
      <c r="BF753" s="194">
        <f>IF(N753="snížená",J753,0)</f>
        <v>0</v>
      </c>
      <c r="BG753" s="194">
        <f>IF(N753="zákl. přenesená",J753,0)</f>
        <v>0</v>
      </c>
      <c r="BH753" s="194">
        <f>IF(N753="sníž. přenesená",J753,0)</f>
        <v>0</v>
      </c>
      <c r="BI753" s="194">
        <f>IF(N753="nulová",J753,0)</f>
        <v>0</v>
      </c>
      <c r="BJ753" s="17" t="s">
        <v>79</v>
      </c>
      <c r="BK753" s="194">
        <f>ROUND(I753*H753,2)</f>
        <v>0</v>
      </c>
      <c r="BL753" s="17" t="s">
        <v>120</v>
      </c>
      <c r="BM753" s="193" t="s">
        <v>684</v>
      </c>
    </row>
    <row r="754" spans="1:65" s="2" customFormat="1" ht="11.25">
      <c r="A754" s="34"/>
      <c r="B754" s="35"/>
      <c r="C754" s="36"/>
      <c r="D754" s="195" t="s">
        <v>121</v>
      </c>
      <c r="E754" s="36"/>
      <c r="F754" s="196" t="s">
        <v>683</v>
      </c>
      <c r="G754" s="36"/>
      <c r="H754" s="36"/>
      <c r="I754" s="197"/>
      <c r="J754" s="36"/>
      <c r="K754" s="36"/>
      <c r="L754" s="39"/>
      <c r="M754" s="198"/>
      <c r="N754" s="199"/>
      <c r="O754" s="71"/>
      <c r="P754" s="71"/>
      <c r="Q754" s="71"/>
      <c r="R754" s="71"/>
      <c r="S754" s="71"/>
      <c r="T754" s="72"/>
      <c r="U754" s="34"/>
      <c r="V754" s="34"/>
      <c r="W754" s="34"/>
      <c r="X754" s="34"/>
      <c r="Y754" s="34"/>
      <c r="Z754" s="34"/>
      <c r="AA754" s="34"/>
      <c r="AB754" s="34"/>
      <c r="AC754" s="34"/>
      <c r="AD754" s="34"/>
      <c r="AE754" s="34"/>
      <c r="AT754" s="17" t="s">
        <v>121</v>
      </c>
      <c r="AU754" s="17" t="s">
        <v>79</v>
      </c>
    </row>
    <row r="755" spans="1:65" s="13" customFormat="1" ht="11.25">
      <c r="B755" s="200"/>
      <c r="C755" s="201"/>
      <c r="D755" s="195" t="s">
        <v>122</v>
      </c>
      <c r="E755" s="202" t="s">
        <v>1</v>
      </c>
      <c r="F755" s="203" t="s">
        <v>685</v>
      </c>
      <c r="G755" s="201"/>
      <c r="H755" s="204">
        <v>118.8</v>
      </c>
      <c r="I755" s="205"/>
      <c r="J755" s="201"/>
      <c r="K755" s="201"/>
      <c r="L755" s="206"/>
      <c r="M755" s="207"/>
      <c r="N755" s="208"/>
      <c r="O755" s="208"/>
      <c r="P755" s="208"/>
      <c r="Q755" s="208"/>
      <c r="R755" s="208"/>
      <c r="S755" s="208"/>
      <c r="T755" s="209"/>
      <c r="AT755" s="210" t="s">
        <v>122</v>
      </c>
      <c r="AU755" s="210" t="s">
        <v>79</v>
      </c>
      <c r="AV755" s="13" t="s">
        <v>81</v>
      </c>
      <c r="AW755" s="13" t="s">
        <v>30</v>
      </c>
      <c r="AX755" s="13" t="s">
        <v>73</v>
      </c>
      <c r="AY755" s="210" t="s">
        <v>115</v>
      </c>
    </row>
    <row r="756" spans="1:65" s="13" customFormat="1" ht="11.25">
      <c r="B756" s="200"/>
      <c r="C756" s="201"/>
      <c r="D756" s="195" t="s">
        <v>122</v>
      </c>
      <c r="E756" s="202" t="s">
        <v>1</v>
      </c>
      <c r="F756" s="203" t="s">
        <v>686</v>
      </c>
      <c r="G756" s="201"/>
      <c r="H756" s="204">
        <v>58.8</v>
      </c>
      <c r="I756" s="205"/>
      <c r="J756" s="201"/>
      <c r="K756" s="201"/>
      <c r="L756" s="206"/>
      <c r="M756" s="207"/>
      <c r="N756" s="208"/>
      <c r="O756" s="208"/>
      <c r="P756" s="208"/>
      <c r="Q756" s="208"/>
      <c r="R756" s="208"/>
      <c r="S756" s="208"/>
      <c r="T756" s="209"/>
      <c r="AT756" s="210" t="s">
        <v>122</v>
      </c>
      <c r="AU756" s="210" t="s">
        <v>79</v>
      </c>
      <c r="AV756" s="13" t="s">
        <v>81</v>
      </c>
      <c r="AW756" s="13" t="s">
        <v>30</v>
      </c>
      <c r="AX756" s="13" t="s">
        <v>73</v>
      </c>
      <c r="AY756" s="210" t="s">
        <v>115</v>
      </c>
    </row>
    <row r="757" spans="1:65" s="13" customFormat="1" ht="11.25">
      <c r="B757" s="200"/>
      <c r="C757" s="201"/>
      <c r="D757" s="195" t="s">
        <v>122</v>
      </c>
      <c r="E757" s="202" t="s">
        <v>1</v>
      </c>
      <c r="F757" s="203" t="s">
        <v>687</v>
      </c>
      <c r="G757" s="201"/>
      <c r="H757" s="204">
        <v>40.590000000000003</v>
      </c>
      <c r="I757" s="205"/>
      <c r="J757" s="201"/>
      <c r="K757" s="201"/>
      <c r="L757" s="206"/>
      <c r="M757" s="207"/>
      <c r="N757" s="208"/>
      <c r="O757" s="208"/>
      <c r="P757" s="208"/>
      <c r="Q757" s="208"/>
      <c r="R757" s="208"/>
      <c r="S757" s="208"/>
      <c r="T757" s="209"/>
      <c r="AT757" s="210" t="s">
        <v>122</v>
      </c>
      <c r="AU757" s="210" t="s">
        <v>79</v>
      </c>
      <c r="AV757" s="13" t="s">
        <v>81</v>
      </c>
      <c r="AW757" s="13" t="s">
        <v>30</v>
      </c>
      <c r="AX757" s="13" t="s">
        <v>73</v>
      </c>
      <c r="AY757" s="210" t="s">
        <v>115</v>
      </c>
    </row>
    <row r="758" spans="1:65" s="13" customFormat="1" ht="11.25">
      <c r="B758" s="200"/>
      <c r="C758" s="201"/>
      <c r="D758" s="195" t="s">
        <v>122</v>
      </c>
      <c r="E758" s="202" t="s">
        <v>1</v>
      </c>
      <c r="F758" s="203" t="s">
        <v>688</v>
      </c>
      <c r="G758" s="201"/>
      <c r="H758" s="204">
        <v>38.61</v>
      </c>
      <c r="I758" s="205"/>
      <c r="J758" s="201"/>
      <c r="K758" s="201"/>
      <c r="L758" s="206"/>
      <c r="M758" s="207"/>
      <c r="N758" s="208"/>
      <c r="O758" s="208"/>
      <c r="P758" s="208"/>
      <c r="Q758" s="208"/>
      <c r="R758" s="208"/>
      <c r="S758" s="208"/>
      <c r="T758" s="209"/>
      <c r="AT758" s="210" t="s">
        <v>122</v>
      </c>
      <c r="AU758" s="210" t="s">
        <v>79</v>
      </c>
      <c r="AV758" s="13" t="s">
        <v>81</v>
      </c>
      <c r="AW758" s="13" t="s">
        <v>30</v>
      </c>
      <c r="AX758" s="13" t="s">
        <v>73</v>
      </c>
      <c r="AY758" s="210" t="s">
        <v>115</v>
      </c>
    </row>
    <row r="759" spans="1:65" s="13" customFormat="1" ht="11.25">
      <c r="B759" s="200"/>
      <c r="C759" s="201"/>
      <c r="D759" s="195" t="s">
        <v>122</v>
      </c>
      <c r="E759" s="202" t="s">
        <v>1</v>
      </c>
      <c r="F759" s="203" t="s">
        <v>689</v>
      </c>
      <c r="G759" s="201"/>
      <c r="H759" s="204">
        <v>43.2</v>
      </c>
      <c r="I759" s="205"/>
      <c r="J759" s="201"/>
      <c r="K759" s="201"/>
      <c r="L759" s="206"/>
      <c r="M759" s="207"/>
      <c r="N759" s="208"/>
      <c r="O759" s="208"/>
      <c r="P759" s="208"/>
      <c r="Q759" s="208"/>
      <c r="R759" s="208"/>
      <c r="S759" s="208"/>
      <c r="T759" s="209"/>
      <c r="AT759" s="210" t="s">
        <v>122</v>
      </c>
      <c r="AU759" s="210" t="s">
        <v>79</v>
      </c>
      <c r="AV759" s="13" t="s">
        <v>81</v>
      </c>
      <c r="AW759" s="13" t="s">
        <v>30</v>
      </c>
      <c r="AX759" s="13" t="s">
        <v>73</v>
      </c>
      <c r="AY759" s="210" t="s">
        <v>115</v>
      </c>
    </row>
    <row r="760" spans="1:65" s="13" customFormat="1" ht="11.25">
      <c r="B760" s="200"/>
      <c r="C760" s="201"/>
      <c r="D760" s="195" t="s">
        <v>122</v>
      </c>
      <c r="E760" s="202" t="s">
        <v>1</v>
      </c>
      <c r="F760" s="203" t="s">
        <v>690</v>
      </c>
      <c r="G760" s="201"/>
      <c r="H760" s="204">
        <v>189</v>
      </c>
      <c r="I760" s="205"/>
      <c r="J760" s="201"/>
      <c r="K760" s="201"/>
      <c r="L760" s="206"/>
      <c r="M760" s="207"/>
      <c r="N760" s="208"/>
      <c r="O760" s="208"/>
      <c r="P760" s="208"/>
      <c r="Q760" s="208"/>
      <c r="R760" s="208"/>
      <c r="S760" s="208"/>
      <c r="T760" s="209"/>
      <c r="AT760" s="210" t="s">
        <v>122</v>
      </c>
      <c r="AU760" s="210" t="s">
        <v>79</v>
      </c>
      <c r="AV760" s="13" t="s">
        <v>81</v>
      </c>
      <c r="AW760" s="13" t="s">
        <v>30</v>
      </c>
      <c r="AX760" s="13" t="s">
        <v>73</v>
      </c>
      <c r="AY760" s="210" t="s">
        <v>115</v>
      </c>
    </row>
    <row r="761" spans="1:65" s="13" customFormat="1" ht="22.5">
      <c r="B761" s="200"/>
      <c r="C761" s="201"/>
      <c r="D761" s="195" t="s">
        <v>122</v>
      </c>
      <c r="E761" s="202" t="s">
        <v>1</v>
      </c>
      <c r="F761" s="203" t="s">
        <v>691</v>
      </c>
      <c r="G761" s="201"/>
      <c r="H761" s="204">
        <v>26.018000000000001</v>
      </c>
      <c r="I761" s="205"/>
      <c r="J761" s="201"/>
      <c r="K761" s="201"/>
      <c r="L761" s="206"/>
      <c r="M761" s="207"/>
      <c r="N761" s="208"/>
      <c r="O761" s="208"/>
      <c r="P761" s="208"/>
      <c r="Q761" s="208"/>
      <c r="R761" s="208"/>
      <c r="S761" s="208"/>
      <c r="T761" s="209"/>
      <c r="AT761" s="210" t="s">
        <v>122</v>
      </c>
      <c r="AU761" s="210" t="s">
        <v>79</v>
      </c>
      <c r="AV761" s="13" t="s">
        <v>81</v>
      </c>
      <c r="AW761" s="13" t="s">
        <v>30</v>
      </c>
      <c r="AX761" s="13" t="s">
        <v>73</v>
      </c>
      <c r="AY761" s="210" t="s">
        <v>115</v>
      </c>
    </row>
    <row r="762" spans="1:65" s="14" customFormat="1" ht="11.25">
      <c r="B762" s="211"/>
      <c r="C762" s="212"/>
      <c r="D762" s="195" t="s">
        <v>122</v>
      </c>
      <c r="E762" s="213" t="s">
        <v>1</v>
      </c>
      <c r="F762" s="214" t="s">
        <v>124</v>
      </c>
      <c r="G762" s="212"/>
      <c r="H762" s="215">
        <v>515.01800000000003</v>
      </c>
      <c r="I762" s="216"/>
      <c r="J762" s="212"/>
      <c r="K762" s="212"/>
      <c r="L762" s="217"/>
      <c r="M762" s="218"/>
      <c r="N762" s="219"/>
      <c r="O762" s="219"/>
      <c r="P762" s="219"/>
      <c r="Q762" s="219"/>
      <c r="R762" s="219"/>
      <c r="S762" s="219"/>
      <c r="T762" s="220"/>
      <c r="AT762" s="221" t="s">
        <v>122</v>
      </c>
      <c r="AU762" s="221" t="s">
        <v>79</v>
      </c>
      <c r="AV762" s="14" t="s">
        <v>120</v>
      </c>
      <c r="AW762" s="14" t="s">
        <v>30</v>
      </c>
      <c r="AX762" s="14" t="s">
        <v>79</v>
      </c>
      <c r="AY762" s="221" t="s">
        <v>115</v>
      </c>
    </row>
    <row r="763" spans="1:65" s="2" customFormat="1" ht="21.75" customHeight="1">
      <c r="A763" s="34"/>
      <c r="B763" s="35"/>
      <c r="C763" s="181" t="s">
        <v>692</v>
      </c>
      <c r="D763" s="181" t="s">
        <v>116</v>
      </c>
      <c r="E763" s="182" t="s">
        <v>693</v>
      </c>
      <c r="F763" s="183" t="s">
        <v>694</v>
      </c>
      <c r="G763" s="184" t="s">
        <v>134</v>
      </c>
      <c r="H763" s="185">
        <v>326.01799999999997</v>
      </c>
      <c r="I763" s="186"/>
      <c r="J763" s="187">
        <f>ROUND(I763*H763,2)</f>
        <v>0</v>
      </c>
      <c r="K763" s="188"/>
      <c r="L763" s="39"/>
      <c r="M763" s="189" t="s">
        <v>1</v>
      </c>
      <c r="N763" s="190" t="s">
        <v>38</v>
      </c>
      <c r="O763" s="71"/>
      <c r="P763" s="191">
        <f>O763*H763</f>
        <v>0</v>
      </c>
      <c r="Q763" s="191">
        <v>0</v>
      </c>
      <c r="R763" s="191">
        <f>Q763*H763</f>
        <v>0</v>
      </c>
      <c r="S763" s="191">
        <v>0</v>
      </c>
      <c r="T763" s="192">
        <f>S763*H763</f>
        <v>0</v>
      </c>
      <c r="U763" s="34"/>
      <c r="V763" s="34"/>
      <c r="W763" s="34"/>
      <c r="X763" s="34"/>
      <c r="Y763" s="34"/>
      <c r="Z763" s="34"/>
      <c r="AA763" s="34"/>
      <c r="AB763" s="34"/>
      <c r="AC763" s="34"/>
      <c r="AD763" s="34"/>
      <c r="AE763" s="34"/>
      <c r="AR763" s="193" t="s">
        <v>120</v>
      </c>
      <c r="AT763" s="193" t="s">
        <v>116</v>
      </c>
      <c r="AU763" s="193" t="s">
        <v>79</v>
      </c>
      <c r="AY763" s="17" t="s">
        <v>115</v>
      </c>
      <c r="BE763" s="194">
        <f>IF(N763="základní",J763,0)</f>
        <v>0</v>
      </c>
      <c r="BF763" s="194">
        <f>IF(N763="snížená",J763,0)</f>
        <v>0</v>
      </c>
      <c r="BG763" s="194">
        <f>IF(N763="zákl. přenesená",J763,0)</f>
        <v>0</v>
      </c>
      <c r="BH763" s="194">
        <f>IF(N763="sníž. přenesená",J763,0)</f>
        <v>0</v>
      </c>
      <c r="BI763" s="194">
        <f>IF(N763="nulová",J763,0)</f>
        <v>0</v>
      </c>
      <c r="BJ763" s="17" t="s">
        <v>79</v>
      </c>
      <c r="BK763" s="194">
        <f>ROUND(I763*H763,2)</f>
        <v>0</v>
      </c>
      <c r="BL763" s="17" t="s">
        <v>120</v>
      </c>
      <c r="BM763" s="193" t="s">
        <v>695</v>
      </c>
    </row>
    <row r="764" spans="1:65" s="2" customFormat="1" ht="11.25">
      <c r="A764" s="34"/>
      <c r="B764" s="35"/>
      <c r="C764" s="36"/>
      <c r="D764" s="195" t="s">
        <v>121</v>
      </c>
      <c r="E764" s="36"/>
      <c r="F764" s="196" t="s">
        <v>694</v>
      </c>
      <c r="G764" s="36"/>
      <c r="H764" s="36"/>
      <c r="I764" s="197"/>
      <c r="J764" s="36"/>
      <c r="K764" s="36"/>
      <c r="L764" s="39"/>
      <c r="M764" s="198"/>
      <c r="N764" s="199"/>
      <c r="O764" s="71"/>
      <c r="P764" s="71"/>
      <c r="Q764" s="71"/>
      <c r="R764" s="71"/>
      <c r="S764" s="71"/>
      <c r="T764" s="72"/>
      <c r="U764" s="34"/>
      <c r="V764" s="34"/>
      <c r="W764" s="34"/>
      <c r="X764" s="34"/>
      <c r="Y764" s="34"/>
      <c r="Z764" s="34"/>
      <c r="AA764" s="34"/>
      <c r="AB764" s="34"/>
      <c r="AC764" s="34"/>
      <c r="AD764" s="34"/>
      <c r="AE764" s="34"/>
      <c r="AT764" s="17" t="s">
        <v>121</v>
      </c>
      <c r="AU764" s="17" t="s">
        <v>79</v>
      </c>
    </row>
    <row r="765" spans="1:65" s="13" customFormat="1" ht="11.25">
      <c r="B765" s="200"/>
      <c r="C765" s="201"/>
      <c r="D765" s="195" t="s">
        <v>122</v>
      </c>
      <c r="E765" s="202" t="s">
        <v>1</v>
      </c>
      <c r="F765" s="203" t="s">
        <v>696</v>
      </c>
      <c r="G765" s="201"/>
      <c r="H765" s="204">
        <v>115.5</v>
      </c>
      <c r="I765" s="205"/>
      <c r="J765" s="201"/>
      <c r="K765" s="201"/>
      <c r="L765" s="206"/>
      <c r="M765" s="207"/>
      <c r="N765" s="208"/>
      <c r="O765" s="208"/>
      <c r="P765" s="208"/>
      <c r="Q765" s="208"/>
      <c r="R765" s="208"/>
      <c r="S765" s="208"/>
      <c r="T765" s="209"/>
      <c r="AT765" s="210" t="s">
        <v>122</v>
      </c>
      <c r="AU765" s="210" t="s">
        <v>79</v>
      </c>
      <c r="AV765" s="13" t="s">
        <v>81</v>
      </c>
      <c r="AW765" s="13" t="s">
        <v>30</v>
      </c>
      <c r="AX765" s="13" t="s">
        <v>73</v>
      </c>
      <c r="AY765" s="210" t="s">
        <v>115</v>
      </c>
    </row>
    <row r="766" spans="1:65" s="13" customFormat="1" ht="11.25">
      <c r="B766" s="200"/>
      <c r="C766" s="201"/>
      <c r="D766" s="195" t="s">
        <v>122</v>
      </c>
      <c r="E766" s="202" t="s">
        <v>1</v>
      </c>
      <c r="F766" s="203" t="s">
        <v>686</v>
      </c>
      <c r="G766" s="201"/>
      <c r="H766" s="204">
        <v>58.8</v>
      </c>
      <c r="I766" s="205"/>
      <c r="J766" s="201"/>
      <c r="K766" s="201"/>
      <c r="L766" s="206"/>
      <c r="M766" s="207"/>
      <c r="N766" s="208"/>
      <c r="O766" s="208"/>
      <c r="P766" s="208"/>
      <c r="Q766" s="208"/>
      <c r="R766" s="208"/>
      <c r="S766" s="208"/>
      <c r="T766" s="209"/>
      <c r="AT766" s="210" t="s">
        <v>122</v>
      </c>
      <c r="AU766" s="210" t="s">
        <v>79</v>
      </c>
      <c r="AV766" s="13" t="s">
        <v>81</v>
      </c>
      <c r="AW766" s="13" t="s">
        <v>30</v>
      </c>
      <c r="AX766" s="13" t="s">
        <v>73</v>
      </c>
      <c r="AY766" s="210" t="s">
        <v>115</v>
      </c>
    </row>
    <row r="767" spans="1:65" s="13" customFormat="1" ht="11.25">
      <c r="B767" s="200"/>
      <c r="C767" s="201"/>
      <c r="D767" s="195" t="s">
        <v>122</v>
      </c>
      <c r="E767" s="202" t="s">
        <v>1</v>
      </c>
      <c r="F767" s="203" t="s">
        <v>697</v>
      </c>
      <c r="G767" s="201"/>
      <c r="H767" s="204">
        <v>43.89</v>
      </c>
      <c r="I767" s="205"/>
      <c r="J767" s="201"/>
      <c r="K767" s="201"/>
      <c r="L767" s="206"/>
      <c r="M767" s="207"/>
      <c r="N767" s="208"/>
      <c r="O767" s="208"/>
      <c r="P767" s="208"/>
      <c r="Q767" s="208"/>
      <c r="R767" s="208"/>
      <c r="S767" s="208"/>
      <c r="T767" s="209"/>
      <c r="AT767" s="210" t="s">
        <v>122</v>
      </c>
      <c r="AU767" s="210" t="s">
        <v>79</v>
      </c>
      <c r="AV767" s="13" t="s">
        <v>81</v>
      </c>
      <c r="AW767" s="13" t="s">
        <v>30</v>
      </c>
      <c r="AX767" s="13" t="s">
        <v>73</v>
      </c>
      <c r="AY767" s="210" t="s">
        <v>115</v>
      </c>
    </row>
    <row r="768" spans="1:65" s="13" customFormat="1" ht="11.25">
      <c r="B768" s="200"/>
      <c r="C768" s="201"/>
      <c r="D768" s="195" t="s">
        <v>122</v>
      </c>
      <c r="E768" s="202" t="s">
        <v>1</v>
      </c>
      <c r="F768" s="203" t="s">
        <v>688</v>
      </c>
      <c r="G768" s="201"/>
      <c r="H768" s="204">
        <v>38.61</v>
      </c>
      <c r="I768" s="205"/>
      <c r="J768" s="201"/>
      <c r="K768" s="201"/>
      <c r="L768" s="206"/>
      <c r="M768" s="207"/>
      <c r="N768" s="208"/>
      <c r="O768" s="208"/>
      <c r="P768" s="208"/>
      <c r="Q768" s="208"/>
      <c r="R768" s="208"/>
      <c r="S768" s="208"/>
      <c r="T768" s="209"/>
      <c r="AT768" s="210" t="s">
        <v>122</v>
      </c>
      <c r="AU768" s="210" t="s">
        <v>79</v>
      </c>
      <c r="AV768" s="13" t="s">
        <v>81</v>
      </c>
      <c r="AW768" s="13" t="s">
        <v>30</v>
      </c>
      <c r="AX768" s="13" t="s">
        <v>73</v>
      </c>
      <c r="AY768" s="210" t="s">
        <v>115</v>
      </c>
    </row>
    <row r="769" spans="1:65" s="13" customFormat="1" ht="11.25">
      <c r="B769" s="200"/>
      <c r="C769" s="201"/>
      <c r="D769" s="195" t="s">
        <v>122</v>
      </c>
      <c r="E769" s="202" t="s">
        <v>1</v>
      </c>
      <c r="F769" s="203" t="s">
        <v>689</v>
      </c>
      <c r="G769" s="201"/>
      <c r="H769" s="204">
        <v>43.2</v>
      </c>
      <c r="I769" s="205"/>
      <c r="J769" s="201"/>
      <c r="K769" s="201"/>
      <c r="L769" s="206"/>
      <c r="M769" s="207"/>
      <c r="N769" s="208"/>
      <c r="O769" s="208"/>
      <c r="P769" s="208"/>
      <c r="Q769" s="208"/>
      <c r="R769" s="208"/>
      <c r="S769" s="208"/>
      <c r="T769" s="209"/>
      <c r="AT769" s="210" t="s">
        <v>122</v>
      </c>
      <c r="AU769" s="210" t="s">
        <v>79</v>
      </c>
      <c r="AV769" s="13" t="s">
        <v>81</v>
      </c>
      <c r="AW769" s="13" t="s">
        <v>30</v>
      </c>
      <c r="AX769" s="13" t="s">
        <v>73</v>
      </c>
      <c r="AY769" s="210" t="s">
        <v>115</v>
      </c>
    </row>
    <row r="770" spans="1:65" s="13" customFormat="1" ht="22.5">
      <c r="B770" s="200"/>
      <c r="C770" s="201"/>
      <c r="D770" s="195" t="s">
        <v>122</v>
      </c>
      <c r="E770" s="202" t="s">
        <v>1</v>
      </c>
      <c r="F770" s="203" t="s">
        <v>691</v>
      </c>
      <c r="G770" s="201"/>
      <c r="H770" s="204">
        <v>26.018000000000001</v>
      </c>
      <c r="I770" s="205"/>
      <c r="J770" s="201"/>
      <c r="K770" s="201"/>
      <c r="L770" s="206"/>
      <c r="M770" s="207"/>
      <c r="N770" s="208"/>
      <c r="O770" s="208"/>
      <c r="P770" s="208"/>
      <c r="Q770" s="208"/>
      <c r="R770" s="208"/>
      <c r="S770" s="208"/>
      <c r="T770" s="209"/>
      <c r="AT770" s="210" t="s">
        <v>122</v>
      </c>
      <c r="AU770" s="210" t="s">
        <v>79</v>
      </c>
      <c r="AV770" s="13" t="s">
        <v>81</v>
      </c>
      <c r="AW770" s="13" t="s">
        <v>30</v>
      </c>
      <c r="AX770" s="13" t="s">
        <v>73</v>
      </c>
      <c r="AY770" s="210" t="s">
        <v>115</v>
      </c>
    </row>
    <row r="771" spans="1:65" s="14" customFormat="1" ht="11.25">
      <c r="B771" s="211"/>
      <c r="C771" s="212"/>
      <c r="D771" s="195" t="s">
        <v>122</v>
      </c>
      <c r="E771" s="213" t="s">
        <v>1</v>
      </c>
      <c r="F771" s="214" t="s">
        <v>124</v>
      </c>
      <c r="G771" s="212"/>
      <c r="H771" s="215">
        <v>326.01799999999997</v>
      </c>
      <c r="I771" s="216"/>
      <c r="J771" s="212"/>
      <c r="K771" s="212"/>
      <c r="L771" s="217"/>
      <c r="M771" s="218"/>
      <c r="N771" s="219"/>
      <c r="O771" s="219"/>
      <c r="P771" s="219"/>
      <c r="Q771" s="219"/>
      <c r="R771" s="219"/>
      <c r="S771" s="219"/>
      <c r="T771" s="220"/>
      <c r="AT771" s="221" t="s">
        <v>122</v>
      </c>
      <c r="AU771" s="221" t="s">
        <v>79</v>
      </c>
      <c r="AV771" s="14" t="s">
        <v>120</v>
      </c>
      <c r="AW771" s="14" t="s">
        <v>30</v>
      </c>
      <c r="AX771" s="14" t="s">
        <v>79</v>
      </c>
      <c r="AY771" s="221" t="s">
        <v>115</v>
      </c>
    </row>
    <row r="772" spans="1:65" s="2" customFormat="1" ht="21.75" customHeight="1">
      <c r="A772" s="34"/>
      <c r="B772" s="35"/>
      <c r="C772" s="181" t="s">
        <v>416</v>
      </c>
      <c r="D772" s="181" t="s">
        <v>116</v>
      </c>
      <c r="E772" s="182" t="s">
        <v>698</v>
      </c>
      <c r="F772" s="183" t="s">
        <v>699</v>
      </c>
      <c r="G772" s="184" t="s">
        <v>141</v>
      </c>
      <c r="H772" s="185">
        <v>2</v>
      </c>
      <c r="I772" s="186"/>
      <c r="J772" s="187">
        <f>ROUND(I772*H772,2)</f>
        <v>0</v>
      </c>
      <c r="K772" s="188"/>
      <c r="L772" s="39"/>
      <c r="M772" s="189" t="s">
        <v>1</v>
      </c>
      <c r="N772" s="190" t="s">
        <v>38</v>
      </c>
      <c r="O772" s="71"/>
      <c r="P772" s="191">
        <f>O772*H772</f>
        <v>0</v>
      </c>
      <c r="Q772" s="191">
        <v>0</v>
      </c>
      <c r="R772" s="191">
        <f>Q772*H772</f>
        <v>0</v>
      </c>
      <c r="S772" s="191">
        <v>0</v>
      </c>
      <c r="T772" s="192">
        <f>S772*H772</f>
        <v>0</v>
      </c>
      <c r="U772" s="34"/>
      <c r="V772" s="34"/>
      <c r="W772" s="34"/>
      <c r="X772" s="34"/>
      <c r="Y772" s="34"/>
      <c r="Z772" s="34"/>
      <c r="AA772" s="34"/>
      <c r="AB772" s="34"/>
      <c r="AC772" s="34"/>
      <c r="AD772" s="34"/>
      <c r="AE772" s="34"/>
      <c r="AR772" s="193" t="s">
        <v>120</v>
      </c>
      <c r="AT772" s="193" t="s">
        <v>116</v>
      </c>
      <c r="AU772" s="193" t="s">
        <v>79</v>
      </c>
      <c r="AY772" s="17" t="s">
        <v>115</v>
      </c>
      <c r="BE772" s="194">
        <f>IF(N772="základní",J772,0)</f>
        <v>0</v>
      </c>
      <c r="BF772" s="194">
        <f>IF(N772="snížená",J772,0)</f>
        <v>0</v>
      </c>
      <c r="BG772" s="194">
        <f>IF(N772="zákl. přenesená",J772,0)</f>
        <v>0</v>
      </c>
      <c r="BH772" s="194">
        <f>IF(N772="sníž. přenesená",J772,0)</f>
        <v>0</v>
      </c>
      <c r="BI772" s="194">
        <f>IF(N772="nulová",J772,0)</f>
        <v>0</v>
      </c>
      <c r="BJ772" s="17" t="s">
        <v>79</v>
      </c>
      <c r="BK772" s="194">
        <f>ROUND(I772*H772,2)</f>
        <v>0</v>
      </c>
      <c r="BL772" s="17" t="s">
        <v>120</v>
      </c>
      <c r="BM772" s="193" t="s">
        <v>700</v>
      </c>
    </row>
    <row r="773" spans="1:65" s="2" customFormat="1" ht="19.5">
      <c r="A773" s="34"/>
      <c r="B773" s="35"/>
      <c r="C773" s="36"/>
      <c r="D773" s="195" t="s">
        <v>121</v>
      </c>
      <c r="E773" s="36"/>
      <c r="F773" s="196" t="s">
        <v>699</v>
      </c>
      <c r="G773" s="36"/>
      <c r="H773" s="36"/>
      <c r="I773" s="197"/>
      <c r="J773" s="36"/>
      <c r="K773" s="36"/>
      <c r="L773" s="39"/>
      <c r="M773" s="198"/>
      <c r="N773" s="199"/>
      <c r="O773" s="71"/>
      <c r="P773" s="71"/>
      <c r="Q773" s="71"/>
      <c r="R773" s="71"/>
      <c r="S773" s="71"/>
      <c r="T773" s="72"/>
      <c r="U773" s="34"/>
      <c r="V773" s="34"/>
      <c r="W773" s="34"/>
      <c r="X773" s="34"/>
      <c r="Y773" s="34"/>
      <c r="Z773" s="34"/>
      <c r="AA773" s="34"/>
      <c r="AB773" s="34"/>
      <c r="AC773" s="34"/>
      <c r="AD773" s="34"/>
      <c r="AE773" s="34"/>
      <c r="AT773" s="17" t="s">
        <v>121</v>
      </c>
      <c r="AU773" s="17" t="s">
        <v>79</v>
      </c>
    </row>
    <row r="774" spans="1:65" s="13" customFormat="1" ht="11.25">
      <c r="B774" s="200"/>
      <c r="C774" s="201"/>
      <c r="D774" s="195" t="s">
        <v>122</v>
      </c>
      <c r="E774" s="202" t="s">
        <v>1</v>
      </c>
      <c r="F774" s="203" t="s">
        <v>701</v>
      </c>
      <c r="G774" s="201"/>
      <c r="H774" s="204">
        <v>2</v>
      </c>
      <c r="I774" s="205"/>
      <c r="J774" s="201"/>
      <c r="K774" s="201"/>
      <c r="L774" s="206"/>
      <c r="M774" s="207"/>
      <c r="N774" s="208"/>
      <c r="O774" s="208"/>
      <c r="P774" s="208"/>
      <c r="Q774" s="208"/>
      <c r="R774" s="208"/>
      <c r="S774" s="208"/>
      <c r="T774" s="209"/>
      <c r="AT774" s="210" t="s">
        <v>122</v>
      </c>
      <c r="AU774" s="210" t="s">
        <v>79</v>
      </c>
      <c r="AV774" s="13" t="s">
        <v>81</v>
      </c>
      <c r="AW774" s="13" t="s">
        <v>30</v>
      </c>
      <c r="AX774" s="13" t="s">
        <v>73</v>
      </c>
      <c r="AY774" s="210" t="s">
        <v>115</v>
      </c>
    </row>
    <row r="775" spans="1:65" s="14" customFormat="1" ht="11.25">
      <c r="B775" s="211"/>
      <c r="C775" s="212"/>
      <c r="D775" s="195" t="s">
        <v>122</v>
      </c>
      <c r="E775" s="213" t="s">
        <v>1</v>
      </c>
      <c r="F775" s="214" t="s">
        <v>124</v>
      </c>
      <c r="G775" s="212"/>
      <c r="H775" s="215">
        <v>2</v>
      </c>
      <c r="I775" s="216"/>
      <c r="J775" s="212"/>
      <c r="K775" s="212"/>
      <c r="L775" s="217"/>
      <c r="M775" s="218"/>
      <c r="N775" s="219"/>
      <c r="O775" s="219"/>
      <c r="P775" s="219"/>
      <c r="Q775" s="219"/>
      <c r="R775" s="219"/>
      <c r="S775" s="219"/>
      <c r="T775" s="220"/>
      <c r="AT775" s="221" t="s">
        <v>122</v>
      </c>
      <c r="AU775" s="221" t="s">
        <v>79</v>
      </c>
      <c r="AV775" s="14" t="s">
        <v>120</v>
      </c>
      <c r="AW775" s="14" t="s">
        <v>30</v>
      </c>
      <c r="AX775" s="14" t="s">
        <v>79</v>
      </c>
      <c r="AY775" s="221" t="s">
        <v>115</v>
      </c>
    </row>
    <row r="776" spans="1:65" s="2" customFormat="1" ht="21.75" customHeight="1">
      <c r="A776" s="34"/>
      <c r="B776" s="35"/>
      <c r="C776" s="181" t="s">
        <v>702</v>
      </c>
      <c r="D776" s="181" t="s">
        <v>116</v>
      </c>
      <c r="E776" s="182" t="s">
        <v>703</v>
      </c>
      <c r="F776" s="183" t="s">
        <v>704</v>
      </c>
      <c r="G776" s="184" t="s">
        <v>141</v>
      </c>
      <c r="H776" s="185">
        <v>3</v>
      </c>
      <c r="I776" s="186"/>
      <c r="J776" s="187">
        <f>ROUND(I776*H776,2)</f>
        <v>0</v>
      </c>
      <c r="K776" s="188"/>
      <c r="L776" s="39"/>
      <c r="M776" s="189" t="s">
        <v>1</v>
      </c>
      <c r="N776" s="190" t="s">
        <v>38</v>
      </c>
      <c r="O776" s="71"/>
      <c r="P776" s="191">
        <f>O776*H776</f>
        <v>0</v>
      </c>
      <c r="Q776" s="191">
        <v>0</v>
      </c>
      <c r="R776" s="191">
        <f>Q776*H776</f>
        <v>0</v>
      </c>
      <c r="S776" s="191">
        <v>0</v>
      </c>
      <c r="T776" s="192">
        <f>S776*H776</f>
        <v>0</v>
      </c>
      <c r="U776" s="34"/>
      <c r="V776" s="34"/>
      <c r="W776" s="34"/>
      <c r="X776" s="34"/>
      <c r="Y776" s="34"/>
      <c r="Z776" s="34"/>
      <c r="AA776" s="34"/>
      <c r="AB776" s="34"/>
      <c r="AC776" s="34"/>
      <c r="AD776" s="34"/>
      <c r="AE776" s="34"/>
      <c r="AR776" s="193" t="s">
        <v>651</v>
      </c>
      <c r="AT776" s="193" t="s">
        <v>116</v>
      </c>
      <c r="AU776" s="193" t="s">
        <v>79</v>
      </c>
      <c r="AY776" s="17" t="s">
        <v>115</v>
      </c>
      <c r="BE776" s="194">
        <f>IF(N776="základní",J776,0)</f>
        <v>0</v>
      </c>
      <c r="BF776" s="194">
        <f>IF(N776="snížená",J776,0)</f>
        <v>0</v>
      </c>
      <c r="BG776" s="194">
        <f>IF(N776="zákl. přenesená",J776,0)</f>
        <v>0</v>
      </c>
      <c r="BH776" s="194">
        <f>IF(N776="sníž. přenesená",J776,0)</f>
        <v>0</v>
      </c>
      <c r="BI776" s="194">
        <f>IF(N776="nulová",J776,0)</f>
        <v>0</v>
      </c>
      <c r="BJ776" s="17" t="s">
        <v>79</v>
      </c>
      <c r="BK776" s="194">
        <f>ROUND(I776*H776,2)</f>
        <v>0</v>
      </c>
      <c r="BL776" s="17" t="s">
        <v>651</v>
      </c>
      <c r="BM776" s="193" t="s">
        <v>705</v>
      </c>
    </row>
    <row r="777" spans="1:65" s="2" customFormat="1" ht="48.75">
      <c r="A777" s="34"/>
      <c r="B777" s="35"/>
      <c r="C777" s="36"/>
      <c r="D777" s="195" t="s">
        <v>121</v>
      </c>
      <c r="E777" s="36"/>
      <c r="F777" s="196" t="s">
        <v>706</v>
      </c>
      <c r="G777" s="36"/>
      <c r="H777" s="36"/>
      <c r="I777" s="197"/>
      <c r="J777" s="36"/>
      <c r="K777" s="36"/>
      <c r="L777" s="39"/>
      <c r="M777" s="198"/>
      <c r="N777" s="199"/>
      <c r="O777" s="71"/>
      <c r="P777" s="71"/>
      <c r="Q777" s="71"/>
      <c r="R777" s="71"/>
      <c r="S777" s="71"/>
      <c r="T777" s="72"/>
      <c r="U777" s="34"/>
      <c r="V777" s="34"/>
      <c r="W777" s="34"/>
      <c r="X777" s="34"/>
      <c r="Y777" s="34"/>
      <c r="Z777" s="34"/>
      <c r="AA777" s="34"/>
      <c r="AB777" s="34"/>
      <c r="AC777" s="34"/>
      <c r="AD777" s="34"/>
      <c r="AE777" s="34"/>
      <c r="AT777" s="17" t="s">
        <v>121</v>
      </c>
      <c r="AU777" s="17" t="s">
        <v>79</v>
      </c>
    </row>
    <row r="778" spans="1:65" s="2" customFormat="1" ht="21.75" customHeight="1">
      <c r="A778" s="34"/>
      <c r="B778" s="35"/>
      <c r="C778" s="181" t="s">
        <v>420</v>
      </c>
      <c r="D778" s="181" t="s">
        <v>116</v>
      </c>
      <c r="E778" s="182" t="s">
        <v>707</v>
      </c>
      <c r="F778" s="183" t="s">
        <v>708</v>
      </c>
      <c r="G778" s="184" t="s">
        <v>134</v>
      </c>
      <c r="H778" s="185">
        <v>710.62199999999996</v>
      </c>
      <c r="I778" s="186"/>
      <c r="J778" s="187">
        <f>ROUND(I778*H778,2)</f>
        <v>0</v>
      </c>
      <c r="K778" s="188"/>
      <c r="L778" s="39"/>
      <c r="M778" s="189" t="s">
        <v>1</v>
      </c>
      <c r="N778" s="190" t="s">
        <v>38</v>
      </c>
      <c r="O778" s="71"/>
      <c r="P778" s="191">
        <f>O778*H778</f>
        <v>0</v>
      </c>
      <c r="Q778" s="191">
        <v>0</v>
      </c>
      <c r="R778" s="191">
        <f>Q778*H778</f>
        <v>0</v>
      </c>
      <c r="S778" s="191">
        <v>0</v>
      </c>
      <c r="T778" s="192">
        <f>S778*H778</f>
        <v>0</v>
      </c>
      <c r="U778" s="34"/>
      <c r="V778" s="34"/>
      <c r="W778" s="34"/>
      <c r="X778" s="34"/>
      <c r="Y778" s="34"/>
      <c r="Z778" s="34"/>
      <c r="AA778" s="34"/>
      <c r="AB778" s="34"/>
      <c r="AC778" s="34"/>
      <c r="AD778" s="34"/>
      <c r="AE778" s="34"/>
      <c r="AR778" s="193" t="s">
        <v>120</v>
      </c>
      <c r="AT778" s="193" t="s">
        <v>116</v>
      </c>
      <c r="AU778" s="193" t="s">
        <v>79</v>
      </c>
      <c r="AY778" s="17" t="s">
        <v>115</v>
      </c>
      <c r="BE778" s="194">
        <f>IF(N778="základní",J778,0)</f>
        <v>0</v>
      </c>
      <c r="BF778" s="194">
        <f>IF(N778="snížená",J778,0)</f>
        <v>0</v>
      </c>
      <c r="BG778" s="194">
        <f>IF(N778="zákl. přenesená",J778,0)</f>
        <v>0</v>
      </c>
      <c r="BH778" s="194">
        <f>IF(N778="sníž. přenesená",J778,0)</f>
        <v>0</v>
      </c>
      <c r="BI778" s="194">
        <f>IF(N778="nulová",J778,0)</f>
        <v>0</v>
      </c>
      <c r="BJ778" s="17" t="s">
        <v>79</v>
      </c>
      <c r="BK778" s="194">
        <f>ROUND(I778*H778,2)</f>
        <v>0</v>
      </c>
      <c r="BL778" s="17" t="s">
        <v>120</v>
      </c>
      <c r="BM778" s="193" t="s">
        <v>709</v>
      </c>
    </row>
    <row r="779" spans="1:65" s="2" customFormat="1" ht="11.25">
      <c r="A779" s="34"/>
      <c r="B779" s="35"/>
      <c r="C779" s="36"/>
      <c r="D779" s="195" t="s">
        <v>121</v>
      </c>
      <c r="E779" s="36"/>
      <c r="F779" s="196" t="s">
        <v>708</v>
      </c>
      <c r="G779" s="36"/>
      <c r="H779" s="36"/>
      <c r="I779" s="197"/>
      <c r="J779" s="36"/>
      <c r="K779" s="36"/>
      <c r="L779" s="39"/>
      <c r="M779" s="198"/>
      <c r="N779" s="199"/>
      <c r="O779" s="71"/>
      <c r="P779" s="71"/>
      <c r="Q779" s="71"/>
      <c r="R779" s="71"/>
      <c r="S779" s="71"/>
      <c r="T779" s="72"/>
      <c r="U779" s="34"/>
      <c r="V779" s="34"/>
      <c r="W779" s="34"/>
      <c r="X779" s="34"/>
      <c r="Y779" s="34"/>
      <c r="Z779" s="34"/>
      <c r="AA779" s="34"/>
      <c r="AB779" s="34"/>
      <c r="AC779" s="34"/>
      <c r="AD779" s="34"/>
      <c r="AE779" s="34"/>
      <c r="AT779" s="17" t="s">
        <v>121</v>
      </c>
      <c r="AU779" s="17" t="s">
        <v>79</v>
      </c>
    </row>
    <row r="780" spans="1:65" s="13" customFormat="1" ht="22.5">
      <c r="B780" s="200"/>
      <c r="C780" s="201"/>
      <c r="D780" s="195" t="s">
        <v>122</v>
      </c>
      <c r="E780" s="202" t="s">
        <v>1</v>
      </c>
      <c r="F780" s="203" t="s">
        <v>710</v>
      </c>
      <c r="G780" s="201"/>
      <c r="H780" s="204">
        <v>710.62199999999996</v>
      </c>
      <c r="I780" s="205"/>
      <c r="J780" s="201"/>
      <c r="K780" s="201"/>
      <c r="L780" s="206"/>
      <c r="M780" s="207"/>
      <c r="N780" s="208"/>
      <c r="O780" s="208"/>
      <c r="P780" s="208"/>
      <c r="Q780" s="208"/>
      <c r="R780" s="208"/>
      <c r="S780" s="208"/>
      <c r="T780" s="209"/>
      <c r="AT780" s="210" t="s">
        <v>122</v>
      </c>
      <c r="AU780" s="210" t="s">
        <v>79</v>
      </c>
      <c r="AV780" s="13" t="s">
        <v>81</v>
      </c>
      <c r="AW780" s="13" t="s">
        <v>30</v>
      </c>
      <c r="AX780" s="13" t="s">
        <v>73</v>
      </c>
      <c r="AY780" s="210" t="s">
        <v>115</v>
      </c>
    </row>
    <row r="781" spans="1:65" s="14" customFormat="1" ht="11.25">
      <c r="B781" s="211"/>
      <c r="C781" s="212"/>
      <c r="D781" s="195" t="s">
        <v>122</v>
      </c>
      <c r="E781" s="213" t="s">
        <v>1</v>
      </c>
      <c r="F781" s="214" t="s">
        <v>124</v>
      </c>
      <c r="G781" s="212"/>
      <c r="H781" s="215">
        <v>710.62199999999996</v>
      </c>
      <c r="I781" s="216"/>
      <c r="J781" s="212"/>
      <c r="K781" s="212"/>
      <c r="L781" s="217"/>
      <c r="M781" s="218"/>
      <c r="N781" s="219"/>
      <c r="O781" s="219"/>
      <c r="P781" s="219"/>
      <c r="Q781" s="219"/>
      <c r="R781" s="219"/>
      <c r="S781" s="219"/>
      <c r="T781" s="220"/>
      <c r="AT781" s="221" t="s">
        <v>122</v>
      </c>
      <c r="AU781" s="221" t="s">
        <v>79</v>
      </c>
      <c r="AV781" s="14" t="s">
        <v>120</v>
      </c>
      <c r="AW781" s="14" t="s">
        <v>30</v>
      </c>
      <c r="AX781" s="14" t="s">
        <v>79</v>
      </c>
      <c r="AY781" s="221" t="s">
        <v>115</v>
      </c>
    </row>
    <row r="782" spans="1:65" s="2" customFormat="1" ht="21.75" customHeight="1">
      <c r="A782" s="34"/>
      <c r="B782" s="35"/>
      <c r="C782" s="181" t="s">
        <v>711</v>
      </c>
      <c r="D782" s="181" t="s">
        <v>116</v>
      </c>
      <c r="E782" s="182" t="s">
        <v>712</v>
      </c>
      <c r="F782" s="183" t="s">
        <v>713</v>
      </c>
      <c r="G782" s="184" t="s">
        <v>134</v>
      </c>
      <c r="H782" s="185">
        <v>2916</v>
      </c>
      <c r="I782" s="186"/>
      <c r="J782" s="187">
        <f>ROUND(I782*H782,2)</f>
        <v>0</v>
      </c>
      <c r="K782" s="188"/>
      <c r="L782" s="39"/>
      <c r="M782" s="189" t="s">
        <v>1</v>
      </c>
      <c r="N782" s="190" t="s">
        <v>38</v>
      </c>
      <c r="O782" s="71"/>
      <c r="P782" s="191">
        <f>O782*H782</f>
        <v>0</v>
      </c>
      <c r="Q782" s="191">
        <v>0</v>
      </c>
      <c r="R782" s="191">
        <f>Q782*H782</f>
        <v>0</v>
      </c>
      <c r="S782" s="191">
        <v>0</v>
      </c>
      <c r="T782" s="192">
        <f>S782*H782</f>
        <v>0</v>
      </c>
      <c r="U782" s="34"/>
      <c r="V782" s="34"/>
      <c r="W782" s="34"/>
      <c r="X782" s="34"/>
      <c r="Y782" s="34"/>
      <c r="Z782" s="34"/>
      <c r="AA782" s="34"/>
      <c r="AB782" s="34"/>
      <c r="AC782" s="34"/>
      <c r="AD782" s="34"/>
      <c r="AE782" s="34"/>
      <c r="AR782" s="193" t="s">
        <v>120</v>
      </c>
      <c r="AT782" s="193" t="s">
        <v>116</v>
      </c>
      <c r="AU782" s="193" t="s">
        <v>79</v>
      </c>
      <c r="AY782" s="17" t="s">
        <v>115</v>
      </c>
      <c r="BE782" s="194">
        <f>IF(N782="základní",J782,0)</f>
        <v>0</v>
      </c>
      <c r="BF782" s="194">
        <f>IF(N782="snížená",J782,0)</f>
        <v>0</v>
      </c>
      <c r="BG782" s="194">
        <f>IF(N782="zákl. přenesená",J782,0)</f>
        <v>0</v>
      </c>
      <c r="BH782" s="194">
        <f>IF(N782="sníž. přenesená",J782,0)</f>
        <v>0</v>
      </c>
      <c r="BI782" s="194">
        <f>IF(N782="nulová",J782,0)</f>
        <v>0</v>
      </c>
      <c r="BJ782" s="17" t="s">
        <v>79</v>
      </c>
      <c r="BK782" s="194">
        <f>ROUND(I782*H782,2)</f>
        <v>0</v>
      </c>
      <c r="BL782" s="17" t="s">
        <v>120</v>
      </c>
      <c r="BM782" s="193" t="s">
        <v>714</v>
      </c>
    </row>
    <row r="783" spans="1:65" s="2" customFormat="1" ht="11.25">
      <c r="A783" s="34"/>
      <c r="B783" s="35"/>
      <c r="C783" s="36"/>
      <c r="D783" s="195" t="s">
        <v>121</v>
      </c>
      <c r="E783" s="36"/>
      <c r="F783" s="196" t="s">
        <v>713</v>
      </c>
      <c r="G783" s="36"/>
      <c r="H783" s="36"/>
      <c r="I783" s="197"/>
      <c r="J783" s="36"/>
      <c r="K783" s="36"/>
      <c r="L783" s="39"/>
      <c r="M783" s="198"/>
      <c r="N783" s="199"/>
      <c r="O783" s="71"/>
      <c r="P783" s="71"/>
      <c r="Q783" s="71"/>
      <c r="R783" s="71"/>
      <c r="S783" s="71"/>
      <c r="T783" s="72"/>
      <c r="U783" s="34"/>
      <c r="V783" s="34"/>
      <c r="W783" s="34"/>
      <c r="X783" s="34"/>
      <c r="Y783" s="34"/>
      <c r="Z783" s="34"/>
      <c r="AA783" s="34"/>
      <c r="AB783" s="34"/>
      <c r="AC783" s="34"/>
      <c r="AD783" s="34"/>
      <c r="AE783" s="34"/>
      <c r="AT783" s="17" t="s">
        <v>121</v>
      </c>
      <c r="AU783" s="17" t="s">
        <v>79</v>
      </c>
    </row>
    <row r="784" spans="1:65" s="13" customFormat="1" ht="11.25">
      <c r="B784" s="200"/>
      <c r="C784" s="201"/>
      <c r="D784" s="195" t="s">
        <v>122</v>
      </c>
      <c r="E784" s="202" t="s">
        <v>1</v>
      </c>
      <c r="F784" s="203" t="s">
        <v>715</v>
      </c>
      <c r="G784" s="201"/>
      <c r="H784" s="204">
        <v>2916</v>
      </c>
      <c r="I784" s="205"/>
      <c r="J784" s="201"/>
      <c r="K784" s="201"/>
      <c r="L784" s="206"/>
      <c r="M784" s="207"/>
      <c r="N784" s="208"/>
      <c r="O784" s="208"/>
      <c r="P784" s="208"/>
      <c r="Q784" s="208"/>
      <c r="R784" s="208"/>
      <c r="S784" s="208"/>
      <c r="T784" s="209"/>
      <c r="AT784" s="210" t="s">
        <v>122</v>
      </c>
      <c r="AU784" s="210" t="s">
        <v>79</v>
      </c>
      <c r="AV784" s="13" t="s">
        <v>81</v>
      </c>
      <c r="AW784" s="13" t="s">
        <v>30</v>
      </c>
      <c r="AX784" s="13" t="s">
        <v>73</v>
      </c>
      <c r="AY784" s="210" t="s">
        <v>115</v>
      </c>
    </row>
    <row r="785" spans="1:65" s="14" customFormat="1" ht="11.25">
      <c r="B785" s="211"/>
      <c r="C785" s="212"/>
      <c r="D785" s="195" t="s">
        <v>122</v>
      </c>
      <c r="E785" s="213" t="s">
        <v>1</v>
      </c>
      <c r="F785" s="214" t="s">
        <v>124</v>
      </c>
      <c r="G785" s="212"/>
      <c r="H785" s="215">
        <v>2916</v>
      </c>
      <c r="I785" s="216"/>
      <c r="J785" s="212"/>
      <c r="K785" s="212"/>
      <c r="L785" s="217"/>
      <c r="M785" s="218"/>
      <c r="N785" s="219"/>
      <c r="O785" s="219"/>
      <c r="P785" s="219"/>
      <c r="Q785" s="219"/>
      <c r="R785" s="219"/>
      <c r="S785" s="219"/>
      <c r="T785" s="220"/>
      <c r="AT785" s="221" t="s">
        <v>122</v>
      </c>
      <c r="AU785" s="221" t="s">
        <v>79</v>
      </c>
      <c r="AV785" s="14" t="s">
        <v>120</v>
      </c>
      <c r="AW785" s="14" t="s">
        <v>30</v>
      </c>
      <c r="AX785" s="14" t="s">
        <v>79</v>
      </c>
      <c r="AY785" s="221" t="s">
        <v>115</v>
      </c>
    </row>
    <row r="786" spans="1:65" s="2" customFormat="1" ht="21.75" customHeight="1">
      <c r="A786" s="34"/>
      <c r="B786" s="35"/>
      <c r="C786" s="181" t="s">
        <v>425</v>
      </c>
      <c r="D786" s="181" t="s">
        <v>116</v>
      </c>
      <c r="E786" s="182" t="s">
        <v>716</v>
      </c>
      <c r="F786" s="183" t="s">
        <v>717</v>
      </c>
      <c r="G786" s="184" t="s">
        <v>134</v>
      </c>
      <c r="H786" s="185">
        <v>7.6840000000000002</v>
      </c>
      <c r="I786" s="186"/>
      <c r="J786" s="187">
        <f>ROUND(I786*H786,2)</f>
        <v>0</v>
      </c>
      <c r="K786" s="188"/>
      <c r="L786" s="39"/>
      <c r="M786" s="189" t="s">
        <v>1</v>
      </c>
      <c r="N786" s="190" t="s">
        <v>38</v>
      </c>
      <c r="O786" s="71"/>
      <c r="P786" s="191">
        <f>O786*H786</f>
        <v>0</v>
      </c>
      <c r="Q786" s="191">
        <v>0</v>
      </c>
      <c r="R786" s="191">
        <f>Q786*H786</f>
        <v>0</v>
      </c>
      <c r="S786" s="191">
        <v>0</v>
      </c>
      <c r="T786" s="192">
        <f>S786*H786</f>
        <v>0</v>
      </c>
      <c r="U786" s="34"/>
      <c r="V786" s="34"/>
      <c r="W786" s="34"/>
      <c r="X786" s="34"/>
      <c r="Y786" s="34"/>
      <c r="Z786" s="34"/>
      <c r="AA786" s="34"/>
      <c r="AB786" s="34"/>
      <c r="AC786" s="34"/>
      <c r="AD786" s="34"/>
      <c r="AE786" s="34"/>
      <c r="AR786" s="193" t="s">
        <v>120</v>
      </c>
      <c r="AT786" s="193" t="s">
        <v>116</v>
      </c>
      <c r="AU786" s="193" t="s">
        <v>79</v>
      </c>
      <c r="AY786" s="17" t="s">
        <v>115</v>
      </c>
      <c r="BE786" s="194">
        <f>IF(N786="základní",J786,0)</f>
        <v>0</v>
      </c>
      <c r="BF786" s="194">
        <f>IF(N786="snížená",J786,0)</f>
        <v>0</v>
      </c>
      <c r="BG786" s="194">
        <f>IF(N786="zákl. přenesená",J786,0)</f>
        <v>0</v>
      </c>
      <c r="BH786" s="194">
        <f>IF(N786="sníž. přenesená",J786,0)</f>
        <v>0</v>
      </c>
      <c r="BI786" s="194">
        <f>IF(N786="nulová",J786,0)</f>
        <v>0</v>
      </c>
      <c r="BJ786" s="17" t="s">
        <v>79</v>
      </c>
      <c r="BK786" s="194">
        <f>ROUND(I786*H786,2)</f>
        <v>0</v>
      </c>
      <c r="BL786" s="17" t="s">
        <v>120</v>
      </c>
      <c r="BM786" s="193" t="s">
        <v>718</v>
      </c>
    </row>
    <row r="787" spans="1:65" s="2" customFormat="1" ht="11.25">
      <c r="A787" s="34"/>
      <c r="B787" s="35"/>
      <c r="C787" s="36"/>
      <c r="D787" s="195" t="s">
        <v>121</v>
      </c>
      <c r="E787" s="36"/>
      <c r="F787" s="196" t="s">
        <v>717</v>
      </c>
      <c r="G787" s="36"/>
      <c r="H787" s="36"/>
      <c r="I787" s="197"/>
      <c r="J787" s="36"/>
      <c r="K787" s="36"/>
      <c r="L787" s="39"/>
      <c r="M787" s="198"/>
      <c r="N787" s="199"/>
      <c r="O787" s="71"/>
      <c r="P787" s="71"/>
      <c r="Q787" s="71"/>
      <c r="R787" s="71"/>
      <c r="S787" s="71"/>
      <c r="T787" s="72"/>
      <c r="U787" s="34"/>
      <c r="V787" s="34"/>
      <c r="W787" s="34"/>
      <c r="X787" s="34"/>
      <c r="Y787" s="34"/>
      <c r="Z787" s="34"/>
      <c r="AA787" s="34"/>
      <c r="AB787" s="34"/>
      <c r="AC787" s="34"/>
      <c r="AD787" s="34"/>
      <c r="AE787" s="34"/>
      <c r="AT787" s="17" t="s">
        <v>121</v>
      </c>
      <c r="AU787" s="17" t="s">
        <v>79</v>
      </c>
    </row>
    <row r="788" spans="1:65" s="13" customFormat="1" ht="11.25">
      <c r="B788" s="200"/>
      <c r="C788" s="201"/>
      <c r="D788" s="195" t="s">
        <v>122</v>
      </c>
      <c r="E788" s="202" t="s">
        <v>1</v>
      </c>
      <c r="F788" s="203" t="s">
        <v>719</v>
      </c>
      <c r="G788" s="201"/>
      <c r="H788" s="204">
        <v>2.5</v>
      </c>
      <c r="I788" s="205"/>
      <c r="J788" s="201"/>
      <c r="K788" s="201"/>
      <c r="L788" s="206"/>
      <c r="M788" s="207"/>
      <c r="N788" s="208"/>
      <c r="O788" s="208"/>
      <c r="P788" s="208"/>
      <c r="Q788" s="208"/>
      <c r="R788" s="208"/>
      <c r="S788" s="208"/>
      <c r="T788" s="209"/>
      <c r="AT788" s="210" t="s">
        <v>122</v>
      </c>
      <c r="AU788" s="210" t="s">
        <v>79</v>
      </c>
      <c r="AV788" s="13" t="s">
        <v>81</v>
      </c>
      <c r="AW788" s="13" t="s">
        <v>30</v>
      </c>
      <c r="AX788" s="13" t="s">
        <v>73</v>
      </c>
      <c r="AY788" s="210" t="s">
        <v>115</v>
      </c>
    </row>
    <row r="789" spans="1:65" s="13" customFormat="1" ht="11.25">
      <c r="B789" s="200"/>
      <c r="C789" s="201"/>
      <c r="D789" s="195" t="s">
        <v>122</v>
      </c>
      <c r="E789" s="202" t="s">
        <v>1</v>
      </c>
      <c r="F789" s="203" t="s">
        <v>720</v>
      </c>
      <c r="G789" s="201"/>
      <c r="H789" s="204">
        <v>5.1840000000000002</v>
      </c>
      <c r="I789" s="205"/>
      <c r="J789" s="201"/>
      <c r="K789" s="201"/>
      <c r="L789" s="206"/>
      <c r="M789" s="207"/>
      <c r="N789" s="208"/>
      <c r="O789" s="208"/>
      <c r="P789" s="208"/>
      <c r="Q789" s="208"/>
      <c r="R789" s="208"/>
      <c r="S789" s="208"/>
      <c r="T789" s="209"/>
      <c r="AT789" s="210" t="s">
        <v>122</v>
      </c>
      <c r="AU789" s="210" t="s">
        <v>79</v>
      </c>
      <c r="AV789" s="13" t="s">
        <v>81</v>
      </c>
      <c r="AW789" s="13" t="s">
        <v>30</v>
      </c>
      <c r="AX789" s="13" t="s">
        <v>73</v>
      </c>
      <c r="AY789" s="210" t="s">
        <v>115</v>
      </c>
    </row>
    <row r="790" spans="1:65" s="14" customFormat="1" ht="11.25">
      <c r="B790" s="211"/>
      <c r="C790" s="212"/>
      <c r="D790" s="195" t="s">
        <v>122</v>
      </c>
      <c r="E790" s="213" t="s">
        <v>1</v>
      </c>
      <c r="F790" s="214" t="s">
        <v>124</v>
      </c>
      <c r="G790" s="212"/>
      <c r="H790" s="215">
        <v>7.6840000000000002</v>
      </c>
      <c r="I790" s="216"/>
      <c r="J790" s="212"/>
      <c r="K790" s="212"/>
      <c r="L790" s="217"/>
      <c r="M790" s="218"/>
      <c r="N790" s="219"/>
      <c r="O790" s="219"/>
      <c r="P790" s="219"/>
      <c r="Q790" s="219"/>
      <c r="R790" s="219"/>
      <c r="S790" s="219"/>
      <c r="T790" s="220"/>
      <c r="AT790" s="221" t="s">
        <v>122</v>
      </c>
      <c r="AU790" s="221" t="s">
        <v>79</v>
      </c>
      <c r="AV790" s="14" t="s">
        <v>120</v>
      </c>
      <c r="AW790" s="14" t="s">
        <v>30</v>
      </c>
      <c r="AX790" s="14" t="s">
        <v>79</v>
      </c>
      <c r="AY790" s="221" t="s">
        <v>115</v>
      </c>
    </row>
    <row r="791" spans="1:65" s="2" customFormat="1" ht="16.5" customHeight="1">
      <c r="A791" s="34"/>
      <c r="B791" s="35"/>
      <c r="C791" s="181" t="s">
        <v>721</v>
      </c>
      <c r="D791" s="181" t="s">
        <v>116</v>
      </c>
      <c r="E791" s="182" t="s">
        <v>722</v>
      </c>
      <c r="F791" s="183" t="s">
        <v>723</v>
      </c>
      <c r="G791" s="184" t="s">
        <v>134</v>
      </c>
      <c r="H791" s="185">
        <v>1.5629999999999999</v>
      </c>
      <c r="I791" s="186"/>
      <c r="J791" s="187">
        <f>ROUND(I791*H791,2)</f>
        <v>0</v>
      </c>
      <c r="K791" s="188"/>
      <c r="L791" s="39"/>
      <c r="M791" s="189" t="s">
        <v>1</v>
      </c>
      <c r="N791" s="190" t="s">
        <v>38</v>
      </c>
      <c r="O791" s="71"/>
      <c r="P791" s="191">
        <f>O791*H791</f>
        <v>0</v>
      </c>
      <c r="Q791" s="191">
        <v>0</v>
      </c>
      <c r="R791" s="191">
        <f>Q791*H791</f>
        <v>0</v>
      </c>
      <c r="S791" s="191">
        <v>0</v>
      </c>
      <c r="T791" s="192">
        <f>S791*H791</f>
        <v>0</v>
      </c>
      <c r="U791" s="34"/>
      <c r="V791" s="34"/>
      <c r="W791" s="34"/>
      <c r="X791" s="34"/>
      <c r="Y791" s="34"/>
      <c r="Z791" s="34"/>
      <c r="AA791" s="34"/>
      <c r="AB791" s="34"/>
      <c r="AC791" s="34"/>
      <c r="AD791" s="34"/>
      <c r="AE791" s="34"/>
      <c r="AR791" s="193" t="s">
        <v>120</v>
      </c>
      <c r="AT791" s="193" t="s">
        <v>116</v>
      </c>
      <c r="AU791" s="193" t="s">
        <v>79</v>
      </c>
      <c r="AY791" s="17" t="s">
        <v>115</v>
      </c>
      <c r="BE791" s="194">
        <f>IF(N791="základní",J791,0)</f>
        <v>0</v>
      </c>
      <c r="BF791" s="194">
        <f>IF(N791="snížená",J791,0)</f>
        <v>0</v>
      </c>
      <c r="BG791" s="194">
        <f>IF(N791="zákl. přenesená",J791,0)</f>
        <v>0</v>
      </c>
      <c r="BH791" s="194">
        <f>IF(N791="sníž. přenesená",J791,0)</f>
        <v>0</v>
      </c>
      <c r="BI791" s="194">
        <f>IF(N791="nulová",J791,0)</f>
        <v>0</v>
      </c>
      <c r="BJ791" s="17" t="s">
        <v>79</v>
      </c>
      <c r="BK791" s="194">
        <f>ROUND(I791*H791,2)</f>
        <v>0</v>
      </c>
      <c r="BL791" s="17" t="s">
        <v>120</v>
      </c>
      <c r="BM791" s="193" t="s">
        <v>724</v>
      </c>
    </row>
    <row r="792" spans="1:65" s="2" customFormat="1" ht="11.25">
      <c r="A792" s="34"/>
      <c r="B792" s="35"/>
      <c r="C792" s="36"/>
      <c r="D792" s="195" t="s">
        <v>121</v>
      </c>
      <c r="E792" s="36"/>
      <c r="F792" s="196" t="s">
        <v>723</v>
      </c>
      <c r="G792" s="36"/>
      <c r="H792" s="36"/>
      <c r="I792" s="197"/>
      <c r="J792" s="36"/>
      <c r="K792" s="36"/>
      <c r="L792" s="39"/>
      <c r="M792" s="198"/>
      <c r="N792" s="199"/>
      <c r="O792" s="71"/>
      <c r="P792" s="71"/>
      <c r="Q792" s="71"/>
      <c r="R792" s="71"/>
      <c r="S792" s="71"/>
      <c r="T792" s="72"/>
      <c r="U792" s="34"/>
      <c r="V792" s="34"/>
      <c r="W792" s="34"/>
      <c r="X792" s="34"/>
      <c r="Y792" s="34"/>
      <c r="Z792" s="34"/>
      <c r="AA792" s="34"/>
      <c r="AB792" s="34"/>
      <c r="AC792" s="34"/>
      <c r="AD792" s="34"/>
      <c r="AE792" s="34"/>
      <c r="AT792" s="17" t="s">
        <v>121</v>
      </c>
      <c r="AU792" s="17" t="s">
        <v>79</v>
      </c>
    </row>
    <row r="793" spans="1:65" s="13" customFormat="1" ht="11.25">
      <c r="B793" s="200"/>
      <c r="C793" s="201"/>
      <c r="D793" s="195" t="s">
        <v>122</v>
      </c>
      <c r="E793" s="202" t="s">
        <v>1</v>
      </c>
      <c r="F793" s="203" t="s">
        <v>725</v>
      </c>
      <c r="G793" s="201"/>
      <c r="H793" s="204">
        <v>1.5629999999999999</v>
      </c>
      <c r="I793" s="205"/>
      <c r="J793" s="201"/>
      <c r="K793" s="201"/>
      <c r="L793" s="206"/>
      <c r="M793" s="207"/>
      <c r="N793" s="208"/>
      <c r="O793" s="208"/>
      <c r="P793" s="208"/>
      <c r="Q793" s="208"/>
      <c r="R793" s="208"/>
      <c r="S793" s="208"/>
      <c r="T793" s="209"/>
      <c r="AT793" s="210" t="s">
        <v>122</v>
      </c>
      <c r="AU793" s="210" t="s">
        <v>79</v>
      </c>
      <c r="AV793" s="13" t="s">
        <v>81</v>
      </c>
      <c r="AW793" s="13" t="s">
        <v>30</v>
      </c>
      <c r="AX793" s="13" t="s">
        <v>73</v>
      </c>
      <c r="AY793" s="210" t="s">
        <v>115</v>
      </c>
    </row>
    <row r="794" spans="1:65" s="14" customFormat="1" ht="11.25">
      <c r="B794" s="211"/>
      <c r="C794" s="212"/>
      <c r="D794" s="195" t="s">
        <v>122</v>
      </c>
      <c r="E794" s="213" t="s">
        <v>1</v>
      </c>
      <c r="F794" s="214" t="s">
        <v>124</v>
      </c>
      <c r="G794" s="212"/>
      <c r="H794" s="215">
        <v>1.5629999999999999</v>
      </c>
      <c r="I794" s="216"/>
      <c r="J794" s="212"/>
      <c r="K794" s="212"/>
      <c r="L794" s="217"/>
      <c r="M794" s="218"/>
      <c r="N794" s="219"/>
      <c r="O794" s="219"/>
      <c r="P794" s="219"/>
      <c r="Q794" s="219"/>
      <c r="R794" s="219"/>
      <c r="S794" s="219"/>
      <c r="T794" s="220"/>
      <c r="AT794" s="221" t="s">
        <v>122</v>
      </c>
      <c r="AU794" s="221" t="s">
        <v>79</v>
      </c>
      <c r="AV794" s="14" t="s">
        <v>120</v>
      </c>
      <c r="AW794" s="14" t="s">
        <v>30</v>
      </c>
      <c r="AX794" s="14" t="s">
        <v>79</v>
      </c>
      <c r="AY794" s="221" t="s">
        <v>115</v>
      </c>
    </row>
    <row r="795" spans="1:65" s="2" customFormat="1" ht="55.5" customHeight="1">
      <c r="A795" s="34"/>
      <c r="B795" s="35"/>
      <c r="C795" s="181" t="s">
        <v>431</v>
      </c>
      <c r="D795" s="181" t="s">
        <v>116</v>
      </c>
      <c r="E795" s="182" t="s">
        <v>726</v>
      </c>
      <c r="F795" s="183" t="s">
        <v>727</v>
      </c>
      <c r="G795" s="184" t="s">
        <v>134</v>
      </c>
      <c r="H795" s="185">
        <v>107.34699999999999</v>
      </c>
      <c r="I795" s="186"/>
      <c r="J795" s="187">
        <f>ROUND(I795*H795,2)</f>
        <v>0</v>
      </c>
      <c r="K795" s="188"/>
      <c r="L795" s="39"/>
      <c r="M795" s="189" t="s">
        <v>1</v>
      </c>
      <c r="N795" s="190" t="s">
        <v>38</v>
      </c>
      <c r="O795" s="71"/>
      <c r="P795" s="191">
        <f>O795*H795</f>
        <v>0</v>
      </c>
      <c r="Q795" s="191">
        <v>0</v>
      </c>
      <c r="R795" s="191">
        <f>Q795*H795</f>
        <v>0</v>
      </c>
      <c r="S795" s="191">
        <v>0</v>
      </c>
      <c r="T795" s="192">
        <f>S795*H795</f>
        <v>0</v>
      </c>
      <c r="U795" s="34"/>
      <c r="V795" s="34"/>
      <c r="W795" s="34"/>
      <c r="X795" s="34"/>
      <c r="Y795" s="34"/>
      <c r="Z795" s="34"/>
      <c r="AA795" s="34"/>
      <c r="AB795" s="34"/>
      <c r="AC795" s="34"/>
      <c r="AD795" s="34"/>
      <c r="AE795" s="34"/>
      <c r="AR795" s="193" t="s">
        <v>120</v>
      </c>
      <c r="AT795" s="193" t="s">
        <v>116</v>
      </c>
      <c r="AU795" s="193" t="s">
        <v>79</v>
      </c>
      <c r="AY795" s="17" t="s">
        <v>115</v>
      </c>
      <c r="BE795" s="194">
        <f>IF(N795="základní",J795,0)</f>
        <v>0</v>
      </c>
      <c r="BF795" s="194">
        <f>IF(N795="snížená",J795,0)</f>
        <v>0</v>
      </c>
      <c r="BG795" s="194">
        <f>IF(N795="zákl. přenesená",J795,0)</f>
        <v>0</v>
      </c>
      <c r="BH795" s="194">
        <f>IF(N795="sníž. přenesená",J795,0)</f>
        <v>0</v>
      </c>
      <c r="BI795" s="194">
        <f>IF(N795="nulová",J795,0)</f>
        <v>0</v>
      </c>
      <c r="BJ795" s="17" t="s">
        <v>79</v>
      </c>
      <c r="BK795" s="194">
        <f>ROUND(I795*H795,2)</f>
        <v>0</v>
      </c>
      <c r="BL795" s="17" t="s">
        <v>120</v>
      </c>
      <c r="BM795" s="193" t="s">
        <v>728</v>
      </c>
    </row>
    <row r="796" spans="1:65" s="2" customFormat="1" ht="29.25">
      <c r="A796" s="34"/>
      <c r="B796" s="35"/>
      <c r="C796" s="36"/>
      <c r="D796" s="195" t="s">
        <v>121</v>
      </c>
      <c r="E796" s="36"/>
      <c r="F796" s="196" t="s">
        <v>727</v>
      </c>
      <c r="G796" s="36"/>
      <c r="H796" s="36"/>
      <c r="I796" s="197"/>
      <c r="J796" s="36"/>
      <c r="K796" s="36"/>
      <c r="L796" s="39"/>
      <c r="M796" s="198"/>
      <c r="N796" s="199"/>
      <c r="O796" s="71"/>
      <c r="P796" s="71"/>
      <c r="Q796" s="71"/>
      <c r="R796" s="71"/>
      <c r="S796" s="71"/>
      <c r="T796" s="72"/>
      <c r="U796" s="34"/>
      <c r="V796" s="34"/>
      <c r="W796" s="34"/>
      <c r="X796" s="34"/>
      <c r="Y796" s="34"/>
      <c r="Z796" s="34"/>
      <c r="AA796" s="34"/>
      <c r="AB796" s="34"/>
      <c r="AC796" s="34"/>
      <c r="AD796" s="34"/>
      <c r="AE796" s="34"/>
      <c r="AT796" s="17" t="s">
        <v>121</v>
      </c>
      <c r="AU796" s="17" t="s">
        <v>79</v>
      </c>
    </row>
    <row r="797" spans="1:65" s="13" customFormat="1" ht="11.25">
      <c r="B797" s="200"/>
      <c r="C797" s="201"/>
      <c r="D797" s="195" t="s">
        <v>122</v>
      </c>
      <c r="E797" s="202" t="s">
        <v>1</v>
      </c>
      <c r="F797" s="203" t="s">
        <v>729</v>
      </c>
      <c r="G797" s="201"/>
      <c r="H797" s="204">
        <v>6.6</v>
      </c>
      <c r="I797" s="205"/>
      <c r="J797" s="201"/>
      <c r="K797" s="201"/>
      <c r="L797" s="206"/>
      <c r="M797" s="207"/>
      <c r="N797" s="208"/>
      <c r="O797" s="208"/>
      <c r="P797" s="208"/>
      <c r="Q797" s="208"/>
      <c r="R797" s="208"/>
      <c r="S797" s="208"/>
      <c r="T797" s="209"/>
      <c r="AT797" s="210" t="s">
        <v>122</v>
      </c>
      <c r="AU797" s="210" t="s">
        <v>79</v>
      </c>
      <c r="AV797" s="13" t="s">
        <v>81</v>
      </c>
      <c r="AW797" s="13" t="s">
        <v>30</v>
      </c>
      <c r="AX797" s="13" t="s">
        <v>73</v>
      </c>
      <c r="AY797" s="210" t="s">
        <v>115</v>
      </c>
    </row>
    <row r="798" spans="1:65" s="13" customFormat="1" ht="33.75">
      <c r="B798" s="200"/>
      <c r="C798" s="201"/>
      <c r="D798" s="195" t="s">
        <v>122</v>
      </c>
      <c r="E798" s="202" t="s">
        <v>1</v>
      </c>
      <c r="F798" s="203" t="s">
        <v>730</v>
      </c>
      <c r="G798" s="201"/>
      <c r="H798" s="204">
        <v>100.747</v>
      </c>
      <c r="I798" s="205"/>
      <c r="J798" s="201"/>
      <c r="K798" s="201"/>
      <c r="L798" s="206"/>
      <c r="M798" s="207"/>
      <c r="N798" s="208"/>
      <c r="O798" s="208"/>
      <c r="P798" s="208"/>
      <c r="Q798" s="208"/>
      <c r="R798" s="208"/>
      <c r="S798" s="208"/>
      <c r="T798" s="209"/>
      <c r="AT798" s="210" t="s">
        <v>122</v>
      </c>
      <c r="AU798" s="210" t="s">
        <v>79</v>
      </c>
      <c r="AV798" s="13" t="s">
        <v>81</v>
      </c>
      <c r="AW798" s="13" t="s">
        <v>30</v>
      </c>
      <c r="AX798" s="13" t="s">
        <v>73</v>
      </c>
      <c r="AY798" s="210" t="s">
        <v>115</v>
      </c>
    </row>
    <row r="799" spans="1:65" s="14" customFormat="1" ht="11.25">
      <c r="B799" s="211"/>
      <c r="C799" s="212"/>
      <c r="D799" s="195" t="s">
        <v>122</v>
      </c>
      <c r="E799" s="213" t="s">
        <v>1</v>
      </c>
      <c r="F799" s="214" t="s">
        <v>124</v>
      </c>
      <c r="G799" s="212"/>
      <c r="H799" s="215">
        <v>107.34699999999999</v>
      </c>
      <c r="I799" s="216"/>
      <c r="J799" s="212"/>
      <c r="K799" s="212"/>
      <c r="L799" s="217"/>
      <c r="M799" s="218"/>
      <c r="N799" s="219"/>
      <c r="O799" s="219"/>
      <c r="P799" s="219"/>
      <c r="Q799" s="219"/>
      <c r="R799" s="219"/>
      <c r="S799" s="219"/>
      <c r="T799" s="220"/>
      <c r="AT799" s="221" t="s">
        <v>122</v>
      </c>
      <c r="AU799" s="221" t="s">
        <v>79</v>
      </c>
      <c r="AV799" s="14" t="s">
        <v>120</v>
      </c>
      <c r="AW799" s="14" t="s">
        <v>30</v>
      </c>
      <c r="AX799" s="14" t="s">
        <v>79</v>
      </c>
      <c r="AY799" s="221" t="s">
        <v>115</v>
      </c>
    </row>
    <row r="800" spans="1:65" s="2" customFormat="1" ht="55.5" customHeight="1">
      <c r="A800" s="34"/>
      <c r="B800" s="35"/>
      <c r="C800" s="181" t="s">
        <v>731</v>
      </c>
      <c r="D800" s="181" t="s">
        <v>116</v>
      </c>
      <c r="E800" s="182" t="s">
        <v>732</v>
      </c>
      <c r="F800" s="183" t="s">
        <v>733</v>
      </c>
      <c r="G800" s="184" t="s">
        <v>134</v>
      </c>
      <c r="H800" s="185">
        <v>26.018000000000001</v>
      </c>
      <c r="I800" s="186"/>
      <c r="J800" s="187">
        <f>ROUND(I800*H800,2)</f>
        <v>0</v>
      </c>
      <c r="K800" s="188"/>
      <c r="L800" s="39"/>
      <c r="M800" s="189" t="s">
        <v>1</v>
      </c>
      <c r="N800" s="190" t="s">
        <v>38</v>
      </c>
      <c r="O800" s="71"/>
      <c r="P800" s="191">
        <f>O800*H800</f>
        <v>0</v>
      </c>
      <c r="Q800" s="191">
        <v>0</v>
      </c>
      <c r="R800" s="191">
        <f>Q800*H800</f>
        <v>0</v>
      </c>
      <c r="S800" s="191">
        <v>0</v>
      </c>
      <c r="T800" s="192">
        <f>S800*H800</f>
        <v>0</v>
      </c>
      <c r="U800" s="34"/>
      <c r="V800" s="34"/>
      <c r="W800" s="34"/>
      <c r="X800" s="34"/>
      <c r="Y800" s="34"/>
      <c r="Z800" s="34"/>
      <c r="AA800" s="34"/>
      <c r="AB800" s="34"/>
      <c r="AC800" s="34"/>
      <c r="AD800" s="34"/>
      <c r="AE800" s="34"/>
      <c r="AR800" s="193" t="s">
        <v>120</v>
      </c>
      <c r="AT800" s="193" t="s">
        <v>116</v>
      </c>
      <c r="AU800" s="193" t="s">
        <v>79</v>
      </c>
      <c r="AY800" s="17" t="s">
        <v>115</v>
      </c>
      <c r="BE800" s="194">
        <f>IF(N800="základní",J800,0)</f>
        <v>0</v>
      </c>
      <c r="BF800" s="194">
        <f>IF(N800="snížená",J800,0)</f>
        <v>0</v>
      </c>
      <c r="BG800" s="194">
        <f>IF(N800="zákl. přenesená",J800,0)</f>
        <v>0</v>
      </c>
      <c r="BH800" s="194">
        <f>IF(N800="sníž. přenesená",J800,0)</f>
        <v>0</v>
      </c>
      <c r="BI800" s="194">
        <f>IF(N800="nulová",J800,0)</f>
        <v>0</v>
      </c>
      <c r="BJ800" s="17" t="s">
        <v>79</v>
      </c>
      <c r="BK800" s="194">
        <f>ROUND(I800*H800,2)</f>
        <v>0</v>
      </c>
      <c r="BL800" s="17" t="s">
        <v>120</v>
      </c>
      <c r="BM800" s="193" t="s">
        <v>734</v>
      </c>
    </row>
    <row r="801" spans="1:65" s="2" customFormat="1" ht="29.25">
      <c r="A801" s="34"/>
      <c r="B801" s="35"/>
      <c r="C801" s="36"/>
      <c r="D801" s="195" t="s">
        <v>121</v>
      </c>
      <c r="E801" s="36"/>
      <c r="F801" s="196" t="s">
        <v>733</v>
      </c>
      <c r="G801" s="36"/>
      <c r="H801" s="36"/>
      <c r="I801" s="197"/>
      <c r="J801" s="36"/>
      <c r="K801" s="36"/>
      <c r="L801" s="39"/>
      <c r="M801" s="198"/>
      <c r="N801" s="199"/>
      <c r="O801" s="71"/>
      <c r="P801" s="71"/>
      <c r="Q801" s="71"/>
      <c r="R801" s="71"/>
      <c r="S801" s="71"/>
      <c r="T801" s="72"/>
      <c r="U801" s="34"/>
      <c r="V801" s="34"/>
      <c r="W801" s="34"/>
      <c r="X801" s="34"/>
      <c r="Y801" s="34"/>
      <c r="Z801" s="34"/>
      <c r="AA801" s="34"/>
      <c r="AB801" s="34"/>
      <c r="AC801" s="34"/>
      <c r="AD801" s="34"/>
      <c r="AE801" s="34"/>
      <c r="AT801" s="17" t="s">
        <v>121</v>
      </c>
      <c r="AU801" s="17" t="s">
        <v>79</v>
      </c>
    </row>
    <row r="802" spans="1:65" s="13" customFormat="1" ht="22.5">
      <c r="B802" s="200"/>
      <c r="C802" s="201"/>
      <c r="D802" s="195" t="s">
        <v>122</v>
      </c>
      <c r="E802" s="202" t="s">
        <v>1</v>
      </c>
      <c r="F802" s="203" t="s">
        <v>735</v>
      </c>
      <c r="G802" s="201"/>
      <c r="H802" s="204">
        <v>26.018000000000001</v>
      </c>
      <c r="I802" s="205"/>
      <c r="J802" s="201"/>
      <c r="K802" s="201"/>
      <c r="L802" s="206"/>
      <c r="M802" s="207"/>
      <c r="N802" s="208"/>
      <c r="O802" s="208"/>
      <c r="P802" s="208"/>
      <c r="Q802" s="208"/>
      <c r="R802" s="208"/>
      <c r="S802" s="208"/>
      <c r="T802" s="209"/>
      <c r="AT802" s="210" t="s">
        <v>122</v>
      </c>
      <c r="AU802" s="210" t="s">
        <v>79</v>
      </c>
      <c r="AV802" s="13" t="s">
        <v>81</v>
      </c>
      <c r="AW802" s="13" t="s">
        <v>30</v>
      </c>
      <c r="AX802" s="13" t="s">
        <v>73</v>
      </c>
      <c r="AY802" s="210" t="s">
        <v>115</v>
      </c>
    </row>
    <row r="803" spans="1:65" s="14" customFormat="1" ht="11.25">
      <c r="B803" s="211"/>
      <c r="C803" s="212"/>
      <c r="D803" s="195" t="s">
        <v>122</v>
      </c>
      <c r="E803" s="213" t="s">
        <v>1</v>
      </c>
      <c r="F803" s="214" t="s">
        <v>124</v>
      </c>
      <c r="G803" s="212"/>
      <c r="H803" s="215">
        <v>26.018000000000001</v>
      </c>
      <c r="I803" s="216"/>
      <c r="J803" s="212"/>
      <c r="K803" s="212"/>
      <c r="L803" s="217"/>
      <c r="M803" s="218"/>
      <c r="N803" s="219"/>
      <c r="O803" s="219"/>
      <c r="P803" s="219"/>
      <c r="Q803" s="219"/>
      <c r="R803" s="219"/>
      <c r="S803" s="219"/>
      <c r="T803" s="220"/>
      <c r="AT803" s="221" t="s">
        <v>122</v>
      </c>
      <c r="AU803" s="221" t="s">
        <v>79</v>
      </c>
      <c r="AV803" s="14" t="s">
        <v>120</v>
      </c>
      <c r="AW803" s="14" t="s">
        <v>30</v>
      </c>
      <c r="AX803" s="14" t="s">
        <v>79</v>
      </c>
      <c r="AY803" s="221" t="s">
        <v>115</v>
      </c>
    </row>
    <row r="804" spans="1:65" s="2" customFormat="1" ht="55.5" customHeight="1">
      <c r="A804" s="34"/>
      <c r="B804" s="35"/>
      <c r="C804" s="181" t="s">
        <v>433</v>
      </c>
      <c r="D804" s="181" t="s">
        <v>116</v>
      </c>
      <c r="E804" s="182" t="s">
        <v>736</v>
      </c>
      <c r="F804" s="183" t="s">
        <v>737</v>
      </c>
      <c r="G804" s="184" t="s">
        <v>134</v>
      </c>
      <c r="H804" s="185">
        <v>3697.1390000000001</v>
      </c>
      <c r="I804" s="186"/>
      <c r="J804" s="187">
        <f>ROUND(I804*H804,2)</f>
        <v>0</v>
      </c>
      <c r="K804" s="188"/>
      <c r="L804" s="39"/>
      <c r="M804" s="189" t="s">
        <v>1</v>
      </c>
      <c r="N804" s="190" t="s">
        <v>38</v>
      </c>
      <c r="O804" s="71"/>
      <c r="P804" s="191">
        <f>O804*H804</f>
        <v>0</v>
      </c>
      <c r="Q804" s="191">
        <v>0</v>
      </c>
      <c r="R804" s="191">
        <f>Q804*H804</f>
        <v>0</v>
      </c>
      <c r="S804" s="191">
        <v>0</v>
      </c>
      <c r="T804" s="192">
        <f>S804*H804</f>
        <v>0</v>
      </c>
      <c r="U804" s="34"/>
      <c r="V804" s="34"/>
      <c r="W804" s="34"/>
      <c r="X804" s="34"/>
      <c r="Y804" s="34"/>
      <c r="Z804" s="34"/>
      <c r="AA804" s="34"/>
      <c r="AB804" s="34"/>
      <c r="AC804" s="34"/>
      <c r="AD804" s="34"/>
      <c r="AE804" s="34"/>
      <c r="AR804" s="193" t="s">
        <v>120</v>
      </c>
      <c r="AT804" s="193" t="s">
        <v>116</v>
      </c>
      <c r="AU804" s="193" t="s">
        <v>79</v>
      </c>
      <c r="AY804" s="17" t="s">
        <v>115</v>
      </c>
      <c r="BE804" s="194">
        <f>IF(N804="základní",J804,0)</f>
        <v>0</v>
      </c>
      <c r="BF804" s="194">
        <f>IF(N804="snížená",J804,0)</f>
        <v>0</v>
      </c>
      <c r="BG804" s="194">
        <f>IF(N804="zákl. přenesená",J804,0)</f>
        <v>0</v>
      </c>
      <c r="BH804" s="194">
        <f>IF(N804="sníž. přenesená",J804,0)</f>
        <v>0</v>
      </c>
      <c r="BI804" s="194">
        <f>IF(N804="nulová",J804,0)</f>
        <v>0</v>
      </c>
      <c r="BJ804" s="17" t="s">
        <v>79</v>
      </c>
      <c r="BK804" s="194">
        <f>ROUND(I804*H804,2)</f>
        <v>0</v>
      </c>
      <c r="BL804" s="17" t="s">
        <v>120</v>
      </c>
      <c r="BM804" s="193" t="s">
        <v>738</v>
      </c>
    </row>
    <row r="805" spans="1:65" s="2" customFormat="1" ht="29.25">
      <c r="A805" s="34"/>
      <c r="B805" s="35"/>
      <c r="C805" s="36"/>
      <c r="D805" s="195" t="s">
        <v>121</v>
      </c>
      <c r="E805" s="36"/>
      <c r="F805" s="196" t="s">
        <v>737</v>
      </c>
      <c r="G805" s="36"/>
      <c r="H805" s="36"/>
      <c r="I805" s="197"/>
      <c r="J805" s="36"/>
      <c r="K805" s="36"/>
      <c r="L805" s="39"/>
      <c r="M805" s="198"/>
      <c r="N805" s="199"/>
      <c r="O805" s="71"/>
      <c r="P805" s="71"/>
      <c r="Q805" s="71"/>
      <c r="R805" s="71"/>
      <c r="S805" s="71"/>
      <c r="T805" s="72"/>
      <c r="U805" s="34"/>
      <c r="V805" s="34"/>
      <c r="W805" s="34"/>
      <c r="X805" s="34"/>
      <c r="Y805" s="34"/>
      <c r="Z805" s="34"/>
      <c r="AA805" s="34"/>
      <c r="AB805" s="34"/>
      <c r="AC805" s="34"/>
      <c r="AD805" s="34"/>
      <c r="AE805" s="34"/>
      <c r="AT805" s="17" t="s">
        <v>121</v>
      </c>
      <c r="AU805" s="17" t="s">
        <v>79</v>
      </c>
    </row>
    <row r="806" spans="1:65" s="13" customFormat="1" ht="11.25">
      <c r="B806" s="200"/>
      <c r="C806" s="201"/>
      <c r="D806" s="195" t="s">
        <v>122</v>
      </c>
      <c r="E806" s="202" t="s">
        <v>1</v>
      </c>
      <c r="F806" s="203" t="s">
        <v>739</v>
      </c>
      <c r="G806" s="201"/>
      <c r="H806" s="204">
        <v>2916</v>
      </c>
      <c r="I806" s="205"/>
      <c r="J806" s="201"/>
      <c r="K806" s="201"/>
      <c r="L806" s="206"/>
      <c r="M806" s="207"/>
      <c r="N806" s="208"/>
      <c r="O806" s="208"/>
      <c r="P806" s="208"/>
      <c r="Q806" s="208"/>
      <c r="R806" s="208"/>
      <c r="S806" s="208"/>
      <c r="T806" s="209"/>
      <c r="AT806" s="210" t="s">
        <v>122</v>
      </c>
      <c r="AU806" s="210" t="s">
        <v>79</v>
      </c>
      <c r="AV806" s="13" t="s">
        <v>81</v>
      </c>
      <c r="AW806" s="13" t="s">
        <v>30</v>
      </c>
      <c r="AX806" s="13" t="s">
        <v>73</v>
      </c>
      <c r="AY806" s="210" t="s">
        <v>115</v>
      </c>
    </row>
    <row r="807" spans="1:65" s="13" customFormat="1" ht="11.25">
      <c r="B807" s="200"/>
      <c r="C807" s="201"/>
      <c r="D807" s="195" t="s">
        <v>122</v>
      </c>
      <c r="E807" s="202" t="s">
        <v>1</v>
      </c>
      <c r="F807" s="203" t="s">
        <v>740</v>
      </c>
      <c r="G807" s="201"/>
      <c r="H807" s="204">
        <v>62.832999999999998</v>
      </c>
      <c r="I807" s="205"/>
      <c r="J807" s="201"/>
      <c r="K807" s="201"/>
      <c r="L807" s="206"/>
      <c r="M807" s="207"/>
      <c r="N807" s="208"/>
      <c r="O807" s="208"/>
      <c r="P807" s="208"/>
      <c r="Q807" s="208"/>
      <c r="R807" s="208"/>
      <c r="S807" s="208"/>
      <c r="T807" s="209"/>
      <c r="AT807" s="210" t="s">
        <v>122</v>
      </c>
      <c r="AU807" s="210" t="s">
        <v>79</v>
      </c>
      <c r="AV807" s="13" t="s">
        <v>81</v>
      </c>
      <c r="AW807" s="13" t="s">
        <v>30</v>
      </c>
      <c r="AX807" s="13" t="s">
        <v>73</v>
      </c>
      <c r="AY807" s="210" t="s">
        <v>115</v>
      </c>
    </row>
    <row r="808" spans="1:65" s="13" customFormat="1" ht="22.5">
      <c r="B808" s="200"/>
      <c r="C808" s="201"/>
      <c r="D808" s="195" t="s">
        <v>122</v>
      </c>
      <c r="E808" s="202" t="s">
        <v>1</v>
      </c>
      <c r="F808" s="203" t="s">
        <v>741</v>
      </c>
      <c r="G808" s="201"/>
      <c r="H808" s="204">
        <v>710.62199999999996</v>
      </c>
      <c r="I808" s="205"/>
      <c r="J808" s="201"/>
      <c r="K808" s="201"/>
      <c r="L808" s="206"/>
      <c r="M808" s="207"/>
      <c r="N808" s="208"/>
      <c r="O808" s="208"/>
      <c r="P808" s="208"/>
      <c r="Q808" s="208"/>
      <c r="R808" s="208"/>
      <c r="S808" s="208"/>
      <c r="T808" s="209"/>
      <c r="AT808" s="210" t="s">
        <v>122</v>
      </c>
      <c r="AU808" s="210" t="s">
        <v>79</v>
      </c>
      <c r="AV808" s="13" t="s">
        <v>81</v>
      </c>
      <c r="AW808" s="13" t="s">
        <v>30</v>
      </c>
      <c r="AX808" s="13" t="s">
        <v>73</v>
      </c>
      <c r="AY808" s="210" t="s">
        <v>115</v>
      </c>
    </row>
    <row r="809" spans="1:65" s="13" customFormat="1" ht="11.25">
      <c r="B809" s="200"/>
      <c r="C809" s="201"/>
      <c r="D809" s="195" t="s">
        <v>122</v>
      </c>
      <c r="E809" s="202" t="s">
        <v>1</v>
      </c>
      <c r="F809" s="203" t="s">
        <v>742</v>
      </c>
      <c r="G809" s="201"/>
      <c r="H809" s="204">
        <v>2.5</v>
      </c>
      <c r="I809" s="205"/>
      <c r="J809" s="201"/>
      <c r="K809" s="201"/>
      <c r="L809" s="206"/>
      <c r="M809" s="207"/>
      <c r="N809" s="208"/>
      <c r="O809" s="208"/>
      <c r="P809" s="208"/>
      <c r="Q809" s="208"/>
      <c r="R809" s="208"/>
      <c r="S809" s="208"/>
      <c r="T809" s="209"/>
      <c r="AT809" s="210" t="s">
        <v>122</v>
      </c>
      <c r="AU809" s="210" t="s">
        <v>79</v>
      </c>
      <c r="AV809" s="13" t="s">
        <v>81</v>
      </c>
      <c r="AW809" s="13" t="s">
        <v>30</v>
      </c>
      <c r="AX809" s="13" t="s">
        <v>73</v>
      </c>
      <c r="AY809" s="210" t="s">
        <v>115</v>
      </c>
    </row>
    <row r="810" spans="1:65" s="13" customFormat="1" ht="11.25">
      <c r="B810" s="200"/>
      <c r="C810" s="201"/>
      <c r="D810" s="195" t="s">
        <v>122</v>
      </c>
      <c r="E810" s="202" t="s">
        <v>1</v>
      </c>
      <c r="F810" s="203" t="s">
        <v>743</v>
      </c>
      <c r="G810" s="201"/>
      <c r="H810" s="204">
        <v>5.1840000000000002</v>
      </c>
      <c r="I810" s="205"/>
      <c r="J810" s="201"/>
      <c r="K810" s="201"/>
      <c r="L810" s="206"/>
      <c r="M810" s="207"/>
      <c r="N810" s="208"/>
      <c r="O810" s="208"/>
      <c r="P810" s="208"/>
      <c r="Q810" s="208"/>
      <c r="R810" s="208"/>
      <c r="S810" s="208"/>
      <c r="T810" s="209"/>
      <c r="AT810" s="210" t="s">
        <v>122</v>
      </c>
      <c r="AU810" s="210" t="s">
        <v>79</v>
      </c>
      <c r="AV810" s="13" t="s">
        <v>81</v>
      </c>
      <c r="AW810" s="13" t="s">
        <v>30</v>
      </c>
      <c r="AX810" s="13" t="s">
        <v>73</v>
      </c>
      <c r="AY810" s="210" t="s">
        <v>115</v>
      </c>
    </row>
    <row r="811" spans="1:65" s="14" customFormat="1" ht="11.25">
      <c r="B811" s="211"/>
      <c r="C811" s="212"/>
      <c r="D811" s="195" t="s">
        <v>122</v>
      </c>
      <c r="E811" s="213" t="s">
        <v>1</v>
      </c>
      <c r="F811" s="214" t="s">
        <v>124</v>
      </c>
      <c r="G811" s="212"/>
      <c r="H811" s="215">
        <v>3697.1390000000001</v>
      </c>
      <c r="I811" s="216"/>
      <c r="J811" s="212"/>
      <c r="K811" s="212"/>
      <c r="L811" s="217"/>
      <c r="M811" s="218"/>
      <c r="N811" s="219"/>
      <c r="O811" s="219"/>
      <c r="P811" s="219"/>
      <c r="Q811" s="219"/>
      <c r="R811" s="219"/>
      <c r="S811" s="219"/>
      <c r="T811" s="220"/>
      <c r="AT811" s="221" t="s">
        <v>122</v>
      </c>
      <c r="AU811" s="221" t="s">
        <v>79</v>
      </c>
      <c r="AV811" s="14" t="s">
        <v>120</v>
      </c>
      <c r="AW811" s="14" t="s">
        <v>30</v>
      </c>
      <c r="AX811" s="14" t="s">
        <v>79</v>
      </c>
      <c r="AY811" s="221" t="s">
        <v>115</v>
      </c>
    </row>
    <row r="812" spans="1:65" s="2" customFormat="1" ht="33" customHeight="1">
      <c r="A812" s="34"/>
      <c r="B812" s="35"/>
      <c r="C812" s="181" t="s">
        <v>744</v>
      </c>
      <c r="D812" s="181" t="s">
        <v>116</v>
      </c>
      <c r="E812" s="182" t="s">
        <v>745</v>
      </c>
      <c r="F812" s="183" t="s">
        <v>746</v>
      </c>
      <c r="G812" s="184" t="s">
        <v>134</v>
      </c>
      <c r="H812" s="185">
        <v>326.83999999999997</v>
      </c>
      <c r="I812" s="186"/>
      <c r="J812" s="187">
        <f>ROUND(I812*H812,2)</f>
        <v>0</v>
      </c>
      <c r="K812" s="188"/>
      <c r="L812" s="39"/>
      <c r="M812" s="189" t="s">
        <v>1</v>
      </c>
      <c r="N812" s="190" t="s">
        <v>38</v>
      </c>
      <c r="O812" s="71"/>
      <c r="P812" s="191">
        <f>O812*H812</f>
        <v>0</v>
      </c>
      <c r="Q812" s="191">
        <v>0</v>
      </c>
      <c r="R812" s="191">
        <f>Q812*H812</f>
        <v>0</v>
      </c>
      <c r="S812" s="191">
        <v>0</v>
      </c>
      <c r="T812" s="192">
        <f>S812*H812</f>
        <v>0</v>
      </c>
      <c r="U812" s="34"/>
      <c r="V812" s="34"/>
      <c r="W812" s="34"/>
      <c r="X812" s="34"/>
      <c r="Y812" s="34"/>
      <c r="Z812" s="34"/>
      <c r="AA812" s="34"/>
      <c r="AB812" s="34"/>
      <c r="AC812" s="34"/>
      <c r="AD812" s="34"/>
      <c r="AE812" s="34"/>
      <c r="AR812" s="193" t="s">
        <v>120</v>
      </c>
      <c r="AT812" s="193" t="s">
        <v>116</v>
      </c>
      <c r="AU812" s="193" t="s">
        <v>79</v>
      </c>
      <c r="AY812" s="17" t="s">
        <v>115</v>
      </c>
      <c r="BE812" s="194">
        <f>IF(N812="základní",J812,0)</f>
        <v>0</v>
      </c>
      <c r="BF812" s="194">
        <f>IF(N812="snížená",J812,0)</f>
        <v>0</v>
      </c>
      <c r="BG812" s="194">
        <f>IF(N812="zákl. přenesená",J812,0)</f>
        <v>0</v>
      </c>
      <c r="BH812" s="194">
        <f>IF(N812="sníž. přenesená",J812,0)</f>
        <v>0</v>
      </c>
      <c r="BI812" s="194">
        <f>IF(N812="nulová",J812,0)</f>
        <v>0</v>
      </c>
      <c r="BJ812" s="17" t="s">
        <v>79</v>
      </c>
      <c r="BK812" s="194">
        <f>ROUND(I812*H812,2)</f>
        <v>0</v>
      </c>
      <c r="BL812" s="17" t="s">
        <v>120</v>
      </c>
      <c r="BM812" s="193" t="s">
        <v>747</v>
      </c>
    </row>
    <row r="813" spans="1:65" s="2" customFormat="1" ht="19.5">
      <c r="A813" s="34"/>
      <c r="B813" s="35"/>
      <c r="C813" s="36"/>
      <c r="D813" s="195" t="s">
        <v>121</v>
      </c>
      <c r="E813" s="36"/>
      <c r="F813" s="196" t="s">
        <v>746</v>
      </c>
      <c r="G813" s="36"/>
      <c r="H813" s="36"/>
      <c r="I813" s="197"/>
      <c r="J813" s="36"/>
      <c r="K813" s="36"/>
      <c r="L813" s="39"/>
      <c r="M813" s="198"/>
      <c r="N813" s="199"/>
      <c r="O813" s="71"/>
      <c r="P813" s="71"/>
      <c r="Q813" s="71"/>
      <c r="R813" s="71"/>
      <c r="S813" s="71"/>
      <c r="T813" s="72"/>
      <c r="U813" s="34"/>
      <c r="V813" s="34"/>
      <c r="W813" s="34"/>
      <c r="X813" s="34"/>
      <c r="Y813" s="34"/>
      <c r="Z813" s="34"/>
      <c r="AA813" s="34"/>
      <c r="AB813" s="34"/>
      <c r="AC813" s="34"/>
      <c r="AD813" s="34"/>
      <c r="AE813" s="34"/>
      <c r="AT813" s="17" t="s">
        <v>121</v>
      </c>
      <c r="AU813" s="17" t="s">
        <v>79</v>
      </c>
    </row>
    <row r="814" spans="1:65" s="13" customFormat="1" ht="11.25">
      <c r="B814" s="200"/>
      <c r="C814" s="201"/>
      <c r="D814" s="195" t="s">
        <v>122</v>
      </c>
      <c r="E814" s="202" t="s">
        <v>1</v>
      </c>
      <c r="F814" s="203" t="s">
        <v>748</v>
      </c>
      <c r="G814" s="201"/>
      <c r="H814" s="204">
        <v>231</v>
      </c>
      <c r="I814" s="205"/>
      <c r="J814" s="201"/>
      <c r="K814" s="201"/>
      <c r="L814" s="206"/>
      <c r="M814" s="207"/>
      <c r="N814" s="208"/>
      <c r="O814" s="208"/>
      <c r="P814" s="208"/>
      <c r="Q814" s="208"/>
      <c r="R814" s="208"/>
      <c r="S814" s="208"/>
      <c r="T814" s="209"/>
      <c r="AT814" s="210" t="s">
        <v>122</v>
      </c>
      <c r="AU814" s="210" t="s">
        <v>79</v>
      </c>
      <c r="AV814" s="13" t="s">
        <v>81</v>
      </c>
      <c r="AW814" s="13" t="s">
        <v>30</v>
      </c>
      <c r="AX814" s="13" t="s">
        <v>73</v>
      </c>
      <c r="AY814" s="210" t="s">
        <v>115</v>
      </c>
    </row>
    <row r="815" spans="1:65" s="13" customFormat="1" ht="11.25">
      <c r="B815" s="200"/>
      <c r="C815" s="201"/>
      <c r="D815" s="195" t="s">
        <v>122</v>
      </c>
      <c r="E815" s="202" t="s">
        <v>1</v>
      </c>
      <c r="F815" s="203" t="s">
        <v>749</v>
      </c>
      <c r="G815" s="201"/>
      <c r="H815" s="204">
        <v>95.84</v>
      </c>
      <c r="I815" s="205"/>
      <c r="J815" s="201"/>
      <c r="K815" s="201"/>
      <c r="L815" s="206"/>
      <c r="M815" s="207"/>
      <c r="N815" s="208"/>
      <c r="O815" s="208"/>
      <c r="P815" s="208"/>
      <c r="Q815" s="208"/>
      <c r="R815" s="208"/>
      <c r="S815" s="208"/>
      <c r="T815" s="209"/>
      <c r="AT815" s="210" t="s">
        <v>122</v>
      </c>
      <c r="AU815" s="210" t="s">
        <v>79</v>
      </c>
      <c r="AV815" s="13" t="s">
        <v>81</v>
      </c>
      <c r="AW815" s="13" t="s">
        <v>30</v>
      </c>
      <c r="AX815" s="13" t="s">
        <v>73</v>
      </c>
      <c r="AY815" s="210" t="s">
        <v>115</v>
      </c>
    </row>
    <row r="816" spans="1:65" s="14" customFormat="1" ht="11.25">
      <c r="B816" s="211"/>
      <c r="C816" s="212"/>
      <c r="D816" s="195" t="s">
        <v>122</v>
      </c>
      <c r="E816" s="213" t="s">
        <v>1</v>
      </c>
      <c r="F816" s="214" t="s">
        <v>124</v>
      </c>
      <c r="G816" s="212"/>
      <c r="H816" s="215">
        <v>326.83999999999997</v>
      </c>
      <c r="I816" s="216"/>
      <c r="J816" s="212"/>
      <c r="K816" s="212"/>
      <c r="L816" s="217"/>
      <c r="M816" s="218"/>
      <c r="N816" s="219"/>
      <c r="O816" s="219"/>
      <c r="P816" s="219"/>
      <c r="Q816" s="219"/>
      <c r="R816" s="219"/>
      <c r="S816" s="219"/>
      <c r="T816" s="220"/>
      <c r="AT816" s="221" t="s">
        <v>122</v>
      </c>
      <c r="AU816" s="221" t="s">
        <v>79</v>
      </c>
      <c r="AV816" s="14" t="s">
        <v>120</v>
      </c>
      <c r="AW816" s="14" t="s">
        <v>30</v>
      </c>
      <c r="AX816" s="14" t="s">
        <v>79</v>
      </c>
      <c r="AY816" s="221" t="s">
        <v>115</v>
      </c>
    </row>
    <row r="817" spans="1:65" s="2" customFormat="1" ht="66.75" customHeight="1">
      <c r="A817" s="34"/>
      <c r="B817" s="35"/>
      <c r="C817" s="181" t="s">
        <v>434</v>
      </c>
      <c r="D817" s="181" t="s">
        <v>116</v>
      </c>
      <c r="E817" s="182" t="s">
        <v>750</v>
      </c>
      <c r="F817" s="183" t="s">
        <v>751</v>
      </c>
      <c r="G817" s="184" t="s">
        <v>134</v>
      </c>
      <c r="H817" s="185">
        <v>293.875</v>
      </c>
      <c r="I817" s="186"/>
      <c r="J817" s="187">
        <f>ROUND(I817*H817,2)</f>
        <v>0</v>
      </c>
      <c r="K817" s="188"/>
      <c r="L817" s="39"/>
      <c r="M817" s="189" t="s">
        <v>1</v>
      </c>
      <c r="N817" s="190" t="s">
        <v>38</v>
      </c>
      <c r="O817" s="71"/>
      <c r="P817" s="191">
        <f>O817*H817</f>
        <v>0</v>
      </c>
      <c r="Q817" s="191">
        <v>0</v>
      </c>
      <c r="R817" s="191">
        <f>Q817*H817</f>
        <v>0</v>
      </c>
      <c r="S817" s="191">
        <v>0</v>
      </c>
      <c r="T817" s="192">
        <f>S817*H817</f>
        <v>0</v>
      </c>
      <c r="U817" s="34"/>
      <c r="V817" s="34"/>
      <c r="W817" s="34"/>
      <c r="X817" s="34"/>
      <c r="Y817" s="34"/>
      <c r="Z817" s="34"/>
      <c r="AA817" s="34"/>
      <c r="AB817" s="34"/>
      <c r="AC817" s="34"/>
      <c r="AD817" s="34"/>
      <c r="AE817" s="34"/>
      <c r="AR817" s="193" t="s">
        <v>120</v>
      </c>
      <c r="AT817" s="193" t="s">
        <v>116</v>
      </c>
      <c r="AU817" s="193" t="s">
        <v>79</v>
      </c>
      <c r="AY817" s="17" t="s">
        <v>115</v>
      </c>
      <c r="BE817" s="194">
        <f>IF(N817="základní",J817,0)</f>
        <v>0</v>
      </c>
      <c r="BF817" s="194">
        <f>IF(N817="snížená",J817,0)</f>
        <v>0</v>
      </c>
      <c r="BG817" s="194">
        <f>IF(N817="zákl. přenesená",J817,0)</f>
        <v>0</v>
      </c>
      <c r="BH817" s="194">
        <f>IF(N817="sníž. přenesená",J817,0)</f>
        <v>0</v>
      </c>
      <c r="BI817" s="194">
        <f>IF(N817="nulová",J817,0)</f>
        <v>0</v>
      </c>
      <c r="BJ817" s="17" t="s">
        <v>79</v>
      </c>
      <c r="BK817" s="194">
        <f>ROUND(I817*H817,2)</f>
        <v>0</v>
      </c>
      <c r="BL817" s="17" t="s">
        <v>120</v>
      </c>
      <c r="BM817" s="193" t="s">
        <v>752</v>
      </c>
    </row>
    <row r="818" spans="1:65" s="2" customFormat="1" ht="39">
      <c r="A818" s="34"/>
      <c r="B818" s="35"/>
      <c r="C818" s="36"/>
      <c r="D818" s="195" t="s">
        <v>121</v>
      </c>
      <c r="E818" s="36"/>
      <c r="F818" s="196" t="s">
        <v>751</v>
      </c>
      <c r="G818" s="36"/>
      <c r="H818" s="36"/>
      <c r="I818" s="197"/>
      <c r="J818" s="36"/>
      <c r="K818" s="36"/>
      <c r="L818" s="39"/>
      <c r="M818" s="198"/>
      <c r="N818" s="199"/>
      <c r="O818" s="71"/>
      <c r="P818" s="71"/>
      <c r="Q818" s="71"/>
      <c r="R818" s="71"/>
      <c r="S818" s="71"/>
      <c r="T818" s="72"/>
      <c r="U818" s="34"/>
      <c r="V818" s="34"/>
      <c r="W818" s="34"/>
      <c r="X818" s="34"/>
      <c r="Y818" s="34"/>
      <c r="Z818" s="34"/>
      <c r="AA818" s="34"/>
      <c r="AB818" s="34"/>
      <c r="AC818" s="34"/>
      <c r="AD818" s="34"/>
      <c r="AE818" s="34"/>
      <c r="AT818" s="17" t="s">
        <v>121</v>
      </c>
      <c r="AU818" s="17" t="s">
        <v>79</v>
      </c>
    </row>
    <row r="819" spans="1:65" s="13" customFormat="1" ht="11.25">
      <c r="B819" s="200"/>
      <c r="C819" s="201"/>
      <c r="D819" s="195" t="s">
        <v>122</v>
      </c>
      <c r="E819" s="202" t="s">
        <v>1</v>
      </c>
      <c r="F819" s="203" t="s">
        <v>753</v>
      </c>
      <c r="G819" s="201"/>
      <c r="H819" s="204">
        <v>115.5</v>
      </c>
      <c r="I819" s="205"/>
      <c r="J819" s="201"/>
      <c r="K819" s="201"/>
      <c r="L819" s="206"/>
      <c r="M819" s="207"/>
      <c r="N819" s="208"/>
      <c r="O819" s="208"/>
      <c r="P819" s="208"/>
      <c r="Q819" s="208"/>
      <c r="R819" s="208"/>
      <c r="S819" s="208"/>
      <c r="T819" s="209"/>
      <c r="AT819" s="210" t="s">
        <v>122</v>
      </c>
      <c r="AU819" s="210" t="s">
        <v>79</v>
      </c>
      <c r="AV819" s="13" t="s">
        <v>81</v>
      </c>
      <c r="AW819" s="13" t="s">
        <v>30</v>
      </c>
      <c r="AX819" s="13" t="s">
        <v>73</v>
      </c>
      <c r="AY819" s="210" t="s">
        <v>115</v>
      </c>
    </row>
    <row r="820" spans="1:65" s="13" customFormat="1" ht="11.25">
      <c r="B820" s="200"/>
      <c r="C820" s="201"/>
      <c r="D820" s="195" t="s">
        <v>122</v>
      </c>
      <c r="E820" s="202" t="s">
        <v>1</v>
      </c>
      <c r="F820" s="203" t="s">
        <v>754</v>
      </c>
      <c r="G820" s="201"/>
      <c r="H820" s="204">
        <v>52.674999999999997</v>
      </c>
      <c r="I820" s="205"/>
      <c r="J820" s="201"/>
      <c r="K820" s="201"/>
      <c r="L820" s="206"/>
      <c r="M820" s="207"/>
      <c r="N820" s="208"/>
      <c r="O820" s="208"/>
      <c r="P820" s="208"/>
      <c r="Q820" s="208"/>
      <c r="R820" s="208"/>
      <c r="S820" s="208"/>
      <c r="T820" s="209"/>
      <c r="AT820" s="210" t="s">
        <v>122</v>
      </c>
      <c r="AU820" s="210" t="s">
        <v>79</v>
      </c>
      <c r="AV820" s="13" t="s">
        <v>81</v>
      </c>
      <c r="AW820" s="13" t="s">
        <v>30</v>
      </c>
      <c r="AX820" s="13" t="s">
        <v>73</v>
      </c>
      <c r="AY820" s="210" t="s">
        <v>115</v>
      </c>
    </row>
    <row r="821" spans="1:65" s="13" customFormat="1" ht="11.25">
      <c r="B821" s="200"/>
      <c r="C821" s="201"/>
      <c r="D821" s="195" t="s">
        <v>122</v>
      </c>
      <c r="E821" s="202" t="s">
        <v>1</v>
      </c>
      <c r="F821" s="203" t="s">
        <v>755</v>
      </c>
      <c r="G821" s="201"/>
      <c r="H821" s="204">
        <v>43.89</v>
      </c>
      <c r="I821" s="205"/>
      <c r="J821" s="201"/>
      <c r="K821" s="201"/>
      <c r="L821" s="206"/>
      <c r="M821" s="207"/>
      <c r="N821" s="208"/>
      <c r="O821" s="208"/>
      <c r="P821" s="208"/>
      <c r="Q821" s="208"/>
      <c r="R821" s="208"/>
      <c r="S821" s="208"/>
      <c r="T821" s="209"/>
      <c r="AT821" s="210" t="s">
        <v>122</v>
      </c>
      <c r="AU821" s="210" t="s">
        <v>79</v>
      </c>
      <c r="AV821" s="13" t="s">
        <v>81</v>
      </c>
      <c r="AW821" s="13" t="s">
        <v>30</v>
      </c>
      <c r="AX821" s="13" t="s">
        <v>73</v>
      </c>
      <c r="AY821" s="210" t="s">
        <v>115</v>
      </c>
    </row>
    <row r="822" spans="1:65" s="13" customFormat="1" ht="11.25">
      <c r="B822" s="200"/>
      <c r="C822" s="201"/>
      <c r="D822" s="195" t="s">
        <v>122</v>
      </c>
      <c r="E822" s="202" t="s">
        <v>1</v>
      </c>
      <c r="F822" s="203" t="s">
        <v>756</v>
      </c>
      <c r="G822" s="201"/>
      <c r="H822" s="204">
        <v>38.61</v>
      </c>
      <c r="I822" s="205"/>
      <c r="J822" s="201"/>
      <c r="K822" s="201"/>
      <c r="L822" s="206"/>
      <c r="M822" s="207"/>
      <c r="N822" s="208"/>
      <c r="O822" s="208"/>
      <c r="P822" s="208"/>
      <c r="Q822" s="208"/>
      <c r="R822" s="208"/>
      <c r="S822" s="208"/>
      <c r="T822" s="209"/>
      <c r="AT822" s="210" t="s">
        <v>122</v>
      </c>
      <c r="AU822" s="210" t="s">
        <v>79</v>
      </c>
      <c r="AV822" s="13" t="s">
        <v>81</v>
      </c>
      <c r="AW822" s="13" t="s">
        <v>30</v>
      </c>
      <c r="AX822" s="13" t="s">
        <v>73</v>
      </c>
      <c r="AY822" s="210" t="s">
        <v>115</v>
      </c>
    </row>
    <row r="823" spans="1:65" s="13" customFormat="1" ht="11.25">
      <c r="B823" s="200"/>
      <c r="C823" s="201"/>
      <c r="D823" s="195" t="s">
        <v>122</v>
      </c>
      <c r="E823" s="202" t="s">
        <v>1</v>
      </c>
      <c r="F823" s="203" t="s">
        <v>757</v>
      </c>
      <c r="G823" s="201"/>
      <c r="H823" s="204">
        <v>43.2</v>
      </c>
      <c r="I823" s="205"/>
      <c r="J823" s="201"/>
      <c r="K823" s="201"/>
      <c r="L823" s="206"/>
      <c r="M823" s="207"/>
      <c r="N823" s="208"/>
      <c r="O823" s="208"/>
      <c r="P823" s="208"/>
      <c r="Q823" s="208"/>
      <c r="R823" s="208"/>
      <c r="S823" s="208"/>
      <c r="T823" s="209"/>
      <c r="AT823" s="210" t="s">
        <v>122</v>
      </c>
      <c r="AU823" s="210" t="s">
        <v>79</v>
      </c>
      <c r="AV823" s="13" t="s">
        <v>81</v>
      </c>
      <c r="AW823" s="13" t="s">
        <v>30</v>
      </c>
      <c r="AX823" s="13" t="s">
        <v>73</v>
      </c>
      <c r="AY823" s="210" t="s">
        <v>115</v>
      </c>
    </row>
    <row r="824" spans="1:65" s="14" customFormat="1" ht="11.25">
      <c r="B824" s="211"/>
      <c r="C824" s="212"/>
      <c r="D824" s="195" t="s">
        <v>122</v>
      </c>
      <c r="E824" s="213" t="s">
        <v>1</v>
      </c>
      <c r="F824" s="214" t="s">
        <v>124</v>
      </c>
      <c r="G824" s="212"/>
      <c r="H824" s="215">
        <v>293.875</v>
      </c>
      <c r="I824" s="216"/>
      <c r="J824" s="212"/>
      <c r="K824" s="212"/>
      <c r="L824" s="217"/>
      <c r="M824" s="218"/>
      <c r="N824" s="219"/>
      <c r="O824" s="219"/>
      <c r="P824" s="219"/>
      <c r="Q824" s="219"/>
      <c r="R824" s="219"/>
      <c r="S824" s="219"/>
      <c r="T824" s="220"/>
      <c r="AT824" s="221" t="s">
        <v>122</v>
      </c>
      <c r="AU824" s="221" t="s">
        <v>79</v>
      </c>
      <c r="AV824" s="14" t="s">
        <v>120</v>
      </c>
      <c r="AW824" s="14" t="s">
        <v>30</v>
      </c>
      <c r="AX824" s="14" t="s">
        <v>79</v>
      </c>
      <c r="AY824" s="221" t="s">
        <v>115</v>
      </c>
    </row>
    <row r="825" spans="1:65" s="2" customFormat="1" ht="44.25" customHeight="1">
      <c r="A825" s="34"/>
      <c r="B825" s="35"/>
      <c r="C825" s="181" t="s">
        <v>758</v>
      </c>
      <c r="D825" s="181" t="s">
        <v>116</v>
      </c>
      <c r="E825" s="182" t="s">
        <v>759</v>
      </c>
      <c r="F825" s="183" t="s">
        <v>760</v>
      </c>
      <c r="G825" s="184" t="s">
        <v>134</v>
      </c>
      <c r="H825" s="185">
        <v>5600.9840000000004</v>
      </c>
      <c r="I825" s="186"/>
      <c r="J825" s="187">
        <f>ROUND(I825*H825,2)</f>
        <v>0</v>
      </c>
      <c r="K825" s="188"/>
      <c r="L825" s="39"/>
      <c r="M825" s="189" t="s">
        <v>1</v>
      </c>
      <c r="N825" s="190" t="s">
        <v>38</v>
      </c>
      <c r="O825" s="71"/>
      <c r="P825" s="191">
        <f>O825*H825</f>
        <v>0</v>
      </c>
      <c r="Q825" s="191">
        <v>0</v>
      </c>
      <c r="R825" s="191">
        <f>Q825*H825</f>
        <v>0</v>
      </c>
      <c r="S825" s="191">
        <v>0</v>
      </c>
      <c r="T825" s="192">
        <f>S825*H825</f>
        <v>0</v>
      </c>
      <c r="U825" s="34"/>
      <c r="V825" s="34"/>
      <c r="W825" s="34"/>
      <c r="X825" s="34"/>
      <c r="Y825" s="34"/>
      <c r="Z825" s="34"/>
      <c r="AA825" s="34"/>
      <c r="AB825" s="34"/>
      <c r="AC825" s="34"/>
      <c r="AD825" s="34"/>
      <c r="AE825" s="34"/>
      <c r="AR825" s="193" t="s">
        <v>120</v>
      </c>
      <c r="AT825" s="193" t="s">
        <v>116</v>
      </c>
      <c r="AU825" s="193" t="s">
        <v>79</v>
      </c>
      <c r="AY825" s="17" t="s">
        <v>115</v>
      </c>
      <c r="BE825" s="194">
        <f>IF(N825="základní",J825,0)</f>
        <v>0</v>
      </c>
      <c r="BF825" s="194">
        <f>IF(N825="snížená",J825,0)</f>
        <v>0</v>
      </c>
      <c r="BG825" s="194">
        <f>IF(N825="zákl. přenesená",J825,0)</f>
        <v>0</v>
      </c>
      <c r="BH825" s="194">
        <f>IF(N825="sníž. přenesená",J825,0)</f>
        <v>0</v>
      </c>
      <c r="BI825" s="194">
        <f>IF(N825="nulová",J825,0)</f>
        <v>0</v>
      </c>
      <c r="BJ825" s="17" t="s">
        <v>79</v>
      </c>
      <c r="BK825" s="194">
        <f>ROUND(I825*H825,2)</f>
        <v>0</v>
      </c>
      <c r="BL825" s="17" t="s">
        <v>120</v>
      </c>
      <c r="BM825" s="193" t="s">
        <v>761</v>
      </c>
    </row>
    <row r="826" spans="1:65" s="2" customFormat="1" ht="29.25">
      <c r="A826" s="34"/>
      <c r="B826" s="35"/>
      <c r="C826" s="36"/>
      <c r="D826" s="195" t="s">
        <v>121</v>
      </c>
      <c r="E826" s="36"/>
      <c r="F826" s="196" t="s">
        <v>760</v>
      </c>
      <c r="G826" s="36"/>
      <c r="H826" s="36"/>
      <c r="I826" s="197"/>
      <c r="J826" s="36"/>
      <c r="K826" s="36"/>
      <c r="L826" s="39"/>
      <c r="M826" s="198"/>
      <c r="N826" s="199"/>
      <c r="O826" s="71"/>
      <c r="P826" s="71"/>
      <c r="Q826" s="71"/>
      <c r="R826" s="71"/>
      <c r="S826" s="71"/>
      <c r="T826" s="72"/>
      <c r="U826" s="34"/>
      <c r="V826" s="34"/>
      <c r="W826" s="34"/>
      <c r="X826" s="34"/>
      <c r="Y826" s="34"/>
      <c r="Z826" s="34"/>
      <c r="AA826" s="34"/>
      <c r="AB826" s="34"/>
      <c r="AC826" s="34"/>
      <c r="AD826" s="34"/>
      <c r="AE826" s="34"/>
      <c r="AT826" s="17" t="s">
        <v>121</v>
      </c>
      <c r="AU826" s="17" t="s">
        <v>79</v>
      </c>
    </row>
    <row r="827" spans="1:65" s="13" customFormat="1" ht="11.25">
      <c r="B827" s="200"/>
      <c r="C827" s="201"/>
      <c r="D827" s="195" t="s">
        <v>122</v>
      </c>
      <c r="E827" s="202" t="s">
        <v>1</v>
      </c>
      <c r="F827" s="203" t="s">
        <v>762</v>
      </c>
      <c r="G827" s="201"/>
      <c r="H827" s="204">
        <v>5.1840000000000002</v>
      </c>
      <c r="I827" s="205"/>
      <c r="J827" s="201"/>
      <c r="K827" s="201"/>
      <c r="L827" s="206"/>
      <c r="M827" s="207"/>
      <c r="N827" s="208"/>
      <c r="O827" s="208"/>
      <c r="P827" s="208"/>
      <c r="Q827" s="208"/>
      <c r="R827" s="208"/>
      <c r="S827" s="208"/>
      <c r="T827" s="209"/>
      <c r="AT827" s="210" t="s">
        <v>122</v>
      </c>
      <c r="AU827" s="210" t="s">
        <v>79</v>
      </c>
      <c r="AV827" s="13" t="s">
        <v>81</v>
      </c>
      <c r="AW827" s="13" t="s">
        <v>30</v>
      </c>
      <c r="AX827" s="13" t="s">
        <v>73</v>
      </c>
      <c r="AY827" s="210" t="s">
        <v>115</v>
      </c>
    </row>
    <row r="828" spans="1:65" s="13" customFormat="1" ht="11.25">
      <c r="B828" s="200"/>
      <c r="C828" s="201"/>
      <c r="D828" s="195" t="s">
        <v>122</v>
      </c>
      <c r="E828" s="202" t="s">
        <v>1</v>
      </c>
      <c r="F828" s="203" t="s">
        <v>763</v>
      </c>
      <c r="G828" s="201"/>
      <c r="H828" s="204">
        <v>5595.8</v>
      </c>
      <c r="I828" s="205"/>
      <c r="J828" s="201"/>
      <c r="K828" s="201"/>
      <c r="L828" s="206"/>
      <c r="M828" s="207"/>
      <c r="N828" s="208"/>
      <c r="O828" s="208"/>
      <c r="P828" s="208"/>
      <c r="Q828" s="208"/>
      <c r="R828" s="208"/>
      <c r="S828" s="208"/>
      <c r="T828" s="209"/>
      <c r="AT828" s="210" t="s">
        <v>122</v>
      </c>
      <c r="AU828" s="210" t="s">
        <v>79</v>
      </c>
      <c r="AV828" s="13" t="s">
        <v>81</v>
      </c>
      <c r="AW828" s="13" t="s">
        <v>30</v>
      </c>
      <c r="AX828" s="13" t="s">
        <v>73</v>
      </c>
      <c r="AY828" s="210" t="s">
        <v>115</v>
      </c>
    </row>
    <row r="829" spans="1:65" s="14" customFormat="1" ht="11.25">
      <c r="B829" s="211"/>
      <c r="C829" s="212"/>
      <c r="D829" s="195" t="s">
        <v>122</v>
      </c>
      <c r="E829" s="213" t="s">
        <v>1</v>
      </c>
      <c r="F829" s="214" t="s">
        <v>124</v>
      </c>
      <c r="G829" s="212"/>
      <c r="H829" s="215">
        <v>5600.9840000000004</v>
      </c>
      <c r="I829" s="216"/>
      <c r="J829" s="212"/>
      <c r="K829" s="212"/>
      <c r="L829" s="217"/>
      <c r="M829" s="218"/>
      <c r="N829" s="219"/>
      <c r="O829" s="219"/>
      <c r="P829" s="219"/>
      <c r="Q829" s="219"/>
      <c r="R829" s="219"/>
      <c r="S829" s="219"/>
      <c r="T829" s="220"/>
      <c r="AT829" s="221" t="s">
        <v>122</v>
      </c>
      <c r="AU829" s="221" t="s">
        <v>79</v>
      </c>
      <c r="AV829" s="14" t="s">
        <v>120</v>
      </c>
      <c r="AW829" s="14" t="s">
        <v>30</v>
      </c>
      <c r="AX829" s="14" t="s">
        <v>79</v>
      </c>
      <c r="AY829" s="221" t="s">
        <v>115</v>
      </c>
    </row>
    <row r="830" spans="1:65" s="2" customFormat="1" ht="55.5" customHeight="1">
      <c r="A830" s="34"/>
      <c r="B830" s="35"/>
      <c r="C830" s="181" t="s">
        <v>439</v>
      </c>
      <c r="D830" s="181" t="s">
        <v>116</v>
      </c>
      <c r="E830" s="182" t="s">
        <v>764</v>
      </c>
      <c r="F830" s="183" t="s">
        <v>765</v>
      </c>
      <c r="G830" s="184" t="s">
        <v>134</v>
      </c>
      <c r="H830" s="185">
        <v>23.841999999999999</v>
      </c>
      <c r="I830" s="186"/>
      <c r="J830" s="187">
        <f>ROUND(I830*H830,2)</f>
        <v>0</v>
      </c>
      <c r="K830" s="188"/>
      <c r="L830" s="39"/>
      <c r="M830" s="189" t="s">
        <v>1</v>
      </c>
      <c r="N830" s="190" t="s">
        <v>38</v>
      </c>
      <c r="O830" s="71"/>
      <c r="P830" s="191">
        <f>O830*H830</f>
        <v>0</v>
      </c>
      <c r="Q830" s="191">
        <v>0</v>
      </c>
      <c r="R830" s="191">
        <f>Q830*H830</f>
        <v>0</v>
      </c>
      <c r="S830" s="191">
        <v>0</v>
      </c>
      <c r="T830" s="192">
        <f>S830*H830</f>
        <v>0</v>
      </c>
      <c r="U830" s="34"/>
      <c r="V830" s="34"/>
      <c r="W830" s="34"/>
      <c r="X830" s="34"/>
      <c r="Y830" s="34"/>
      <c r="Z830" s="34"/>
      <c r="AA830" s="34"/>
      <c r="AB830" s="34"/>
      <c r="AC830" s="34"/>
      <c r="AD830" s="34"/>
      <c r="AE830" s="34"/>
      <c r="AR830" s="193" t="s">
        <v>120</v>
      </c>
      <c r="AT830" s="193" t="s">
        <v>116</v>
      </c>
      <c r="AU830" s="193" t="s">
        <v>79</v>
      </c>
      <c r="AY830" s="17" t="s">
        <v>115</v>
      </c>
      <c r="BE830" s="194">
        <f>IF(N830="základní",J830,0)</f>
        <v>0</v>
      </c>
      <c r="BF830" s="194">
        <f>IF(N830="snížená",J830,0)</f>
        <v>0</v>
      </c>
      <c r="BG830" s="194">
        <f>IF(N830="zákl. přenesená",J830,0)</f>
        <v>0</v>
      </c>
      <c r="BH830" s="194">
        <f>IF(N830="sníž. přenesená",J830,0)</f>
        <v>0</v>
      </c>
      <c r="BI830" s="194">
        <f>IF(N830="nulová",J830,0)</f>
        <v>0</v>
      </c>
      <c r="BJ830" s="17" t="s">
        <v>79</v>
      </c>
      <c r="BK830" s="194">
        <f>ROUND(I830*H830,2)</f>
        <v>0</v>
      </c>
      <c r="BL830" s="17" t="s">
        <v>120</v>
      </c>
      <c r="BM830" s="193" t="s">
        <v>766</v>
      </c>
    </row>
    <row r="831" spans="1:65" s="2" customFormat="1" ht="29.25">
      <c r="A831" s="34"/>
      <c r="B831" s="35"/>
      <c r="C831" s="36"/>
      <c r="D831" s="195" t="s">
        <v>121</v>
      </c>
      <c r="E831" s="36"/>
      <c r="F831" s="196" t="s">
        <v>765</v>
      </c>
      <c r="G831" s="36"/>
      <c r="H831" s="36"/>
      <c r="I831" s="197"/>
      <c r="J831" s="36"/>
      <c r="K831" s="36"/>
      <c r="L831" s="39"/>
      <c r="M831" s="198"/>
      <c r="N831" s="199"/>
      <c r="O831" s="71"/>
      <c r="P831" s="71"/>
      <c r="Q831" s="71"/>
      <c r="R831" s="71"/>
      <c r="S831" s="71"/>
      <c r="T831" s="72"/>
      <c r="U831" s="34"/>
      <c r="V831" s="34"/>
      <c r="W831" s="34"/>
      <c r="X831" s="34"/>
      <c r="Y831" s="34"/>
      <c r="Z831" s="34"/>
      <c r="AA831" s="34"/>
      <c r="AB831" s="34"/>
      <c r="AC831" s="34"/>
      <c r="AD831" s="34"/>
      <c r="AE831" s="34"/>
      <c r="AT831" s="17" t="s">
        <v>121</v>
      </c>
      <c r="AU831" s="17" t="s">
        <v>79</v>
      </c>
    </row>
    <row r="832" spans="1:65" s="13" customFormat="1" ht="11.25">
      <c r="B832" s="200"/>
      <c r="C832" s="201"/>
      <c r="D832" s="195" t="s">
        <v>122</v>
      </c>
      <c r="E832" s="202" t="s">
        <v>1</v>
      </c>
      <c r="F832" s="203" t="s">
        <v>767</v>
      </c>
      <c r="G832" s="201"/>
      <c r="H832" s="204">
        <v>15.25</v>
      </c>
      <c r="I832" s="205"/>
      <c r="J832" s="201"/>
      <c r="K832" s="201"/>
      <c r="L832" s="206"/>
      <c r="M832" s="207"/>
      <c r="N832" s="208"/>
      <c r="O832" s="208"/>
      <c r="P832" s="208"/>
      <c r="Q832" s="208"/>
      <c r="R832" s="208"/>
      <c r="S832" s="208"/>
      <c r="T832" s="209"/>
      <c r="AT832" s="210" t="s">
        <v>122</v>
      </c>
      <c r="AU832" s="210" t="s">
        <v>79</v>
      </c>
      <c r="AV832" s="13" t="s">
        <v>81</v>
      </c>
      <c r="AW832" s="13" t="s">
        <v>30</v>
      </c>
      <c r="AX832" s="13" t="s">
        <v>73</v>
      </c>
      <c r="AY832" s="210" t="s">
        <v>115</v>
      </c>
    </row>
    <row r="833" spans="1:65" s="13" customFormat="1" ht="11.25">
      <c r="B833" s="200"/>
      <c r="C833" s="201"/>
      <c r="D833" s="195" t="s">
        <v>122</v>
      </c>
      <c r="E833" s="202" t="s">
        <v>1</v>
      </c>
      <c r="F833" s="203" t="s">
        <v>768</v>
      </c>
      <c r="G833" s="201"/>
      <c r="H833" s="204">
        <v>0.5</v>
      </c>
      <c r="I833" s="205"/>
      <c r="J833" s="201"/>
      <c r="K833" s="201"/>
      <c r="L833" s="206"/>
      <c r="M833" s="207"/>
      <c r="N833" s="208"/>
      <c r="O833" s="208"/>
      <c r="P833" s="208"/>
      <c r="Q833" s="208"/>
      <c r="R833" s="208"/>
      <c r="S833" s="208"/>
      <c r="T833" s="209"/>
      <c r="AT833" s="210" t="s">
        <v>122</v>
      </c>
      <c r="AU833" s="210" t="s">
        <v>79</v>
      </c>
      <c r="AV833" s="13" t="s">
        <v>81</v>
      </c>
      <c r="AW833" s="13" t="s">
        <v>30</v>
      </c>
      <c r="AX833" s="13" t="s">
        <v>73</v>
      </c>
      <c r="AY833" s="210" t="s">
        <v>115</v>
      </c>
    </row>
    <row r="834" spans="1:65" s="13" customFormat="1" ht="11.25">
      <c r="B834" s="200"/>
      <c r="C834" s="201"/>
      <c r="D834" s="195" t="s">
        <v>122</v>
      </c>
      <c r="E834" s="202" t="s">
        <v>1</v>
      </c>
      <c r="F834" s="203" t="s">
        <v>769</v>
      </c>
      <c r="G834" s="201"/>
      <c r="H834" s="204">
        <v>6.0000000000000001E-3</v>
      </c>
      <c r="I834" s="205"/>
      <c r="J834" s="201"/>
      <c r="K834" s="201"/>
      <c r="L834" s="206"/>
      <c r="M834" s="207"/>
      <c r="N834" s="208"/>
      <c r="O834" s="208"/>
      <c r="P834" s="208"/>
      <c r="Q834" s="208"/>
      <c r="R834" s="208"/>
      <c r="S834" s="208"/>
      <c r="T834" s="209"/>
      <c r="AT834" s="210" t="s">
        <v>122</v>
      </c>
      <c r="AU834" s="210" t="s">
        <v>79</v>
      </c>
      <c r="AV834" s="13" t="s">
        <v>81</v>
      </c>
      <c r="AW834" s="13" t="s">
        <v>30</v>
      </c>
      <c r="AX834" s="13" t="s">
        <v>73</v>
      </c>
      <c r="AY834" s="210" t="s">
        <v>115</v>
      </c>
    </row>
    <row r="835" spans="1:65" s="13" customFormat="1" ht="11.25">
      <c r="B835" s="200"/>
      <c r="C835" s="201"/>
      <c r="D835" s="195" t="s">
        <v>122</v>
      </c>
      <c r="E835" s="202" t="s">
        <v>1</v>
      </c>
      <c r="F835" s="203" t="s">
        <v>770</v>
      </c>
      <c r="G835" s="201"/>
      <c r="H835" s="204">
        <v>6.5860000000000003</v>
      </c>
      <c r="I835" s="205"/>
      <c r="J835" s="201"/>
      <c r="K835" s="201"/>
      <c r="L835" s="206"/>
      <c r="M835" s="207"/>
      <c r="N835" s="208"/>
      <c r="O835" s="208"/>
      <c r="P835" s="208"/>
      <c r="Q835" s="208"/>
      <c r="R835" s="208"/>
      <c r="S835" s="208"/>
      <c r="T835" s="209"/>
      <c r="AT835" s="210" t="s">
        <v>122</v>
      </c>
      <c r="AU835" s="210" t="s">
        <v>79</v>
      </c>
      <c r="AV835" s="13" t="s">
        <v>81</v>
      </c>
      <c r="AW835" s="13" t="s">
        <v>30</v>
      </c>
      <c r="AX835" s="13" t="s">
        <v>73</v>
      </c>
      <c r="AY835" s="210" t="s">
        <v>115</v>
      </c>
    </row>
    <row r="836" spans="1:65" s="13" customFormat="1" ht="11.25">
      <c r="B836" s="200"/>
      <c r="C836" s="201"/>
      <c r="D836" s="195" t="s">
        <v>122</v>
      </c>
      <c r="E836" s="202" t="s">
        <v>1</v>
      </c>
      <c r="F836" s="203" t="s">
        <v>771</v>
      </c>
      <c r="G836" s="201"/>
      <c r="H836" s="204">
        <v>1.5</v>
      </c>
      <c r="I836" s="205"/>
      <c r="J836" s="201"/>
      <c r="K836" s="201"/>
      <c r="L836" s="206"/>
      <c r="M836" s="207"/>
      <c r="N836" s="208"/>
      <c r="O836" s="208"/>
      <c r="P836" s="208"/>
      <c r="Q836" s="208"/>
      <c r="R836" s="208"/>
      <c r="S836" s="208"/>
      <c r="T836" s="209"/>
      <c r="AT836" s="210" t="s">
        <v>122</v>
      </c>
      <c r="AU836" s="210" t="s">
        <v>79</v>
      </c>
      <c r="AV836" s="13" t="s">
        <v>81</v>
      </c>
      <c r="AW836" s="13" t="s">
        <v>30</v>
      </c>
      <c r="AX836" s="13" t="s">
        <v>73</v>
      </c>
      <c r="AY836" s="210" t="s">
        <v>115</v>
      </c>
    </row>
    <row r="837" spans="1:65" s="14" customFormat="1" ht="11.25">
      <c r="B837" s="211"/>
      <c r="C837" s="212"/>
      <c r="D837" s="195" t="s">
        <v>122</v>
      </c>
      <c r="E837" s="213" t="s">
        <v>1</v>
      </c>
      <c r="F837" s="214" t="s">
        <v>124</v>
      </c>
      <c r="G837" s="212"/>
      <c r="H837" s="215">
        <v>23.841999999999999</v>
      </c>
      <c r="I837" s="216"/>
      <c r="J837" s="212"/>
      <c r="K837" s="212"/>
      <c r="L837" s="217"/>
      <c r="M837" s="218"/>
      <c r="N837" s="219"/>
      <c r="O837" s="219"/>
      <c r="P837" s="219"/>
      <c r="Q837" s="219"/>
      <c r="R837" s="219"/>
      <c r="S837" s="219"/>
      <c r="T837" s="220"/>
      <c r="AT837" s="221" t="s">
        <v>122</v>
      </c>
      <c r="AU837" s="221" t="s">
        <v>79</v>
      </c>
      <c r="AV837" s="14" t="s">
        <v>120</v>
      </c>
      <c r="AW837" s="14" t="s">
        <v>30</v>
      </c>
      <c r="AX837" s="14" t="s">
        <v>79</v>
      </c>
      <c r="AY837" s="221" t="s">
        <v>115</v>
      </c>
    </row>
    <row r="838" spans="1:65" s="2" customFormat="1" ht="21.75" customHeight="1">
      <c r="A838" s="34"/>
      <c r="B838" s="35"/>
      <c r="C838" s="181" t="s">
        <v>772</v>
      </c>
      <c r="D838" s="181" t="s">
        <v>116</v>
      </c>
      <c r="E838" s="182" t="s">
        <v>773</v>
      </c>
      <c r="F838" s="183" t="s">
        <v>774</v>
      </c>
      <c r="G838" s="184" t="s">
        <v>775</v>
      </c>
      <c r="H838" s="185">
        <v>1</v>
      </c>
      <c r="I838" s="186"/>
      <c r="J838" s="187">
        <f>ROUND(I838*H838,2)</f>
        <v>0</v>
      </c>
      <c r="K838" s="188"/>
      <c r="L838" s="39"/>
      <c r="M838" s="189" t="s">
        <v>1</v>
      </c>
      <c r="N838" s="190" t="s">
        <v>38</v>
      </c>
      <c r="O838" s="71"/>
      <c r="P838" s="191">
        <f>O838*H838</f>
        <v>0</v>
      </c>
      <c r="Q838" s="191">
        <v>0</v>
      </c>
      <c r="R838" s="191">
        <f>Q838*H838</f>
        <v>0</v>
      </c>
      <c r="S838" s="191">
        <v>0</v>
      </c>
      <c r="T838" s="192">
        <f>S838*H838</f>
        <v>0</v>
      </c>
      <c r="U838" s="34"/>
      <c r="V838" s="34"/>
      <c r="W838" s="34"/>
      <c r="X838" s="34"/>
      <c r="Y838" s="34"/>
      <c r="Z838" s="34"/>
      <c r="AA838" s="34"/>
      <c r="AB838" s="34"/>
      <c r="AC838" s="34"/>
      <c r="AD838" s="34"/>
      <c r="AE838" s="34"/>
      <c r="AR838" s="193" t="s">
        <v>120</v>
      </c>
      <c r="AT838" s="193" t="s">
        <v>116</v>
      </c>
      <c r="AU838" s="193" t="s">
        <v>79</v>
      </c>
      <c r="AY838" s="17" t="s">
        <v>115</v>
      </c>
      <c r="BE838" s="194">
        <f>IF(N838="základní",J838,0)</f>
        <v>0</v>
      </c>
      <c r="BF838" s="194">
        <f>IF(N838="snížená",J838,0)</f>
        <v>0</v>
      </c>
      <c r="BG838" s="194">
        <f>IF(N838="zákl. přenesená",J838,0)</f>
        <v>0</v>
      </c>
      <c r="BH838" s="194">
        <f>IF(N838="sníž. přenesená",J838,0)</f>
        <v>0</v>
      </c>
      <c r="BI838" s="194">
        <f>IF(N838="nulová",J838,0)</f>
        <v>0</v>
      </c>
      <c r="BJ838" s="17" t="s">
        <v>79</v>
      </c>
      <c r="BK838" s="194">
        <f>ROUND(I838*H838,2)</f>
        <v>0</v>
      </c>
      <c r="BL838" s="17" t="s">
        <v>120</v>
      </c>
      <c r="BM838" s="193" t="s">
        <v>776</v>
      </c>
    </row>
    <row r="839" spans="1:65" s="2" customFormat="1" ht="11.25">
      <c r="A839" s="34"/>
      <c r="B839" s="35"/>
      <c r="C839" s="36"/>
      <c r="D839" s="195" t="s">
        <v>121</v>
      </c>
      <c r="E839" s="36"/>
      <c r="F839" s="196" t="s">
        <v>774</v>
      </c>
      <c r="G839" s="36"/>
      <c r="H839" s="36"/>
      <c r="I839" s="197"/>
      <c r="J839" s="36"/>
      <c r="K839" s="36"/>
      <c r="L839" s="39"/>
      <c r="M839" s="198"/>
      <c r="N839" s="199"/>
      <c r="O839" s="71"/>
      <c r="P839" s="71"/>
      <c r="Q839" s="71"/>
      <c r="R839" s="71"/>
      <c r="S839" s="71"/>
      <c r="T839" s="72"/>
      <c r="U839" s="34"/>
      <c r="V839" s="34"/>
      <c r="W839" s="34"/>
      <c r="X839" s="34"/>
      <c r="Y839" s="34"/>
      <c r="Z839" s="34"/>
      <c r="AA839" s="34"/>
      <c r="AB839" s="34"/>
      <c r="AC839" s="34"/>
      <c r="AD839" s="34"/>
      <c r="AE839" s="34"/>
      <c r="AT839" s="17" t="s">
        <v>121</v>
      </c>
      <c r="AU839" s="17" t="s">
        <v>79</v>
      </c>
    </row>
    <row r="840" spans="1:65" s="2" customFormat="1" ht="16.5" customHeight="1">
      <c r="A840" s="34"/>
      <c r="B840" s="35"/>
      <c r="C840" s="181" t="s">
        <v>441</v>
      </c>
      <c r="D840" s="181" t="s">
        <v>116</v>
      </c>
      <c r="E840" s="182" t="s">
        <v>777</v>
      </c>
      <c r="F840" s="183" t="s">
        <v>778</v>
      </c>
      <c r="G840" s="184" t="s">
        <v>775</v>
      </c>
      <c r="H840" s="185">
        <v>1</v>
      </c>
      <c r="I840" s="186"/>
      <c r="J840" s="187">
        <f>ROUND(I840*H840,2)</f>
        <v>0</v>
      </c>
      <c r="K840" s="188"/>
      <c r="L840" s="39"/>
      <c r="M840" s="189" t="s">
        <v>1</v>
      </c>
      <c r="N840" s="190" t="s">
        <v>38</v>
      </c>
      <c r="O840" s="71"/>
      <c r="P840" s="191">
        <f>O840*H840</f>
        <v>0</v>
      </c>
      <c r="Q840" s="191">
        <v>0</v>
      </c>
      <c r="R840" s="191">
        <f>Q840*H840</f>
        <v>0</v>
      </c>
      <c r="S840" s="191">
        <v>0</v>
      </c>
      <c r="T840" s="192">
        <f>S840*H840</f>
        <v>0</v>
      </c>
      <c r="U840" s="34"/>
      <c r="V840" s="34"/>
      <c r="W840" s="34"/>
      <c r="X840" s="34"/>
      <c r="Y840" s="34"/>
      <c r="Z840" s="34"/>
      <c r="AA840" s="34"/>
      <c r="AB840" s="34"/>
      <c r="AC840" s="34"/>
      <c r="AD840" s="34"/>
      <c r="AE840" s="34"/>
      <c r="AR840" s="193" t="s">
        <v>120</v>
      </c>
      <c r="AT840" s="193" t="s">
        <v>116</v>
      </c>
      <c r="AU840" s="193" t="s">
        <v>79</v>
      </c>
      <c r="AY840" s="17" t="s">
        <v>115</v>
      </c>
      <c r="BE840" s="194">
        <f>IF(N840="základní",J840,0)</f>
        <v>0</v>
      </c>
      <c r="BF840" s="194">
        <f>IF(N840="snížená",J840,0)</f>
        <v>0</v>
      </c>
      <c r="BG840" s="194">
        <f>IF(N840="zákl. přenesená",J840,0)</f>
        <v>0</v>
      </c>
      <c r="BH840" s="194">
        <f>IF(N840="sníž. přenesená",J840,0)</f>
        <v>0</v>
      </c>
      <c r="BI840" s="194">
        <f>IF(N840="nulová",J840,0)</f>
        <v>0</v>
      </c>
      <c r="BJ840" s="17" t="s">
        <v>79</v>
      </c>
      <c r="BK840" s="194">
        <f>ROUND(I840*H840,2)</f>
        <v>0</v>
      </c>
      <c r="BL840" s="17" t="s">
        <v>120</v>
      </c>
      <c r="BM840" s="193" t="s">
        <v>779</v>
      </c>
    </row>
    <row r="841" spans="1:65" s="2" customFormat="1" ht="11.25">
      <c r="A841" s="34"/>
      <c r="B841" s="35"/>
      <c r="C841" s="36"/>
      <c r="D841" s="195" t="s">
        <v>121</v>
      </c>
      <c r="E841" s="36"/>
      <c r="F841" s="196" t="s">
        <v>778</v>
      </c>
      <c r="G841" s="36"/>
      <c r="H841" s="36"/>
      <c r="I841" s="197"/>
      <c r="J841" s="36"/>
      <c r="K841" s="36"/>
      <c r="L841" s="39"/>
      <c r="M841" s="198"/>
      <c r="N841" s="199"/>
      <c r="O841" s="71"/>
      <c r="P841" s="71"/>
      <c r="Q841" s="71"/>
      <c r="R841" s="71"/>
      <c r="S841" s="71"/>
      <c r="T841" s="72"/>
      <c r="U841" s="34"/>
      <c r="V841" s="34"/>
      <c r="W841" s="34"/>
      <c r="X841" s="34"/>
      <c r="Y841" s="34"/>
      <c r="Z841" s="34"/>
      <c r="AA841" s="34"/>
      <c r="AB841" s="34"/>
      <c r="AC841" s="34"/>
      <c r="AD841" s="34"/>
      <c r="AE841" s="34"/>
      <c r="AT841" s="17" t="s">
        <v>121</v>
      </c>
      <c r="AU841" s="17" t="s">
        <v>79</v>
      </c>
    </row>
    <row r="842" spans="1:65" s="2" customFormat="1" ht="16.5" customHeight="1">
      <c r="A842" s="34"/>
      <c r="B842" s="35"/>
      <c r="C842" s="181" t="s">
        <v>780</v>
      </c>
      <c r="D842" s="181" t="s">
        <v>116</v>
      </c>
      <c r="E842" s="182" t="s">
        <v>781</v>
      </c>
      <c r="F842" s="183" t="s">
        <v>782</v>
      </c>
      <c r="G842" s="184" t="s">
        <v>775</v>
      </c>
      <c r="H842" s="185">
        <v>1</v>
      </c>
      <c r="I842" s="186"/>
      <c r="J842" s="187">
        <f>ROUND(I842*H842,2)</f>
        <v>0</v>
      </c>
      <c r="K842" s="188"/>
      <c r="L842" s="39"/>
      <c r="M842" s="189" t="s">
        <v>1</v>
      </c>
      <c r="N842" s="190" t="s">
        <v>38</v>
      </c>
      <c r="O842" s="71"/>
      <c r="P842" s="191">
        <f>O842*H842</f>
        <v>0</v>
      </c>
      <c r="Q842" s="191">
        <v>0</v>
      </c>
      <c r="R842" s="191">
        <f>Q842*H842</f>
        <v>0</v>
      </c>
      <c r="S842" s="191">
        <v>0</v>
      </c>
      <c r="T842" s="192">
        <f>S842*H842</f>
        <v>0</v>
      </c>
      <c r="U842" s="34"/>
      <c r="V842" s="34"/>
      <c r="W842" s="34"/>
      <c r="X842" s="34"/>
      <c r="Y842" s="34"/>
      <c r="Z842" s="34"/>
      <c r="AA842" s="34"/>
      <c r="AB842" s="34"/>
      <c r="AC842" s="34"/>
      <c r="AD842" s="34"/>
      <c r="AE842" s="34"/>
      <c r="AR842" s="193" t="s">
        <v>120</v>
      </c>
      <c r="AT842" s="193" t="s">
        <v>116</v>
      </c>
      <c r="AU842" s="193" t="s">
        <v>79</v>
      </c>
      <c r="AY842" s="17" t="s">
        <v>115</v>
      </c>
      <c r="BE842" s="194">
        <f>IF(N842="základní",J842,0)</f>
        <v>0</v>
      </c>
      <c r="BF842" s="194">
        <f>IF(N842="snížená",J842,0)</f>
        <v>0</v>
      </c>
      <c r="BG842" s="194">
        <f>IF(N842="zákl. přenesená",J842,0)</f>
        <v>0</v>
      </c>
      <c r="BH842" s="194">
        <f>IF(N842="sníž. přenesená",J842,0)</f>
        <v>0</v>
      </c>
      <c r="BI842" s="194">
        <f>IF(N842="nulová",J842,0)</f>
        <v>0</v>
      </c>
      <c r="BJ842" s="17" t="s">
        <v>79</v>
      </c>
      <c r="BK842" s="194">
        <f>ROUND(I842*H842,2)</f>
        <v>0</v>
      </c>
      <c r="BL842" s="17" t="s">
        <v>120</v>
      </c>
      <c r="BM842" s="193" t="s">
        <v>783</v>
      </c>
    </row>
    <row r="843" spans="1:65" s="2" customFormat="1" ht="11.25">
      <c r="A843" s="34"/>
      <c r="B843" s="35"/>
      <c r="C843" s="36"/>
      <c r="D843" s="195" t="s">
        <v>121</v>
      </c>
      <c r="E843" s="36"/>
      <c r="F843" s="196" t="s">
        <v>782</v>
      </c>
      <c r="G843" s="36"/>
      <c r="H843" s="36"/>
      <c r="I843" s="197"/>
      <c r="J843" s="36"/>
      <c r="K843" s="36"/>
      <c r="L843" s="39"/>
      <c r="M843" s="198"/>
      <c r="N843" s="199"/>
      <c r="O843" s="71"/>
      <c r="P843" s="71"/>
      <c r="Q843" s="71"/>
      <c r="R843" s="71"/>
      <c r="S843" s="71"/>
      <c r="T843" s="72"/>
      <c r="U843" s="34"/>
      <c r="V843" s="34"/>
      <c r="W843" s="34"/>
      <c r="X843" s="34"/>
      <c r="Y843" s="34"/>
      <c r="Z843" s="34"/>
      <c r="AA843" s="34"/>
      <c r="AB843" s="34"/>
      <c r="AC843" s="34"/>
      <c r="AD843" s="34"/>
      <c r="AE843" s="34"/>
      <c r="AT843" s="17" t="s">
        <v>121</v>
      </c>
      <c r="AU843" s="17" t="s">
        <v>79</v>
      </c>
    </row>
    <row r="844" spans="1:65" s="2" customFormat="1" ht="16.5" customHeight="1">
      <c r="A844" s="34"/>
      <c r="B844" s="35"/>
      <c r="C844" s="181" t="s">
        <v>443</v>
      </c>
      <c r="D844" s="181" t="s">
        <v>116</v>
      </c>
      <c r="E844" s="182" t="s">
        <v>784</v>
      </c>
      <c r="F844" s="183" t="s">
        <v>785</v>
      </c>
      <c r="G844" s="184" t="s">
        <v>775</v>
      </c>
      <c r="H844" s="185">
        <v>1</v>
      </c>
      <c r="I844" s="186"/>
      <c r="J844" s="187">
        <f>ROUND(I844*H844,2)</f>
        <v>0</v>
      </c>
      <c r="K844" s="188"/>
      <c r="L844" s="39"/>
      <c r="M844" s="189" t="s">
        <v>1</v>
      </c>
      <c r="N844" s="190" t="s">
        <v>38</v>
      </c>
      <c r="O844" s="71"/>
      <c r="P844" s="191">
        <f>O844*H844</f>
        <v>0</v>
      </c>
      <c r="Q844" s="191">
        <v>0</v>
      </c>
      <c r="R844" s="191">
        <f>Q844*H844</f>
        <v>0</v>
      </c>
      <c r="S844" s="191">
        <v>0</v>
      </c>
      <c r="T844" s="192">
        <f>S844*H844</f>
        <v>0</v>
      </c>
      <c r="U844" s="34"/>
      <c r="V844" s="34"/>
      <c r="W844" s="34"/>
      <c r="X844" s="34"/>
      <c r="Y844" s="34"/>
      <c r="Z844" s="34"/>
      <c r="AA844" s="34"/>
      <c r="AB844" s="34"/>
      <c r="AC844" s="34"/>
      <c r="AD844" s="34"/>
      <c r="AE844" s="34"/>
      <c r="AR844" s="193" t="s">
        <v>120</v>
      </c>
      <c r="AT844" s="193" t="s">
        <v>116</v>
      </c>
      <c r="AU844" s="193" t="s">
        <v>79</v>
      </c>
      <c r="AY844" s="17" t="s">
        <v>115</v>
      </c>
      <c r="BE844" s="194">
        <f>IF(N844="základní",J844,0)</f>
        <v>0</v>
      </c>
      <c r="BF844" s="194">
        <f>IF(N844="snížená",J844,0)</f>
        <v>0</v>
      </c>
      <c r="BG844" s="194">
        <f>IF(N844="zákl. přenesená",J844,0)</f>
        <v>0</v>
      </c>
      <c r="BH844" s="194">
        <f>IF(N844="sníž. přenesená",J844,0)</f>
        <v>0</v>
      </c>
      <c r="BI844" s="194">
        <f>IF(N844="nulová",J844,0)</f>
        <v>0</v>
      </c>
      <c r="BJ844" s="17" t="s">
        <v>79</v>
      </c>
      <c r="BK844" s="194">
        <f>ROUND(I844*H844,2)</f>
        <v>0</v>
      </c>
      <c r="BL844" s="17" t="s">
        <v>120</v>
      </c>
      <c r="BM844" s="193" t="s">
        <v>786</v>
      </c>
    </row>
    <row r="845" spans="1:65" s="2" customFormat="1" ht="11.25">
      <c r="A845" s="34"/>
      <c r="B845" s="35"/>
      <c r="C845" s="36"/>
      <c r="D845" s="195" t="s">
        <v>121</v>
      </c>
      <c r="E845" s="36"/>
      <c r="F845" s="196" t="s">
        <v>785</v>
      </c>
      <c r="G845" s="36"/>
      <c r="H845" s="36"/>
      <c r="I845" s="197"/>
      <c r="J845" s="36"/>
      <c r="K845" s="36"/>
      <c r="L845" s="39"/>
      <c r="M845" s="198"/>
      <c r="N845" s="199"/>
      <c r="O845" s="71"/>
      <c r="P845" s="71"/>
      <c r="Q845" s="71"/>
      <c r="R845" s="71"/>
      <c r="S845" s="71"/>
      <c r="T845" s="72"/>
      <c r="U845" s="34"/>
      <c r="V845" s="34"/>
      <c r="W845" s="34"/>
      <c r="X845" s="34"/>
      <c r="Y845" s="34"/>
      <c r="Z845" s="34"/>
      <c r="AA845" s="34"/>
      <c r="AB845" s="34"/>
      <c r="AC845" s="34"/>
      <c r="AD845" s="34"/>
      <c r="AE845" s="34"/>
      <c r="AT845" s="17" t="s">
        <v>121</v>
      </c>
      <c r="AU845" s="17" t="s">
        <v>79</v>
      </c>
    </row>
    <row r="846" spans="1:65" s="2" customFormat="1" ht="33" customHeight="1">
      <c r="A846" s="34"/>
      <c r="B846" s="35"/>
      <c r="C846" s="181" t="s">
        <v>787</v>
      </c>
      <c r="D846" s="181" t="s">
        <v>116</v>
      </c>
      <c r="E846" s="182" t="s">
        <v>788</v>
      </c>
      <c r="F846" s="183" t="s">
        <v>789</v>
      </c>
      <c r="G846" s="184" t="s">
        <v>119</v>
      </c>
      <c r="H846" s="185">
        <v>3.375</v>
      </c>
      <c r="I846" s="186"/>
      <c r="J846" s="187">
        <f>ROUND(I846*H846,2)</f>
        <v>0</v>
      </c>
      <c r="K846" s="188"/>
      <c r="L846" s="39"/>
      <c r="M846" s="189" t="s">
        <v>1</v>
      </c>
      <c r="N846" s="190" t="s">
        <v>38</v>
      </c>
      <c r="O846" s="71"/>
      <c r="P846" s="191">
        <f>O846*H846</f>
        <v>0</v>
      </c>
      <c r="Q846" s="191">
        <v>0</v>
      </c>
      <c r="R846" s="191">
        <f>Q846*H846</f>
        <v>0</v>
      </c>
      <c r="S846" s="191">
        <v>0</v>
      </c>
      <c r="T846" s="192">
        <f>S846*H846</f>
        <v>0</v>
      </c>
      <c r="U846" s="34"/>
      <c r="V846" s="34"/>
      <c r="W846" s="34"/>
      <c r="X846" s="34"/>
      <c r="Y846" s="34"/>
      <c r="Z846" s="34"/>
      <c r="AA846" s="34"/>
      <c r="AB846" s="34"/>
      <c r="AC846" s="34"/>
      <c r="AD846" s="34"/>
      <c r="AE846" s="34"/>
      <c r="AR846" s="193" t="s">
        <v>120</v>
      </c>
      <c r="AT846" s="193" t="s">
        <v>116</v>
      </c>
      <c r="AU846" s="193" t="s">
        <v>79</v>
      </c>
      <c r="AY846" s="17" t="s">
        <v>115</v>
      </c>
      <c r="BE846" s="194">
        <f>IF(N846="základní",J846,0)</f>
        <v>0</v>
      </c>
      <c r="BF846" s="194">
        <f>IF(N846="snížená",J846,0)</f>
        <v>0</v>
      </c>
      <c r="BG846" s="194">
        <f>IF(N846="zákl. přenesená",J846,0)</f>
        <v>0</v>
      </c>
      <c r="BH846" s="194">
        <f>IF(N846="sníž. přenesená",J846,0)</f>
        <v>0</v>
      </c>
      <c r="BI846" s="194">
        <f>IF(N846="nulová",J846,0)</f>
        <v>0</v>
      </c>
      <c r="BJ846" s="17" t="s">
        <v>79</v>
      </c>
      <c r="BK846" s="194">
        <f>ROUND(I846*H846,2)</f>
        <v>0</v>
      </c>
      <c r="BL846" s="17" t="s">
        <v>120</v>
      </c>
      <c r="BM846" s="193" t="s">
        <v>790</v>
      </c>
    </row>
    <row r="847" spans="1:65" s="2" customFormat="1" ht="19.5">
      <c r="A847" s="34"/>
      <c r="B847" s="35"/>
      <c r="C847" s="36"/>
      <c r="D847" s="195" t="s">
        <v>121</v>
      </c>
      <c r="E847" s="36"/>
      <c r="F847" s="196" t="s">
        <v>789</v>
      </c>
      <c r="G847" s="36"/>
      <c r="H847" s="36"/>
      <c r="I847" s="197"/>
      <c r="J847" s="36"/>
      <c r="K847" s="36"/>
      <c r="L847" s="39"/>
      <c r="M847" s="198"/>
      <c r="N847" s="199"/>
      <c r="O847" s="71"/>
      <c r="P847" s="71"/>
      <c r="Q847" s="71"/>
      <c r="R847" s="71"/>
      <c r="S847" s="71"/>
      <c r="T847" s="72"/>
      <c r="U847" s="34"/>
      <c r="V847" s="34"/>
      <c r="W847" s="34"/>
      <c r="X847" s="34"/>
      <c r="Y847" s="34"/>
      <c r="Z847" s="34"/>
      <c r="AA847" s="34"/>
      <c r="AB847" s="34"/>
      <c r="AC847" s="34"/>
      <c r="AD847" s="34"/>
      <c r="AE847" s="34"/>
      <c r="AT847" s="17" t="s">
        <v>121</v>
      </c>
      <c r="AU847" s="17" t="s">
        <v>79</v>
      </c>
    </row>
    <row r="848" spans="1:65" s="2" customFormat="1" ht="21.75" customHeight="1">
      <c r="A848" s="34"/>
      <c r="B848" s="35"/>
      <c r="C848" s="181" t="s">
        <v>444</v>
      </c>
      <c r="D848" s="181" t="s">
        <v>116</v>
      </c>
      <c r="E848" s="182" t="s">
        <v>791</v>
      </c>
      <c r="F848" s="183" t="s">
        <v>792</v>
      </c>
      <c r="G848" s="184" t="s">
        <v>775</v>
      </c>
      <c r="H848" s="185">
        <v>1</v>
      </c>
      <c r="I848" s="186"/>
      <c r="J848" s="187">
        <f>ROUND(I848*H848,2)</f>
        <v>0</v>
      </c>
      <c r="K848" s="188"/>
      <c r="L848" s="39"/>
      <c r="M848" s="189" t="s">
        <v>1</v>
      </c>
      <c r="N848" s="190" t="s">
        <v>38</v>
      </c>
      <c r="O848" s="71"/>
      <c r="P848" s="191">
        <f>O848*H848</f>
        <v>0</v>
      </c>
      <c r="Q848" s="191">
        <v>0</v>
      </c>
      <c r="R848" s="191">
        <f>Q848*H848</f>
        <v>0</v>
      </c>
      <c r="S848" s="191">
        <v>0</v>
      </c>
      <c r="T848" s="192">
        <f>S848*H848</f>
        <v>0</v>
      </c>
      <c r="U848" s="34"/>
      <c r="V848" s="34"/>
      <c r="W848" s="34"/>
      <c r="X848" s="34"/>
      <c r="Y848" s="34"/>
      <c r="Z848" s="34"/>
      <c r="AA848" s="34"/>
      <c r="AB848" s="34"/>
      <c r="AC848" s="34"/>
      <c r="AD848" s="34"/>
      <c r="AE848" s="34"/>
      <c r="AR848" s="193" t="s">
        <v>120</v>
      </c>
      <c r="AT848" s="193" t="s">
        <v>116</v>
      </c>
      <c r="AU848" s="193" t="s">
        <v>79</v>
      </c>
      <c r="AY848" s="17" t="s">
        <v>115</v>
      </c>
      <c r="BE848" s="194">
        <f>IF(N848="základní",J848,0)</f>
        <v>0</v>
      </c>
      <c r="BF848" s="194">
        <f>IF(N848="snížená",J848,0)</f>
        <v>0</v>
      </c>
      <c r="BG848" s="194">
        <f>IF(N848="zákl. přenesená",J848,0)</f>
        <v>0</v>
      </c>
      <c r="BH848" s="194">
        <f>IF(N848="sníž. přenesená",J848,0)</f>
        <v>0</v>
      </c>
      <c r="BI848" s="194">
        <f>IF(N848="nulová",J848,0)</f>
        <v>0</v>
      </c>
      <c r="BJ848" s="17" t="s">
        <v>79</v>
      </c>
      <c r="BK848" s="194">
        <f>ROUND(I848*H848,2)</f>
        <v>0</v>
      </c>
      <c r="BL848" s="17" t="s">
        <v>120</v>
      </c>
      <c r="BM848" s="193" t="s">
        <v>167</v>
      </c>
    </row>
    <row r="849" spans="1:65" s="2" customFormat="1" ht="19.5">
      <c r="A849" s="34"/>
      <c r="B849" s="35"/>
      <c r="C849" s="36"/>
      <c r="D849" s="195" t="s">
        <v>121</v>
      </c>
      <c r="E849" s="36"/>
      <c r="F849" s="196" t="s">
        <v>792</v>
      </c>
      <c r="G849" s="36"/>
      <c r="H849" s="36"/>
      <c r="I849" s="197"/>
      <c r="J849" s="36"/>
      <c r="K849" s="36"/>
      <c r="L849" s="39"/>
      <c r="M849" s="198"/>
      <c r="N849" s="199"/>
      <c r="O849" s="71"/>
      <c r="P849" s="71"/>
      <c r="Q849" s="71"/>
      <c r="R849" s="71"/>
      <c r="S849" s="71"/>
      <c r="T849" s="72"/>
      <c r="U849" s="34"/>
      <c r="V849" s="34"/>
      <c r="W849" s="34"/>
      <c r="X849" s="34"/>
      <c r="Y849" s="34"/>
      <c r="Z849" s="34"/>
      <c r="AA849" s="34"/>
      <c r="AB849" s="34"/>
      <c r="AC849" s="34"/>
      <c r="AD849" s="34"/>
      <c r="AE849" s="34"/>
      <c r="AT849" s="17" t="s">
        <v>121</v>
      </c>
      <c r="AU849" s="17" t="s">
        <v>79</v>
      </c>
    </row>
    <row r="850" spans="1:65" s="2" customFormat="1" ht="16.5" customHeight="1">
      <c r="A850" s="34"/>
      <c r="B850" s="35"/>
      <c r="C850" s="181" t="s">
        <v>793</v>
      </c>
      <c r="D850" s="181" t="s">
        <v>116</v>
      </c>
      <c r="E850" s="182" t="s">
        <v>794</v>
      </c>
      <c r="F850" s="183" t="s">
        <v>795</v>
      </c>
      <c r="G850" s="184" t="s">
        <v>775</v>
      </c>
      <c r="H850" s="185">
        <v>1</v>
      </c>
      <c r="I850" s="186"/>
      <c r="J850" s="187">
        <f>ROUND(I850*H850,2)</f>
        <v>0</v>
      </c>
      <c r="K850" s="188"/>
      <c r="L850" s="39"/>
      <c r="M850" s="189" t="s">
        <v>1</v>
      </c>
      <c r="N850" s="190" t="s">
        <v>38</v>
      </c>
      <c r="O850" s="71"/>
      <c r="P850" s="191">
        <f>O850*H850</f>
        <v>0</v>
      </c>
      <c r="Q850" s="191">
        <v>0</v>
      </c>
      <c r="R850" s="191">
        <f>Q850*H850</f>
        <v>0</v>
      </c>
      <c r="S850" s="191">
        <v>0</v>
      </c>
      <c r="T850" s="192">
        <f>S850*H850</f>
        <v>0</v>
      </c>
      <c r="U850" s="34"/>
      <c r="V850" s="34"/>
      <c r="W850" s="34"/>
      <c r="X850" s="34"/>
      <c r="Y850" s="34"/>
      <c r="Z850" s="34"/>
      <c r="AA850" s="34"/>
      <c r="AB850" s="34"/>
      <c r="AC850" s="34"/>
      <c r="AD850" s="34"/>
      <c r="AE850" s="34"/>
      <c r="AR850" s="193" t="s">
        <v>120</v>
      </c>
      <c r="AT850" s="193" t="s">
        <v>116</v>
      </c>
      <c r="AU850" s="193" t="s">
        <v>79</v>
      </c>
      <c r="AY850" s="17" t="s">
        <v>115</v>
      </c>
      <c r="BE850" s="194">
        <f>IF(N850="základní",J850,0)</f>
        <v>0</v>
      </c>
      <c r="BF850" s="194">
        <f>IF(N850="snížená",J850,0)</f>
        <v>0</v>
      </c>
      <c r="BG850" s="194">
        <f>IF(N850="zákl. přenesená",J850,0)</f>
        <v>0</v>
      </c>
      <c r="BH850" s="194">
        <f>IF(N850="sníž. přenesená",J850,0)</f>
        <v>0</v>
      </c>
      <c r="BI850" s="194">
        <f>IF(N850="nulová",J850,0)</f>
        <v>0</v>
      </c>
      <c r="BJ850" s="17" t="s">
        <v>79</v>
      </c>
      <c r="BK850" s="194">
        <f>ROUND(I850*H850,2)</f>
        <v>0</v>
      </c>
      <c r="BL850" s="17" t="s">
        <v>120</v>
      </c>
      <c r="BM850" s="193" t="s">
        <v>796</v>
      </c>
    </row>
    <row r="851" spans="1:65" s="2" customFormat="1" ht="11.25">
      <c r="A851" s="34"/>
      <c r="B851" s="35"/>
      <c r="C851" s="36"/>
      <c r="D851" s="195" t="s">
        <v>121</v>
      </c>
      <c r="E851" s="36"/>
      <c r="F851" s="196" t="s">
        <v>795</v>
      </c>
      <c r="G851" s="36"/>
      <c r="H851" s="36"/>
      <c r="I851" s="197"/>
      <c r="J851" s="36"/>
      <c r="K851" s="36"/>
      <c r="L851" s="39"/>
      <c r="M851" s="198"/>
      <c r="N851" s="199"/>
      <c r="O851" s="71"/>
      <c r="P851" s="71"/>
      <c r="Q851" s="71"/>
      <c r="R851" s="71"/>
      <c r="S851" s="71"/>
      <c r="T851" s="72"/>
      <c r="U851" s="34"/>
      <c r="V851" s="34"/>
      <c r="W851" s="34"/>
      <c r="X851" s="34"/>
      <c r="Y851" s="34"/>
      <c r="Z851" s="34"/>
      <c r="AA851" s="34"/>
      <c r="AB851" s="34"/>
      <c r="AC851" s="34"/>
      <c r="AD851" s="34"/>
      <c r="AE851" s="34"/>
      <c r="AT851" s="17" t="s">
        <v>121</v>
      </c>
      <c r="AU851" s="17" t="s">
        <v>79</v>
      </c>
    </row>
    <row r="852" spans="1:65" s="2" customFormat="1" ht="21.75" customHeight="1">
      <c r="A852" s="34"/>
      <c r="B852" s="35"/>
      <c r="C852" s="181" t="s">
        <v>446</v>
      </c>
      <c r="D852" s="181" t="s">
        <v>116</v>
      </c>
      <c r="E852" s="182" t="s">
        <v>797</v>
      </c>
      <c r="F852" s="183" t="s">
        <v>798</v>
      </c>
      <c r="G852" s="184" t="s">
        <v>165</v>
      </c>
      <c r="H852" s="185">
        <v>2982</v>
      </c>
      <c r="I852" s="186"/>
      <c r="J852" s="187">
        <f>ROUND(I852*H852,2)</f>
        <v>0</v>
      </c>
      <c r="K852" s="188"/>
      <c r="L852" s="39"/>
      <c r="M852" s="189" t="s">
        <v>1</v>
      </c>
      <c r="N852" s="190" t="s">
        <v>38</v>
      </c>
      <c r="O852" s="71"/>
      <c r="P852" s="191">
        <f>O852*H852</f>
        <v>0</v>
      </c>
      <c r="Q852" s="191">
        <v>0</v>
      </c>
      <c r="R852" s="191">
        <f>Q852*H852</f>
        <v>0</v>
      </c>
      <c r="S852" s="191">
        <v>0</v>
      </c>
      <c r="T852" s="192">
        <f>S852*H852</f>
        <v>0</v>
      </c>
      <c r="U852" s="34"/>
      <c r="V852" s="34"/>
      <c r="W852" s="34"/>
      <c r="X852" s="34"/>
      <c r="Y852" s="34"/>
      <c r="Z852" s="34"/>
      <c r="AA852" s="34"/>
      <c r="AB852" s="34"/>
      <c r="AC852" s="34"/>
      <c r="AD852" s="34"/>
      <c r="AE852" s="34"/>
      <c r="AR852" s="193" t="s">
        <v>120</v>
      </c>
      <c r="AT852" s="193" t="s">
        <v>116</v>
      </c>
      <c r="AU852" s="193" t="s">
        <v>79</v>
      </c>
      <c r="AY852" s="17" t="s">
        <v>115</v>
      </c>
      <c r="BE852" s="194">
        <f>IF(N852="základní",J852,0)</f>
        <v>0</v>
      </c>
      <c r="BF852" s="194">
        <f>IF(N852="snížená",J852,0)</f>
        <v>0</v>
      </c>
      <c r="BG852" s="194">
        <f>IF(N852="zákl. přenesená",J852,0)</f>
        <v>0</v>
      </c>
      <c r="BH852" s="194">
        <f>IF(N852="sníž. přenesená",J852,0)</f>
        <v>0</v>
      </c>
      <c r="BI852" s="194">
        <f>IF(N852="nulová",J852,0)</f>
        <v>0</v>
      </c>
      <c r="BJ852" s="17" t="s">
        <v>79</v>
      </c>
      <c r="BK852" s="194">
        <f>ROUND(I852*H852,2)</f>
        <v>0</v>
      </c>
      <c r="BL852" s="17" t="s">
        <v>120</v>
      </c>
      <c r="BM852" s="193" t="s">
        <v>799</v>
      </c>
    </row>
    <row r="853" spans="1:65" s="2" customFormat="1" ht="19.5">
      <c r="A853" s="34"/>
      <c r="B853" s="35"/>
      <c r="C853" s="36"/>
      <c r="D853" s="195" t="s">
        <v>121</v>
      </c>
      <c r="E853" s="36"/>
      <c r="F853" s="196" t="s">
        <v>798</v>
      </c>
      <c r="G853" s="36"/>
      <c r="H853" s="36"/>
      <c r="I853" s="197"/>
      <c r="J853" s="36"/>
      <c r="K853" s="36"/>
      <c r="L853" s="39"/>
      <c r="M853" s="198"/>
      <c r="N853" s="199"/>
      <c r="O853" s="71"/>
      <c r="P853" s="71"/>
      <c r="Q853" s="71"/>
      <c r="R853" s="71"/>
      <c r="S853" s="71"/>
      <c r="T853" s="72"/>
      <c r="U853" s="34"/>
      <c r="V853" s="34"/>
      <c r="W853" s="34"/>
      <c r="X853" s="34"/>
      <c r="Y853" s="34"/>
      <c r="Z853" s="34"/>
      <c r="AA853" s="34"/>
      <c r="AB853" s="34"/>
      <c r="AC853" s="34"/>
      <c r="AD853" s="34"/>
      <c r="AE853" s="34"/>
      <c r="AT853" s="17" t="s">
        <v>121</v>
      </c>
      <c r="AU853" s="17" t="s">
        <v>79</v>
      </c>
    </row>
    <row r="854" spans="1:65" s="13" customFormat="1" ht="11.25">
      <c r="B854" s="200"/>
      <c r="C854" s="201"/>
      <c r="D854" s="195" t="s">
        <v>122</v>
      </c>
      <c r="E854" s="202" t="s">
        <v>1</v>
      </c>
      <c r="F854" s="203" t="s">
        <v>800</v>
      </c>
      <c r="G854" s="201"/>
      <c r="H854" s="204">
        <v>2982</v>
      </c>
      <c r="I854" s="205"/>
      <c r="J854" s="201"/>
      <c r="K854" s="201"/>
      <c r="L854" s="206"/>
      <c r="M854" s="207"/>
      <c r="N854" s="208"/>
      <c r="O854" s="208"/>
      <c r="P854" s="208"/>
      <c r="Q854" s="208"/>
      <c r="R854" s="208"/>
      <c r="S854" s="208"/>
      <c r="T854" s="209"/>
      <c r="AT854" s="210" t="s">
        <v>122</v>
      </c>
      <c r="AU854" s="210" t="s">
        <v>79</v>
      </c>
      <c r="AV854" s="13" t="s">
        <v>81</v>
      </c>
      <c r="AW854" s="13" t="s">
        <v>30</v>
      </c>
      <c r="AX854" s="13" t="s">
        <v>73</v>
      </c>
      <c r="AY854" s="210" t="s">
        <v>115</v>
      </c>
    </row>
    <row r="855" spans="1:65" s="14" customFormat="1" ht="11.25">
      <c r="B855" s="211"/>
      <c r="C855" s="212"/>
      <c r="D855" s="195" t="s">
        <v>122</v>
      </c>
      <c r="E855" s="213" t="s">
        <v>1</v>
      </c>
      <c r="F855" s="214" t="s">
        <v>124</v>
      </c>
      <c r="G855" s="212"/>
      <c r="H855" s="215">
        <v>2982</v>
      </c>
      <c r="I855" s="216"/>
      <c r="J855" s="212"/>
      <c r="K855" s="212"/>
      <c r="L855" s="217"/>
      <c r="M855" s="218"/>
      <c r="N855" s="219"/>
      <c r="O855" s="219"/>
      <c r="P855" s="219"/>
      <c r="Q855" s="219"/>
      <c r="R855" s="219"/>
      <c r="S855" s="219"/>
      <c r="T855" s="220"/>
      <c r="AT855" s="221" t="s">
        <v>122</v>
      </c>
      <c r="AU855" s="221" t="s">
        <v>79</v>
      </c>
      <c r="AV855" s="14" t="s">
        <v>120</v>
      </c>
      <c r="AW855" s="14" t="s">
        <v>30</v>
      </c>
      <c r="AX855" s="14" t="s">
        <v>79</v>
      </c>
      <c r="AY855" s="221" t="s">
        <v>115</v>
      </c>
    </row>
    <row r="856" spans="1:65" s="2" customFormat="1" ht="16.5" customHeight="1">
      <c r="A856" s="34"/>
      <c r="B856" s="35"/>
      <c r="C856" s="181" t="s">
        <v>801</v>
      </c>
      <c r="D856" s="181" t="s">
        <v>116</v>
      </c>
      <c r="E856" s="182" t="s">
        <v>802</v>
      </c>
      <c r="F856" s="183" t="s">
        <v>803</v>
      </c>
      <c r="G856" s="184" t="s">
        <v>775</v>
      </c>
      <c r="H856" s="185">
        <v>1</v>
      </c>
      <c r="I856" s="186">
        <v>0</v>
      </c>
      <c r="J856" s="187">
        <f>ROUND(I856*H856,2)</f>
        <v>0</v>
      </c>
      <c r="K856" s="188"/>
      <c r="L856" s="39"/>
      <c r="M856" s="189" t="s">
        <v>1</v>
      </c>
      <c r="N856" s="190" t="s">
        <v>38</v>
      </c>
      <c r="O856" s="71"/>
      <c r="P856" s="191">
        <f>O856*H856</f>
        <v>0</v>
      </c>
      <c r="Q856" s="191">
        <v>0</v>
      </c>
      <c r="R856" s="191">
        <f>Q856*H856</f>
        <v>0</v>
      </c>
      <c r="S856" s="191">
        <v>0</v>
      </c>
      <c r="T856" s="192">
        <f>S856*H856</f>
        <v>0</v>
      </c>
      <c r="U856" s="34"/>
      <c r="V856" s="34"/>
      <c r="W856" s="34"/>
      <c r="X856" s="34"/>
      <c r="Y856" s="34"/>
      <c r="Z856" s="34"/>
      <c r="AA856" s="34"/>
      <c r="AB856" s="34"/>
      <c r="AC856" s="34"/>
      <c r="AD856" s="34"/>
      <c r="AE856" s="34"/>
      <c r="AR856" s="193" t="s">
        <v>120</v>
      </c>
      <c r="AT856" s="193" t="s">
        <v>116</v>
      </c>
      <c r="AU856" s="193" t="s">
        <v>79</v>
      </c>
      <c r="AY856" s="17" t="s">
        <v>115</v>
      </c>
      <c r="BE856" s="194">
        <f>IF(N856="základní",J856,0)</f>
        <v>0</v>
      </c>
      <c r="BF856" s="194">
        <f>IF(N856="snížená",J856,0)</f>
        <v>0</v>
      </c>
      <c r="BG856" s="194">
        <f>IF(N856="zákl. přenesená",J856,0)</f>
        <v>0</v>
      </c>
      <c r="BH856" s="194">
        <f>IF(N856="sníž. přenesená",J856,0)</f>
        <v>0</v>
      </c>
      <c r="BI856" s="194">
        <f>IF(N856="nulová",J856,0)</f>
        <v>0</v>
      </c>
      <c r="BJ856" s="17" t="s">
        <v>79</v>
      </c>
      <c r="BK856" s="194">
        <f>ROUND(I856*H856,2)</f>
        <v>0</v>
      </c>
      <c r="BL856" s="17" t="s">
        <v>120</v>
      </c>
      <c r="BM856" s="193" t="s">
        <v>804</v>
      </c>
    </row>
    <row r="857" spans="1:65" s="2" customFormat="1" ht="11.25">
      <c r="A857" s="34"/>
      <c r="B857" s="35"/>
      <c r="C857" s="36"/>
      <c r="D857" s="195" t="s">
        <v>121</v>
      </c>
      <c r="E857" s="36"/>
      <c r="F857" s="196" t="s">
        <v>803</v>
      </c>
      <c r="G857" s="36"/>
      <c r="H857" s="36"/>
      <c r="I857" s="197"/>
      <c r="J857" s="36"/>
      <c r="K857" s="36"/>
      <c r="L857" s="39"/>
      <c r="M857" s="198"/>
      <c r="N857" s="199"/>
      <c r="O857" s="71"/>
      <c r="P857" s="71"/>
      <c r="Q857" s="71"/>
      <c r="R857" s="71"/>
      <c r="S857" s="71"/>
      <c r="T857" s="72"/>
      <c r="U857" s="34"/>
      <c r="V857" s="34"/>
      <c r="W857" s="34"/>
      <c r="X857" s="34"/>
      <c r="Y857" s="34"/>
      <c r="Z857" s="34"/>
      <c r="AA857" s="34"/>
      <c r="AB857" s="34"/>
      <c r="AC857" s="34"/>
      <c r="AD857" s="34"/>
      <c r="AE857" s="34"/>
      <c r="AT857" s="17" t="s">
        <v>121</v>
      </c>
      <c r="AU857" s="17" t="s">
        <v>79</v>
      </c>
    </row>
    <row r="858" spans="1:65" s="2" customFormat="1" ht="21.75" customHeight="1">
      <c r="A858" s="34"/>
      <c r="B858" s="35"/>
      <c r="C858" s="181" t="s">
        <v>448</v>
      </c>
      <c r="D858" s="181" t="s">
        <v>116</v>
      </c>
      <c r="E858" s="182" t="s">
        <v>805</v>
      </c>
      <c r="F858" s="183" t="s">
        <v>806</v>
      </c>
      <c r="G858" s="184" t="s">
        <v>775</v>
      </c>
      <c r="H858" s="185">
        <v>1</v>
      </c>
      <c r="I858" s="186"/>
      <c r="J858" s="187">
        <f>ROUND(I858*H858,2)</f>
        <v>0</v>
      </c>
      <c r="K858" s="188"/>
      <c r="L858" s="39"/>
      <c r="M858" s="189" t="s">
        <v>1</v>
      </c>
      <c r="N858" s="190" t="s">
        <v>38</v>
      </c>
      <c r="O858" s="71"/>
      <c r="P858" s="191">
        <f>O858*H858</f>
        <v>0</v>
      </c>
      <c r="Q858" s="191">
        <v>0</v>
      </c>
      <c r="R858" s="191">
        <f>Q858*H858</f>
        <v>0</v>
      </c>
      <c r="S858" s="191">
        <v>0</v>
      </c>
      <c r="T858" s="192">
        <f>S858*H858</f>
        <v>0</v>
      </c>
      <c r="U858" s="34"/>
      <c r="V858" s="34"/>
      <c r="W858" s="34"/>
      <c r="X858" s="34"/>
      <c r="Y858" s="34"/>
      <c r="Z858" s="34"/>
      <c r="AA858" s="34"/>
      <c r="AB858" s="34"/>
      <c r="AC858" s="34"/>
      <c r="AD858" s="34"/>
      <c r="AE858" s="34"/>
      <c r="AR858" s="193" t="s">
        <v>120</v>
      </c>
      <c r="AT858" s="193" t="s">
        <v>116</v>
      </c>
      <c r="AU858" s="193" t="s">
        <v>79</v>
      </c>
      <c r="AY858" s="17" t="s">
        <v>115</v>
      </c>
      <c r="BE858" s="194">
        <f>IF(N858="základní",J858,0)</f>
        <v>0</v>
      </c>
      <c r="BF858" s="194">
        <f>IF(N858="snížená",J858,0)</f>
        <v>0</v>
      </c>
      <c r="BG858" s="194">
        <f>IF(N858="zákl. přenesená",J858,0)</f>
        <v>0</v>
      </c>
      <c r="BH858" s="194">
        <f>IF(N858="sníž. přenesená",J858,0)</f>
        <v>0</v>
      </c>
      <c r="BI858" s="194">
        <f>IF(N858="nulová",J858,0)</f>
        <v>0</v>
      </c>
      <c r="BJ858" s="17" t="s">
        <v>79</v>
      </c>
      <c r="BK858" s="194">
        <f>ROUND(I858*H858,2)</f>
        <v>0</v>
      </c>
      <c r="BL858" s="17" t="s">
        <v>120</v>
      </c>
      <c r="BM858" s="193" t="s">
        <v>807</v>
      </c>
    </row>
    <row r="859" spans="1:65" s="2" customFormat="1" ht="11.25">
      <c r="A859" s="34"/>
      <c r="B859" s="35"/>
      <c r="C859" s="36"/>
      <c r="D859" s="195" t="s">
        <v>121</v>
      </c>
      <c r="E859" s="36"/>
      <c r="F859" s="196" t="s">
        <v>806</v>
      </c>
      <c r="G859" s="36"/>
      <c r="H859" s="36"/>
      <c r="I859" s="197"/>
      <c r="J859" s="36"/>
      <c r="K859" s="36"/>
      <c r="L859" s="39"/>
      <c r="M859" s="198"/>
      <c r="N859" s="199"/>
      <c r="O859" s="71"/>
      <c r="P859" s="71"/>
      <c r="Q859" s="71"/>
      <c r="R859" s="71"/>
      <c r="S859" s="71"/>
      <c r="T859" s="72"/>
      <c r="U859" s="34"/>
      <c r="V859" s="34"/>
      <c r="W859" s="34"/>
      <c r="X859" s="34"/>
      <c r="Y859" s="34"/>
      <c r="Z859" s="34"/>
      <c r="AA859" s="34"/>
      <c r="AB859" s="34"/>
      <c r="AC859" s="34"/>
      <c r="AD859" s="34"/>
      <c r="AE859" s="34"/>
      <c r="AT859" s="17" t="s">
        <v>121</v>
      </c>
      <c r="AU859" s="17" t="s">
        <v>79</v>
      </c>
    </row>
    <row r="860" spans="1:65" s="13" customFormat="1" ht="11.25">
      <c r="B860" s="200"/>
      <c r="C860" s="201"/>
      <c r="D860" s="195" t="s">
        <v>122</v>
      </c>
      <c r="E860" s="202" t="s">
        <v>1</v>
      </c>
      <c r="F860" s="203" t="s">
        <v>808</v>
      </c>
      <c r="G860" s="201"/>
      <c r="H860" s="204">
        <v>1</v>
      </c>
      <c r="I860" s="205"/>
      <c r="J860" s="201"/>
      <c r="K860" s="201"/>
      <c r="L860" s="206"/>
      <c r="M860" s="207"/>
      <c r="N860" s="208"/>
      <c r="O860" s="208"/>
      <c r="P860" s="208"/>
      <c r="Q860" s="208"/>
      <c r="R860" s="208"/>
      <c r="S860" s="208"/>
      <c r="T860" s="209"/>
      <c r="AT860" s="210" t="s">
        <v>122</v>
      </c>
      <c r="AU860" s="210" t="s">
        <v>79</v>
      </c>
      <c r="AV860" s="13" t="s">
        <v>81</v>
      </c>
      <c r="AW860" s="13" t="s">
        <v>30</v>
      </c>
      <c r="AX860" s="13" t="s">
        <v>73</v>
      </c>
      <c r="AY860" s="210" t="s">
        <v>115</v>
      </c>
    </row>
    <row r="861" spans="1:65" s="14" customFormat="1" ht="11.25">
      <c r="B861" s="211"/>
      <c r="C861" s="212"/>
      <c r="D861" s="195" t="s">
        <v>122</v>
      </c>
      <c r="E861" s="213" t="s">
        <v>1</v>
      </c>
      <c r="F861" s="214" t="s">
        <v>124</v>
      </c>
      <c r="G861" s="212"/>
      <c r="H861" s="215">
        <v>1</v>
      </c>
      <c r="I861" s="216"/>
      <c r="J861" s="212"/>
      <c r="K861" s="212"/>
      <c r="L861" s="217"/>
      <c r="M861" s="245"/>
      <c r="N861" s="246"/>
      <c r="O861" s="246"/>
      <c r="P861" s="246"/>
      <c r="Q861" s="246"/>
      <c r="R861" s="246"/>
      <c r="S861" s="246"/>
      <c r="T861" s="247"/>
      <c r="AT861" s="221" t="s">
        <v>122</v>
      </c>
      <c r="AU861" s="221" t="s">
        <v>79</v>
      </c>
      <c r="AV861" s="14" t="s">
        <v>120</v>
      </c>
      <c r="AW861" s="14" t="s">
        <v>30</v>
      </c>
      <c r="AX861" s="14" t="s">
        <v>79</v>
      </c>
      <c r="AY861" s="221" t="s">
        <v>115</v>
      </c>
    </row>
    <row r="862" spans="1:65" s="2" customFormat="1" ht="6.95" customHeight="1">
      <c r="A862" s="34"/>
      <c r="B862" s="54"/>
      <c r="C862" s="55"/>
      <c r="D862" s="55"/>
      <c r="E862" s="55"/>
      <c r="F862" s="55"/>
      <c r="G862" s="55"/>
      <c r="H862" s="55"/>
      <c r="I862" s="55"/>
      <c r="J862" s="55"/>
      <c r="K862" s="55"/>
      <c r="L862" s="39"/>
      <c r="M862" s="34"/>
      <c r="O862" s="34"/>
      <c r="P862" s="34"/>
      <c r="Q862" s="34"/>
      <c r="R862" s="34"/>
      <c r="S862" s="34"/>
      <c r="T862" s="34"/>
      <c r="U862" s="34"/>
      <c r="V862" s="34"/>
      <c r="W862" s="34"/>
      <c r="X862" s="34"/>
      <c r="Y862" s="34"/>
      <c r="Z862" s="34"/>
      <c r="AA862" s="34"/>
      <c r="AB862" s="34"/>
      <c r="AC862" s="34"/>
      <c r="AD862" s="34"/>
      <c r="AE862" s="34"/>
    </row>
  </sheetData>
  <sheetProtection algorithmName="SHA-512" hashValue="LMf1ykTmTgNjzbV6SNCTrh6qzStJqvma2qxDhV1p2ve3n4Y+Z8+8aTBZeDrG7apKa5Pj8kW3xlpWLUaRoIty8A==" saltValue="UvvBbFFJWG4WBLoymWt5PZ9m2p5gLIrFIWoqzV1fWx14iiax4WtGLNTpj4gk5ey4ic2baAuo61YOw+r60XX4/g==" spinCount="100000" sheet="1" objects="1" scenarios="1" formatColumns="0" formatRows="0" autoFilter="0"/>
  <autoFilter ref="C125:K861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01.3 - Oprava trati v ...</vt:lpstr>
      <vt:lpstr>'Rekapitulace stavby'!Názvy_tisku</vt:lpstr>
      <vt:lpstr>'SO 01.3 - Oprava trati v ...'!Názvy_tisku</vt:lpstr>
      <vt:lpstr>'Rekapitulace stavby'!Oblast_tisku</vt:lpstr>
      <vt:lpstr>'SO 01.3 - Oprava trati v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Teplá Lucie</dc:creator>
  <cp:lastModifiedBy>Čermák Miroslav, Ing.</cp:lastModifiedBy>
  <dcterms:created xsi:type="dcterms:W3CDTF">2021-05-24T13:04:20Z</dcterms:created>
  <dcterms:modified xsi:type="dcterms:W3CDTF">2021-05-24T13:16:43Z</dcterms:modified>
</cp:coreProperties>
</file>