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přístřešku" sheetId="3" r:id="rId3"/>
    <sheet name="SO.03 - Oprava střechy" sheetId="4" r:id="rId4"/>
    <sheet name="SO.04 - Oprava čekárny" sheetId="5" r:id="rId5"/>
    <sheet name="SO.05 - Oprava dopravní k..." sheetId="6" r:id="rId6"/>
    <sheet name="6.1 - Vnitřní elektroinst..." sheetId="7" r:id="rId7"/>
    <sheet name="6.2 - Hromosvod" sheetId="8" r:id="rId8"/>
    <sheet name="SO.07 - Oprava zpevněných..." sheetId="9" r:id="rId9"/>
    <sheet name="SO.08 - Demolice veřejnýc..." sheetId="10" r:id="rId10"/>
    <sheet name="SO.09 - VRN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'SO.01 - Oprava vnějšího p...'!$C$132:$K$455</definedName>
    <definedName name="_xlnm.Print_Area" localSheetId="1">'SO.01 - Oprava vnějšího p...'!$C$4:$J$76,'SO.01 - Oprava vnějšího p...'!$C$82:$J$114,'SO.01 - Oprava vnějšího p...'!$C$120:$J$455</definedName>
    <definedName name="_xlnm.Print_Titles" localSheetId="1">'SO.01 - Oprava vnějšího p...'!$132:$132</definedName>
    <definedName name="_xlnm._FilterDatabase" localSheetId="2" hidden="1">'SO.02 - Oprava přístřešku'!$C$130:$K$284</definedName>
    <definedName name="_xlnm.Print_Area" localSheetId="2">'SO.02 - Oprava přístřešku'!$C$4:$J$76,'SO.02 - Oprava přístřešku'!$C$82:$J$112,'SO.02 - Oprava přístřešku'!$C$118:$J$284</definedName>
    <definedName name="_xlnm.Print_Titles" localSheetId="2">'SO.02 - Oprava přístřešku'!$130:$130</definedName>
    <definedName name="_xlnm._FilterDatabase" localSheetId="3" hidden="1">'SO.03 - Oprava střechy'!$C$127:$K$280</definedName>
    <definedName name="_xlnm.Print_Area" localSheetId="3">'SO.03 - Oprava střechy'!$C$4:$J$76,'SO.03 - Oprava střechy'!$C$82:$J$109,'SO.03 - Oprava střechy'!$C$115:$J$280</definedName>
    <definedName name="_xlnm.Print_Titles" localSheetId="3">'SO.03 - Oprava střechy'!$127:$127</definedName>
    <definedName name="_xlnm._FilterDatabase" localSheetId="4" hidden="1">'SO.04 - Oprava čekárny'!$C$130:$K$229</definedName>
    <definedName name="_xlnm.Print_Area" localSheetId="4">'SO.04 - Oprava čekárny'!$C$4:$J$76,'SO.04 - Oprava čekárny'!$C$82:$J$112,'SO.04 - Oprava čekárny'!$C$118:$J$229</definedName>
    <definedName name="_xlnm.Print_Titles" localSheetId="4">'SO.04 - Oprava čekárny'!$130:$130</definedName>
    <definedName name="_xlnm._FilterDatabase" localSheetId="5" hidden="1">'SO.05 - Oprava dopravní k...'!$C$142:$K$486</definedName>
    <definedName name="_xlnm.Print_Area" localSheetId="5">'SO.05 - Oprava dopravní k...'!$C$4:$J$76,'SO.05 - Oprava dopravní k...'!$C$82:$J$124,'SO.05 - Oprava dopravní k...'!$C$130:$J$486</definedName>
    <definedName name="_xlnm.Print_Titles" localSheetId="5">'SO.05 - Oprava dopravní k...'!$142:$142</definedName>
    <definedName name="_xlnm._FilterDatabase" localSheetId="6" hidden="1">'6.1 - Vnitřní elektroinst...'!$C$127:$K$224</definedName>
    <definedName name="_xlnm.Print_Area" localSheetId="6">'6.1 - Vnitřní elektroinst...'!$C$4:$J$76,'6.1 - Vnitřní elektroinst...'!$C$82:$J$107,'6.1 - Vnitřní elektroinst...'!$C$113:$J$224</definedName>
    <definedName name="_xlnm.Print_Titles" localSheetId="6">'6.1 - Vnitřní elektroinst...'!$127:$127</definedName>
    <definedName name="_xlnm._FilterDatabase" localSheetId="7" hidden="1">'6.2 - Hromosvod'!$C$124:$K$167</definedName>
    <definedName name="_xlnm.Print_Area" localSheetId="7">'6.2 - Hromosvod'!$C$4:$J$76,'6.2 - Hromosvod'!$C$82:$J$104,'6.2 - Hromosvod'!$C$110:$J$167</definedName>
    <definedName name="_xlnm.Print_Titles" localSheetId="7">'6.2 - Hromosvod'!$124:$124</definedName>
    <definedName name="_xlnm._FilterDatabase" localSheetId="8" hidden="1">'SO.07 - Oprava zpevněných...'!$C$134:$K$277</definedName>
    <definedName name="_xlnm.Print_Area" localSheetId="8">'SO.07 - Oprava zpevněných...'!$C$4:$J$76,'SO.07 - Oprava zpevněných...'!$C$82:$J$116,'SO.07 - Oprava zpevněných...'!$C$122:$J$277</definedName>
    <definedName name="_xlnm.Print_Titles" localSheetId="8">'SO.07 - Oprava zpevněných...'!$134:$134</definedName>
    <definedName name="_xlnm._FilterDatabase" localSheetId="9" hidden="1">'SO.08 - Demolice veřejnýc...'!$C$124:$K$187</definedName>
    <definedName name="_xlnm.Print_Area" localSheetId="9">'SO.08 - Demolice veřejnýc...'!$C$4:$J$76,'SO.08 - Demolice veřejnýc...'!$C$82:$J$106,'SO.08 - Demolice veřejnýc...'!$C$112:$J$187</definedName>
    <definedName name="_xlnm.Print_Titles" localSheetId="9">'SO.08 - Demolice veřejnýc...'!$124:$124</definedName>
    <definedName name="_xlnm._FilterDatabase" localSheetId="10" hidden="1">'SO.09 - VRN'!$C$121:$K$138</definedName>
    <definedName name="_xlnm.Print_Area" localSheetId="10">'SO.09 - VRN'!$C$4:$J$76,'SO.09 - VRN'!$C$82:$J$103,'SO.09 - VRN'!$C$109:$J$138</definedName>
    <definedName name="_xlnm.Print_Titles" localSheetId="10">'SO.09 - VRN'!$121:$121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91"/>
  <c r="J20"/>
  <c r="J18"/>
  <c r="E18"/>
  <c r="F119"/>
  <c r="J17"/>
  <c r="J12"/>
  <c r="J89"/>
  <c r="E7"/>
  <c r="E112"/>
  <c i="10" r="J37"/>
  <c r="J36"/>
  <c i="1" r="AY104"/>
  <c i="10" r="J35"/>
  <c i="1" r="AX104"/>
  <c i="10" r="BI187"/>
  <c r="BH187"/>
  <c r="BG187"/>
  <c r="BF187"/>
  <c r="T187"/>
  <c r="T186"/>
  <c r="T185"/>
  <c r="R187"/>
  <c r="R186"/>
  <c r="R185"/>
  <c r="P187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92"/>
  <c r="J17"/>
  <c r="J12"/>
  <c r="J89"/>
  <c r="E7"/>
  <c r="E85"/>
  <c i="9" r="J37"/>
  <c r="J36"/>
  <c i="1" r="AY103"/>
  <c i="9" r="J35"/>
  <c i="1" r="AX103"/>
  <c i="9" r="BI277"/>
  <c r="BH277"/>
  <c r="BG277"/>
  <c r="BF277"/>
  <c r="T277"/>
  <c r="T276"/>
  <c r="R277"/>
  <c r="R276"/>
  <c r="P277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J132"/>
  <c r="F131"/>
  <c r="F129"/>
  <c r="E127"/>
  <c r="J92"/>
  <c r="F91"/>
  <c r="F89"/>
  <c r="E87"/>
  <c r="J21"/>
  <c r="E21"/>
  <c r="J131"/>
  <c r="J20"/>
  <c r="J18"/>
  <c r="E18"/>
  <c r="F132"/>
  <c r="J17"/>
  <c r="J12"/>
  <c r="J89"/>
  <c r="E7"/>
  <c r="E125"/>
  <c i="8" r="J39"/>
  <c r="J38"/>
  <c i="1" r="AY102"/>
  <c i="8" r="J37"/>
  <c i="1" r="AX102"/>
  <c i="8"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4"/>
  <c r="F93"/>
  <c r="F91"/>
  <c r="E89"/>
  <c r="J23"/>
  <c r="E23"/>
  <c r="J121"/>
  <c r="J22"/>
  <c r="J20"/>
  <c r="E20"/>
  <c r="F122"/>
  <c r="J19"/>
  <c r="J14"/>
  <c r="J119"/>
  <c r="E7"/>
  <c r="E85"/>
  <c i="7" r="J129"/>
  <c r="J39"/>
  <c r="J38"/>
  <c i="1" r="AY101"/>
  <c i="7" r="J37"/>
  <c i="1" r="AX101"/>
  <c i="7"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99"/>
  <c r="J125"/>
  <c r="F124"/>
  <c r="F122"/>
  <c r="E120"/>
  <c r="J94"/>
  <c r="F93"/>
  <c r="F91"/>
  <c r="E89"/>
  <c r="J23"/>
  <c r="E23"/>
  <c r="J124"/>
  <c r="J22"/>
  <c r="J20"/>
  <c r="E20"/>
  <c r="F125"/>
  <c r="J19"/>
  <c r="J14"/>
  <c r="J122"/>
  <c r="E7"/>
  <c r="E85"/>
  <c i="6" r="J37"/>
  <c r="J36"/>
  <c i="1" r="AY99"/>
  <c i="6" r="J35"/>
  <c i="1" r="AX99"/>
  <c i="6" r="BI485"/>
  <c r="BH485"/>
  <c r="BG485"/>
  <c r="BF485"/>
  <c r="T485"/>
  <c r="T484"/>
  <c r="R485"/>
  <c r="R484"/>
  <c r="P485"/>
  <c r="P484"/>
  <c r="BI482"/>
  <c r="BH482"/>
  <c r="BG482"/>
  <c r="BF482"/>
  <c r="T482"/>
  <c r="T481"/>
  <c r="T480"/>
  <c r="R482"/>
  <c r="R481"/>
  <c r="R480"/>
  <c r="P482"/>
  <c r="P481"/>
  <c r="P480"/>
  <c r="BI461"/>
  <c r="BH461"/>
  <c r="BG461"/>
  <c r="BF461"/>
  <c r="T461"/>
  <c r="R461"/>
  <c r="P46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4"/>
  <c r="BH344"/>
  <c r="BG344"/>
  <c r="BF344"/>
  <c r="T344"/>
  <c r="R344"/>
  <c r="P344"/>
  <c r="BI342"/>
  <c r="BH342"/>
  <c r="BG342"/>
  <c r="BF342"/>
  <c r="T342"/>
  <c r="R342"/>
  <c r="P342"/>
  <c r="BI336"/>
  <c r="BH336"/>
  <c r="BG336"/>
  <c r="BF336"/>
  <c r="T336"/>
  <c r="R336"/>
  <c r="P336"/>
  <c r="BI332"/>
  <c r="BH332"/>
  <c r="BG332"/>
  <c r="BF332"/>
  <c r="T332"/>
  <c r="R332"/>
  <c r="P332"/>
  <c r="BI323"/>
  <c r="BH323"/>
  <c r="BG323"/>
  <c r="BF323"/>
  <c r="T323"/>
  <c r="R323"/>
  <c r="P323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0"/>
  <c r="BH200"/>
  <c r="BG200"/>
  <c r="BF200"/>
  <c r="T200"/>
  <c r="R200"/>
  <c r="P200"/>
  <c r="BI199"/>
  <c r="BH199"/>
  <c r="BG199"/>
  <c r="BF199"/>
  <c r="T199"/>
  <c r="R199"/>
  <c r="P19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J140"/>
  <c r="F139"/>
  <c r="F137"/>
  <c r="E135"/>
  <c r="J92"/>
  <c r="F91"/>
  <c r="F89"/>
  <c r="E87"/>
  <c r="J21"/>
  <c r="E21"/>
  <c r="J139"/>
  <c r="J20"/>
  <c r="J18"/>
  <c r="E18"/>
  <c r="F140"/>
  <c r="J17"/>
  <c r="J12"/>
  <c r="J89"/>
  <c r="E7"/>
  <c r="E85"/>
  <c i="5" r="J37"/>
  <c r="J36"/>
  <c i="1" r="AY98"/>
  <c i="5" r="J35"/>
  <c i="1" r="AX98"/>
  <c i="5"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J128"/>
  <c r="F127"/>
  <c r="F125"/>
  <c r="E123"/>
  <c r="J92"/>
  <c r="F91"/>
  <c r="F89"/>
  <c r="E87"/>
  <c r="J21"/>
  <c r="E21"/>
  <c r="J127"/>
  <c r="J20"/>
  <c r="J18"/>
  <c r="E18"/>
  <c r="F128"/>
  <c r="J17"/>
  <c r="J12"/>
  <c r="J89"/>
  <c r="E7"/>
  <c r="E85"/>
  <c i="4" r="J37"/>
  <c r="J36"/>
  <c i="1" r="AY97"/>
  <c i="4" r="J35"/>
  <c i="1" r="AX97"/>
  <c i="4" r="BI279"/>
  <c r="BH279"/>
  <c r="BG279"/>
  <c r="BF279"/>
  <c r="T279"/>
  <c r="T278"/>
  <c r="R279"/>
  <c r="R278"/>
  <c r="P279"/>
  <c r="P278"/>
  <c r="BI277"/>
  <c r="BH277"/>
  <c r="BG277"/>
  <c r="BF277"/>
  <c r="T277"/>
  <c r="R277"/>
  <c r="P277"/>
  <c r="BI276"/>
  <c r="BH276"/>
  <c r="BG276"/>
  <c r="BF276"/>
  <c r="T276"/>
  <c r="R276"/>
  <c r="P276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124"/>
  <c r="J20"/>
  <c r="J18"/>
  <c r="E18"/>
  <c r="F92"/>
  <c r="J17"/>
  <c r="J12"/>
  <c r="J122"/>
  <c r="E7"/>
  <c r="E85"/>
  <c i="3" r="J37"/>
  <c r="J36"/>
  <c i="1" r="AY96"/>
  <c i="3" r="J35"/>
  <c i="1" r="AX96"/>
  <c i="3" r="BI283"/>
  <c r="BH283"/>
  <c r="BG283"/>
  <c r="BF283"/>
  <c r="T283"/>
  <c r="T282"/>
  <c r="R283"/>
  <c r="R282"/>
  <c r="P283"/>
  <c r="P282"/>
  <c r="BI281"/>
  <c r="BH281"/>
  <c r="BG281"/>
  <c r="BF281"/>
  <c r="T281"/>
  <c r="R281"/>
  <c r="P281"/>
  <c r="BI280"/>
  <c r="BH280"/>
  <c r="BG280"/>
  <c r="BF280"/>
  <c r="T280"/>
  <c r="R280"/>
  <c r="P280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J128"/>
  <c r="F125"/>
  <c r="E123"/>
  <c r="J92"/>
  <c r="F89"/>
  <c r="E87"/>
  <c r="J21"/>
  <c r="E21"/>
  <c r="J127"/>
  <c r="J20"/>
  <c r="J18"/>
  <c r="E18"/>
  <c r="F128"/>
  <c r="J17"/>
  <c r="J15"/>
  <c r="E15"/>
  <c r="F91"/>
  <c r="J14"/>
  <c r="J12"/>
  <c r="J125"/>
  <c r="E7"/>
  <c r="E121"/>
  <c i="2" r="J37"/>
  <c r="J36"/>
  <c i="1" r="AY95"/>
  <c i="2" r="J35"/>
  <c i="1" r="AX95"/>
  <c i="2"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2"/>
  <c r="BH402"/>
  <c r="BG402"/>
  <c r="BF402"/>
  <c r="T402"/>
  <c r="R402"/>
  <c r="P402"/>
  <c r="BI401"/>
  <c r="BH401"/>
  <c r="BG401"/>
  <c r="BF401"/>
  <c r="T401"/>
  <c r="R401"/>
  <c r="P401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49"/>
  <c r="BH349"/>
  <c r="BG349"/>
  <c r="BF349"/>
  <c r="T349"/>
  <c r="R349"/>
  <c r="P349"/>
  <c r="BI336"/>
  <c r="BH336"/>
  <c r="BG336"/>
  <c r="BF336"/>
  <c r="T336"/>
  <c r="R336"/>
  <c r="P336"/>
  <c r="BI333"/>
  <c r="BH333"/>
  <c r="BG333"/>
  <c r="BF333"/>
  <c r="T333"/>
  <c r="R333"/>
  <c r="P333"/>
  <c r="BI332"/>
  <c r="BH332"/>
  <c r="BG332"/>
  <c r="BF332"/>
  <c r="T332"/>
  <c r="R332"/>
  <c r="P332"/>
  <c r="BI328"/>
  <c r="BH328"/>
  <c r="BG328"/>
  <c r="BF328"/>
  <c r="T328"/>
  <c r="R328"/>
  <c r="P328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T315"/>
  <c r="R316"/>
  <c r="R315"/>
  <c r="P316"/>
  <c r="P315"/>
  <c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79"/>
  <c r="BH279"/>
  <c r="BG279"/>
  <c r="BF279"/>
  <c r="T279"/>
  <c r="R279"/>
  <c r="P279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195"/>
  <c r="BH195"/>
  <c r="BG195"/>
  <c r="BF195"/>
  <c r="T195"/>
  <c r="R195"/>
  <c r="P195"/>
  <c r="BI192"/>
  <c r="BH192"/>
  <c r="BG192"/>
  <c r="BF192"/>
  <c r="T192"/>
  <c r="R192"/>
  <c r="P192"/>
  <c r="BI185"/>
  <c r="BH185"/>
  <c r="BG185"/>
  <c r="BF185"/>
  <c r="T185"/>
  <c r="R185"/>
  <c r="P185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65"/>
  <c r="BH165"/>
  <c r="BG165"/>
  <c r="BF165"/>
  <c r="T165"/>
  <c r="R165"/>
  <c r="P165"/>
  <c r="BI164"/>
  <c r="BH164"/>
  <c r="BG164"/>
  <c r="BF164"/>
  <c r="T164"/>
  <c r="R164"/>
  <c r="P16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J130"/>
  <c r="F127"/>
  <c r="E125"/>
  <c r="J92"/>
  <c r="F89"/>
  <c r="E87"/>
  <c r="J21"/>
  <c r="E21"/>
  <c r="J129"/>
  <c r="J20"/>
  <c r="J18"/>
  <c r="E18"/>
  <c r="F130"/>
  <c r="J17"/>
  <c r="J15"/>
  <c r="E15"/>
  <c r="F129"/>
  <c r="J14"/>
  <c r="J12"/>
  <c r="J89"/>
  <c r="E7"/>
  <c r="E123"/>
  <c i="1" r="L90"/>
  <c r="AM90"/>
  <c r="AM89"/>
  <c r="L89"/>
  <c r="AM87"/>
  <c r="L87"/>
  <c r="L85"/>
  <c r="L84"/>
  <c i="11" r="J138"/>
  <c r="BK137"/>
  <c r="J135"/>
  <c r="BK132"/>
  <c r="BK130"/>
  <c r="J128"/>
  <c r="J127"/>
  <c i="10" r="J187"/>
  <c r="BK184"/>
  <c r="BK182"/>
  <c r="BK180"/>
  <c r="BK169"/>
  <c r="BK168"/>
  <c r="BK167"/>
  <c r="J166"/>
  <c r="J165"/>
  <c r="BK164"/>
  <c r="BK158"/>
  <c r="J156"/>
  <c r="J151"/>
  <c r="J150"/>
  <c r="J148"/>
  <c r="J146"/>
  <c r="BK145"/>
  <c r="J143"/>
  <c r="BK141"/>
  <c r="J139"/>
  <c r="BK137"/>
  <c r="BK136"/>
  <c r="J135"/>
  <c r="J132"/>
  <c r="BK130"/>
  <c i="9" r="BK267"/>
  <c r="J264"/>
  <c r="J262"/>
  <c r="J261"/>
  <c r="BK259"/>
  <c r="BK257"/>
  <c r="J255"/>
  <c r="BK254"/>
  <c r="J248"/>
  <c r="BK244"/>
  <c r="BK236"/>
  <c r="J234"/>
  <c r="J232"/>
  <c r="BK223"/>
  <c r="J217"/>
  <c r="BK213"/>
  <c r="J212"/>
  <c r="BK207"/>
  <c r="BK206"/>
  <c r="J203"/>
  <c r="J200"/>
  <c r="BK196"/>
  <c r="BK193"/>
  <c r="BK191"/>
  <c r="J189"/>
  <c r="J185"/>
  <c r="BK183"/>
  <c r="BK182"/>
  <c r="BK181"/>
  <c r="J168"/>
  <c r="J164"/>
  <c r="J163"/>
  <c r="BK160"/>
  <c r="BK158"/>
  <c r="J156"/>
  <c r="BK149"/>
  <c r="BK147"/>
  <c r="J141"/>
  <c r="J139"/>
  <c r="BK138"/>
  <c i="8" r="J165"/>
  <c r="BK161"/>
  <c r="BK157"/>
  <c r="BK156"/>
  <c r="J155"/>
  <c r="J153"/>
  <c r="BK150"/>
  <c r="BK147"/>
  <c r="J146"/>
  <c r="BK144"/>
  <c r="BK142"/>
  <c r="J141"/>
  <c r="J139"/>
  <c r="J138"/>
  <c r="BK136"/>
  <c r="BK135"/>
  <c r="J130"/>
  <c r="BK128"/>
  <c i="7" r="J210"/>
  <c r="J209"/>
  <c r="J208"/>
  <c r="J207"/>
  <c r="J206"/>
  <c r="J204"/>
  <c r="J202"/>
  <c r="J201"/>
  <c r="BK200"/>
  <c r="J199"/>
  <c r="J198"/>
  <c r="BK197"/>
  <c r="J195"/>
  <c r="J194"/>
  <c r="J193"/>
  <c r="J191"/>
  <c r="BK188"/>
  <c r="BK187"/>
  <c r="J186"/>
  <c r="J179"/>
  <c r="BK178"/>
  <c r="J177"/>
  <c r="J176"/>
  <c r="BK175"/>
  <c r="BK173"/>
  <c r="BK171"/>
  <c r="BK169"/>
  <c r="BK167"/>
  <c r="J166"/>
  <c r="J164"/>
  <c r="BK163"/>
  <c r="J162"/>
  <c r="BK161"/>
  <c r="J159"/>
  <c r="BK157"/>
  <c r="BK156"/>
  <c r="J155"/>
  <c r="J154"/>
  <c r="J153"/>
  <c r="J151"/>
  <c r="BK147"/>
  <c r="J146"/>
  <c r="BK144"/>
  <c r="BK142"/>
  <c r="J141"/>
  <c r="BK140"/>
  <c r="BK139"/>
  <c r="J138"/>
  <c r="BK137"/>
  <c r="BK135"/>
  <c r="J134"/>
  <c r="BK132"/>
  <c r="J131"/>
  <c i="6" r="BK485"/>
  <c r="J482"/>
  <c r="J461"/>
  <c r="J440"/>
  <c r="J438"/>
  <c r="J431"/>
  <c r="BK423"/>
  <c r="BK422"/>
  <c r="J421"/>
  <c r="BK419"/>
  <c r="BK416"/>
  <c r="J415"/>
  <c r="J413"/>
  <c r="J405"/>
  <c r="BK404"/>
  <c r="BK402"/>
  <c r="BK399"/>
  <c r="BK398"/>
  <c r="BK396"/>
  <c r="J383"/>
  <c r="BK382"/>
  <c r="BK381"/>
  <c r="BK380"/>
  <c r="J378"/>
  <c r="J375"/>
  <c r="BK372"/>
  <c r="J368"/>
  <c r="BK366"/>
  <c r="BK365"/>
  <c r="BK364"/>
  <c r="BK361"/>
  <c r="BK358"/>
  <c r="BK352"/>
  <c r="BK336"/>
  <c r="BK314"/>
  <c r="BK303"/>
  <c r="BK302"/>
  <c r="BK300"/>
  <c r="BK299"/>
  <c r="BK298"/>
  <c r="J297"/>
  <c r="J296"/>
  <c r="BK295"/>
  <c r="J293"/>
  <c r="BK290"/>
  <c r="BK288"/>
  <c r="J287"/>
  <c r="J286"/>
  <c r="BK282"/>
  <c r="BK280"/>
  <c r="BK277"/>
  <c r="BK274"/>
  <c r="BK271"/>
  <c r="BK270"/>
  <c r="J269"/>
  <c r="BK267"/>
  <c r="BK261"/>
  <c r="BK260"/>
  <c r="BK259"/>
  <c r="J255"/>
  <c r="BK249"/>
  <c r="BK245"/>
  <c r="J243"/>
  <c r="J238"/>
  <c r="BK235"/>
  <c r="J229"/>
  <c r="BK225"/>
  <c r="J223"/>
  <c r="J222"/>
  <c r="J221"/>
  <c r="J220"/>
  <c r="J199"/>
  <c r="BK184"/>
  <c r="BK180"/>
  <c r="BK163"/>
  <c r="BK162"/>
  <c r="J161"/>
  <c r="BK160"/>
  <c r="BK147"/>
  <c i="5" r="J226"/>
  <c r="J224"/>
  <c r="BK219"/>
  <c r="BK216"/>
  <c r="BK215"/>
  <c r="J213"/>
  <c r="J211"/>
  <c r="BK207"/>
  <c r="BK201"/>
  <c r="BK195"/>
  <c r="J189"/>
  <c r="BK185"/>
  <c r="BK183"/>
  <c r="J182"/>
  <c r="BK180"/>
  <c r="J175"/>
  <c r="BK171"/>
  <c r="J169"/>
  <c r="BK165"/>
  <c r="J160"/>
  <c r="BK157"/>
  <c r="BK156"/>
  <c r="J151"/>
  <c r="BK149"/>
  <c r="BK145"/>
  <c r="J141"/>
  <c r="BK140"/>
  <c r="J138"/>
  <c i="4" r="BK279"/>
  <c r="J279"/>
  <c r="BK277"/>
  <c r="BK276"/>
  <c r="J271"/>
  <c r="BK270"/>
  <c r="BK268"/>
  <c r="BK266"/>
  <c r="BK265"/>
  <c r="BK264"/>
  <c r="J261"/>
  <c r="BK256"/>
  <c r="BK254"/>
  <c r="J253"/>
  <c r="BK252"/>
  <c r="J251"/>
  <c r="BK249"/>
  <c r="J245"/>
  <c r="BK242"/>
  <c r="BK238"/>
  <c r="J236"/>
  <c r="J233"/>
  <c r="BK232"/>
  <c r="J224"/>
  <c r="J203"/>
  <c r="BK202"/>
  <c r="BK199"/>
  <c r="BK195"/>
  <c r="BK191"/>
  <c r="BK179"/>
  <c r="J170"/>
  <c r="BK169"/>
  <c r="BK163"/>
  <c r="BK159"/>
  <c r="BK157"/>
  <c r="BK154"/>
  <c r="BK148"/>
  <c r="J147"/>
  <c r="J142"/>
  <c r="J139"/>
  <c r="BK134"/>
  <c r="BK132"/>
  <c r="BK131"/>
  <c i="3" r="BK281"/>
  <c r="J272"/>
  <c r="J271"/>
  <c r="J268"/>
  <c r="BK248"/>
  <c r="J240"/>
  <c r="J237"/>
  <c r="BK232"/>
  <c r="BK226"/>
  <c r="BK222"/>
  <c r="BK219"/>
  <c r="BK215"/>
  <c r="J214"/>
  <c r="BK202"/>
  <c r="BK191"/>
  <c r="BK178"/>
  <c r="BK175"/>
  <c r="BK169"/>
  <c r="BK167"/>
  <c r="J166"/>
  <c r="BK152"/>
  <c r="BK151"/>
  <c r="J150"/>
  <c r="J147"/>
  <c r="J138"/>
  <c r="BK134"/>
  <c i="2" r="BK450"/>
  <c r="BK449"/>
  <c r="BK448"/>
  <c r="J447"/>
  <c r="J446"/>
  <c r="J444"/>
  <c r="BK435"/>
  <c r="J433"/>
  <c r="BK432"/>
  <c r="BK429"/>
  <c r="J427"/>
  <c r="BK426"/>
  <c r="BK424"/>
  <c r="BK422"/>
  <c r="J418"/>
  <c r="J415"/>
  <c r="J414"/>
  <c r="BK407"/>
  <c r="BK401"/>
  <c r="BK385"/>
  <c r="BK380"/>
  <c r="BK376"/>
  <c r="BK366"/>
  <c r="J364"/>
  <c r="J336"/>
  <c r="BK332"/>
  <c r="BK328"/>
  <c r="BK327"/>
  <c r="J324"/>
  <c r="BK318"/>
  <c r="J316"/>
  <c r="J311"/>
  <c r="J304"/>
  <c r="BK298"/>
  <c r="J297"/>
  <c r="J267"/>
  <c r="BK262"/>
  <c r="J261"/>
  <c r="BK260"/>
  <c r="BK258"/>
  <c r="BK254"/>
  <c r="BK251"/>
  <c r="J244"/>
  <c r="BK243"/>
  <c r="J237"/>
  <c r="J185"/>
  <c r="J177"/>
  <c r="BK176"/>
  <c r="J175"/>
  <c r="BK174"/>
  <c r="BK165"/>
  <c r="BK164"/>
  <c r="J141"/>
  <c r="J139"/>
  <c r="BK138"/>
  <c r="J136"/>
  <c i="11" r="BK138"/>
  <c r="J137"/>
  <c r="BK135"/>
  <c r="J130"/>
  <c r="BK128"/>
  <c r="BK127"/>
  <c r="J125"/>
  <c i="10" r="BK187"/>
  <c r="J184"/>
  <c r="J183"/>
  <c r="J182"/>
  <c r="J169"/>
  <c r="J168"/>
  <c r="J167"/>
  <c r="BK166"/>
  <c r="BK165"/>
  <c r="J162"/>
  <c r="J161"/>
  <c r="BK159"/>
  <c r="J158"/>
  <c r="J157"/>
  <c r="BK151"/>
  <c r="BK150"/>
  <c r="BK148"/>
  <c r="BK146"/>
  <c r="J145"/>
  <c r="J144"/>
  <c r="BK143"/>
  <c r="J141"/>
  <c r="BK139"/>
  <c r="J136"/>
  <c r="BK135"/>
  <c r="BK133"/>
  <c r="BK132"/>
  <c r="BK128"/>
  <c i="9" r="J270"/>
  <c r="J267"/>
  <c r="J265"/>
  <c r="BK261"/>
  <c r="J257"/>
  <c r="J254"/>
  <c r="BK251"/>
  <c r="BK246"/>
  <c r="J244"/>
  <c r="BK239"/>
  <c r="J237"/>
  <c r="J223"/>
  <c r="BK222"/>
  <c r="BK218"/>
  <c r="BK217"/>
  <c r="J213"/>
  <c r="BK212"/>
  <c r="BK209"/>
  <c r="J209"/>
  <c r="J206"/>
  <c r="BK203"/>
  <c r="BK200"/>
  <c r="J193"/>
  <c r="J191"/>
  <c r="J181"/>
  <c r="J178"/>
  <c r="BK170"/>
  <c r="BK168"/>
  <c r="BK166"/>
  <c r="BK164"/>
  <c r="BK162"/>
  <c r="J152"/>
  <c r="BK145"/>
  <c r="J138"/>
  <c i="8" r="J166"/>
  <c r="BK163"/>
  <c r="J161"/>
  <c r="J157"/>
  <c r="J156"/>
  <c r="J154"/>
  <c r="J152"/>
  <c r="BK151"/>
  <c r="J149"/>
  <c r="BK148"/>
  <c r="BK145"/>
  <c r="BK143"/>
  <c r="BK140"/>
  <c r="BK138"/>
  <c r="J135"/>
  <c r="BK134"/>
  <c r="J132"/>
  <c r="J131"/>
  <c r="BK130"/>
  <c r="J128"/>
  <c i="7" r="J223"/>
  <c r="J222"/>
  <c r="BK221"/>
  <c r="BK220"/>
  <c r="BK219"/>
  <c r="J218"/>
  <c r="BK217"/>
  <c r="BK216"/>
  <c r="J216"/>
  <c r="BK214"/>
  <c r="BK213"/>
  <c r="J213"/>
  <c r="J212"/>
  <c r="J211"/>
  <c r="J205"/>
  <c r="J203"/>
  <c r="BK202"/>
  <c r="BK201"/>
  <c r="J200"/>
  <c r="J197"/>
  <c r="J196"/>
  <c r="BK194"/>
  <c r="BK192"/>
  <c r="BK191"/>
  <c r="J190"/>
  <c r="BK183"/>
  <c r="BK182"/>
  <c r="J181"/>
  <c r="J180"/>
  <c r="J178"/>
  <c r="J175"/>
  <c r="BK172"/>
  <c r="J171"/>
  <c r="J170"/>
  <c r="J169"/>
  <c r="BK168"/>
  <c r="J161"/>
  <c r="J160"/>
  <c r="BK159"/>
  <c r="J158"/>
  <c r="J157"/>
  <c r="J156"/>
  <c r="BK155"/>
  <c r="BK154"/>
  <c r="BK152"/>
  <c r="BK151"/>
  <c r="J150"/>
  <c r="J147"/>
  <c r="BK146"/>
  <c r="BK145"/>
  <c r="J144"/>
  <c r="J143"/>
  <c r="J142"/>
  <c r="BK141"/>
  <c r="J140"/>
  <c r="BK138"/>
  <c r="J137"/>
  <c r="BK136"/>
  <c r="J133"/>
  <c r="J132"/>
  <c i="6" r="J485"/>
  <c r="BK482"/>
  <c r="J437"/>
  <c r="BK434"/>
  <c r="J432"/>
  <c r="BK428"/>
  <c r="J423"/>
  <c r="J419"/>
  <c r="BK417"/>
  <c r="J400"/>
  <c r="J398"/>
  <c r="BK383"/>
  <c r="BK379"/>
  <c r="J374"/>
  <c r="J369"/>
  <c r="BK363"/>
  <c r="J362"/>
  <c r="BK359"/>
  <c r="J356"/>
  <c r="BK354"/>
  <c r="BK353"/>
  <c r="J352"/>
  <c r="BK344"/>
  <c r="J332"/>
  <c r="J323"/>
  <c r="BK319"/>
  <c r="J318"/>
  <c r="J315"/>
  <c r="J313"/>
  <c r="J305"/>
  <c r="J303"/>
  <c r="J302"/>
  <c r="J299"/>
  <c r="J295"/>
  <c r="BK293"/>
  <c r="J292"/>
  <c r="J290"/>
  <c r="J288"/>
  <c r="BK286"/>
  <c r="BK284"/>
  <c r="J283"/>
  <c r="J282"/>
  <c r="BK279"/>
  <c r="J278"/>
  <c r="BK276"/>
  <c r="J275"/>
  <c r="BK268"/>
  <c r="BK263"/>
  <c r="J257"/>
  <c r="J253"/>
  <c r="J252"/>
  <c r="J250"/>
  <c r="J247"/>
  <c r="J241"/>
  <c r="BK238"/>
  <c r="J235"/>
  <c r="BK233"/>
  <c r="BK229"/>
  <c r="J227"/>
  <c r="BK226"/>
  <c r="J225"/>
  <c r="J218"/>
  <c r="J212"/>
  <c r="BK211"/>
  <c r="J200"/>
  <c r="J178"/>
  <c r="J159"/>
  <c r="J158"/>
  <c r="J154"/>
  <c r="J152"/>
  <c i="5" r="BK229"/>
  <c r="J229"/>
  <c r="BK227"/>
  <c r="BK224"/>
  <c r="BK218"/>
  <c r="J215"/>
  <c r="BK213"/>
  <c r="J209"/>
  <c r="J208"/>
  <c r="J207"/>
  <c r="J205"/>
  <c r="BK203"/>
  <c r="J201"/>
  <c r="J198"/>
  <c r="BK193"/>
  <c r="J192"/>
  <c r="BK189"/>
  <c r="BK187"/>
  <c r="J185"/>
  <c r="J174"/>
  <c r="BK173"/>
  <c r="BK167"/>
  <c r="J165"/>
  <c r="J158"/>
  <c r="J156"/>
  <c r="BK154"/>
  <c r="J153"/>
  <c r="J149"/>
  <c r="BK148"/>
  <c r="BK146"/>
  <c r="J143"/>
  <c r="J140"/>
  <c r="BK139"/>
  <c r="BK138"/>
  <c i="4" r="J276"/>
  <c r="BK272"/>
  <c r="BK271"/>
  <c r="J264"/>
  <c r="BK257"/>
  <c r="J256"/>
  <c r="J254"/>
  <c r="BK247"/>
  <c r="BK236"/>
  <c r="BK233"/>
  <c r="J232"/>
  <c r="BK231"/>
  <c r="BK226"/>
  <c r="J225"/>
  <c r="BK220"/>
  <c r="J219"/>
  <c r="J215"/>
  <c r="BK211"/>
  <c r="J209"/>
  <c r="J190"/>
  <c r="J189"/>
  <c r="BK187"/>
  <c r="J179"/>
  <c r="BK176"/>
  <c r="BK172"/>
  <c r="BK170"/>
  <c r="J169"/>
  <c r="BK165"/>
  <c r="J162"/>
  <c r="J159"/>
  <c r="BK155"/>
  <c r="J152"/>
  <c r="BK149"/>
  <c r="J143"/>
  <c r="J138"/>
  <c r="J133"/>
  <c r="J132"/>
  <c r="J131"/>
  <c i="3" r="BK283"/>
  <c r="J283"/>
  <c r="J281"/>
  <c r="J274"/>
  <c r="BK272"/>
  <c r="BK271"/>
  <c r="BK267"/>
  <c r="J265"/>
  <c r="BK263"/>
  <c r="J261"/>
  <c r="BK257"/>
  <c r="BK253"/>
  <c r="BK252"/>
  <c r="BK249"/>
  <c r="BK244"/>
  <c r="BK242"/>
  <c r="BK241"/>
  <c r="BK240"/>
  <c r="J238"/>
  <c r="J234"/>
  <c r="BK230"/>
  <c r="BK214"/>
  <c r="BK213"/>
  <c r="BK210"/>
  <c r="BK199"/>
  <c r="BK193"/>
  <c r="J190"/>
  <c r="J189"/>
  <c r="BK183"/>
  <c r="J180"/>
  <c r="BK179"/>
  <c r="J175"/>
  <c r="J170"/>
  <c r="BK168"/>
  <c r="J167"/>
  <c r="BK166"/>
  <c r="J163"/>
  <c r="BK161"/>
  <c r="BK160"/>
  <c r="J159"/>
  <c r="J158"/>
  <c r="BK157"/>
  <c r="J152"/>
  <c r="BK147"/>
  <c r="BK135"/>
  <c r="J134"/>
  <c i="2" r="BK428"/>
  <c r="J426"/>
  <c r="J420"/>
  <c r="J417"/>
  <c r="BK415"/>
  <c r="J412"/>
  <c r="J409"/>
  <c r="J407"/>
  <c r="BK402"/>
  <c r="BK394"/>
  <c r="BK388"/>
  <c r="BK387"/>
  <c r="J384"/>
  <c r="J382"/>
  <c r="J378"/>
  <c r="J366"/>
  <c r="BK362"/>
  <c r="J357"/>
  <c r="J355"/>
  <c r="J354"/>
  <c r="BK349"/>
  <c r="BK336"/>
  <c r="BK333"/>
  <c r="J332"/>
  <c r="J322"/>
  <c r="BK321"/>
  <c r="J320"/>
  <c r="J319"/>
  <c r="J318"/>
  <c r="BK316"/>
  <c r="J313"/>
  <c r="J303"/>
  <c r="BK301"/>
  <c r="J298"/>
  <c r="BK279"/>
  <c r="BK275"/>
  <c r="BK269"/>
  <c r="J262"/>
  <c r="BK257"/>
  <c r="BK256"/>
  <c r="J254"/>
  <c r="J249"/>
  <c r="J246"/>
  <c r="J245"/>
  <c r="J240"/>
  <c r="J236"/>
  <c r="BK233"/>
  <c r="J231"/>
  <c r="J213"/>
  <c r="J212"/>
  <c r="BK210"/>
  <c r="J195"/>
  <c r="BK192"/>
  <c r="J178"/>
  <c r="BK177"/>
  <c r="J176"/>
  <c r="J174"/>
  <c r="J164"/>
  <c r="J140"/>
  <c r="J138"/>
  <c i="1" r="AS100"/>
  <c i="11" r="J132"/>
  <c r="BK125"/>
  <c i="10" r="BK183"/>
  <c r="J180"/>
  <c r="J164"/>
  <c r="BK162"/>
  <c r="BK161"/>
  <c r="J159"/>
  <c r="BK157"/>
  <c r="BK156"/>
  <c r="BK149"/>
  <c r="J149"/>
  <c r="BK144"/>
  <c r="J137"/>
  <c r="J133"/>
  <c r="J130"/>
  <c r="J128"/>
  <c i="9" r="BK274"/>
  <c r="J266"/>
  <c r="BK265"/>
  <c r="BK264"/>
  <c r="J259"/>
  <c r="BK248"/>
  <c r="J246"/>
  <c r="J239"/>
  <c r="BK221"/>
  <c r="J219"/>
  <c r="J216"/>
  <c r="BK198"/>
  <c r="J192"/>
  <c r="BK189"/>
  <c r="J187"/>
  <c r="J183"/>
  <c r="J182"/>
  <c r="J180"/>
  <c r="J173"/>
  <c r="J167"/>
  <c r="J160"/>
  <c r="BK159"/>
  <c r="J158"/>
  <c r="BK156"/>
  <c r="BK152"/>
  <c r="J147"/>
  <c r="BK139"/>
  <c i="8" r="BK167"/>
  <c r="BK166"/>
  <c r="BK165"/>
  <c r="J163"/>
  <c r="J162"/>
  <c r="BK160"/>
  <c r="BK155"/>
  <c r="BK154"/>
  <c r="BK152"/>
  <c r="J150"/>
  <c r="J147"/>
  <c r="J144"/>
  <c r="J142"/>
  <c r="BK141"/>
  <c r="BK137"/>
  <c r="J134"/>
  <c r="BK133"/>
  <c i="7" r="BK224"/>
  <c r="J224"/>
  <c r="BK223"/>
  <c r="BK222"/>
  <c r="J221"/>
  <c r="J220"/>
  <c r="J219"/>
  <c r="BK218"/>
  <c r="J217"/>
  <c r="J214"/>
  <c r="BK212"/>
  <c r="BK211"/>
  <c r="BK210"/>
  <c r="BK209"/>
  <c r="BK208"/>
  <c r="BK207"/>
  <c r="BK206"/>
  <c r="BK205"/>
  <c r="BK204"/>
  <c r="BK203"/>
  <c r="BK199"/>
  <c r="BK198"/>
  <c r="BK196"/>
  <c r="BK193"/>
  <c r="BK190"/>
  <c r="J189"/>
  <c r="J187"/>
  <c r="BK184"/>
  <c i="6" r="J439"/>
  <c r="BK437"/>
  <c r="BK435"/>
  <c r="BK429"/>
  <c r="J426"/>
  <c r="J424"/>
  <c r="J422"/>
  <c r="BK413"/>
  <c r="J407"/>
  <c r="J404"/>
  <c r="J396"/>
  <c r="J381"/>
  <c r="BK376"/>
  <c r="BK375"/>
  <c r="BK374"/>
  <c r="J372"/>
  <c r="J370"/>
  <c r="J364"/>
  <c r="J360"/>
  <c r="J359"/>
  <c r="J358"/>
  <c r="BK357"/>
  <c r="J355"/>
  <c r="J354"/>
  <c r="J353"/>
  <c r="BK350"/>
  <c r="J344"/>
  <c r="BK342"/>
  <c r="J319"/>
  <c r="J317"/>
  <c r="BK313"/>
  <c r="J311"/>
  <c r="J306"/>
  <c r="J300"/>
  <c r="BK297"/>
  <c r="BK292"/>
  <c r="BK289"/>
  <c r="J285"/>
  <c r="BK283"/>
  <c r="J281"/>
  <c r="BK275"/>
  <c r="J274"/>
  <c r="J273"/>
  <c r="J272"/>
  <c r="J271"/>
  <c r="J266"/>
  <c r="BK264"/>
  <c r="J263"/>
  <c r="J261"/>
  <c r="J260"/>
  <c r="BK258"/>
  <c r="BK257"/>
  <c r="J256"/>
  <c r="BK255"/>
  <c r="BK251"/>
  <c r="BK250"/>
  <c r="J249"/>
  <c r="J245"/>
  <c r="BK243"/>
  <c r="BK241"/>
  <c r="BK227"/>
  <c r="J226"/>
  <c r="BK216"/>
  <c r="BK214"/>
  <c r="BK199"/>
  <c r="J184"/>
  <c r="BK178"/>
  <c r="J177"/>
  <c r="J163"/>
  <c r="J162"/>
  <c r="BK161"/>
  <c r="BK159"/>
  <c r="BK152"/>
  <c r="BK151"/>
  <c r="J146"/>
  <c i="5" r="J228"/>
  <c r="J216"/>
  <c r="BK211"/>
  <c r="BK209"/>
  <c r="BK208"/>
  <c r="J203"/>
  <c r="BK191"/>
  <c r="BK188"/>
  <c r="J187"/>
  <c r="J183"/>
  <c r="J180"/>
  <c r="BK177"/>
  <c r="BK175"/>
  <c r="BK162"/>
  <c r="BK158"/>
  <c r="J157"/>
  <c r="J148"/>
  <c r="BK141"/>
  <c r="J137"/>
  <c r="J134"/>
  <c i="4" r="J272"/>
  <c r="J265"/>
  <c r="J263"/>
  <c r="BK261"/>
  <c r="J257"/>
  <c r="BK253"/>
  <c r="J252"/>
  <c r="J247"/>
  <c r="BK243"/>
  <c r="BK240"/>
  <c r="J226"/>
  <c r="BK225"/>
  <c r="BK224"/>
  <c r="J220"/>
  <c r="BK219"/>
  <c r="BK209"/>
  <c r="BK203"/>
  <c r="J202"/>
  <c r="J199"/>
  <c r="BK189"/>
  <c r="J187"/>
  <c r="J176"/>
  <c r="J172"/>
  <c r="BK162"/>
  <c r="J156"/>
  <c r="J155"/>
  <c r="J154"/>
  <c r="J150"/>
  <c r="BK147"/>
  <c r="BK138"/>
  <c r="J137"/>
  <c r="J136"/>
  <c r="BK133"/>
  <c i="3" r="J280"/>
  <c r="BK274"/>
  <c r="BK270"/>
  <c r="BK268"/>
  <c r="J259"/>
  <c r="J257"/>
  <c r="J255"/>
  <c r="J254"/>
  <c r="J253"/>
  <c r="J252"/>
  <c r="J249"/>
  <c r="J248"/>
  <c r="J246"/>
  <c r="J242"/>
  <c r="J230"/>
  <c r="BK227"/>
  <c r="J226"/>
  <c r="J215"/>
  <c r="J208"/>
  <c r="BK196"/>
  <c r="BK190"/>
  <c r="BK189"/>
  <c r="J183"/>
  <c r="J178"/>
  <c r="BK173"/>
  <c r="BK172"/>
  <c r="J169"/>
  <c r="BK163"/>
  <c r="J161"/>
  <c r="J160"/>
  <c r="BK159"/>
  <c r="BK158"/>
  <c r="J151"/>
  <c r="J143"/>
  <c r="BK140"/>
  <c i="2" r="J448"/>
  <c r="BK447"/>
  <c r="BK446"/>
  <c r="BK444"/>
  <c r="BK443"/>
  <c r="BK433"/>
  <c r="J431"/>
  <c r="BK425"/>
  <c r="J419"/>
  <c r="BK418"/>
  <c r="J401"/>
  <c r="BK392"/>
  <c r="BK390"/>
  <c r="J388"/>
  <c r="J387"/>
  <c r="J385"/>
  <c r="J376"/>
  <c r="J358"/>
  <c r="BK355"/>
  <c r="BK353"/>
  <c r="J349"/>
  <c r="J328"/>
  <c r="J327"/>
  <c r="BK324"/>
  <c r="BK322"/>
  <c r="J321"/>
  <c r="BK320"/>
  <c r="BK319"/>
  <c r="BK313"/>
  <c r="BK307"/>
  <c r="J305"/>
  <c r="BK304"/>
  <c r="J301"/>
  <c r="J279"/>
  <c r="J269"/>
  <c r="BK267"/>
  <c r="BK261"/>
  <c r="J258"/>
  <c r="J257"/>
  <c r="J250"/>
  <c r="BK246"/>
  <c r="J242"/>
  <c r="J238"/>
  <c r="BK237"/>
  <c r="BK236"/>
  <c r="BK213"/>
  <c r="BK212"/>
  <c r="J210"/>
  <c r="BK195"/>
  <c r="J192"/>
  <c r="BK179"/>
  <c r="BK175"/>
  <c r="BK140"/>
  <c r="BK136"/>
  <c i="9" r="BK277"/>
  <c r="J277"/>
  <c r="J274"/>
  <c r="BK270"/>
  <c r="BK266"/>
  <c r="BK262"/>
  <c r="BK255"/>
  <c r="J251"/>
  <c r="BK237"/>
  <c r="J236"/>
  <c r="BK234"/>
  <c r="BK232"/>
  <c r="J222"/>
  <c r="J221"/>
  <c r="BK219"/>
  <c r="J218"/>
  <c r="BK216"/>
  <c r="J207"/>
  <c r="J198"/>
  <c r="J196"/>
  <c r="BK192"/>
  <c r="BK187"/>
  <c r="BK185"/>
  <c r="BK180"/>
  <c r="BK178"/>
  <c r="BK173"/>
  <c r="J170"/>
  <c r="BK167"/>
  <c r="J166"/>
  <c r="BK163"/>
  <c r="J162"/>
  <c r="J159"/>
  <c r="J149"/>
  <c r="J145"/>
  <c r="BK141"/>
  <c i="8" r="J167"/>
  <c r="BK162"/>
  <c r="J160"/>
  <c r="BK153"/>
  <c r="J151"/>
  <c r="BK149"/>
  <c r="J148"/>
  <c r="BK146"/>
  <c r="J145"/>
  <c r="J143"/>
  <c r="J140"/>
  <c r="BK139"/>
  <c r="J137"/>
  <c r="J136"/>
  <c r="J133"/>
  <c r="BK132"/>
  <c r="BK131"/>
  <c i="7" r="BK195"/>
  <c r="J192"/>
  <c r="BK189"/>
  <c r="J188"/>
  <c r="BK186"/>
  <c r="J184"/>
  <c r="J183"/>
  <c r="J182"/>
  <c r="BK181"/>
  <c r="BK180"/>
  <c r="BK179"/>
  <c r="BK177"/>
  <c r="BK176"/>
  <c r="J173"/>
  <c r="J172"/>
  <c r="BK170"/>
  <c r="J168"/>
  <c r="J167"/>
  <c r="BK166"/>
  <c r="BK164"/>
  <c r="J163"/>
  <c r="BK162"/>
  <c r="BK160"/>
  <c r="BK158"/>
  <c r="BK153"/>
  <c r="J152"/>
  <c r="BK150"/>
  <c r="J145"/>
  <c r="BK143"/>
  <c r="J139"/>
  <c r="J136"/>
  <c r="J135"/>
  <c r="BK134"/>
  <c r="BK133"/>
  <c r="BK131"/>
  <c i="6" r="BK461"/>
  <c r="BK440"/>
  <c r="BK439"/>
  <c r="BK438"/>
  <c r="J435"/>
  <c r="J434"/>
  <c r="BK432"/>
  <c r="BK431"/>
  <c r="J429"/>
  <c r="J428"/>
  <c r="BK426"/>
  <c r="BK424"/>
  <c r="BK421"/>
  <c r="J417"/>
  <c r="J416"/>
  <c r="BK415"/>
  <c r="BK407"/>
  <c r="BK405"/>
  <c r="J402"/>
  <c r="BK400"/>
  <c r="J399"/>
  <c r="J382"/>
  <c r="J380"/>
  <c r="J379"/>
  <c r="BK378"/>
  <c r="J376"/>
  <c r="BK370"/>
  <c r="BK369"/>
  <c r="BK368"/>
  <c r="J366"/>
  <c r="J365"/>
  <c r="J363"/>
  <c r="BK362"/>
  <c r="J361"/>
  <c r="BK360"/>
  <c r="J357"/>
  <c r="BK356"/>
  <c r="BK355"/>
  <c r="J350"/>
  <c r="J342"/>
  <c r="J336"/>
  <c r="BK332"/>
  <c r="BK323"/>
  <c r="BK318"/>
  <c r="BK317"/>
  <c r="BK315"/>
  <c r="J314"/>
  <c r="BK311"/>
  <c r="BK306"/>
  <c r="BK305"/>
  <c r="J298"/>
  <c r="BK296"/>
  <c r="J289"/>
  <c r="BK287"/>
  <c r="BK285"/>
  <c r="J284"/>
  <c r="BK281"/>
  <c r="J280"/>
  <c r="J279"/>
  <c r="BK278"/>
  <c r="J277"/>
  <c r="J276"/>
  <c r="BK273"/>
  <c r="BK272"/>
  <c r="J270"/>
  <c r="BK269"/>
  <c r="J268"/>
  <c r="J267"/>
  <c r="BK266"/>
  <c r="J264"/>
  <c r="J259"/>
  <c r="J258"/>
  <c r="BK256"/>
  <c r="BK253"/>
  <c r="BK252"/>
  <c r="J251"/>
  <c r="BK247"/>
  <c r="J233"/>
  <c r="BK223"/>
  <c r="BK222"/>
  <c r="BK221"/>
  <c r="BK220"/>
  <c r="BK218"/>
  <c r="J216"/>
  <c r="J214"/>
  <c r="BK212"/>
  <c r="J211"/>
  <c r="BK200"/>
  <c r="BK182"/>
  <c r="J182"/>
  <c r="J180"/>
  <c r="BK177"/>
  <c r="J160"/>
  <c r="BK158"/>
  <c r="BK154"/>
  <c r="J151"/>
  <c r="J147"/>
  <c r="BK146"/>
  <c i="5" r="BK228"/>
  <c r="J227"/>
  <c r="BK226"/>
  <c r="J219"/>
  <c r="J218"/>
  <c r="BK205"/>
  <c r="BK198"/>
  <c r="J195"/>
  <c r="J193"/>
  <c r="BK192"/>
  <c r="J191"/>
  <c r="J188"/>
  <c r="BK182"/>
  <c r="J177"/>
  <c r="BK174"/>
  <c r="J173"/>
  <c r="J171"/>
  <c r="BK169"/>
  <c r="J167"/>
  <c r="J162"/>
  <c r="BK160"/>
  <c r="J154"/>
  <c r="BK153"/>
  <c r="BK151"/>
  <c r="J146"/>
  <c r="J145"/>
  <c r="BK143"/>
  <c r="J139"/>
  <c r="BK137"/>
  <c r="BK134"/>
  <c i="4" r="J277"/>
  <c r="J270"/>
  <c r="J268"/>
  <c r="J266"/>
  <c r="BK263"/>
  <c r="BK251"/>
  <c r="J249"/>
  <c r="BK245"/>
  <c r="J243"/>
  <c r="J242"/>
  <c r="J240"/>
  <c r="J238"/>
  <c r="J231"/>
  <c r="BK215"/>
  <c r="J211"/>
  <c r="J195"/>
  <c r="J191"/>
  <c r="BK190"/>
  <c r="J165"/>
  <c r="J163"/>
  <c r="J157"/>
  <c r="BK156"/>
  <c r="BK152"/>
  <c r="BK150"/>
  <c r="J149"/>
  <c r="J148"/>
  <c r="BK143"/>
  <c r="BK142"/>
  <c r="BK139"/>
  <c r="BK137"/>
  <c r="BK136"/>
  <c r="J134"/>
  <c i="3" r="BK280"/>
  <c r="J270"/>
  <c r="J267"/>
  <c r="BK265"/>
  <c r="J263"/>
  <c r="BK261"/>
  <c r="BK259"/>
  <c r="BK255"/>
  <c r="BK254"/>
  <c r="BK246"/>
  <c r="J244"/>
  <c r="J241"/>
  <c r="BK238"/>
  <c r="BK237"/>
  <c r="BK234"/>
  <c r="J232"/>
  <c r="J227"/>
  <c r="J222"/>
  <c r="J219"/>
  <c r="J213"/>
  <c r="J210"/>
  <c r="BK208"/>
  <c r="J202"/>
  <c r="J199"/>
  <c r="J196"/>
  <c r="J193"/>
  <c r="J191"/>
  <c r="BK180"/>
  <c r="J179"/>
  <c r="J173"/>
  <c r="J172"/>
  <c r="BK170"/>
  <c r="J168"/>
  <c r="J157"/>
  <c r="BK150"/>
  <c r="BK143"/>
  <c r="J140"/>
  <c r="BK138"/>
  <c r="J135"/>
  <c i="2" r="BK454"/>
  <c r="J454"/>
  <c r="BK452"/>
  <c r="J452"/>
  <c r="J450"/>
  <c r="J449"/>
  <c r="J443"/>
  <c r="J435"/>
  <c r="J432"/>
  <c r="BK431"/>
  <c r="BK430"/>
  <c r="J430"/>
  <c r="J429"/>
  <c r="J428"/>
  <c r="BK427"/>
  <c r="J425"/>
  <c r="J424"/>
  <c r="J422"/>
  <c r="BK420"/>
  <c r="BK419"/>
  <c r="BK417"/>
  <c r="BK414"/>
  <c r="BK412"/>
  <c r="BK409"/>
  <c r="J402"/>
  <c r="J394"/>
  <c r="J392"/>
  <c r="J390"/>
  <c r="BK384"/>
  <c r="BK382"/>
  <c r="J380"/>
  <c r="BK378"/>
  <c r="BK364"/>
  <c r="J362"/>
  <c r="BK358"/>
  <c r="BK357"/>
  <c r="BK354"/>
  <c r="J353"/>
  <c r="J333"/>
  <c r="BK311"/>
  <c r="J307"/>
  <c r="BK305"/>
  <c r="BK303"/>
  <c r="BK297"/>
  <c r="J275"/>
  <c r="J260"/>
  <c r="J256"/>
  <c r="J251"/>
  <c r="BK250"/>
  <c r="BK249"/>
  <c r="BK245"/>
  <c r="BK244"/>
  <c r="J243"/>
  <c r="BK242"/>
  <c r="BK240"/>
  <c r="BK238"/>
  <c r="J233"/>
  <c r="BK231"/>
  <c r="BK185"/>
  <c r="J179"/>
  <c r="BK178"/>
  <c r="J165"/>
  <c r="BK141"/>
  <c r="BK139"/>
  <c l="1" r="R135"/>
  <c r="P173"/>
  <c r="BK239"/>
  <c r="J239"/>
  <c r="J101"/>
  <c r="R239"/>
  <c r="R300"/>
  <c r="BK317"/>
  <c r="J317"/>
  <c r="J106"/>
  <c r="R317"/>
  <c r="R314"/>
  <c r="P331"/>
  <c r="P335"/>
  <c r="R408"/>
  <c r="R423"/>
  <c r="P434"/>
  <c r="BK445"/>
  <c r="J445"/>
  <c r="J113"/>
  <c r="R445"/>
  <c i="3" r="BK139"/>
  <c r="J139"/>
  <c r="J99"/>
  <c r="R139"/>
  <c r="R146"/>
  <c r="T156"/>
  <c r="T162"/>
  <c r="T177"/>
  <c r="T192"/>
  <c r="P198"/>
  <c r="R231"/>
  <c r="R256"/>
  <c r="R264"/>
  <c r="T273"/>
  <c i="4" r="BK130"/>
  <c r="BK135"/>
  <c r="J135"/>
  <c r="J99"/>
  <c r="BK146"/>
  <c r="J146"/>
  <c r="J100"/>
  <c r="BK161"/>
  <c r="T161"/>
  <c r="T164"/>
  <c r="R210"/>
  <c r="T255"/>
  <c r="P269"/>
  <c i="5" r="T136"/>
  <c r="T132"/>
  <c r="T142"/>
  <c r="T155"/>
  <c r="BK164"/>
  <c r="T172"/>
  <c r="R176"/>
  <c r="R184"/>
  <c r="P190"/>
  <c r="R206"/>
  <c r="P223"/>
  <c i="6" r="BK145"/>
  <c r="J145"/>
  <c r="J98"/>
  <c r="P145"/>
  <c r="T145"/>
  <c r="BK183"/>
  <c r="J183"/>
  <c r="J100"/>
  <c r="R183"/>
  <c r="P224"/>
  <c r="P237"/>
  <c r="BK248"/>
  <c r="J248"/>
  <c r="J105"/>
  <c r="T248"/>
  <c r="R254"/>
  <c r="BK262"/>
  <c r="J262"/>
  <c r="J107"/>
  <c r="R262"/>
  <c r="T265"/>
  <c r="T291"/>
  <c r="P294"/>
  <c r="BK301"/>
  <c r="J301"/>
  <c r="J111"/>
  <c r="BK304"/>
  <c r="J304"/>
  <c r="J112"/>
  <c r="BK312"/>
  <c r="J312"/>
  <c r="J113"/>
  <c r="R312"/>
  <c r="P322"/>
  <c r="BK351"/>
  <c r="J351"/>
  <c r="J115"/>
  <c r="T351"/>
  <c r="R367"/>
  <c r="P377"/>
  <c r="BK403"/>
  <c r="J403"/>
  <c r="J118"/>
  <c r="R403"/>
  <c r="BK418"/>
  <c r="J418"/>
  <c r="J119"/>
  <c r="R418"/>
  <c r="R425"/>
  <c i="8" r="P127"/>
  <c r="P126"/>
  <c r="P159"/>
  <c r="P158"/>
  <c r="R164"/>
  <c i="9" r="R137"/>
  <c r="BK184"/>
  <c r="J184"/>
  <c r="J101"/>
  <c r="P184"/>
  <c r="T190"/>
  <c r="R208"/>
  <c i="2" r="P135"/>
  <c r="T135"/>
  <c r="R173"/>
  <c r="BK235"/>
  <c r="J235"/>
  <c r="J100"/>
  <c r="P235"/>
  <c r="R235"/>
  <c r="T235"/>
  <c r="T239"/>
  <c r="T300"/>
  <c r="P317"/>
  <c r="P314"/>
  <c r="BK331"/>
  <c r="J331"/>
  <c r="J107"/>
  <c r="BK335"/>
  <c r="J335"/>
  <c r="J108"/>
  <c r="R335"/>
  <c r="T335"/>
  <c r="P356"/>
  <c r="R356"/>
  <c r="BK408"/>
  <c r="J408"/>
  <c r="J110"/>
  <c r="T408"/>
  <c r="P423"/>
  <c r="BK434"/>
  <c r="J434"/>
  <c r="J112"/>
  <c r="R434"/>
  <c r="P445"/>
  <c i="3" r="P133"/>
  <c r="T139"/>
  <c r="T146"/>
  <c r="BK162"/>
  <c r="J162"/>
  <c r="J102"/>
  <c r="BK177"/>
  <c r="J177"/>
  <c r="J103"/>
  <c r="R177"/>
  <c r="R192"/>
  <c r="T198"/>
  <c r="P231"/>
  <c r="BK264"/>
  <c r="J264"/>
  <c r="J109"/>
  <c r="BK273"/>
  <c r="J273"/>
  <c r="J110"/>
  <c i="4" r="T130"/>
  <c r="R135"/>
  <c r="T146"/>
  <c r="BK164"/>
  <c r="J164"/>
  <c r="J104"/>
  <c r="BK210"/>
  <c r="J210"/>
  <c r="J105"/>
  <c r="BK255"/>
  <c r="J255"/>
  <c r="J106"/>
  <c r="BK269"/>
  <c r="J269"/>
  <c r="J107"/>
  <c r="T269"/>
  <c i="5" r="BK136"/>
  <c r="J136"/>
  <c r="J99"/>
  <c r="R136"/>
  <c r="R132"/>
  <c r="R142"/>
  <c r="R155"/>
  <c r="P164"/>
  <c r="R172"/>
  <c r="P176"/>
  <c r="BK190"/>
  <c r="J190"/>
  <c r="J109"/>
  <c r="T206"/>
  <c r="BK223"/>
  <c r="J223"/>
  <c r="J111"/>
  <c i="7" r="T130"/>
  <c r="R149"/>
  <c r="BK165"/>
  <c r="J165"/>
  <c r="J103"/>
  <c r="T165"/>
  <c r="P174"/>
  <c r="BK185"/>
  <c r="J185"/>
  <c r="J105"/>
  <c r="R185"/>
  <c r="BK215"/>
  <c r="J215"/>
  <c r="J106"/>
  <c r="R215"/>
  <c i="8" r="R127"/>
  <c r="R126"/>
  <c r="T159"/>
  <c r="T158"/>
  <c r="P164"/>
  <c i="9" r="BK137"/>
  <c r="J137"/>
  <c r="J98"/>
  <c r="R177"/>
  <c r="R190"/>
  <c r="BK202"/>
  <c r="J202"/>
  <c r="J104"/>
  <c r="R202"/>
  <c r="BK208"/>
  <c r="J208"/>
  <c r="J105"/>
  <c r="T235"/>
  <c r="R243"/>
  <c r="P250"/>
  <c r="T250"/>
  <c r="P256"/>
  <c r="BK263"/>
  <c r="J263"/>
  <c r="J112"/>
  <c r="R263"/>
  <c i="10" r="R127"/>
  <c r="P140"/>
  <c r="BK147"/>
  <c r="J147"/>
  <c r="J100"/>
  <c r="R147"/>
  <c r="P155"/>
  <c r="BK179"/>
  <c r="J179"/>
  <c r="J103"/>
  <c r="R179"/>
  <c r="R178"/>
  <c i="11" r="P136"/>
  <c i="3" r="R133"/>
  <c r="P139"/>
  <c r="P146"/>
  <c r="P156"/>
  <c r="P162"/>
  <c r="P192"/>
  <c r="BK198"/>
  <c r="J198"/>
  <c r="J106"/>
  <c r="BK231"/>
  <c r="J231"/>
  <c r="J107"/>
  <c r="BK256"/>
  <c r="J256"/>
  <c r="J108"/>
  <c r="T256"/>
  <c r="P264"/>
  <c r="P273"/>
  <c i="4" r="P130"/>
  <c r="P135"/>
  <c r="R146"/>
  <c r="R161"/>
  <c r="P164"/>
  <c r="T210"/>
  <c r="P255"/>
  <c r="R269"/>
  <c i="5" r="P136"/>
  <c r="P132"/>
  <c r="P142"/>
  <c r="P155"/>
  <c r="R164"/>
  <c r="BK176"/>
  <c r="J176"/>
  <c r="J107"/>
  <c r="T176"/>
  <c r="P184"/>
  <c r="R190"/>
  <c r="P206"/>
  <c r="T223"/>
  <c i="6" r="R145"/>
  <c r="P157"/>
  <c r="T157"/>
  <c r="P183"/>
  <c r="BK224"/>
  <c r="J224"/>
  <c r="J101"/>
  <c r="T224"/>
  <c r="BK237"/>
  <c r="J237"/>
  <c r="J104"/>
  <c r="R237"/>
  <c r="P248"/>
  <c r="BK254"/>
  <c r="J254"/>
  <c r="J106"/>
  <c r="T254"/>
  <c r="P262"/>
  <c r="T262"/>
  <c r="P265"/>
  <c r="P291"/>
  <c r="BK294"/>
  <c r="J294"/>
  <c r="J110"/>
  <c r="R294"/>
  <c r="P301"/>
  <c r="T301"/>
  <c r="P304"/>
  <c r="T304"/>
  <c r="T312"/>
  <c r="T322"/>
  <c r="R351"/>
  <c r="P367"/>
  <c r="T367"/>
  <c r="R377"/>
  <c r="P403"/>
  <c r="BK425"/>
  <c r="J425"/>
  <c r="J120"/>
  <c r="P425"/>
  <c i="7" r="BK130"/>
  <c r="J130"/>
  <c r="J100"/>
  <c r="R130"/>
  <c r="BK149"/>
  <c r="J149"/>
  <c r="J102"/>
  <c r="T149"/>
  <c r="P165"/>
  <c r="BK174"/>
  <c r="J174"/>
  <c r="J104"/>
  <c r="R174"/>
  <c r="P185"/>
  <c r="T185"/>
  <c r="P215"/>
  <c i="8" r="BK127"/>
  <c r="J127"/>
  <c r="J100"/>
  <c r="R159"/>
  <c r="R158"/>
  <c r="T164"/>
  <c i="9" r="T137"/>
  <c r="BK177"/>
  <c r="J177"/>
  <c r="J100"/>
  <c r="T177"/>
  <c r="T184"/>
  <c r="P190"/>
  <c r="T202"/>
  <c r="T208"/>
  <c r="P235"/>
  <c r="BK243"/>
  <c r="J243"/>
  <c r="J108"/>
  <c r="P243"/>
  <c r="BK250"/>
  <c r="J250"/>
  <c r="J110"/>
  <c r="BK256"/>
  <c r="J256"/>
  <c r="J111"/>
  <c r="R256"/>
  <c r="P263"/>
  <c r="P269"/>
  <c r="P268"/>
  <c r="R269"/>
  <c r="R268"/>
  <c i="10" r="BK127"/>
  <c r="J127"/>
  <c r="J98"/>
  <c r="T127"/>
  <c r="T140"/>
  <c r="P147"/>
  <c r="T147"/>
  <c r="R155"/>
  <c r="P179"/>
  <c r="P178"/>
  <c i="11" r="P124"/>
  <c r="P123"/>
  <c r="P122"/>
  <c i="1" r="AU105"/>
  <c i="11" r="T124"/>
  <c r="R136"/>
  <c i="2" r="BK135"/>
  <c r="J135"/>
  <c r="J98"/>
  <c r="BK173"/>
  <c r="J173"/>
  <c r="J99"/>
  <c r="T173"/>
  <c r="P239"/>
  <c r="BK300"/>
  <c r="J300"/>
  <c r="J102"/>
  <c r="P300"/>
  <c r="T317"/>
  <c r="T314"/>
  <c r="R331"/>
  <c r="T331"/>
  <c r="BK356"/>
  <c r="J356"/>
  <c r="J109"/>
  <c r="T356"/>
  <c r="P408"/>
  <c r="BK423"/>
  <c r="J423"/>
  <c r="J111"/>
  <c r="T423"/>
  <c r="T434"/>
  <c r="T445"/>
  <c i="3" r="BK133"/>
  <c r="T133"/>
  <c r="T132"/>
  <c r="BK146"/>
  <c r="J146"/>
  <c r="J100"/>
  <c r="BK156"/>
  <c r="J156"/>
  <c r="J101"/>
  <c r="R156"/>
  <c r="R162"/>
  <c r="P177"/>
  <c r="BK192"/>
  <c r="J192"/>
  <c r="J104"/>
  <c r="R198"/>
  <c r="T231"/>
  <c r="P256"/>
  <c r="T264"/>
  <c r="R273"/>
  <c i="4" r="R130"/>
  <c r="R129"/>
  <c r="T135"/>
  <c r="P146"/>
  <c r="P161"/>
  <c r="R164"/>
  <c r="P210"/>
  <c r="R255"/>
  <c i="5" r="BK142"/>
  <c r="J142"/>
  <c r="J100"/>
  <c r="BK155"/>
  <c r="J155"/>
  <c r="J101"/>
  <c r="T164"/>
  <c r="BK172"/>
  <c r="J172"/>
  <c r="J106"/>
  <c r="P172"/>
  <c r="BK184"/>
  <c r="J184"/>
  <c r="J108"/>
  <c r="T184"/>
  <c r="T190"/>
  <c r="BK206"/>
  <c r="J206"/>
  <c r="J110"/>
  <c r="R223"/>
  <c i="6" r="BK157"/>
  <c r="J157"/>
  <c r="J99"/>
  <c r="R157"/>
  <c r="T183"/>
  <c r="R224"/>
  <c r="T237"/>
  <c r="R248"/>
  <c r="P254"/>
  <c r="BK265"/>
  <c r="J265"/>
  <c r="J108"/>
  <c r="R265"/>
  <c r="BK291"/>
  <c r="J291"/>
  <c r="J109"/>
  <c r="R291"/>
  <c r="T294"/>
  <c r="R301"/>
  <c r="R304"/>
  <c r="P312"/>
  <c r="BK322"/>
  <c r="J322"/>
  <c r="J114"/>
  <c r="R322"/>
  <c r="P351"/>
  <c r="BK367"/>
  <c r="J367"/>
  <c r="J116"/>
  <c r="BK377"/>
  <c r="J377"/>
  <c r="J117"/>
  <c r="T377"/>
  <c r="T403"/>
  <c r="P418"/>
  <c r="T418"/>
  <c r="T425"/>
  <c i="7" r="P130"/>
  <c r="P149"/>
  <c r="P148"/>
  <c r="R165"/>
  <c r="T174"/>
  <c r="T215"/>
  <c i="8" r="T127"/>
  <c r="T126"/>
  <c r="T125"/>
  <c r="BK159"/>
  <c r="J159"/>
  <c r="J102"/>
  <c r="BK164"/>
  <c r="J164"/>
  <c r="J103"/>
  <c i="9" r="P137"/>
  <c r="P177"/>
  <c r="R184"/>
  <c r="BK190"/>
  <c r="J190"/>
  <c r="J102"/>
  <c r="P202"/>
  <c r="P208"/>
  <c r="BK235"/>
  <c r="J235"/>
  <c r="J107"/>
  <c r="R235"/>
  <c r="T243"/>
  <c r="R250"/>
  <c r="R249"/>
  <c r="T256"/>
  <c r="T263"/>
  <c r="BK269"/>
  <c r="J269"/>
  <c r="J114"/>
  <c r="T269"/>
  <c r="T268"/>
  <c i="10" r="P127"/>
  <c r="P126"/>
  <c r="P125"/>
  <c i="1" r="AU104"/>
  <c i="10" r="BK140"/>
  <c r="J140"/>
  <c r="J99"/>
  <c r="R140"/>
  <c r="BK155"/>
  <c r="J155"/>
  <c r="J101"/>
  <c r="T155"/>
  <c r="T179"/>
  <c r="T178"/>
  <c i="11" r="BK124"/>
  <c r="J124"/>
  <c r="J98"/>
  <c r="R124"/>
  <c r="R123"/>
  <c r="R122"/>
  <c r="BK136"/>
  <c r="J136"/>
  <c r="J102"/>
  <c r="T136"/>
  <c i="2" r="J91"/>
  <c r="BE136"/>
  <c r="BE175"/>
  <c r="BE192"/>
  <c r="BE195"/>
  <c r="BE236"/>
  <c r="BE251"/>
  <c r="BE257"/>
  <c r="BE260"/>
  <c r="BE261"/>
  <c r="BE262"/>
  <c r="BE267"/>
  <c r="BE279"/>
  <c r="BE313"/>
  <c r="BE320"/>
  <c r="BE322"/>
  <c r="BE327"/>
  <c r="BE336"/>
  <c r="BE349"/>
  <c r="BE366"/>
  <c r="BE376"/>
  <c r="BE385"/>
  <c r="BE407"/>
  <c r="BE415"/>
  <c r="BE428"/>
  <c r="BE429"/>
  <c r="BE430"/>
  <c r="BE444"/>
  <c r="BE446"/>
  <c r="BE448"/>
  <c r="BE450"/>
  <c r="BE452"/>
  <c r="BE454"/>
  <c r="BK312"/>
  <c r="J312"/>
  <c r="J103"/>
  <c i="3" r="E85"/>
  <c r="J89"/>
  <c r="F92"/>
  <c r="F127"/>
  <c r="BE151"/>
  <c r="BE158"/>
  <c r="BE159"/>
  <c r="BE160"/>
  <c r="BE163"/>
  <c r="BE166"/>
  <c r="BE178"/>
  <c r="BE190"/>
  <c r="BE191"/>
  <c r="BE214"/>
  <c r="BE230"/>
  <c r="BE248"/>
  <c r="BE255"/>
  <c r="BE267"/>
  <c r="BE270"/>
  <c r="BE271"/>
  <c i="4" r="J91"/>
  <c r="E118"/>
  <c r="BE132"/>
  <c r="BE133"/>
  <c r="BE154"/>
  <c r="BE162"/>
  <c r="BE165"/>
  <c r="BE169"/>
  <c r="BE179"/>
  <c r="BE199"/>
  <c r="BE202"/>
  <c r="BE203"/>
  <c r="BE219"/>
  <c r="BE220"/>
  <c r="BE226"/>
  <c r="BE233"/>
  <c r="BE252"/>
  <c r="BE253"/>
  <c r="BE256"/>
  <c r="BE257"/>
  <c r="BE270"/>
  <c r="BE272"/>
  <c i="5" r="J91"/>
  <c r="J125"/>
  <c r="BE139"/>
  <c r="BE140"/>
  <c r="BE141"/>
  <c r="BE148"/>
  <c r="BE156"/>
  <c r="BE177"/>
  <c r="BE189"/>
  <c r="BE191"/>
  <c r="BE201"/>
  <c r="BE207"/>
  <c r="BE209"/>
  <c r="BE211"/>
  <c r="BE215"/>
  <c r="BK170"/>
  <c r="J170"/>
  <c r="J105"/>
  <c i="6" r="J91"/>
  <c r="E133"/>
  <c r="J137"/>
  <c r="BE162"/>
  <c r="BE178"/>
  <c r="BE182"/>
  <c r="BE184"/>
  <c r="BE199"/>
  <c r="BE225"/>
  <c r="BE227"/>
  <c r="BE235"/>
  <c r="BE241"/>
  <c r="BE249"/>
  <c r="BE253"/>
  <c r="BE255"/>
  <c r="BE259"/>
  <c r="BE282"/>
  <c r="BE290"/>
  <c r="BE292"/>
  <c r="BE300"/>
  <c r="BE313"/>
  <c r="BE352"/>
  <c r="BE357"/>
  <c r="BE358"/>
  <c r="BE361"/>
  <c r="BE363"/>
  <c r="BE372"/>
  <c r="BE374"/>
  <c r="BE375"/>
  <c r="BE380"/>
  <c r="BE381"/>
  <c r="BE383"/>
  <c r="BE398"/>
  <c r="BE402"/>
  <c r="BE423"/>
  <c r="BE485"/>
  <c r="BK234"/>
  <c r="J234"/>
  <c r="J102"/>
  <c i="7" r="J93"/>
  <c r="E116"/>
  <c r="BE133"/>
  <c r="BE137"/>
  <c r="BE138"/>
  <c r="BE147"/>
  <c r="BE157"/>
  <c r="BE158"/>
  <c r="BE159"/>
  <c r="BE161"/>
  <c r="BE163"/>
  <c r="BE167"/>
  <c r="BE169"/>
  <c r="BE175"/>
  <c r="BE176"/>
  <c r="BE177"/>
  <c r="BE178"/>
  <c r="BE188"/>
  <c r="BE190"/>
  <c r="BE193"/>
  <c i="8" r="BE128"/>
  <c r="BE130"/>
  <c r="BE133"/>
  <c r="BE134"/>
  <c r="BE140"/>
  <c r="BE143"/>
  <c r="BE144"/>
  <c r="BE152"/>
  <c r="BE156"/>
  <c r="BE162"/>
  <c r="BE165"/>
  <c r="BE166"/>
  <c i="9" r="J91"/>
  <c r="BE145"/>
  <c r="BE152"/>
  <c r="BE159"/>
  <c r="BE160"/>
  <c r="BE183"/>
  <c r="BE185"/>
  <c r="BE187"/>
  <c r="BE189"/>
  <c r="BE191"/>
  <c r="BE203"/>
  <c r="BE209"/>
  <c r="BE217"/>
  <c r="BE218"/>
  <c r="BE222"/>
  <c r="BE232"/>
  <c r="BE239"/>
  <c r="BE246"/>
  <c r="BE264"/>
  <c r="BE277"/>
  <c i="2" r="F92"/>
  <c r="J127"/>
  <c r="BE138"/>
  <c r="BE165"/>
  <c r="BE177"/>
  <c r="BE254"/>
  <c r="BE258"/>
  <c r="BE269"/>
  <c r="BE297"/>
  <c r="BE298"/>
  <c r="BE301"/>
  <c r="BE303"/>
  <c r="BE311"/>
  <c r="BE316"/>
  <c r="BE318"/>
  <c r="BE332"/>
  <c r="BE358"/>
  <c r="BE362"/>
  <c r="BE378"/>
  <c r="BE380"/>
  <c r="BE402"/>
  <c r="BE409"/>
  <c r="BE412"/>
  <c r="BE414"/>
  <c r="BE420"/>
  <c r="BE422"/>
  <c r="BE426"/>
  <c r="BE432"/>
  <c r="BE435"/>
  <c r="BE449"/>
  <c i="3" r="J91"/>
  <c r="BE135"/>
  <c r="BE143"/>
  <c r="BE147"/>
  <c r="BE152"/>
  <c r="BE161"/>
  <c r="BE167"/>
  <c r="BE168"/>
  <c r="BE180"/>
  <c r="BE199"/>
  <c r="BE210"/>
  <c r="BE213"/>
  <c r="BE219"/>
  <c r="BE226"/>
  <c r="BE232"/>
  <c r="BE238"/>
  <c r="BE241"/>
  <c r="BE244"/>
  <c r="BE261"/>
  <c r="BE263"/>
  <c r="BE265"/>
  <c r="BE272"/>
  <c r="BK282"/>
  <c r="J282"/>
  <c r="J111"/>
  <c i="4" r="F125"/>
  <c r="BE131"/>
  <c r="BE139"/>
  <c r="BE142"/>
  <c r="BE143"/>
  <c r="BE148"/>
  <c r="BE157"/>
  <c r="BE159"/>
  <c r="BE163"/>
  <c r="BE170"/>
  <c r="BE176"/>
  <c r="BE190"/>
  <c r="BE195"/>
  <c r="BE211"/>
  <c r="BE231"/>
  <c r="BE232"/>
  <c r="BE236"/>
  <c r="BE238"/>
  <c r="BE245"/>
  <c r="BE247"/>
  <c r="BE251"/>
  <c r="BE254"/>
  <c r="BE266"/>
  <c i="5" r="E121"/>
  <c r="BE134"/>
  <c r="BE137"/>
  <c r="BE138"/>
  <c r="BE143"/>
  <c r="BE149"/>
  <c r="BE153"/>
  <c r="BE154"/>
  <c r="BE157"/>
  <c r="BE165"/>
  <c r="BE167"/>
  <c r="BE171"/>
  <c r="BE174"/>
  <c r="BE183"/>
  <c r="BE185"/>
  <c r="BE193"/>
  <c r="BE195"/>
  <c r="BE198"/>
  <c r="BE203"/>
  <c r="BE213"/>
  <c r="BE216"/>
  <c r="BE218"/>
  <c r="BE219"/>
  <c r="BE224"/>
  <c i="6" r="F92"/>
  <c r="BE154"/>
  <c r="BE160"/>
  <c r="BE200"/>
  <c r="BE218"/>
  <c r="BE223"/>
  <c r="BE233"/>
  <c r="BE245"/>
  <c r="BE252"/>
  <c r="BE260"/>
  <c r="BE267"/>
  <c r="BE269"/>
  <c r="BE276"/>
  <c r="BE278"/>
  <c r="BE279"/>
  <c r="BE281"/>
  <c r="BE286"/>
  <c r="BE287"/>
  <c r="BE295"/>
  <c r="BE298"/>
  <c r="BE299"/>
  <c r="BE302"/>
  <c r="BE303"/>
  <c r="BE314"/>
  <c r="BE317"/>
  <c r="BE318"/>
  <c r="BE323"/>
  <c r="BE332"/>
  <c r="BE366"/>
  <c r="BE368"/>
  <c r="BE379"/>
  <c r="BE382"/>
  <c r="BE419"/>
  <c r="BE426"/>
  <c r="BE431"/>
  <c r="BE432"/>
  <c r="BE438"/>
  <c r="BE440"/>
  <c r="BE461"/>
  <c r="BE482"/>
  <c i="7" r="BE184"/>
  <c r="BE187"/>
  <c r="BE192"/>
  <c r="BE194"/>
  <c r="BE200"/>
  <c r="BE202"/>
  <c r="BE208"/>
  <c r="BE209"/>
  <c r="BE211"/>
  <c r="BE216"/>
  <c r="BE217"/>
  <c r="BE218"/>
  <c r="BE222"/>
  <c r="BE223"/>
  <c r="BE224"/>
  <c i="8" r="J91"/>
  <c r="F94"/>
  <c r="BE131"/>
  <c r="BE136"/>
  <c r="BE147"/>
  <c r="BE148"/>
  <c r="BE150"/>
  <c r="BE151"/>
  <c r="BE155"/>
  <c r="BE160"/>
  <c r="BE163"/>
  <c r="BE167"/>
  <c i="9" r="F92"/>
  <c r="BE139"/>
  <c r="BE147"/>
  <c r="BE162"/>
  <c r="BE163"/>
  <c r="BE192"/>
  <c r="BE193"/>
  <c r="BE198"/>
  <c r="BE207"/>
  <c r="BE219"/>
  <c r="BE236"/>
  <c r="BE251"/>
  <c r="BE254"/>
  <c r="BE259"/>
  <c r="BE261"/>
  <c r="BE267"/>
  <c r="BK172"/>
  <c r="J172"/>
  <c r="J99"/>
  <c i="10" r="J91"/>
  <c r="E115"/>
  <c r="F122"/>
  <c r="BE136"/>
  <c r="BE145"/>
  <c r="BE151"/>
  <c r="BE158"/>
  <c r="BE162"/>
  <c r="BE166"/>
  <c r="BE168"/>
  <c r="BE169"/>
  <c r="BE183"/>
  <c r="BK186"/>
  <c r="J186"/>
  <c r="J105"/>
  <c i="11" r="F92"/>
  <c r="J116"/>
  <c r="J118"/>
  <c r="BE125"/>
  <c r="BE127"/>
  <c r="BE135"/>
  <c r="BE138"/>
  <c i="2" r="E85"/>
  <c r="F91"/>
  <c r="BE139"/>
  <c r="BE141"/>
  <c r="BE164"/>
  <c r="BE174"/>
  <c r="BE176"/>
  <c r="BE179"/>
  <c r="BE237"/>
  <c r="BE242"/>
  <c r="BE243"/>
  <c r="BE250"/>
  <c r="BE304"/>
  <c r="BE305"/>
  <c r="BE307"/>
  <c r="BE324"/>
  <c r="BE328"/>
  <c r="BE384"/>
  <c r="BE390"/>
  <c r="BE401"/>
  <c r="BE417"/>
  <c r="BE418"/>
  <c r="BE419"/>
  <c r="BE424"/>
  <c r="BE425"/>
  <c r="BE427"/>
  <c i="3" r="BE134"/>
  <c r="BE150"/>
  <c r="BE169"/>
  <c r="BE170"/>
  <c r="BE173"/>
  <c r="BE175"/>
  <c r="BE202"/>
  <c r="BE215"/>
  <c r="BE222"/>
  <c r="BE234"/>
  <c r="BE246"/>
  <c r="BE254"/>
  <c r="BE268"/>
  <c r="BE280"/>
  <c r="BE281"/>
  <c r="BE283"/>
  <c i="4" r="J89"/>
  <c r="BE134"/>
  <c r="BE136"/>
  <c r="BE147"/>
  <c r="BE150"/>
  <c r="BE152"/>
  <c r="BE156"/>
  <c r="BE191"/>
  <c r="BE224"/>
  <c r="BE240"/>
  <c r="BE242"/>
  <c r="BE243"/>
  <c r="BE249"/>
  <c r="BE261"/>
  <c r="BE263"/>
  <c r="BE264"/>
  <c r="BE265"/>
  <c r="BE268"/>
  <c i="5" r="F92"/>
  <c r="BE145"/>
  <c r="BE151"/>
  <c r="BE158"/>
  <c r="BE160"/>
  <c r="BE162"/>
  <c r="BE169"/>
  <c r="BE175"/>
  <c r="BE180"/>
  <c r="BE182"/>
  <c r="BE228"/>
  <c r="BE229"/>
  <c r="BK133"/>
  <c r="BK132"/>
  <c r="J132"/>
  <c r="J97"/>
  <c r="BK161"/>
  <c r="J161"/>
  <c r="J102"/>
  <c i="6" r="BE146"/>
  <c r="BE147"/>
  <c r="BE159"/>
  <c r="BE161"/>
  <c r="BE163"/>
  <c r="BE180"/>
  <c r="BE212"/>
  <c r="BE214"/>
  <c r="BE216"/>
  <c r="BE220"/>
  <c r="BE221"/>
  <c r="BE222"/>
  <c r="BE243"/>
  <c r="BE251"/>
  <c r="BE258"/>
  <c r="BE261"/>
  <c r="BE264"/>
  <c r="BE266"/>
  <c r="BE270"/>
  <c r="BE271"/>
  <c r="BE273"/>
  <c r="BE274"/>
  <c r="BE277"/>
  <c r="BE280"/>
  <c r="BE284"/>
  <c r="BE288"/>
  <c r="BE297"/>
  <c r="BE336"/>
  <c r="BE350"/>
  <c r="BE360"/>
  <c r="BE364"/>
  <c r="BE365"/>
  <c r="BE370"/>
  <c r="BE376"/>
  <c r="BE378"/>
  <c r="BE396"/>
  <c r="BE399"/>
  <c r="BE400"/>
  <c r="BE404"/>
  <c r="BE405"/>
  <c r="BE407"/>
  <c r="BE413"/>
  <c r="BE415"/>
  <c r="BE416"/>
  <c r="BE421"/>
  <c r="BE422"/>
  <c r="BE429"/>
  <c r="BE435"/>
  <c r="BE439"/>
  <c r="BK484"/>
  <c r="J484"/>
  <c r="J123"/>
  <c i="7" r="J91"/>
  <c r="F94"/>
  <c r="BE132"/>
  <c r="BE135"/>
  <c r="BE140"/>
  <c r="BE142"/>
  <c r="BE144"/>
  <c r="BE145"/>
  <c r="BE150"/>
  <c r="BE153"/>
  <c r="BE154"/>
  <c r="BE156"/>
  <c r="BE162"/>
  <c r="BE171"/>
  <c r="BE173"/>
  <c r="BE179"/>
  <c r="BE181"/>
  <c r="BE186"/>
  <c r="BE198"/>
  <c r="BE206"/>
  <c r="BE207"/>
  <c r="BE213"/>
  <c r="BE214"/>
  <c r="BE219"/>
  <c r="BE220"/>
  <c r="BE221"/>
  <c i="8" r="J93"/>
  <c r="E113"/>
  <c r="BE135"/>
  <c r="BE137"/>
  <c r="BE138"/>
  <c r="BE142"/>
  <c r="BE145"/>
  <c r="BE149"/>
  <c r="BE153"/>
  <c r="BE154"/>
  <c r="BE157"/>
  <c i="9" r="E85"/>
  <c r="J129"/>
  <c r="BE138"/>
  <c r="BE156"/>
  <c r="BE158"/>
  <c r="BE180"/>
  <c r="BE182"/>
  <c r="BE196"/>
  <c r="BE206"/>
  <c r="BE212"/>
  <c r="BE213"/>
  <c r="BE216"/>
  <c r="BE221"/>
  <c r="BE237"/>
  <c r="BE248"/>
  <c r="BE255"/>
  <c r="BE257"/>
  <c r="BE265"/>
  <c r="BE266"/>
  <c r="BK276"/>
  <c r="J276"/>
  <c r="J115"/>
  <c i="10" r="J119"/>
  <c r="BE128"/>
  <c r="BE130"/>
  <c r="BE132"/>
  <c r="BE137"/>
  <c r="BE139"/>
  <c r="BE141"/>
  <c r="BE143"/>
  <c r="BE146"/>
  <c r="BE150"/>
  <c r="BE156"/>
  <c r="BE157"/>
  <c r="BE161"/>
  <c r="BE165"/>
  <c r="BE167"/>
  <c r="BE180"/>
  <c r="BE182"/>
  <c r="BE184"/>
  <c i="11" r="BE130"/>
  <c r="BE137"/>
  <c r="BK129"/>
  <c r="J129"/>
  <c r="J99"/>
  <c r="BK134"/>
  <c r="J134"/>
  <c r="J101"/>
  <c i="2" r="BE140"/>
  <c r="BE178"/>
  <c r="BE185"/>
  <c r="BE210"/>
  <c r="BE212"/>
  <c r="BE213"/>
  <c r="BE231"/>
  <c r="BE233"/>
  <c r="BE238"/>
  <c r="BE240"/>
  <c r="BE244"/>
  <c r="BE245"/>
  <c r="BE246"/>
  <c r="BE249"/>
  <c r="BE256"/>
  <c r="BE275"/>
  <c r="BE319"/>
  <c r="BE321"/>
  <c r="BE333"/>
  <c r="BE353"/>
  <c r="BE354"/>
  <c r="BE355"/>
  <c r="BE357"/>
  <c r="BE364"/>
  <c r="BE382"/>
  <c r="BE387"/>
  <c r="BE388"/>
  <c r="BE392"/>
  <c r="BE394"/>
  <c r="BE431"/>
  <c r="BE433"/>
  <c r="BE443"/>
  <c r="BE447"/>
  <c r="BK315"/>
  <c r="J315"/>
  <c r="J105"/>
  <c i="3" r="BE138"/>
  <c r="BE140"/>
  <c r="BE157"/>
  <c r="BE172"/>
  <c r="BE179"/>
  <c r="BE183"/>
  <c r="BE189"/>
  <c r="BE193"/>
  <c r="BE196"/>
  <c r="BE208"/>
  <c r="BE227"/>
  <c r="BE237"/>
  <c r="BE240"/>
  <c r="BE242"/>
  <c r="BE249"/>
  <c r="BE252"/>
  <c r="BE253"/>
  <c r="BE257"/>
  <c r="BE259"/>
  <c r="BE274"/>
  <c i="4" r="BE137"/>
  <c r="BE138"/>
  <c r="BE149"/>
  <c r="BE155"/>
  <c r="BE172"/>
  <c r="BE187"/>
  <c r="BE189"/>
  <c r="BE209"/>
  <c r="BE215"/>
  <c r="BE225"/>
  <c r="BE271"/>
  <c r="BE276"/>
  <c r="BE277"/>
  <c r="BE279"/>
  <c r="BK158"/>
  <c r="J158"/>
  <c r="J101"/>
  <c r="BK278"/>
  <c r="J278"/>
  <c r="J108"/>
  <c i="5" r="BE146"/>
  <c r="BE173"/>
  <c r="BE187"/>
  <c r="BE188"/>
  <c r="BE192"/>
  <c r="BE205"/>
  <c r="BE208"/>
  <c r="BE226"/>
  <c r="BE227"/>
  <c i="6" r="BE151"/>
  <c r="BE152"/>
  <c r="BE158"/>
  <c r="BE177"/>
  <c r="BE211"/>
  <c r="BE226"/>
  <c r="BE229"/>
  <c r="BE238"/>
  <c r="BE247"/>
  <c r="BE250"/>
  <c r="BE256"/>
  <c r="BE257"/>
  <c r="BE263"/>
  <c r="BE268"/>
  <c r="BE272"/>
  <c r="BE275"/>
  <c r="BE283"/>
  <c r="BE285"/>
  <c r="BE289"/>
  <c r="BE293"/>
  <c r="BE296"/>
  <c r="BE305"/>
  <c r="BE306"/>
  <c r="BE311"/>
  <c r="BE315"/>
  <c r="BE319"/>
  <c r="BE342"/>
  <c r="BE344"/>
  <c r="BE353"/>
  <c r="BE354"/>
  <c r="BE355"/>
  <c r="BE356"/>
  <c r="BE359"/>
  <c r="BE362"/>
  <c r="BE369"/>
  <c r="BE417"/>
  <c r="BE424"/>
  <c r="BE428"/>
  <c r="BE434"/>
  <c r="BE437"/>
  <c r="BK481"/>
  <c r="BK480"/>
  <c r="J480"/>
  <c r="J121"/>
  <c i="7" r="BE131"/>
  <c r="BE134"/>
  <c r="BE136"/>
  <c r="BE139"/>
  <c r="BE141"/>
  <c r="BE143"/>
  <c r="BE146"/>
  <c r="BE151"/>
  <c r="BE152"/>
  <c r="BE155"/>
  <c r="BE160"/>
  <c r="BE164"/>
  <c r="BE166"/>
  <c r="BE168"/>
  <c r="BE170"/>
  <c r="BE172"/>
  <c r="BE180"/>
  <c r="BE182"/>
  <c r="BE183"/>
  <c r="BE189"/>
  <c r="BE191"/>
  <c r="BE195"/>
  <c r="BE196"/>
  <c r="BE197"/>
  <c r="BE199"/>
  <c r="BE201"/>
  <c r="BE203"/>
  <c r="BE204"/>
  <c r="BE205"/>
  <c r="BE210"/>
  <c r="BE212"/>
  <c i="8" r="BE132"/>
  <c r="BE139"/>
  <c r="BE141"/>
  <c r="BE146"/>
  <c r="BE161"/>
  <c i="9" r="BE141"/>
  <c r="BE149"/>
  <c r="BE164"/>
  <c r="BE166"/>
  <c r="BE167"/>
  <c r="BE168"/>
  <c r="BE170"/>
  <c r="BE173"/>
  <c r="BE178"/>
  <c r="BE181"/>
  <c r="BE200"/>
  <c r="BE223"/>
  <c r="BE234"/>
  <c r="BE244"/>
  <c r="BE262"/>
  <c r="BE270"/>
  <c r="BE274"/>
  <c r="BK199"/>
  <c r="J199"/>
  <c r="J103"/>
  <c r="BK233"/>
  <c r="J233"/>
  <c r="J106"/>
  <c i="10" r="BE133"/>
  <c r="BE135"/>
  <c r="BE144"/>
  <c r="BE148"/>
  <c r="BE149"/>
  <c r="BE159"/>
  <c r="BE164"/>
  <c r="BE187"/>
  <c i="11" r="E85"/>
  <c r="BE128"/>
  <c r="BE132"/>
  <c r="BK131"/>
  <c r="J131"/>
  <c r="J100"/>
  <c i="2" r="F34"/>
  <c i="1" r="BA95"/>
  <c i="3" r="F36"/>
  <c i="1" r="BC96"/>
  <c i="8" r="F38"/>
  <c i="1" r="BC102"/>
  <c i="5" r="F37"/>
  <c i="1" r="BD98"/>
  <c i="7" r="F38"/>
  <c i="1" r="BC101"/>
  <c i="9" r="F34"/>
  <c i="1" r="BA103"/>
  <c i="3" r="J34"/>
  <c i="1" r="AW96"/>
  <c i="10" r="F35"/>
  <c i="1" r="BB104"/>
  <c i="11" r="F34"/>
  <c i="1" r="BA105"/>
  <c i="11" r="F36"/>
  <c i="1" r="BC105"/>
  <c i="3" r="F34"/>
  <c i="1" r="BA96"/>
  <c i="4" r="F37"/>
  <c i="1" r="BD97"/>
  <c i="7" r="F37"/>
  <c i="1" r="BB101"/>
  <c i="9" r="J34"/>
  <c i="1" r="AW103"/>
  <c i="10" r="J34"/>
  <c i="1" r="AW104"/>
  <c i="11" r="J34"/>
  <c i="1" r="AW105"/>
  <c i="2" r="F35"/>
  <c i="1" r="BB95"/>
  <c i="9" r="F35"/>
  <c i="1" r="BB103"/>
  <c i="3" r="F35"/>
  <c i="1" r="BB96"/>
  <c i="4" r="F35"/>
  <c i="1" r="BB97"/>
  <c i="7" r="F36"/>
  <c i="1" r="BA101"/>
  <c i="8" r="F36"/>
  <c i="1" r="BA102"/>
  <c i="9" r="F36"/>
  <c i="1" r="BC103"/>
  <c i="10" r="F34"/>
  <c i="1" r="BA104"/>
  <c i="7" r="J36"/>
  <c i="1" r="AW101"/>
  <c i="7" r="F39"/>
  <c i="1" r="BD101"/>
  <c i="8" r="J36"/>
  <c i="1" r="AW102"/>
  <c i="5" r="F35"/>
  <c i="1" r="BB98"/>
  <c r="AS94"/>
  <c i="2" r="F36"/>
  <c i="1" r="BC95"/>
  <c i="4" r="F34"/>
  <c i="1" r="BA97"/>
  <c i="5" r="F36"/>
  <c i="1" r="BC98"/>
  <c i="6" r="F34"/>
  <c i="1" r="BA99"/>
  <c i="2" r="J34"/>
  <c i="1" r="AW95"/>
  <c i="6" r="J34"/>
  <c i="1" r="AW99"/>
  <c i="8" r="F39"/>
  <c i="1" r="BD102"/>
  <c i="10" r="F37"/>
  <c i="1" r="BD104"/>
  <c i="11" r="F35"/>
  <c i="1" r="BB105"/>
  <c i="4" r="J34"/>
  <c i="1" r="AW97"/>
  <c i="5" r="J34"/>
  <c i="1" r="AW98"/>
  <c i="6" r="F36"/>
  <c i="1" r="BC99"/>
  <c i="3" r="F37"/>
  <c i="1" r="BD96"/>
  <c i="6" r="F37"/>
  <c i="1" r="BD99"/>
  <c i="8" r="F37"/>
  <c i="1" r="BB102"/>
  <c i="10" r="F36"/>
  <c i="1" r="BC104"/>
  <c i="4" r="F36"/>
  <c i="1" r="BC97"/>
  <c i="5" r="F34"/>
  <c i="1" r="BA98"/>
  <c i="6" r="F35"/>
  <c i="1" r="BB99"/>
  <c i="2" r="F37"/>
  <c i="1" r="BD95"/>
  <c i="9" r="F37"/>
  <c i="1" r="BD103"/>
  <c i="11" r="F37"/>
  <c i="1" r="BD105"/>
  <c i="9" l="1" r="R136"/>
  <c r="R135"/>
  <c i="2" r="R134"/>
  <c r="R133"/>
  <c i="7" r="P128"/>
  <c i="1" r="AU101"/>
  <c i="5" r="R163"/>
  <c r="R131"/>
  <c i="7" r="R148"/>
  <c i="4" r="T129"/>
  <c i="2" r="T134"/>
  <c r="T133"/>
  <c i="8" r="P125"/>
  <c i="1" r="AU102"/>
  <c i="3" r="P197"/>
  <c i="9" r="P136"/>
  <c i="6" r="T236"/>
  <c i="4" r="P160"/>
  <c i="10" r="T126"/>
  <c r="T125"/>
  <c i="9" r="T136"/>
  <c i="6" r="R236"/>
  <c r="R144"/>
  <c r="R143"/>
  <c i="4" r="P129"/>
  <c r="P128"/>
  <c i="1" r="AU97"/>
  <c i="3" r="R132"/>
  <c i="9" r="T249"/>
  <c i="5" r="P163"/>
  <c r="P131"/>
  <c i="1" r="AU98"/>
  <c i="6" r="P144"/>
  <c i="5" r="T163"/>
  <c r="T131"/>
  <c i="3" r="R197"/>
  <c r="BK132"/>
  <c i="11" r="T123"/>
  <c r="T122"/>
  <c i="7" r="T148"/>
  <c r="T128"/>
  <c r="R128"/>
  <c i="4" r="R160"/>
  <c r="R128"/>
  <c i="10" r="R126"/>
  <c r="R125"/>
  <c i="9" r="P249"/>
  <c i="8" r="R125"/>
  <c i="3" r="T197"/>
  <c r="T131"/>
  <c r="P132"/>
  <c r="P131"/>
  <c i="1" r="AU96"/>
  <c i="2" r="P134"/>
  <c r="P133"/>
  <c i="1" r="AU95"/>
  <c i="6" r="P236"/>
  <c r="T144"/>
  <c r="T143"/>
  <c i="5" r="BK163"/>
  <c r="J163"/>
  <c r="J103"/>
  <c i="4" r="T160"/>
  <c r="BK160"/>
  <c r="J160"/>
  <c r="J102"/>
  <c r="BK129"/>
  <c r="BK128"/>
  <c r="J128"/>
  <c r="J96"/>
  <c i="2" r="BK134"/>
  <c r="J134"/>
  <c r="J97"/>
  <c r="BK314"/>
  <c r="J314"/>
  <c r="J104"/>
  <c i="3" r="J133"/>
  <c r="J98"/>
  <c i="4" r="J130"/>
  <c r="J98"/>
  <c i="5" r="J133"/>
  <c r="J98"/>
  <c r="J164"/>
  <c r="J104"/>
  <c i="6" r="BK236"/>
  <c r="J236"/>
  <c r="J103"/>
  <c r="J481"/>
  <c r="J122"/>
  <c i="8" r="BK126"/>
  <c r="J126"/>
  <c r="J99"/>
  <c i="9" r="BK136"/>
  <c r="J136"/>
  <c r="J97"/>
  <c i="3" r="BK197"/>
  <c r="J197"/>
  <c r="J105"/>
  <c i="4" r="J161"/>
  <c r="J103"/>
  <c i="7" r="BK148"/>
  <c r="J148"/>
  <c r="J101"/>
  <c i="8" r="BK158"/>
  <c r="J158"/>
  <c r="J101"/>
  <c i="9" r="BK249"/>
  <c r="J249"/>
  <c r="J109"/>
  <c i="10" r="BK126"/>
  <c r="J126"/>
  <c r="J97"/>
  <c i="9" r="BK268"/>
  <c r="J268"/>
  <c r="J113"/>
  <c i="10" r="BK178"/>
  <c r="J178"/>
  <c r="J102"/>
  <c r="BK185"/>
  <c r="J185"/>
  <c r="J104"/>
  <c i="11" r="BK123"/>
  <c r="BK122"/>
  <c r="J122"/>
  <c i="5" r="BK131"/>
  <c r="J131"/>
  <c r="J96"/>
  <c i="6" r="BK144"/>
  <c r="BK143"/>
  <c r="J143"/>
  <c r="J96"/>
  <c i="8" r="F35"/>
  <c i="1" r="AZ102"/>
  <c i="3" r="J33"/>
  <c i="1" r="AV96"/>
  <c r="AT96"/>
  <c i="5" r="J33"/>
  <c i="1" r="AV98"/>
  <c r="AT98"/>
  <c i="7" r="J35"/>
  <c i="1" r="AV101"/>
  <c r="AT101"/>
  <c i="9" r="J33"/>
  <c i="1" r="AV103"/>
  <c r="AT103"/>
  <c i="9" r="F33"/>
  <c i="1" r="AZ103"/>
  <c i="11" r="F33"/>
  <c i="1" r="AZ105"/>
  <c i="11" r="J30"/>
  <c i="1" r="AG105"/>
  <c i="3" r="F33"/>
  <c i="1" r="AZ96"/>
  <c i="4" r="J33"/>
  <c i="1" r="AV97"/>
  <c r="AT97"/>
  <c i="10" r="F33"/>
  <c i="1" r="AZ104"/>
  <c i="7" r="F35"/>
  <c i="1" r="AZ101"/>
  <c i="10" r="J33"/>
  <c i="1" r="AV104"/>
  <c r="AT104"/>
  <c r="BD100"/>
  <c i="2" r="J33"/>
  <c i="1" r="AV95"/>
  <c r="AT95"/>
  <c i="5" r="F33"/>
  <c i="1" r="AZ98"/>
  <c i="6" r="F33"/>
  <c i="1" r="AZ99"/>
  <c r="BA100"/>
  <c r="AW100"/>
  <c r="BC100"/>
  <c r="AY100"/>
  <c i="2" r="F33"/>
  <c i="1" r="AZ95"/>
  <c i="8" r="J35"/>
  <c i="1" r="AV102"/>
  <c r="AT102"/>
  <c i="11" r="J33"/>
  <c i="1" r="AV105"/>
  <c r="AT105"/>
  <c r="BB100"/>
  <c r="AX100"/>
  <c i="4" r="F33"/>
  <c i="1" r="AZ97"/>
  <c i="6" r="J33"/>
  <c i="1" r="AV99"/>
  <c r="AT99"/>
  <c i="3" l="1" r="R131"/>
  <c i="9" r="P135"/>
  <c i="1" r="AU103"/>
  <c i="3" r="BK131"/>
  <c r="J131"/>
  <c r="J96"/>
  <c i="6" r="P143"/>
  <c i="1" r="AU99"/>
  <c i="9" r="T135"/>
  <c i="4" r="T128"/>
  <c i="11" r="J39"/>
  <c i="7" r="BK128"/>
  <c r="J128"/>
  <c r="J98"/>
  <c i="2" r="BK133"/>
  <c r="J133"/>
  <c i="3" r="J132"/>
  <c r="J97"/>
  <c i="4" r="J129"/>
  <c r="J97"/>
  <c i="8" r="BK125"/>
  <c r="J125"/>
  <c i="9" r="BK135"/>
  <c r="J135"/>
  <c i="10" r="BK125"/>
  <c r="J125"/>
  <c r="J96"/>
  <c i="6" r="J144"/>
  <c r="J97"/>
  <c i="11" r="J96"/>
  <c r="J123"/>
  <c r="J97"/>
  <c i="1" r="BA94"/>
  <c r="W30"/>
  <c r="BB94"/>
  <c r="W31"/>
  <c r="BC94"/>
  <c r="W32"/>
  <c r="BD94"/>
  <c r="W33"/>
  <c r="AN105"/>
  <c r="AZ100"/>
  <c r="AV100"/>
  <c r="AT100"/>
  <c i="4" r="J30"/>
  <c i="1" r="AG97"/>
  <c r="AN97"/>
  <c i="5" r="J30"/>
  <c i="1" r="AG98"/>
  <c r="AN98"/>
  <c i="9" r="J30"/>
  <c i="1" r="AG103"/>
  <c r="AN103"/>
  <c r="AU100"/>
  <c i="2" r="J30"/>
  <c i="1" r="AG95"/>
  <c i="6" r="J30"/>
  <c i="1" r="AG99"/>
  <c r="AN99"/>
  <c i="8" r="J32"/>
  <c i="1" r="AG102"/>
  <c r="AN102"/>
  <c i="2" l="1" r="J39"/>
  <c r="J96"/>
  <c i="4" r="J39"/>
  <c i="8" r="J98"/>
  <c i="9" r="J96"/>
  <c i="1" r="AN95"/>
  <c i="5" r="J39"/>
  <c i="6" r="J39"/>
  <c i="8" r="J41"/>
  <c i="9" r="J39"/>
  <c i="1" r="AZ94"/>
  <c r="W29"/>
  <c r="AW94"/>
  <c r="AK30"/>
  <c i="3" r="J30"/>
  <c i="1" r="AG96"/>
  <c r="AN96"/>
  <c r="AY94"/>
  <c r="AU94"/>
  <c r="AX94"/>
  <c i="7" r="J32"/>
  <c i="1" r="AG101"/>
  <c r="AN101"/>
  <c i="10" r="J30"/>
  <c i="1" r="AG104"/>
  <c r="AN104"/>
  <c i="3" l="1" r="J39"/>
  <c i="10" r="J39"/>
  <c i="7" r="J41"/>
  <c i="1" r="AV94"/>
  <c r="AK29"/>
  <c r="AG100"/>
  <c r="AN100"/>
  <c l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<sst xmlns="http://schemas.openxmlformats.org/spreadsheetml/2006/main">
  <si>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</si>
  <si>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</si>
  <si>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</si>
  <si>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</si>
  <si>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</si>
  <si>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{0ec77474-5a92-43f7-94ca-9a88b1730e37}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</si>
  <si>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</si>
  <si>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</si>
  <si>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</si>
  <si>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</si>
  <si>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</si>
  <si>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</si>
  <si>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</si>
  <si>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</si>
  <si>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</si>
  <si>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</si>
  <si>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</si>
  <si>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Chrášťany ON - oprava</t>
  </si>
  <si>
    <t>KSO:</t>
  </si>
  <si>
    <t>CC-CZ:</t>
  </si>
  <si>
    <t>Místo:</t>
  </si>
  <si>
    <t>Chrášťany</t>
  </si>
  <si>
    <t>Datum:</t>
  </si>
  <si>
    <t>27. 5. 2021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</si>
  <si>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</si>
  <si>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</si>
  <si>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</si>
  <si>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</si>
  <si>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</si>
  <si>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</si>
  <si>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</si>
  <si>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</si>
  <si>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</si>
  <si>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</si>
  <si>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</si>
  <si>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</si>
  <si>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</si>
  <si>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</si>
  <si>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</si>
  <si>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</si>
  <si>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</si>
  <si>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</si>
  <si>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</si>
  <si>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</si>
  <si>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</si>
  <si>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</si>
  <si>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</si>
  <si>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</si>
  <si>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</si>
  <si>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</si>
  <si>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</si>
  <si>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</si>
  <si>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</si>
  <si>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</si>
  <si>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</si>
  <si>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</si>
  <si>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</si>
  <si>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</si>
  <si>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</si>
  <si>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</si>
  <si>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</si>
  <si>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</si>
  <si>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</si>
  <si>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</si>
  <si>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</si>
  <si>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</si>
  <si>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</si>
  <si>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</si>
  <si>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</si>
  <si>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</si>
  <si>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</si>
  <si>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</si>
  <si>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</si>
  <si>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</si>
  <si>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</si>
  <si>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</si>
  <si>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</si>
  <si>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</si>
  <si>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</si>
  <si>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</si>
  <si>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</si>
  <si>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</si>
  <si>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</si>
  <si>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</si>
  <si>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</si>
  <si>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</si>
  <si>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</si>
  <si>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{515e4616-0acc-48b0-8c7a-b939912f8e00}</t>
  </si>
  <si>
    <t>2</t>
  </si>
  <si>
    <t>SO.02</t>
  </si>
  <si>
    <t>Oprava přístřešku</t>
  </si>
  <si>
    <t>{9c714226-5543-4502-ac3a-7212f5423b1e}</t>
  </si>
  <si>
    <t>SO.03</t>
  </si>
  <si>
    <t>Oprava střechy</t>
  </si>
  <si>
    <t>{9d63c88f-8fcc-44d0-80d2-c57de437ecd7}</t>
  </si>
  <si>
    <t>SO.04</t>
  </si>
  <si>
    <t>Oprava čekárny</t>
  </si>
  <si>
    <t>{b5212088-8919-422b-bc3f-2be8b3b9a2a7}</t>
  </si>
  <si>
    <t>SO.05</t>
  </si>
  <si>
    <t>Oprava dopravní kanceláře a zázemí</t>
  </si>
  <si>
    <t>{ac8e10ba-480b-4dff-a080-1248336bc360}</t>
  </si>
  <si>
    <t>SO.06</t>
  </si>
  <si>
    <t>Oprava elektroinstalace</t>
  </si>
  <si>
    <t>{77b9786c-0b19-4b64-b524-b021a3b0e5df}</t>
  </si>
  <si>
    <t>6.1</t>
  </si>
  <si>
    <t>Vnitřní elektroinstalace</t>
  </si>
  <si>
    <t>Soupis</t>
  </si>
  <si>
    <t>{b798e907-6c28-4025-92ce-9e1c99ba3933}</t>
  </si>
  <si>
    <t>6.2</t>
  </si>
  <si>
    <t>Hromosvod</t>
  </si>
  <si>
    <t>{d0dcff7d-360f-4a7f-bb7e-b025c8ff5e21}</t>
  </si>
  <si>
    <t>SO.07</t>
  </si>
  <si>
    <t>Oprava zpevněných ploch</t>
  </si>
  <si>
    <t>{7cad6562-ddce-484a-b5ac-af8bac6f5933}</t>
  </si>
  <si>
    <t>SO.08</t>
  </si>
  <si>
    <t>Demolice veřejných záchodů (6000388429)</t>
  </si>
  <si>
    <t>{65ca68c7-1d10-41ff-87bd-f9e75fb632ed}</t>
  </si>
  <si>
    <t>SO.09</t>
  </si>
  <si>
    <t>VRN</t>
  </si>
  <si>
    <t>{c3e4b502-1f10-429b-a4f2-438fe7d6f801}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</si>
  <si>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</si>
  <si>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</si>
  <si>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</si>
  <si>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</si>
  <si>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</si>
  <si>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</si>
  <si>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</si>
  <si>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</si>
  <si>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</si>
  <si>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</si>
  <si>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</si>
  <si>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</si>
  <si>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</si>
  <si>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</si>
  <si>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</si>
  <si>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</si>
  <si>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</si>
  <si>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</si>
  <si>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</si>
  <si>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</si>
  <si>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</si>
  <si>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</si>
  <si>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</si>
  <si>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</si>
  <si>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</si>
  <si>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</si>
  <si>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</si>
  <si>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</si>
  <si>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</si>
  <si>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</si>
  <si>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</si>
  <si>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</si>
  <si>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</si>
  <si>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</si>
  <si>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</si>
  <si>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</si>
  <si>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</si>
  <si>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</si>
  <si>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</si>
  <si>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</si>
  <si>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</si>
  <si>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</si>
  <si>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</si>
  <si>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</si>
  <si>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311231125</t>
  </si>
  <si>
    <t>Zdivo nosné z cihel dl 290 mm P20 až 25 na SMS 5 MPa</t>
  </si>
  <si>
    <t>m3</t>
  </si>
  <si>
    <t>4</t>
  </si>
  <si>
    <t>-1436103685</t>
  </si>
  <si>
    <t>VV</t>
  </si>
  <si>
    <t>(0,2*0,8*0,3)*3</t>
  </si>
  <si>
    <t>34227224R2</t>
  </si>
  <si>
    <t>Zednické přípomoci k výměně oken a dveří kompletní - omítky, povrchové úpravy vč. začištění vnitřní i vnější strany aj.</t>
  </si>
  <si>
    <t>kus</t>
  </si>
  <si>
    <t>-623501529</t>
  </si>
  <si>
    <t>34227224R3</t>
  </si>
  <si>
    <t>Zednické přípomoci k výměně dveří - zvětšení otvoru pro osazení nových dveří pro zachování světlosti průchodu 80 cm</t>
  </si>
  <si>
    <t>-765693954</t>
  </si>
  <si>
    <t>34623432R</t>
  </si>
  <si>
    <t>Úprava, případně obnovení sklepních oken/angl. dvorků a příprava pro osazení průvětrníků z tahokovu- dobetonování, dozdívky, povrchová úprava, odstranění původních aj. - dle situace na místě, 60x40 cm</t>
  </si>
  <si>
    <t>-834218552</t>
  </si>
  <si>
    <t>5</t>
  </si>
  <si>
    <t>349234831</t>
  </si>
  <si>
    <t>Doplnění zdiva okenních obrub</t>
  </si>
  <si>
    <t>m</t>
  </si>
  <si>
    <t>161719054</t>
  </si>
  <si>
    <t>P</t>
  </si>
  <si>
    <t>Poznámka k položce:_x000d_
- materiál XPS tl. 30 mm_x000d_
- boky š. 150 mm_x000d_
- vršek š. 250 mm</t>
  </si>
  <si>
    <t>OKNA</t>
  </si>
  <si>
    <t>od kolejiště</t>
  </si>
  <si>
    <t>(0,6+1,2+0,6)*7</t>
  </si>
  <si>
    <t>(0,5+0,8+0,5)*2</t>
  </si>
  <si>
    <t>(0,5+2,1+0,5)*1</t>
  </si>
  <si>
    <t>(0,3+1,2+0,3)*1</t>
  </si>
  <si>
    <t>od plole</t>
  </si>
  <si>
    <t>(0,6+1,2+0,6)*6</t>
  </si>
  <si>
    <t>(0,4+0,6+0,4)*4</t>
  </si>
  <si>
    <t>od WC</t>
  </si>
  <si>
    <t>(0,6+1,2+0,6)*2</t>
  </si>
  <si>
    <t>od Chrášťan</t>
  </si>
  <si>
    <t>Mezisoučet</t>
  </si>
  <si>
    <t>DVEŘE</t>
  </si>
  <si>
    <t>(2,2+1,1*2,2)</t>
  </si>
  <si>
    <t>(2,8+1+2,2)</t>
  </si>
  <si>
    <t>(3+1+3)</t>
  </si>
  <si>
    <t>Součet</t>
  </si>
  <si>
    <t>6</t>
  </si>
  <si>
    <t>349234839.1</t>
  </si>
  <si>
    <t>Doplnění soklového kamenného zdiva</t>
  </si>
  <si>
    <t>m2</t>
  </si>
  <si>
    <t>-883377463</t>
  </si>
  <si>
    <t>7</t>
  </si>
  <si>
    <t>349235851</t>
  </si>
  <si>
    <t>Doplnění plošných fasádních prvků vyložených do 80 mm</t>
  </si>
  <si>
    <t>-364273459</t>
  </si>
  <si>
    <t>lizéna</t>
  </si>
  <si>
    <t>(0,6*8)*8</t>
  </si>
  <si>
    <t>horní podstřešní římsa</t>
  </si>
  <si>
    <t>((0,6+11,5+0,6)*0,15)*2</t>
  </si>
  <si>
    <t>římsa mezi 1. a 2. NP</t>
  </si>
  <si>
    <t>(10+11,5+10+3+11+0,6+0,6+11+1)*0,3</t>
  </si>
  <si>
    <t>Úpravy povrchů, podlahy a osazování výplní</t>
  </si>
  <si>
    <t>8</t>
  </si>
  <si>
    <t>622131121</t>
  </si>
  <si>
    <t>Penetrace akrylát-silikon vnějších stěn nanášená ručně</t>
  </si>
  <si>
    <t>1136346825</t>
  </si>
  <si>
    <t>9</t>
  </si>
  <si>
    <t>622135001</t>
  </si>
  <si>
    <t>Vyrovnání podkladu vnějších stěn maltou vápenocementovou tl do 10 mm</t>
  </si>
  <si>
    <t>2181882</t>
  </si>
  <si>
    <t>10</t>
  </si>
  <si>
    <t>622142001</t>
  </si>
  <si>
    <t>Potažení vnějších stěn sklovláknitým pletivem vtlačeným do tenkovrstvé hmoty</t>
  </si>
  <si>
    <t>-1377412035</t>
  </si>
  <si>
    <t>11</t>
  </si>
  <si>
    <t>622325358</t>
  </si>
  <si>
    <t>Oprava vnější vápenné omítky s celoplošným přeštukováním členitosti 2 v rozsahu do 80%</t>
  </si>
  <si>
    <t>-341047842</t>
  </si>
  <si>
    <t>12</t>
  </si>
  <si>
    <t>622631011</t>
  </si>
  <si>
    <t>Spárování spárovací maltou vnějších pohledových ploch stěn z tvárnic nebo kamene</t>
  </si>
  <si>
    <t>988251212</t>
  </si>
  <si>
    <t>13</t>
  </si>
  <si>
    <t>625681011</t>
  </si>
  <si>
    <t>Ochrana proti holubům hrotovým systémem jednořadým s účinnou šířkou 10 cm</t>
  </si>
  <si>
    <t>-1272195398</t>
  </si>
  <si>
    <t>(2*4)"svod"</t>
  </si>
  <si>
    <t>0,6"hodiny"</t>
  </si>
  <si>
    <t>4*4"buton"</t>
  </si>
  <si>
    <t>0,5*10"svítidla"</t>
  </si>
  <si>
    <t>14</t>
  </si>
  <si>
    <t>625681014</t>
  </si>
  <si>
    <t>Ochrana proti holubům hrotový systém čtyřřadý, účinná šíře 25 cm</t>
  </si>
  <si>
    <t>712797805</t>
  </si>
  <si>
    <t>okna půda</t>
  </si>
  <si>
    <t>1,2*3</t>
  </si>
  <si>
    <t>okna 1.patro</t>
  </si>
  <si>
    <t>(1,2)*6</t>
  </si>
  <si>
    <t>(0,6)*2</t>
  </si>
  <si>
    <t>628641100.1</t>
  </si>
  <si>
    <t>Vybourání schodu, betonáž nového schodu a finální obložení keramickými schodovkami</t>
  </si>
  <si>
    <t>1241572359</t>
  </si>
  <si>
    <t>1,1*3</t>
  </si>
  <si>
    <t>16</t>
  </si>
  <si>
    <t>629135102</t>
  </si>
  <si>
    <t>Vyrovnávací vrstva pod klempířské prvky z MC š do 300 mm kompletní příprava pro osazení nových klempířských prvků (dobetonování parapetů, říms aj.)</t>
  </si>
  <si>
    <t>842248563</t>
  </si>
  <si>
    <t>(1,2)*7</t>
  </si>
  <si>
    <t>(0,8)*2</t>
  </si>
  <si>
    <t>(2,1)*1</t>
  </si>
  <si>
    <t>(1,2)*1</t>
  </si>
  <si>
    <t>(0,6)*4</t>
  </si>
  <si>
    <t>(1,2)*2</t>
  </si>
  <si>
    <t>17</t>
  </si>
  <si>
    <t>629991001</t>
  </si>
  <si>
    <t>Zakrytí podélných ploch fólií volně položenou</t>
  </si>
  <si>
    <t>1390040864</t>
  </si>
  <si>
    <t>( 10+11,5+6,9+3+11+11+1+10)*3</t>
  </si>
  <si>
    <t>18</t>
  </si>
  <si>
    <t>629991011</t>
  </si>
  <si>
    <t>Zakrytí výplní otvorů a svislých ploch fólií přilepenou lepící páskou</t>
  </si>
  <si>
    <t>107040090</t>
  </si>
  <si>
    <t>19</t>
  </si>
  <si>
    <t>629995101</t>
  </si>
  <si>
    <t>Očištění vnějších ploch omytím tlakovou vodou</t>
  </si>
  <si>
    <t>284735528</t>
  </si>
  <si>
    <t>(10*7,8)</t>
  </si>
  <si>
    <t>(10*3,6)/2</t>
  </si>
  <si>
    <t>(10,8*4,5)</t>
  </si>
  <si>
    <t>od pole</t>
  </si>
  <si>
    <t>od Rakovníka</t>
  </si>
  <si>
    <t>(11,4*7,8)</t>
  </si>
  <si>
    <t>20</t>
  </si>
  <si>
    <t>629995213</t>
  </si>
  <si>
    <t>Očištění vnějších ploch otryskáním nesušeným křemičitým pískem kamenného tvrdého povrchu</t>
  </si>
  <si>
    <t>266798965</t>
  </si>
  <si>
    <t>(10+4+6,7+7,5+10,9+1+10+11,4)*0,6</t>
  </si>
  <si>
    <t>629999031R</t>
  </si>
  <si>
    <t>Příplatek za použití omítkových plastových nebo pozinkovaných profilů s tkaninou</t>
  </si>
  <si>
    <t>-910969376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</si>
  <si>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</si>
  <si>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</si>
  <si>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22</t>
  </si>
  <si>
    <t>721242805</t>
  </si>
  <si>
    <t>Demontáž lapače střešních splavenin do DN 150</t>
  </si>
  <si>
    <t>725376871</t>
  </si>
  <si>
    <t>23</t>
  </si>
  <si>
    <t>877265271</t>
  </si>
  <si>
    <t>Montáž lapače střešních splavenin vč. dopojení</t>
  </si>
  <si>
    <t>-388675751</t>
  </si>
  <si>
    <t>24</t>
  </si>
  <si>
    <t>M</t>
  </si>
  <si>
    <t>28341110</t>
  </si>
  <si>
    <t>lapače střešních splavenin okapová vpusť s klapkou+inspekční poklop z PP</t>
  </si>
  <si>
    <t>1627480641</t>
  </si>
  <si>
    <t xml:space="preserve"> Ostatní konstrukce a práce-bourání</t>
  </si>
  <si>
    <t>25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</si>
  <si>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</si>
  <si>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</si>
  <si>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</si>
  <si>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1929462741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</si>
  <si>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</si>
  <si>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26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</si>
  <si>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</si>
  <si>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</si>
  <si>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-1705413966</t>
  </si>
  <si>
    <t>27</t>
  </si>
  <si>
    <t>000000003.1.2</t>
  </si>
  <si>
    <t>Demontáž, přeložení a zpětná montáž venkovní klimatizační jednotky na fasádě a zajištění nepřetržité funkčnosti při opravě objektu</t>
  </si>
  <si>
    <t>-414859837</t>
  </si>
  <si>
    <t>28</t>
  </si>
  <si>
    <t>000000004</t>
  </si>
  <si>
    <t>D+M doplňků fasády vč. povrchové úpravy - větrací mřížky, konzole, průvětrníky aj. vč. demontáže stávajících</t>
  </si>
  <si>
    <t>1506970757</t>
  </si>
  <si>
    <t>29</t>
  </si>
  <si>
    <t>000000005</t>
  </si>
  <si>
    <t>Dodávka a montáž skříňky na zásuvku 380V na fasádě, vč. dvířek</t>
  </si>
  <si>
    <t>-1587947312</t>
  </si>
  <si>
    <t>30</t>
  </si>
  <si>
    <t>915331111.1</t>
  </si>
  <si>
    <t>Předformátované vodorovné dopravní značení čára šířky 50mm - hrana</t>
  </si>
  <si>
    <t>62148801</t>
  </si>
  <si>
    <t>(3*2)*1,5"vstupy"</t>
  </si>
  <si>
    <t>31</t>
  </si>
  <si>
    <t>93694511</t>
  </si>
  <si>
    <t>Osazení smaltovaných plechových tabulek s číslem popisným</t>
  </si>
  <si>
    <t>-786936697</t>
  </si>
  <si>
    <t>32</t>
  </si>
  <si>
    <t>4041355R</t>
  </si>
  <si>
    <t>smaltovaná tabulka s číslem popisným</t>
  </si>
  <si>
    <t>-571236496</t>
  </si>
  <si>
    <t>33</t>
  </si>
  <si>
    <t>941111122</t>
  </si>
  <si>
    <t>Montáž lešení řadového trubkového lehkého s podlahami zatížení do 200 kg/m2 š do 1,2 m v do 25 m</t>
  </si>
  <si>
    <t>346952049</t>
  </si>
  <si>
    <t>467,04+34,5</t>
  </si>
  <si>
    <t>501,54*1,08 'Přepočtené koeficientem množství</t>
  </si>
  <si>
    <t>34</t>
  </si>
  <si>
    <t>941111222</t>
  </si>
  <si>
    <t>Příplatek k lešení řadovému trubkovému lehkému s podlahami š 1,2 m v 25 m za první a ZKD den použití</t>
  </si>
  <si>
    <t>474770162</t>
  </si>
  <si>
    <t>541,663*90 'Přepočtené koeficientem množství</t>
  </si>
  <si>
    <t>35</t>
  </si>
  <si>
    <t>941111822</t>
  </si>
  <si>
    <t>Demontáž lešení řadového trubkového lehkého s podlahami zatížení do 200 kg/m2 š do 1,2 m v do 25 m</t>
  </si>
  <si>
    <t>2074830883</t>
  </si>
  <si>
    <t>36</t>
  </si>
  <si>
    <t>944511111</t>
  </si>
  <si>
    <t>Montáž ochranné sítě z textilie z umělých vláken</t>
  </si>
  <si>
    <t>1553099011</t>
  </si>
  <si>
    <t>37</t>
  </si>
  <si>
    <t>944511211</t>
  </si>
  <si>
    <t>Příplatek k ochranné síti za první a ZKD den použití</t>
  </si>
  <si>
    <t>327991963</t>
  </si>
  <si>
    <t>38</t>
  </si>
  <si>
    <t>944511811</t>
  </si>
  <si>
    <t>Demontáž ochranné sítě z textilie z umělých vláken</t>
  </si>
  <si>
    <t>-211767084</t>
  </si>
  <si>
    <t>39</t>
  </si>
  <si>
    <t>952901131</t>
  </si>
  <si>
    <t>Čištění budov omytí konstrukcí nebo prvků</t>
  </si>
  <si>
    <t>-884999125</t>
  </si>
  <si>
    <t>40</t>
  </si>
  <si>
    <t>962081141</t>
  </si>
  <si>
    <t>Bourání příček ze skleněných tvárnic tl do 150 mm</t>
  </si>
  <si>
    <t>-1832244438</t>
  </si>
  <si>
    <t>0,2*0,8</t>
  </si>
  <si>
    <t>0,6*1</t>
  </si>
  <si>
    <t>1,2*1,8</t>
  </si>
  <si>
    <t>41</t>
  </si>
  <si>
    <t>968062354</t>
  </si>
  <si>
    <t>Vybourání dřevěných rámů oken dvojitých včetně křídel pl do 1 m2</t>
  </si>
  <si>
    <t>-1452035017</t>
  </si>
  <si>
    <t>(0,6*0,9)*2</t>
  </si>
  <si>
    <t>42</t>
  </si>
  <si>
    <t>968062355</t>
  </si>
  <si>
    <t>Vybourání dřevěných rámů oken dvojitých včetně křídel pl do 2 m2</t>
  </si>
  <si>
    <t>1731163345</t>
  </si>
  <si>
    <t>(0,8*1,4)*2</t>
  </si>
  <si>
    <t>(1,2*1,4)*2</t>
  </si>
  <si>
    <t>(1,2*1,8)*9</t>
  </si>
  <si>
    <t>(1,2*0,8)*3</t>
  </si>
  <si>
    <t>43</t>
  </si>
  <si>
    <t>968062455</t>
  </si>
  <si>
    <t>Vybourání dřevěných dveřních zárubní pl do 2 m2</t>
  </si>
  <si>
    <t>-2017076720</t>
  </si>
  <si>
    <t>(0,8*2)*2</t>
  </si>
  <si>
    <t>(0,9*3,2)*1</t>
  </si>
  <si>
    <t>44</t>
  </si>
  <si>
    <t>978015381</t>
  </si>
  <si>
    <t>Otlučení (osekání) vnější vápenné nebo vápenocementové omítky stupně členitosti 1 a 2 rozsahu do 80%</t>
  </si>
  <si>
    <t>-280228974</t>
  </si>
  <si>
    <t>45</t>
  </si>
  <si>
    <t>985311100R</t>
  </si>
  <si>
    <t>Reprofilace soklu cementovými sanačními maltami vč. ošetření podkladu vyztužení a ukotvení, doplnění po odbourání stávajícího - příprava pro obklad</t>
  </si>
  <si>
    <t>-867065300</t>
  </si>
  <si>
    <t>46</t>
  </si>
  <si>
    <t>985421113</t>
  </si>
  <si>
    <t>Vodorovná tlaková sanace zdiva proti vlhkosti Silan/siloxanovým emulzním tixotropním materiálem</t>
  </si>
  <si>
    <t>-2136665166</t>
  </si>
  <si>
    <t xml:space="preserve">Poznámka k položce:_x000d_
- Vyvrtání otvorů o průměru 12mm – 18mm dle soudržnosti zdiva ve vzdálenosti od sebe 10cm -25cm do hloubky až 2/3 zdiva pod úhlem 0-90 stupňů._x000d_
- Aplikace Silan/siloxanového tixotropního materiálu pomocí tlakového stroje._x000d_
</t>
  </si>
  <si>
    <t>997</t>
  </si>
  <si>
    <t>Přesun sutě</t>
  </si>
  <si>
    <t>47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</si>
  <si>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</si>
  <si>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</si>
  <si>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t</t>
  </si>
  <si>
    <t>-705843869</t>
  </si>
  <si>
    <t>Poznámka k položce:_x000d_
Dopravní náklady jsou zahrnuty v položkách přesunu, cena bude ouze za vytřídění a uložení</t>
  </si>
  <si>
    <t>48</t>
  </si>
  <si>
    <t>997013113</t>
  </si>
  <si>
    <t>Vnitrostaveništní doprava suti a vybouraných hmot pro budovy v do 12 m</t>
  </si>
  <si>
    <t>-819104106</t>
  </si>
  <si>
    <t>49</t>
  </si>
  <si>
    <t>997013501</t>
  </si>
  <si>
    <t>Odvoz suti na skládku a vybouraných hmot nebo meziskládku do 1 km se složením</t>
  </si>
  <si>
    <t>1400438454</t>
  </si>
  <si>
    <t>50</t>
  </si>
  <si>
    <t>997013509</t>
  </si>
  <si>
    <t>Příplatek k odvozu suti a vybouraných hmot na skládku ZKD 1 km přes 1 km</t>
  </si>
  <si>
    <t>1778333066</t>
  </si>
  <si>
    <t>24,335*19 'Přepočtené koeficientem množství</t>
  </si>
  <si>
    <t>51</t>
  </si>
  <si>
    <t>997013631</t>
  </si>
  <si>
    <t>Poplatek za uložení na skládce (skládkovné) stavebního odpadu směsného kód odpadu 17 09 04</t>
  </si>
  <si>
    <t>1016847307</t>
  </si>
  <si>
    <t>24,335</t>
  </si>
  <si>
    <t>-21,484</t>
  </si>
  <si>
    <t>52</t>
  </si>
  <si>
    <t>997013655</t>
  </si>
  <si>
    <t>Poplatek za uložení odpadu ze sypkých materiálů na skládce - omítka (skládkovné)</t>
  </si>
  <si>
    <t>920832635</t>
  </si>
  <si>
    <t>998</t>
  </si>
  <si>
    <t>Přesun hmot</t>
  </si>
  <si>
    <t>53</t>
  </si>
  <si>
    <t>998011002</t>
  </si>
  <si>
    <t>Přesun hmot pro budovy zděné v do 12 m</t>
  </si>
  <si>
    <t>-857385312</t>
  </si>
  <si>
    <t>PSV</t>
  </si>
  <si>
    <t>Práce a dodávky PSV</t>
  </si>
  <si>
    <t>741</t>
  </si>
  <si>
    <t>Elektroinstalace</t>
  </si>
  <si>
    <t>54</t>
  </si>
  <si>
    <t>741-05.1</t>
  </si>
  <si>
    <t>Stavební přípomoce pro elektroinstalaci - drážky, průrazy, zapravení aj.</t>
  </si>
  <si>
    <t>1899302091</t>
  </si>
  <si>
    <t>742</t>
  </si>
  <si>
    <t>Elektroinstalace - slaboproud - příprava kamery</t>
  </si>
  <si>
    <t>55</t>
  </si>
  <si>
    <t>220450007</t>
  </si>
  <si>
    <t>Montáž datové skříně rack</t>
  </si>
  <si>
    <t>877190475</t>
  </si>
  <si>
    <t>56</t>
  </si>
  <si>
    <t>3571311R</t>
  </si>
  <si>
    <t>datový rack 12U 600x400mm</t>
  </si>
  <si>
    <t>-481748412</t>
  </si>
  <si>
    <t>57</t>
  </si>
  <si>
    <t>34571519</t>
  </si>
  <si>
    <t>krabice univerzální odbočná z PH s víčkem, D 73,5 mm x 43 mm</t>
  </si>
  <si>
    <t>-630128594</t>
  </si>
  <si>
    <t>58</t>
  </si>
  <si>
    <t>742110503</t>
  </si>
  <si>
    <t>Montáž krabic pro slaboproud zapuštěných plastových odbočných univerzální s víčkem</t>
  </si>
  <si>
    <t>1456077269</t>
  </si>
  <si>
    <t>59</t>
  </si>
  <si>
    <t>743111315R</t>
  </si>
  <si>
    <t>Montáž protrubkování pro datové rozvody</t>
  </si>
  <si>
    <t>1765558720</t>
  </si>
  <si>
    <t xml:space="preserve"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</si>
  <si>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60</t>
  </si>
  <si>
    <t>345713510</t>
  </si>
  <si>
    <t>trubka elektroinstalační ohebná Kopoflex</t>
  </si>
  <si>
    <t>-1851200562</t>
  </si>
  <si>
    <t>150*1,1 "Přepočtené koeficientem množství</t>
  </si>
  <si>
    <t>61</t>
  </si>
  <si>
    <t>744422110</t>
  </si>
  <si>
    <t>Montáž kabelu UTP</t>
  </si>
  <si>
    <t>1441930019</t>
  </si>
  <si>
    <t>62</t>
  </si>
  <si>
    <t>341210100</t>
  </si>
  <si>
    <t>UTP Belden 1583ENH, C5E, 100MHz, 4pár, bezhalogenový</t>
  </si>
  <si>
    <t>-51024893</t>
  </si>
  <si>
    <t>400*1,1 "Přepočtené koeficientem množství</t>
  </si>
  <si>
    <t>748</t>
  </si>
  <si>
    <t>Elektromontáže - osvětlovací zařízení a svítidla</t>
  </si>
  <si>
    <t>63</t>
  </si>
  <si>
    <t>21020200R-D</t>
  </si>
  <si>
    <t>Demontáž světelného piktogramu "Chrášťany"</t>
  </si>
  <si>
    <t>-67594285</t>
  </si>
  <si>
    <t>64</t>
  </si>
  <si>
    <t>2102030R0</t>
  </si>
  <si>
    <t>Informační systém - montáž prosvětleného piktogramu "Chrášťany" uchycený na stěnu</t>
  </si>
  <si>
    <t>-193260259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</si>
  <si>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</si>
  <si>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</si>
  <si>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</si>
  <si>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65</t>
  </si>
  <si>
    <t>764002851</t>
  </si>
  <si>
    <t>Demontáž oplechování parapetů do suti</t>
  </si>
  <si>
    <t>307051419</t>
  </si>
  <si>
    <t>Poznámka k položce:_x000d_
Poznámka k položce: Jedná se o orientační vnější rozměry otvoru, před realizací nutné přesné zaměření každého okna.</t>
  </si>
  <si>
    <t>okna přízemí</t>
  </si>
  <si>
    <t>(1,2)*9</t>
  </si>
  <si>
    <t>2,1*1</t>
  </si>
  <si>
    <t>66</t>
  </si>
  <si>
    <t>764004861</t>
  </si>
  <si>
    <t>Demontáž svodu do suti</t>
  </si>
  <si>
    <t>306210257</t>
  </si>
  <si>
    <t>8,2*2</t>
  </si>
  <si>
    <t>5,2*1</t>
  </si>
  <si>
    <t>67</t>
  </si>
  <si>
    <t>764216605</t>
  </si>
  <si>
    <t>Oplechování rovných parapetů mechanicky kotvené z Pz s povrchovou úpravou rš 400 mm vč. přípravy a opravy podkladu</t>
  </si>
  <si>
    <t>1086524281</t>
  </si>
  <si>
    <t>68</t>
  </si>
  <si>
    <t>764518622</t>
  </si>
  <si>
    <t>Svody kruhové včetně objímek, kolen, odskoků z Pz s povrchovou úpravou průměru 100 mm</t>
  </si>
  <si>
    <t>-138265948</t>
  </si>
  <si>
    <t>69</t>
  </si>
  <si>
    <t>998764202</t>
  </si>
  <si>
    <t>Přesun hmot procentní pro konstrukce klempířské v objektech v do 12 m</t>
  </si>
  <si>
    <t>%</t>
  </si>
  <si>
    <t>1873607321</t>
  </si>
  <si>
    <t>766</t>
  </si>
  <si>
    <t>Konstrukce truhlářské</t>
  </si>
  <si>
    <t>70</t>
  </si>
  <si>
    <t>766441811</t>
  </si>
  <si>
    <t>Demontáž parapetních desek dřevěných, laminovaných šířky do 30 cm</t>
  </si>
  <si>
    <t>-1078313869</t>
  </si>
  <si>
    <t>71</t>
  </si>
  <si>
    <t>766621622</t>
  </si>
  <si>
    <t>Montáž dřevěných oken plochy do 1 m2 zdvojených otevíravých do zdiva</t>
  </si>
  <si>
    <t>1906857249</t>
  </si>
  <si>
    <t>2+2+2"půdní"</t>
  </si>
  <si>
    <t>72</t>
  </si>
  <si>
    <t>61110008.2</t>
  </si>
  <si>
    <t>okno plastové 1křídlové 50x80 cm O/OS, barva - imitace dřeva v oboustranném dekoru, celoobvodové kování ROTO NT - izolační dvojsklo, zasklení 4-16-4, Uw max 1,2 W/m2.K, meziskelní příčky</t>
  </si>
  <si>
    <t>525096663</t>
  </si>
  <si>
    <t>Poznámka k položce:_x000d_
Poznámka k položce: Jedná se o orientační vnější rozměry otvoru! Před zadáním do výroby je nutné zaměření každého otvoru. Dekor bude upřesněn investorem. Meziskelní příčky (1x vodorovně)</t>
  </si>
  <si>
    <t>73</t>
  </si>
  <si>
    <t>61110008.3</t>
  </si>
  <si>
    <t>okno plastové 1křídlové 60x90 cm O/OS, barva - imitace dřeva v oboustranném dekoru, celoobvodové kování ROTO NT - izolační dvojsklo, zasklení 4-16-4, Uw max 1,2 W/m2.K, meziskelní příčky, mléčné sklo</t>
  </si>
  <si>
    <t>2074779734</t>
  </si>
  <si>
    <t>74</t>
  </si>
  <si>
    <t>766622132</t>
  </si>
  <si>
    <t>Montáž plastových oken plochy přes 1 m2 otevíravých výšky do 2,5 m s rámem do zdiva</t>
  </si>
  <si>
    <t>941932104</t>
  </si>
  <si>
    <t>(1,2*1,8)*4</t>
  </si>
  <si>
    <t>(2,1*1,4)*1</t>
  </si>
  <si>
    <t>(1,2*1,8)*5</t>
  </si>
  <si>
    <t>(1,2*1,8)*1</t>
  </si>
  <si>
    <t>75</t>
  </si>
  <si>
    <t>61140053.1</t>
  </si>
  <si>
    <t>okno plastové 1křídlové120x180 cm O/OS, barva - imitace dřeva v oboustranném dekoru, celoobvodové kování ROTO NT - izolační dvojsklo, zasklení 4-16-4, Uw max 1,2 W/m2.K, meziskelní příčky</t>
  </si>
  <si>
    <t>-1456325643</t>
  </si>
  <si>
    <t>Poznámka k položce:_x000d_
Poznámka k položce: Jedná se o orientační vnější rozměry otvoru! Před zadáním do výroby je nutné zaměření každého otvoru. Dekor bude upřesněn investorem. Meziskelní příčky (1x svisle, 2x vodorovně)</t>
  </si>
  <si>
    <t>76</t>
  </si>
  <si>
    <t>61140053.1M</t>
  </si>
  <si>
    <t>okno plastové 1křídlové120x180 cm O/OS, barva - imitace dřeva v oboustranném dekoru, celoobvodové kování ROTO NT - izolační dvojsklo, zasklení 4-16-4, Uw max 1,2 W/m2.K, meziskelní příčky, mléčné sklo</t>
  </si>
  <si>
    <t>-686572844</t>
  </si>
  <si>
    <t>77</t>
  </si>
  <si>
    <t>61140053.2</t>
  </si>
  <si>
    <t>okno plastové 3křídlové 210x140 cm O/OS, barva - imitace dřeva v oboustranném dekoru, celoobvodové kování ROTO NT - izolační dvojsklo, zasklení 4-16-4, Uw max 1,2 W/m2.K, meziskelní příčky</t>
  </si>
  <si>
    <t>1257663769</t>
  </si>
  <si>
    <t>Poznámka k položce:_x000d_
Poznámka k položce: Jedná se o orientační vnější rozměry otvoru! Před zadáním do výroby je nutné zaměření každého otvoru. Dekor bude upřesněn investorem. Meziskelní příčky (2x vodorovně)</t>
  </si>
  <si>
    <t>78</t>
  </si>
  <si>
    <t>61140053.3</t>
  </si>
  <si>
    <t>okno plastové 1křídlové 80x140 cm O/OS, barva - imitace dřeva v oboustranném dekoru, celoobvodové kování ROTO NT - izolační dvojsklo, zasklení 4-16-4, Uw max 1,2 W/m2.K, meziskelní příčky</t>
  </si>
  <si>
    <t>1782987117</t>
  </si>
  <si>
    <t>79</t>
  </si>
  <si>
    <t>766660411</t>
  </si>
  <si>
    <t>Montáž vchodových dveří jednokřídlových bez nadsvětlíku do zdiva</t>
  </si>
  <si>
    <t>1713961781</t>
  </si>
  <si>
    <t>80</t>
  </si>
  <si>
    <t>61144160.1</t>
  </si>
  <si>
    <t>dveře plastové vchodové bezpečnostní 1křídlové, sklo od v. 90 cm, (bezp. zasklení, otevíravé 110x220 cm, kování bezp. celoobvodové vícebodové, oboustranný dekor dřeva (vybere investor)</t>
  </si>
  <si>
    <t>800434196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</si>
  <si>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Zachovat členění dle stávajících dveří. Bude upřesněno investorem.</t>
  </si>
  <si>
    <t>81</t>
  </si>
  <si>
    <t>766660421</t>
  </si>
  <si>
    <t>Montáž vchodových dveří jednokřídlových s nadsvětlíkem do zdiva</t>
  </si>
  <si>
    <t>-1202471624</t>
  </si>
  <si>
    <t>82</t>
  </si>
  <si>
    <t>61144160.2</t>
  </si>
  <si>
    <t>dveře plastové vchodové bezpečnostní 1křídlové, sklo od v. 90 cm, s proskleným fixním nadsvětlíkem (bezp. zasklení, otevíravé 100x270 cm, kování bezp. celoobvodové vícebodové, oboustranný dekor dřeva (vybere investor)</t>
  </si>
  <si>
    <t>1264923778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</si>
  <si>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 Bude upřesněno investorem.</t>
  </si>
  <si>
    <t>83</t>
  </si>
  <si>
    <t>61144160.3</t>
  </si>
  <si>
    <t>dveře plastové vchodové bezpečnostní 1křídlové, sklo od v. 90 cm, s proskleným fixním nadsvětlíkem (bezp. zasklení, otevíravé 90x300 cm, kování bezp. celoobvodové vícebodové, oboustranný dekor dřeva (vybere investor)</t>
  </si>
  <si>
    <t>1607101258</t>
  </si>
  <si>
    <t>84</t>
  </si>
  <si>
    <t>766694113</t>
  </si>
  <si>
    <t>Montáž parapetních desek dřevěných, laminovaných šířky do 30 cm délky do 2,6 m</t>
  </si>
  <si>
    <t>613521696</t>
  </si>
  <si>
    <t>85</t>
  </si>
  <si>
    <t>611444020</t>
  </si>
  <si>
    <t>parapet plastový vnitřní - Deceuninck komůrkový - šíře dle aktuální situace po osazení nových oken</t>
  </si>
  <si>
    <t>-1520021574</t>
  </si>
  <si>
    <t>Poznámka k položce:_x000d_
Poznámka k položce: Jedná se o orientační vnější rozměry otvoru, před realizací nutné přesné zaměření.</t>
  </si>
  <si>
    <t>1,2*9</t>
  </si>
  <si>
    <t>0,8*2</t>
  </si>
  <si>
    <t>2,4</t>
  </si>
  <si>
    <t>0,6*2</t>
  </si>
  <si>
    <t>86</t>
  </si>
  <si>
    <t>611444150</t>
  </si>
  <si>
    <t>koncovka k parapetu plastovému vnitřnímu 1 pár</t>
  </si>
  <si>
    <t>1715476242</t>
  </si>
  <si>
    <t>87</t>
  </si>
  <si>
    <t>766621724</t>
  </si>
  <si>
    <t>Dodávka a montáž lišt rozdělujících plochu skla na menší</t>
  </si>
  <si>
    <t>2095855668</t>
  </si>
  <si>
    <t>Poznámka k položce:_x000d_
- shodný dekor s oknem_x000d_
- montáž nalepením na sklo_x000d_
- svislá lišta š. 40 mm_x000d_
- vodorovná lišta š. 20 mm</t>
  </si>
  <si>
    <t>(1,2+1,8+1,2)*5</t>
  </si>
  <si>
    <t>88</t>
  </si>
  <si>
    <t>998766202</t>
  </si>
  <si>
    <t>Přesun hmot procentní pro konstrukce truhlářské v objektech v do 12 m</t>
  </si>
  <si>
    <t>-458459236</t>
  </si>
  <si>
    <t>767</t>
  </si>
  <si>
    <t>Konstrukce zámečnické</t>
  </si>
  <si>
    <t>89</t>
  </si>
  <si>
    <t>767610115</t>
  </si>
  <si>
    <t>Montáž oken jednoduchých pevných do zdiva plochy do 0,6 m2</t>
  </si>
  <si>
    <t>413887383</t>
  </si>
  <si>
    <t>(0,7*0,4)*5</t>
  </si>
  <si>
    <t>90</t>
  </si>
  <si>
    <t>767-07</t>
  </si>
  <si>
    <t>sklepní okno, ocelový rám, výplň mřížka z tahokovu vč povrchové úpravy žárovým zinkováním, kompletní konstrukce včetně kotvení, 40x60 cm</t>
  </si>
  <si>
    <t>-1731969898</t>
  </si>
  <si>
    <t>Poznámka k položce:_x000d_
Poznámka k položce: orientační rozměry 60/40cm</t>
  </si>
  <si>
    <t>91</t>
  </si>
  <si>
    <t>767641110</t>
  </si>
  <si>
    <t>Montáž dokončení okování dveří otvíravých</t>
  </si>
  <si>
    <t>-1970437863</t>
  </si>
  <si>
    <t>92</t>
  </si>
  <si>
    <t>549146300</t>
  </si>
  <si>
    <t xml:space="preserve">kování bezpečnostní včetně štítu Golem nerez-  klika-klika</t>
  </si>
  <si>
    <t>-1979853336</t>
  </si>
  <si>
    <t>Poznámka k položce:_x000d_
Poznámka k položce: provedení dle upřesnění zástupce investora na místě u konkrétních dveří</t>
  </si>
  <si>
    <t>93</t>
  </si>
  <si>
    <t>549641500</t>
  </si>
  <si>
    <t>vložka zámková cylindrická oboustranná bezpečnostní FAB DYNAMIC + 4 klíče</t>
  </si>
  <si>
    <t>-1434813512</t>
  </si>
  <si>
    <t>94</t>
  </si>
  <si>
    <t>767649191</t>
  </si>
  <si>
    <t>Montáž dveří - samozavírače hydraulického</t>
  </si>
  <si>
    <t>1959408584</t>
  </si>
  <si>
    <t>95</t>
  </si>
  <si>
    <t>549172500</t>
  </si>
  <si>
    <t>samozavírač dveří hydraulický</t>
  </si>
  <si>
    <t>-1200901589</t>
  </si>
  <si>
    <t>96</t>
  </si>
  <si>
    <t>767661811</t>
  </si>
  <si>
    <t>Demontáž mříží pevných nebo otevíravých</t>
  </si>
  <si>
    <t>-198505199</t>
  </si>
  <si>
    <t>97</t>
  </si>
  <si>
    <t>998767202</t>
  </si>
  <si>
    <t>Přesun hmot procentní pro zámečnické konstrukce v objektech v do 12 m</t>
  </si>
  <si>
    <t>1059372405</t>
  </si>
  <si>
    <t>783</t>
  </si>
  <si>
    <t>Dokončovací práce - nátěry</t>
  </si>
  <si>
    <t>98</t>
  </si>
  <si>
    <t>783306805</t>
  </si>
  <si>
    <t>Odstranění nátěru ze zámečnických konstrukcí opálením</t>
  </si>
  <si>
    <t>-1887709162</t>
  </si>
  <si>
    <t>99</t>
  </si>
  <si>
    <t>783314101</t>
  </si>
  <si>
    <t>Základní nátěr zámečnických konstrukcí jednonásobný syntetický</t>
  </si>
  <si>
    <t>-1873906760</t>
  </si>
  <si>
    <t>100</t>
  </si>
  <si>
    <t>783315101</t>
  </si>
  <si>
    <t>Mezinátěr jednonásobný syntetický standardní zámečnických konstrukcí</t>
  </si>
  <si>
    <t>-772583399</t>
  </si>
  <si>
    <t>101</t>
  </si>
  <si>
    <t>783317101</t>
  </si>
  <si>
    <t>Krycí jednonásobný syntetický standardní nátěr zámečnických konstrukcí</t>
  </si>
  <si>
    <t>1285417735</t>
  </si>
  <si>
    <t>102</t>
  </si>
  <si>
    <t>783823135</t>
  </si>
  <si>
    <t>Penetrační silikonový nátěr hladkých, tenkovrstvých zrnitých nebo štukových omítek</t>
  </si>
  <si>
    <t>1583674439</t>
  </si>
  <si>
    <t>103</t>
  </si>
  <si>
    <t>783826675</t>
  </si>
  <si>
    <t>Hydrofobizační transparentní silikonový nátěr hrubých betonových povrchů nebo hrubých omítek</t>
  </si>
  <si>
    <t>-225697848</t>
  </si>
  <si>
    <t>104</t>
  </si>
  <si>
    <t>783827425</t>
  </si>
  <si>
    <t>Krycí dvojnásobný silikonový nátěr omítek stupně členitosti 1 a 2</t>
  </si>
  <si>
    <t>-95085480</t>
  </si>
  <si>
    <t>105</t>
  </si>
  <si>
    <t>783827429</t>
  </si>
  <si>
    <t>Příplatek k cenám dvojnásobného nátěru omítek stupně členitosti 1 a 2 za biocidní přísadu</t>
  </si>
  <si>
    <t>-1548704889</t>
  </si>
  <si>
    <t>106</t>
  </si>
  <si>
    <t>783897603</t>
  </si>
  <si>
    <t>Příplatek k cenám dvojnásobného krycího nátěru omítek za provedení styku 2 barev</t>
  </si>
  <si>
    <t>1707135563</t>
  </si>
  <si>
    <t>107</t>
  </si>
  <si>
    <t>783897611</t>
  </si>
  <si>
    <t>Příplatek k cenám dvojnásobného krycího nátěru omítek za barevné provedení v odstínu středně sytém</t>
  </si>
  <si>
    <t>151339538</t>
  </si>
  <si>
    <t>786</t>
  </si>
  <si>
    <t>Dokončovací práce - čalounické úpravy</t>
  </si>
  <si>
    <t>108</t>
  </si>
  <si>
    <t>786624121</t>
  </si>
  <si>
    <t>Montáž lamelové žaluzie do oken zdvojených kovových otevíravých, sklápěcích a vyklápěcích</t>
  </si>
  <si>
    <t>-1770826563</t>
  </si>
  <si>
    <t>okna</t>
  </si>
  <si>
    <t>(1,2*1,8)*8</t>
  </si>
  <si>
    <t>dveře</t>
  </si>
  <si>
    <t>(1*1,2)*3</t>
  </si>
  <si>
    <t>109</t>
  </si>
  <si>
    <t>55346200</t>
  </si>
  <si>
    <t>žaluzie horizontální interiérové</t>
  </si>
  <si>
    <t>-893794516</t>
  </si>
  <si>
    <t>110</t>
  </si>
  <si>
    <t>998786202</t>
  </si>
  <si>
    <t>Přesun hmot procentní pro čalounické úpravy v objektech v do 12 m</t>
  </si>
  <si>
    <t>-871369735</t>
  </si>
  <si>
    <t>22-M</t>
  </si>
  <si>
    <t>Montáže oznam. a zabezp. zařízení</t>
  </si>
  <si>
    <t>111</t>
  </si>
  <si>
    <t>220320022</t>
  </si>
  <si>
    <t>Montáž hodin hlavních HH 1 nebo EH 1</t>
  </si>
  <si>
    <t>-932856009</t>
  </si>
  <si>
    <t>112</t>
  </si>
  <si>
    <t>3944525R1</t>
  </si>
  <si>
    <t>Kruhové venkovní hodiny analogové dvoustranné na konzolu KVD 60 24V/K 211 dle nové Sm. SŽ č. 118 vč. tvrzeného skla, sekundového strojku a ručky, osvětlení a soumrakového spínače v korporátním provedení</t>
  </si>
  <si>
    <t>256</t>
  </si>
  <si>
    <t>682508727</t>
  </si>
  <si>
    <t>113</t>
  </si>
  <si>
    <t>3944525R3</t>
  </si>
  <si>
    <t>Hlavní mikroprocesorové hodiny EH 72 s vestavěným akumulátorem, dvoulinkové včetně příslušenství a linkového rozvaděče se zdrojem pro ovládání venkovních hodin</t>
  </si>
  <si>
    <t>-1998895983</t>
  </si>
  <si>
    <t>114</t>
  </si>
  <si>
    <t>220370101</t>
  </si>
  <si>
    <t>Funkční dodavatelské přezkoušení železničního rozhlasového zařízení reproduktoru</t>
  </si>
  <si>
    <t>1858440319</t>
  </si>
  <si>
    <t>115</t>
  </si>
  <si>
    <t>220370440</t>
  </si>
  <si>
    <t>Montáž reproduktoru vč. konzoly</t>
  </si>
  <si>
    <t>-93096990</t>
  </si>
  <si>
    <t>Poznámka k položce:_x000d_
Práce na těchto zařízeních je nutné koordinovat se správcem těchto zařízení - správou sdělovací a zabezpečovací techniky SSZT!</t>
  </si>
  <si>
    <t>116</t>
  </si>
  <si>
    <t>22-M-000</t>
  </si>
  <si>
    <t>reproduktor DEXON SC20AH vč. konzoly kompletní</t>
  </si>
  <si>
    <t>-821355647</t>
  </si>
  <si>
    <t>117</t>
  </si>
  <si>
    <t>22037044R2</t>
  </si>
  <si>
    <t>Zapravení a výměna stávajícího vedení oznamovacích a slaboproudých zařízení na fasádě</t>
  </si>
  <si>
    <t>-932048313</t>
  </si>
  <si>
    <t xml:space="preserve"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_x000d_
Práce na těchto zařízeních je nutné koordinovat se správcem těchto zařízení - správou sdělovací a zabezpečovací techniky SSZT!</t>
  </si>
  <si>
    <t>SO.02 - Oprava přístřešku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</si>
  <si>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</si>
  <si>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</si>
  <si>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</si>
  <si>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</si>
  <si>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997 -  Přesun sutě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</si>
  <si>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</si>
  <si>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</si>
  <si>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</si>
  <si>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</si>
  <si>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>Zemní práce</t>
  </si>
  <si>
    <t>113107122</t>
  </si>
  <si>
    <t>Odstranění podkladu z kameniva drceného tl 200 mm ručně</t>
  </si>
  <si>
    <t>-2115948957</t>
  </si>
  <si>
    <t>113107130</t>
  </si>
  <si>
    <t>Odstranění podkladu z betonu prostého tl 100 mm ručně</t>
  </si>
  <si>
    <t>-833501054</t>
  </si>
  <si>
    <t>3*6,9</t>
  </si>
  <si>
    <t>181951112</t>
  </si>
  <si>
    <t>Úprava pláně v hornině třídy těžitelnosti I, skupiny 1 až 3 se zhutněním</t>
  </si>
  <si>
    <t>-49182649</t>
  </si>
  <si>
    <t>Zakládání</t>
  </si>
  <si>
    <t>275321511</t>
  </si>
  <si>
    <t>Základové patky ze ŽB bez zvýšených nároků na prostředí tř. C 25/30 - sloupy</t>
  </si>
  <si>
    <t>-827686927</t>
  </si>
  <si>
    <t>3*0,5*0,5*1,2"sloupy"</t>
  </si>
  <si>
    <t>275351111</t>
  </si>
  <si>
    <t>Bednění základových bloků tradiční oboustranné</t>
  </si>
  <si>
    <t>18998537</t>
  </si>
  <si>
    <t>3*2*0,2</t>
  </si>
  <si>
    <t>Komunikace</t>
  </si>
  <si>
    <t>56472111R</t>
  </si>
  <si>
    <t>Podklad z kameniva hrubého drceného vel. 8-16 mm tl 50 mm</t>
  </si>
  <si>
    <t>-680778</t>
  </si>
  <si>
    <t>564760111</t>
  </si>
  <si>
    <t>Podklad z kameniva hrubého drceného vel. 16-32 mm tl 200 mm</t>
  </si>
  <si>
    <t>395637204</t>
  </si>
  <si>
    <t>596841222</t>
  </si>
  <si>
    <t>Kladení betonové dlažby komunikací pro pěší do lože z cement malty vel do 0,25 m2 plochy do 300 m2</t>
  </si>
  <si>
    <t>-865339493</t>
  </si>
  <si>
    <t>5924600R</t>
  </si>
  <si>
    <t>dlažba plošná betonová terasová reliéfní impregnovaná ALMA PCT 400x400x40mm</t>
  </si>
  <si>
    <t>1122724566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</si>
  <si>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úprav.Barvu určí investor.</t>
  </si>
  <si>
    <t>20,7*1,3 "Přepočtené koeficientem množství</t>
  </si>
  <si>
    <t>721140802</t>
  </si>
  <si>
    <t>Demontáž litinových dešťových svodů</t>
  </si>
  <si>
    <t>1846444462</t>
  </si>
  <si>
    <t>1630094330</t>
  </si>
  <si>
    <t>721300941</t>
  </si>
  <si>
    <t>Pročištění a zprovoznění dešťových vpustí vč. odtokového potrubí</t>
  </si>
  <si>
    <t>150011641</t>
  </si>
  <si>
    <t>101975537</t>
  </si>
  <si>
    <t>1936479238</t>
  </si>
  <si>
    <t>Ostatní konstrukce a práce-bourání</t>
  </si>
  <si>
    <t>113202111</t>
  </si>
  <si>
    <t>Vytrhání obrub</t>
  </si>
  <si>
    <t>936492550</t>
  </si>
  <si>
    <t>7+3</t>
  </si>
  <si>
    <t>1161760021</t>
  </si>
  <si>
    <t>916231113</t>
  </si>
  <si>
    <t>Osazení chodníkového obrubníku betonového ležatého s boční opěrou do lože z betonu prostého</t>
  </si>
  <si>
    <t>-283767509</t>
  </si>
  <si>
    <t>59217017</t>
  </si>
  <si>
    <t>obrubník betonový chodníkový 1000x100x250mm</t>
  </si>
  <si>
    <t>-2051556914</t>
  </si>
  <si>
    <t>916241113</t>
  </si>
  <si>
    <t>Osazení obrubníku kamenného ležatého s boční opěrou do lože z betonu prostého</t>
  </si>
  <si>
    <t>-1674699217</t>
  </si>
  <si>
    <t>949101112</t>
  </si>
  <si>
    <t>Lešení pomocné pro objekty pozemních staveb s lešeňovou podlahou v do 3,5 m zatížení do 150 kg/m2</t>
  </si>
  <si>
    <t>1763920417</t>
  </si>
  <si>
    <t>6,9*3</t>
  </si>
  <si>
    <t>961055111</t>
  </si>
  <si>
    <t>Bourání základů ze ŽB</t>
  </si>
  <si>
    <t>-1100640169</t>
  </si>
  <si>
    <t>965081333</t>
  </si>
  <si>
    <t>Bourání podlah z dlaždic bez podkladního lože nebo mazaniny, s jakoukoliv výplní spár betonových, teracových nebo čedičových tl. do 30 mm, plochy přes 1 m2</t>
  </si>
  <si>
    <t>1401254627</t>
  </si>
  <si>
    <t>979024442</t>
  </si>
  <si>
    <t>Očištění vybouraných obrubníků a krajníků chodníkových</t>
  </si>
  <si>
    <t>632988827</t>
  </si>
  <si>
    <t xml:space="preserve"> Přesun sutě</t>
  </si>
  <si>
    <t>997013111</t>
  </si>
  <si>
    <t>Vnitrostaveništní doprava suti a vybouraných hmot pro budovy v do 6 m s použitím mechanizace</t>
  </si>
  <si>
    <t>-1641528520</t>
  </si>
  <si>
    <t>1917328465</t>
  </si>
  <si>
    <t>-1867380303</t>
  </si>
  <si>
    <t>21,536*19 "Přepočtené koeficientem množství</t>
  </si>
  <si>
    <t>-1170724757</t>
  </si>
  <si>
    <t>23,238</t>
  </si>
  <si>
    <t>-2,976</t>
  </si>
  <si>
    <t>-3,36</t>
  </si>
  <si>
    <t>-10,971</t>
  </si>
  <si>
    <t>997013811</t>
  </si>
  <si>
    <t>Poplatek za uložení na skládce (skládkovné) stavebního odpadu dřevěného kód odpadu 17 02 01</t>
  </si>
  <si>
    <t>-1498530974</t>
  </si>
  <si>
    <t>997221855</t>
  </si>
  <si>
    <t>Poplatek za uložení odpadu z kameniva na skládce (skládkovné)</t>
  </si>
  <si>
    <t>783295081</t>
  </si>
  <si>
    <t>997221862</t>
  </si>
  <si>
    <t>Poplatek za uložení stavebního odpadu na recyklační skládce (skládkovné) z armovaného betonu pod kódem 17 01 01</t>
  </si>
  <si>
    <t>-820277054</t>
  </si>
  <si>
    <t>-613014422</t>
  </si>
  <si>
    <t>21,536-15,686</t>
  </si>
  <si>
    <t>998223011</t>
  </si>
  <si>
    <t>Přesun hmot pro pozemní komunikace s krytem dlážděným</t>
  </si>
  <si>
    <t>-179055090</t>
  </si>
  <si>
    <t>762</t>
  </si>
  <si>
    <t>Konstrukce tesařské</t>
  </si>
  <si>
    <t>762083122</t>
  </si>
  <si>
    <t>Impregnace řeziva proti dřevokaznému hmyzu, houbám a plísním máčením třída ohrožení 3 a 4</t>
  </si>
  <si>
    <t>-1104440644</t>
  </si>
  <si>
    <t>32,4*0,025+0,417</t>
  </si>
  <si>
    <t>76233213R</t>
  </si>
  <si>
    <t>Výměna nosných částí krovů včetně profilace dle stávajícího vzhledu z KVH hranolů</t>
  </si>
  <si>
    <t>1814861970</t>
  </si>
  <si>
    <t>Poznámka k položce:_x000d_
Poznámka k položce: Jedná se o kompletní výměnu včetně demontáže stávajících konstrukcí a přípravy pro osazení</t>
  </si>
  <si>
    <t>2*3,3+3*1"sloupy+pásky150/150 mm"</t>
  </si>
  <si>
    <t>2*10,8"pozednice 150/150mm + 200/250 mm"</t>
  </si>
  <si>
    <t>13*4"krokve 150/150 mm"</t>
  </si>
  <si>
    <t>762341260</t>
  </si>
  <si>
    <t>Montáž bednění střech rovných a šikmých sklonu do 60° z palubek</t>
  </si>
  <si>
    <t>-663747401</t>
  </si>
  <si>
    <t>4*10,8</t>
  </si>
  <si>
    <t>61191184</t>
  </si>
  <si>
    <t>palubky SM 25x146mm A/B</t>
  </si>
  <si>
    <t>1891337943</t>
  </si>
  <si>
    <t>43,2*1,1 "Přepočtené koeficientem množství"</t>
  </si>
  <si>
    <t>762341811</t>
  </si>
  <si>
    <t>Demontáž bednění střech z prken</t>
  </si>
  <si>
    <t>-656598184</t>
  </si>
  <si>
    <t>762342214</t>
  </si>
  <si>
    <t>Montáž laťování na střechách jednoduchých sklonu do 60° osové vzdálenosti do 360 mm</t>
  </si>
  <si>
    <t>519389151</t>
  </si>
  <si>
    <t>60514114</t>
  </si>
  <si>
    <t>řezivo jehličnaté lať impregnovaná dl 4 m</t>
  </si>
  <si>
    <t>848755388</t>
  </si>
  <si>
    <t>14*10,8*0,04*0,06</t>
  </si>
  <si>
    <t>0,363*0,15"prořez,ztratné, mat. rezerva"</t>
  </si>
  <si>
    <t>762342441</t>
  </si>
  <si>
    <t>Montáž lišt trojúhelníkových nebo kontralatí na střechách sklonu do 60°</t>
  </si>
  <si>
    <t>802419082</t>
  </si>
  <si>
    <t>13*4</t>
  </si>
  <si>
    <t>-125412700</t>
  </si>
  <si>
    <t>13*4*0,06*0,06</t>
  </si>
  <si>
    <t>0,139*0,15"ztratné, prořez, mat. rezerva"</t>
  </si>
  <si>
    <t>762342812</t>
  </si>
  <si>
    <t>Demontáž laťování střech z latí osové vzdálenosti do 0,50 m</t>
  </si>
  <si>
    <t>-343947068</t>
  </si>
  <si>
    <t>762395000</t>
  </si>
  <si>
    <t>Spojovací prostředky pro montáž krovu, bednění, laťování, světlíky, klíny</t>
  </si>
  <si>
    <t>452018677</t>
  </si>
  <si>
    <t>1,227+0,417+0,208</t>
  </si>
  <si>
    <t>998762202</t>
  </si>
  <si>
    <t>Přesun hmot procentní pro kce tesařské v objektech v do 12 m</t>
  </si>
  <si>
    <t>2114327051</t>
  </si>
  <si>
    <t>764001821</t>
  </si>
  <si>
    <t>Demontáž krytiny ze svitků nebo tabulí do suti</t>
  </si>
  <si>
    <t>-227761341</t>
  </si>
  <si>
    <t>10,8*4</t>
  </si>
  <si>
    <t>764002801</t>
  </si>
  <si>
    <t>Demontáž závětrné lišty do suti</t>
  </si>
  <si>
    <t>348822573</t>
  </si>
  <si>
    <t>764002812</t>
  </si>
  <si>
    <t>Demontáž okapového plechu do suti v krytině skládané</t>
  </si>
  <si>
    <t>1219011392</t>
  </si>
  <si>
    <t>764002871</t>
  </si>
  <si>
    <t>Demontáž lemování zdí do suti</t>
  </si>
  <si>
    <t>-1514616843</t>
  </si>
  <si>
    <t>10,8+3</t>
  </si>
  <si>
    <t>764004801</t>
  </si>
  <si>
    <t>Demontáž podokapního žlabu do suti</t>
  </si>
  <si>
    <t>1883075095</t>
  </si>
  <si>
    <t>1829309296</t>
  </si>
  <si>
    <t>764111641.LND</t>
  </si>
  <si>
    <t>Krytina střechy rovné drážkováním ze svitků LINDAB SEAMLINE Elite rš 670 mm sklonu do 30°</t>
  </si>
  <si>
    <t>-1244813323</t>
  </si>
  <si>
    <t xml:space="preserve">Poznámka k položce:_x000d_
Poznámka k položce: Předpokládaná barva 088 břidlicově šedá matná, kód barvy BRSE, NCS S 7005-B20G, RAL 7016, struktura jemně strukturovaná,  barva bude finálně odsouhlasena na základě předložení vzorníku zástupcem ivestora na místě.</t>
  </si>
  <si>
    <t>764212635</t>
  </si>
  <si>
    <t>Oplechování štítu závětrnou lištou z Pz s povrchovou úpravou (poplastovaný plech) rš 400 mm</t>
  </si>
  <si>
    <t>213105117</t>
  </si>
  <si>
    <t xml:space="preserve"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</si>
  <si>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76421266R</t>
  </si>
  <si>
    <t>Oplechování rovné okapové hrany z Pz s povrchovou úpravou (poplastovaný plech) rš 400 mm</t>
  </si>
  <si>
    <t>1873204756</t>
  </si>
  <si>
    <t>764213456</t>
  </si>
  <si>
    <t>Sněhový zachytávač krytiny z Pz plechu průběžný dvoutrubkový</t>
  </si>
  <si>
    <t>2117253540</t>
  </si>
  <si>
    <t>764311604</t>
  </si>
  <si>
    <t>Lemování rovných zdí střech z Pz s povrchovou úpravou rš 330 mm</t>
  </si>
  <si>
    <t>-1826346934</t>
  </si>
  <si>
    <t>764511602</t>
  </si>
  <si>
    <t>Žlab podokapní půlkruhový z Pz s povrchovou úpravou rš 330 mm</t>
  </si>
  <si>
    <t>143035646</t>
  </si>
  <si>
    <t>764511642</t>
  </si>
  <si>
    <t>Kotlík oválný (trychtýřový) pro podokapní žlaby z Pz s povrchovou úpravou 330/100 mm</t>
  </si>
  <si>
    <t>-896190112</t>
  </si>
  <si>
    <t>187800076</t>
  </si>
  <si>
    <t>263954660</t>
  </si>
  <si>
    <t>765</t>
  </si>
  <si>
    <t>Krytina skládaná</t>
  </si>
  <si>
    <t>765113121</t>
  </si>
  <si>
    <t>Okapová hrana s větrací mřížkou jednoduchou</t>
  </si>
  <si>
    <t>1293704442</t>
  </si>
  <si>
    <t>6,9+3,9</t>
  </si>
  <si>
    <t>765191023</t>
  </si>
  <si>
    <t>Montáž pojistné hydroizolační fólie kladené ve sklonu přes 20° s lepenými spoji na bednění</t>
  </si>
  <si>
    <t>812306583</t>
  </si>
  <si>
    <t>28329043</t>
  </si>
  <si>
    <t>fólie difuzně propustné s nakašírovanou strukturovanou rohoží pod hladkou plechovou krytinu se samolepící páskou v podélném přesahu</t>
  </si>
  <si>
    <t>1188168231</t>
  </si>
  <si>
    <t>43,2*1,15 'Přepočtené koeficientem množství</t>
  </si>
  <si>
    <t>998765202</t>
  </si>
  <si>
    <t>Přesun hmot procentní pro krytiny skládané v objektech v do 12 m</t>
  </si>
  <si>
    <t>1751623140</t>
  </si>
  <si>
    <t>767531111</t>
  </si>
  <si>
    <t>Montáž vstupních kovových nebo plastových rohoží čistících zón</t>
  </si>
  <si>
    <t>-1088755535</t>
  </si>
  <si>
    <t>(0,5*1)*2</t>
  </si>
  <si>
    <t>69752003</t>
  </si>
  <si>
    <t>rohož vstupní provedení hliník super 27 mm zabezpečená proti odcizení</t>
  </si>
  <si>
    <t>-393319327</t>
  </si>
  <si>
    <t>767531121</t>
  </si>
  <si>
    <t>Osazení zapuštěného rámu z L profilů k čistícím rohožím</t>
  </si>
  <si>
    <t>2024985113</t>
  </si>
  <si>
    <t>(0,5+1)*2</t>
  </si>
  <si>
    <t>69752160</t>
  </si>
  <si>
    <t>rám pro zapuštění profil L-30/30 25/25 20/30 15/30-Al</t>
  </si>
  <si>
    <t>1969654147</t>
  </si>
  <si>
    <t>767996701</t>
  </si>
  <si>
    <t>Demontáž atypických zámečnických konstrukcí řezáním hmotnosti jednotlivých dílů do 50 kg (váha)</t>
  </si>
  <si>
    <t>kg</t>
  </si>
  <si>
    <t>265863658</t>
  </si>
  <si>
    <t>998767102</t>
  </si>
  <si>
    <t>Přesun hmot tonážní pro zámečnické konstrukce v objektech v do 12 m</t>
  </si>
  <si>
    <t>1586012513</t>
  </si>
  <si>
    <t xml:space="preserve"> Dokončovací práce</t>
  </si>
  <si>
    <t>783201401</t>
  </si>
  <si>
    <t>Příprava podkladu tesařských konstrukcí před provedením nátěru ometení</t>
  </si>
  <si>
    <t>933209616</t>
  </si>
  <si>
    <t>2*4*0,6+3*1*0,6"sloupy+pásky 150/150 mm"</t>
  </si>
  <si>
    <t>2*10,9*0,6+2*10,9*0,7"pozednice 150/150mm + 200/150 mm"</t>
  </si>
  <si>
    <t>13*4*0,6"krokve 150/150 mm"</t>
  </si>
  <si>
    <t>10,9*4"palubky-strop"</t>
  </si>
  <si>
    <t>783213121</t>
  </si>
  <si>
    <t>Napouštěcí dvojnásobný syntetický fungicidní nátěr tesařských konstrukcí zabudovaných do konstrukce</t>
  </si>
  <si>
    <t>-1604694852</t>
  </si>
  <si>
    <t>783218111</t>
  </si>
  <si>
    <t>Lazurovací dvojnásobný syntetický nátěr tesařských konstrukcí</t>
  </si>
  <si>
    <t>-1145524601</t>
  </si>
  <si>
    <t>OST</t>
  </si>
  <si>
    <t>Poznámky</t>
  </si>
  <si>
    <t>000000002</t>
  </si>
  <si>
    <t>262144</t>
  </si>
  <si>
    <t>151545678</t>
  </si>
  <si>
    <t xml:space="preserve"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</si>
  <si>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SO.03 - Oprava střechy</t>
  </si>
  <si>
    <t xml:space="preserve">    742 -  Elektroinstalace</t>
  </si>
  <si>
    <t>314271500.1</t>
  </si>
  <si>
    <t>Zabezpečení komínových těles po odbourání</t>
  </si>
  <si>
    <t>208066176</t>
  </si>
  <si>
    <t>314272401</t>
  </si>
  <si>
    <t>Komínové těleso betonové s integrovanou izolací jednoprůduchové s izostatickými (keramickými hrdlovými) vložkami D 16 cm v 3 m</t>
  </si>
  <si>
    <t>soubor</t>
  </si>
  <si>
    <t>1383148420</t>
  </si>
  <si>
    <t>314272411</t>
  </si>
  <si>
    <t>Příplatek ke komínovému tělesu betonovému jednoprůduchovému s izostatickými (keramickými hrdlovými) vložkami D 16 cm ZKD 1 m výšky</t>
  </si>
  <si>
    <t>-1176415210</t>
  </si>
  <si>
    <t>314272423</t>
  </si>
  <si>
    <t>Komínový plášť imitace obezdění pro jednoprůduchový betonový komín v 1,00 m vložka do D 18 cm</t>
  </si>
  <si>
    <t>1565937677</t>
  </si>
  <si>
    <t>D+M doplňků střechy vč. povrchové úpravy - konzole, antény, průchodky, držáky aj. vč. demontáže stávajících</t>
  </si>
  <si>
    <t>1872816493</t>
  </si>
  <si>
    <t>952903001.2.1</t>
  </si>
  <si>
    <t>Vyčištění půdy a vyklizení velkoobjemové odpadu včetně odvozu a likvidace odpadu a dřevěných příček</t>
  </si>
  <si>
    <t>1157808412</t>
  </si>
  <si>
    <t>314272000R</t>
  </si>
  <si>
    <t>Práce spojené se stavbou nového komínu (prostupy, omítka, atd.)</t>
  </si>
  <si>
    <t>169173227</t>
  </si>
  <si>
    <t>962032631</t>
  </si>
  <si>
    <t>Bourání zdiva komínového nad střechou z cihel na MV nebo MVC</t>
  </si>
  <si>
    <t>-1647792000</t>
  </si>
  <si>
    <t>(0,5*0,9*14)*2</t>
  </si>
  <si>
    <t>97604223R</t>
  </si>
  <si>
    <t>Revize spalinových cest dle zákona č. 320/2015 Sb., o hasičském záchranném záchranném sboru a zákona č. 133/1985 Sb., o požární ochraně</t>
  </si>
  <si>
    <t>682991547</t>
  </si>
  <si>
    <t>976047231</t>
  </si>
  <si>
    <t>Vybourání betonových nebo ŽB krycích desek tl do 100 mm</t>
  </si>
  <si>
    <t>-427550476</t>
  </si>
  <si>
    <t>(0,45*0,9)*2</t>
  </si>
  <si>
    <t>997006004</t>
  </si>
  <si>
    <t>Pytlování nebezpečného odpadu ze střešních šablon s obsahem azbestu</t>
  </si>
  <si>
    <t>1752877959</t>
  </si>
  <si>
    <t>-774942140</t>
  </si>
  <si>
    <t>1783215276</t>
  </si>
  <si>
    <t>452928353</t>
  </si>
  <si>
    <t>35,911*19 'Přepočtené koeficientem množství</t>
  </si>
  <si>
    <t>99701350R</t>
  </si>
  <si>
    <t>Odvoz výzisku z železného šrotu na místo určené objednatelem do 20 km se složením</t>
  </si>
  <si>
    <t>-2053416180</t>
  </si>
  <si>
    <t xml:space="preserve"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</si>
  <si>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997013609</t>
  </si>
  <si>
    <t>Poplatek za uložení na skládce (skládkovné) stavebního odpadu ze směsí nebo oddělených frakcí betonu, cihel a keramických výrobků kód odpadu 17 01 07</t>
  </si>
  <si>
    <t>-1312397002</t>
  </si>
  <si>
    <t>997013635</t>
  </si>
  <si>
    <t>Poplatek za uložení na skládce (skládkovné) komunálního odpadu kód odpadu 20 03 01</t>
  </si>
  <si>
    <t>1148467905</t>
  </si>
  <si>
    <t>Poplatek za uložení stavebního dřevěného odpadu na skládce (skládkovné)</t>
  </si>
  <si>
    <t>-1698143235</t>
  </si>
  <si>
    <t>997013821</t>
  </si>
  <si>
    <t>Poplatek za uložení na skládce (skládkovné) stavebního odpadu s obsahem azbestu kód odpadu 17 06 05</t>
  </si>
  <si>
    <t>-1560168895</t>
  </si>
  <si>
    <t>1537274539</t>
  </si>
  <si>
    <t xml:space="preserve"> Elektroinstalace</t>
  </si>
  <si>
    <t>742420021</t>
  </si>
  <si>
    <t>Montáž společné televizní antény antenního stožáru včetně upevňovacího materiálu</t>
  </si>
  <si>
    <t>394513479</t>
  </si>
  <si>
    <t>31674068R</t>
  </si>
  <si>
    <t>stožár anténní Pz v 3m</t>
  </si>
  <si>
    <t>-1936776436</t>
  </si>
  <si>
    <t>762081351</t>
  </si>
  <si>
    <t>Vyrovnání a příprava st. krovů pro novou krytinu</t>
  </si>
  <si>
    <t>-1356540972</t>
  </si>
  <si>
    <t>(6,1*14)*2</t>
  </si>
  <si>
    <t>(5,4*13)*2</t>
  </si>
  <si>
    <t>1786375863</t>
  </si>
  <si>
    <t>Výměna poškozených nosných částí krovů včetně profilace dle stávajícího vzhledu</t>
  </si>
  <si>
    <t>-2082199057</t>
  </si>
  <si>
    <t>311,2*0,3 'Přepočtené koeficientem množství</t>
  </si>
  <si>
    <t>762341210</t>
  </si>
  <si>
    <t>Montáž bednění střech rovných a šikmých sklonu do 60° z hrubých prken na sraz</t>
  </si>
  <si>
    <t>-762245527</t>
  </si>
  <si>
    <t>294,12</t>
  </si>
  <si>
    <t>-102,4</t>
  </si>
  <si>
    <t>60515111</t>
  </si>
  <si>
    <t>řezivo jehličnaté boční prkno jakost I.-II. 2-3cm</t>
  </si>
  <si>
    <t>196654669</t>
  </si>
  <si>
    <t>191,72*0,025</t>
  </si>
  <si>
    <t>4,793*1,1 'Přepočtené koeficientem množství</t>
  </si>
  <si>
    <t>-41761554</t>
  </si>
  <si>
    <t>vysoká střecha</t>
  </si>
  <si>
    <t>(6,1*1)*4</t>
  </si>
  <si>
    <t>(11,4*2)*2</t>
  </si>
  <si>
    <t>nízká střecha</t>
  </si>
  <si>
    <t>(5,4*1)*2</t>
  </si>
  <si>
    <t>(10,8*1)*2</t>
  </si>
  <si>
    <t>1834135914</t>
  </si>
  <si>
    <t>102,4*1,15 'Přepočtené koeficientem množství</t>
  </si>
  <si>
    <t>-1200676628</t>
  </si>
  <si>
    <t>986396103</t>
  </si>
  <si>
    <t>605141140</t>
  </si>
  <si>
    <t>řezivo jehličnaté,střešní latě impregnované dl 4 - 5 m</t>
  </si>
  <si>
    <t>1317972640</t>
  </si>
  <si>
    <t>((0,04*0,06)*13,4*21)*2</t>
  </si>
  <si>
    <t>((0,04*0,06)*11,8*19)*2</t>
  </si>
  <si>
    <t>-1310137247</t>
  </si>
  <si>
    <t>780632920</t>
  </si>
  <si>
    <t>311,2*0,04*0,06</t>
  </si>
  <si>
    <t>0,747*1,1 'Přepočtené koeficientem množství</t>
  </si>
  <si>
    <t>762342811</t>
  </si>
  <si>
    <t>Demontáž laťování střech z latí osové vzdálenosti do 0,22 m</t>
  </si>
  <si>
    <t>-773185495</t>
  </si>
  <si>
    <t>-1330481130</t>
  </si>
  <si>
    <t>5,272</t>
  </si>
  <si>
    <t>102,4*0,025</t>
  </si>
  <si>
    <t>2,427</t>
  </si>
  <si>
    <t>0,822</t>
  </si>
  <si>
    <t>1534722126</t>
  </si>
  <si>
    <t>804052341</t>
  </si>
  <si>
    <t>6,1*4</t>
  </si>
  <si>
    <t>5,4*2</t>
  </si>
  <si>
    <t>-12811718</t>
  </si>
  <si>
    <t>13,4*2</t>
  </si>
  <si>
    <t>11,8*2</t>
  </si>
  <si>
    <t>764002821</t>
  </si>
  <si>
    <t>Demontáž střešního výlezu do suti</t>
  </si>
  <si>
    <t>1154779005</t>
  </si>
  <si>
    <t>764002881</t>
  </si>
  <si>
    <t>Demontáž lemování střešních prostupů do suti</t>
  </si>
  <si>
    <t>1666757231</t>
  </si>
  <si>
    <t>1,2*2</t>
  </si>
  <si>
    <t>764003801</t>
  </si>
  <si>
    <t>Demontáž lemování trub, konzol, držáků, ventilačních nástavců a jiných kusových prvků do suti</t>
  </si>
  <si>
    <t>-962662904</t>
  </si>
  <si>
    <t>885014981</t>
  </si>
  <si>
    <t>76411165R</t>
  </si>
  <si>
    <t>Krytina střechy rovné z taškových tabulí z Pz plechu s povrchovou úpravou (poplastovaný plech) sklonu do 60°</t>
  </si>
  <si>
    <t>-1520172447</t>
  </si>
  <si>
    <t xml:space="preserve"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</si>
  <si>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(7,1*13,4)*2"vysoká střecha"</t>
  </si>
  <si>
    <t>(4,4*11,8)*2"nízká střecha"</t>
  </si>
  <si>
    <t>7642011001</t>
  </si>
  <si>
    <t>Montáž zachytávače listí do okapu</t>
  </si>
  <si>
    <t>1752249021</t>
  </si>
  <si>
    <t>59244000</t>
  </si>
  <si>
    <t>zachytávač listí do okapového žlabu</t>
  </si>
  <si>
    <t>-228777855</t>
  </si>
  <si>
    <t>764211625</t>
  </si>
  <si>
    <t>Oplechování větraného hřebene s větracím pásem z Pz s povrchovou úpravou (poplastovaný plech) rš 400 mm</t>
  </si>
  <si>
    <t>-1377618410</t>
  </si>
  <si>
    <t>13,4+11,8</t>
  </si>
  <si>
    <t>-1589242244</t>
  </si>
  <si>
    <t>76421265R</t>
  </si>
  <si>
    <t>Oplechování rovné okapové hrany z Pz s povrchovou úpravou (poplastovaný plech) rš 330 mm</t>
  </si>
  <si>
    <t>267237181</t>
  </si>
  <si>
    <t>1712871827</t>
  </si>
  <si>
    <t>Sněhový zachytávač krytiny z Pz plechu s povrchovou úpravou (poplastovaný plech) průběžný dvoutrubkový</t>
  </si>
  <si>
    <t>-525860969</t>
  </si>
  <si>
    <t>764213652.1</t>
  </si>
  <si>
    <t>Střešní výlez rozměru 600 x 600 mm, střechy s krytinou skládanou nebo plechovou</t>
  </si>
  <si>
    <t>-1832393306</t>
  </si>
  <si>
    <t>764311605</t>
  </si>
  <si>
    <t>Lemování rovných zdí střech s krytinou prejzovou nebo vlnitou z Pz s povrchovou úpravou rš 400 mm</t>
  </si>
  <si>
    <t>1782842852</t>
  </si>
  <si>
    <t>764314612</t>
  </si>
  <si>
    <t>Lemování prostupů střech s krytinou skládanou nebo plechovou z Pz s povrchovou úpravou</t>
  </si>
  <si>
    <t>-417576647</t>
  </si>
  <si>
    <t>764315621</t>
  </si>
  <si>
    <t>Lemování trub, konzol,držáků z Pz s povrch úpravou (poplastovaný plech) střech s krytinou skládanou D do 75 mm</t>
  </si>
  <si>
    <t>-1867558161</t>
  </si>
  <si>
    <t>764316643</t>
  </si>
  <si>
    <t>Větrací komínek izolovaný s průchodkou na skládané krytině z taškových tabulí s povrch. úpravou (poplastovaný plech) D 110mm</t>
  </si>
  <si>
    <t>-274241209</t>
  </si>
  <si>
    <t>-1847820694</t>
  </si>
  <si>
    <t>1680098317</t>
  </si>
  <si>
    <t>1933039303</t>
  </si>
  <si>
    <t>-1162520168</t>
  </si>
  <si>
    <t>765131803</t>
  </si>
  <si>
    <t>Demontáž azbestocementové skládané krytiny sklonu do 30° do suti</t>
  </si>
  <si>
    <t>-129736945</t>
  </si>
  <si>
    <t>765131823</t>
  </si>
  <si>
    <t>Demontáž hřebene nebo nároží z hřebenáčů azbestocementové skládané krytiny sklonu do 30° do suti</t>
  </si>
  <si>
    <t>-1585042062</t>
  </si>
  <si>
    <t>765131843</t>
  </si>
  <si>
    <t>Příplatek k cenám demontáže skládané azbestocementové krytiny za sklon přes 30°</t>
  </si>
  <si>
    <t>-724790874</t>
  </si>
  <si>
    <t>765131853</t>
  </si>
  <si>
    <t>Příplatek k cenám demontáže hřebene nebo nároží skládané azbestocementové krytiny za sklon přes 30°</t>
  </si>
  <si>
    <t>-328693931</t>
  </si>
  <si>
    <t>-1785071317</t>
  </si>
  <si>
    <t>63150819.ISV</t>
  </si>
  <si>
    <t>TYVEK SOLID, 50 000 × 1500mm, role 75 m2, kontaktní pojistná hydroizolace určená pro šikmé střechy a aplikaci na bednění.</t>
  </si>
  <si>
    <t>952935701</t>
  </si>
  <si>
    <t>294,12*1,15 'Přepočtené koeficientem množství</t>
  </si>
  <si>
    <t>1049725424</t>
  </si>
  <si>
    <t>783201201</t>
  </si>
  <si>
    <t>Obroušení tesařských konstrukcí před provedením nátěru</t>
  </si>
  <si>
    <t>-590399011</t>
  </si>
  <si>
    <t>783201201.1</t>
  </si>
  <si>
    <t>Příprava podkladu tesařských konstrukcí před provedením nátěru broušení s opálením všech stávajících vrstev</t>
  </si>
  <si>
    <t>-711135769</t>
  </si>
  <si>
    <t>318249109</t>
  </si>
  <si>
    <t>102,4</t>
  </si>
  <si>
    <t>1307572547</t>
  </si>
  <si>
    <t>1066834203</t>
  </si>
  <si>
    <t>1528521090</t>
  </si>
  <si>
    <t>SO.04 - Oprava čekárny</t>
  </si>
  <si>
    <t xml:space="preserve">    O01 - Mobiliář</t>
  </si>
  <si>
    <t xml:space="preserve">    733 - Ústřední vytápění - rozvodné potrubí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</si>
  <si>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</si>
  <si>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</si>
  <si>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</si>
  <si>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784 - Dokončovací práce - malby</t>
  </si>
  <si>
    <t>340271041</t>
  </si>
  <si>
    <t>Zazdívka otvorů v příčkách nebo stěnách plochy do 1 m2 tvárnicemi pórobetonovými tl 150 mm</t>
  </si>
  <si>
    <t>1580881075</t>
  </si>
  <si>
    <t>1,1*1,1"pokladní okno"</t>
  </si>
  <si>
    <t>612131121</t>
  </si>
  <si>
    <t>Penetrace akrylát-silikonová vnitřních stěn nanášená ručně</t>
  </si>
  <si>
    <t>-381031679</t>
  </si>
  <si>
    <t>612142001</t>
  </si>
  <si>
    <t>Potažení vnitřních stěn sklovláknitým pletivem vtlačeným do tenkovrstvé hmoty</t>
  </si>
  <si>
    <t>-2139954018</t>
  </si>
  <si>
    <t>612311131</t>
  </si>
  <si>
    <t>Potažení vnitřních stěn vápenným štukem tloušťky do 3 mm ručně</t>
  </si>
  <si>
    <t>-2116580430</t>
  </si>
  <si>
    <t>612325413</t>
  </si>
  <si>
    <t>Oprava vnitřní vápenocementové hladké omítky stěn v rozsahu plochy do 50%</t>
  </si>
  <si>
    <t>552984893</t>
  </si>
  <si>
    <t>632450132</t>
  </si>
  <si>
    <t>Vyrovnávací cementový potěr tl do 30 mm ze suchých směsí provedený v ploše</t>
  </si>
  <si>
    <t>739310164</t>
  </si>
  <si>
    <t>949101111</t>
  </si>
  <si>
    <t>Lešení pomocné pro objekty pozemních staveb s lešeňovou podlahou v do 1,9 m zatížení do 150 kg/m2</t>
  </si>
  <si>
    <t>53944958</t>
  </si>
  <si>
    <t>3,4*6,3</t>
  </si>
  <si>
    <t>952901111</t>
  </si>
  <si>
    <t>Vyčištění budov bytové a občanské výstavby při výšce podlaží do 4 m</t>
  </si>
  <si>
    <t>1146534134</t>
  </si>
  <si>
    <t>965042141</t>
  </si>
  <si>
    <t>Bourání podkladů pod dlažby nebo mazanin betonových nebo z litého asfaltu tl do 100 mm pl přes 4 m2</t>
  </si>
  <si>
    <t>-1819817602</t>
  </si>
  <si>
    <t>21,42*0,03</t>
  </si>
  <si>
    <t>965081323</t>
  </si>
  <si>
    <t>Bourání podlah z dlaždic betonových, teracových nebo čedičových tl do 25 mm plochy přes 1 m2</t>
  </si>
  <si>
    <t>2051713398</t>
  </si>
  <si>
    <t>-1107230874</t>
  </si>
  <si>
    <t>1,1*1,1</t>
  </si>
  <si>
    <t>978013161</t>
  </si>
  <si>
    <t>Otlučení vnitřní vápenné nebo vápenocementové omítky stěn v rozsahu do 50 %</t>
  </si>
  <si>
    <t>-1285785820</t>
  </si>
  <si>
    <t>(3,4+6,3)*2*3,2</t>
  </si>
  <si>
    <t>97805954R</t>
  </si>
  <si>
    <t>Stavební přípomoce pro elektroinstalaci kompletní vč. zapravení a povrchové úpravy</t>
  </si>
  <si>
    <t>1096396492</t>
  </si>
  <si>
    <t>97805954R2.1</t>
  </si>
  <si>
    <t>Demontáž a zpětná montáž příp. přemístění garnýží, nástěnek, klaprámů, cedulí, otočných jízdních řádů a ost. doplňkových kcí pro provedení prací</t>
  </si>
  <si>
    <t>1835733798</t>
  </si>
  <si>
    <t>997013213</t>
  </si>
  <si>
    <t>Vnitrostaveništní doprava suti a vybouraných hmot pro budovy v do 12 m ručně</t>
  </si>
  <si>
    <t>1348705624</t>
  </si>
  <si>
    <t>523510198</t>
  </si>
  <si>
    <t>384156601</t>
  </si>
  <si>
    <t>5,217*19 'Přepočtené koeficientem množství</t>
  </si>
  <si>
    <t>-2289120</t>
  </si>
  <si>
    <t>-1517355588</t>
  </si>
  <si>
    <t>O01</t>
  </si>
  <si>
    <t>Mobiliář</t>
  </si>
  <si>
    <t>O0012</t>
  </si>
  <si>
    <t>D+M lavice do čekárny, vč. povrchové úpravy - upřesnění dle TZ</t>
  </si>
  <si>
    <t>-1096697556</t>
  </si>
  <si>
    <t xml:space="preserve"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</si>
  <si>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</si>
  <si>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</si>
  <si>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-2109763824</t>
  </si>
  <si>
    <t xml:space="preserve"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</si>
  <si>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</si>
  <si>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</si>
  <si>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229898669</t>
  </si>
  <si>
    <t>733</t>
  </si>
  <si>
    <t>Ústřední vytápění - rozvodné potrubí</t>
  </si>
  <si>
    <t>733120815</t>
  </si>
  <si>
    <t>Demontáž potrubí ocelového hladkého do D 38</t>
  </si>
  <si>
    <t>-1713039345</t>
  </si>
  <si>
    <t>735</t>
  </si>
  <si>
    <t>Ústřední vytápění - otopná tělesa</t>
  </si>
  <si>
    <t>735121810</t>
  </si>
  <si>
    <t>Demontáž otopného tělesa ocelového článkového</t>
  </si>
  <si>
    <t>1958294856</t>
  </si>
  <si>
    <t>735411140R1</t>
  </si>
  <si>
    <t>Stropní sálavý panel ECOSUN 600 U+ - na strop/stěnu</t>
  </si>
  <si>
    <t>1762318559</t>
  </si>
  <si>
    <t>735411140R2</t>
  </si>
  <si>
    <t>závěs pro montáž ECOSUN600 na strop</t>
  </si>
  <si>
    <t>-1218981266</t>
  </si>
  <si>
    <t>763</t>
  </si>
  <si>
    <t>Konstrukce suché výstavby</t>
  </si>
  <si>
    <t>763131511</t>
  </si>
  <si>
    <t>SDK podhled deska 1xA 12,5 bez TI jednovrstvá spodní kce profil CD+UD</t>
  </si>
  <si>
    <t>219673170</t>
  </si>
  <si>
    <t>763131713</t>
  </si>
  <si>
    <t>SDK podhled napojení na obvodové konstrukce profilem</t>
  </si>
  <si>
    <t>-669100917</t>
  </si>
  <si>
    <t>(4,5+4,7)*2</t>
  </si>
  <si>
    <t>763131714</t>
  </si>
  <si>
    <t>SDK podhled základní penetrační nátěr</t>
  </si>
  <si>
    <t>1554940171</t>
  </si>
  <si>
    <t>998763402</t>
  </si>
  <si>
    <t>Přesun hmot procentní pro sádrokartonové konstrukce v objektech v do 12 m</t>
  </si>
  <si>
    <t>-1953896856</t>
  </si>
  <si>
    <t>766411811</t>
  </si>
  <si>
    <t>Demontáž truhlářského obložení stěn z panelů plochy do 1,5 m2</t>
  </si>
  <si>
    <t>1640545929</t>
  </si>
  <si>
    <t>(3,4+6,3)*2*1,3</t>
  </si>
  <si>
    <t>766411822</t>
  </si>
  <si>
    <t>Demontáž truhlářského obložení stěn podkladových roštů</t>
  </si>
  <si>
    <t>-1340714820</t>
  </si>
  <si>
    <t>766441821</t>
  </si>
  <si>
    <t>Demontáž parapetních desek dřevěných nebo plastových šířky do 30 cm délky přes 1,0 m</t>
  </si>
  <si>
    <t>-1526218434</t>
  </si>
  <si>
    <t>-1680850108</t>
  </si>
  <si>
    <t>771</t>
  </si>
  <si>
    <t>Podlahy z dlaždic</t>
  </si>
  <si>
    <t>771111011</t>
  </si>
  <si>
    <t>Vysátí podkladu před pokládkou dlažby</t>
  </si>
  <si>
    <t>618518784</t>
  </si>
  <si>
    <t>771121011</t>
  </si>
  <si>
    <t>Nátěr penetrační na podlahu</t>
  </si>
  <si>
    <t>-259403133</t>
  </si>
  <si>
    <t>771151014</t>
  </si>
  <si>
    <t>Samonivelační stěrka podlah pevnosti 20 MPa tl 10 mm</t>
  </si>
  <si>
    <t>-1189167117</t>
  </si>
  <si>
    <t>771474142</t>
  </si>
  <si>
    <t>Montáž soklíků z dlaždic keramických s požlábkem flexibilní lepidlo v do 120 mm</t>
  </si>
  <si>
    <t>-1027451993</t>
  </si>
  <si>
    <t>(3,4+6,3)*2</t>
  </si>
  <si>
    <t>59761416</t>
  </si>
  <si>
    <t>sokl-dlažba keramická slinutá hladká do interiéru i exteriéru 300x80mm</t>
  </si>
  <si>
    <t>425805520</t>
  </si>
  <si>
    <t>19,4/0,3</t>
  </si>
  <si>
    <t>"zaokrouhl."65</t>
  </si>
  <si>
    <t>771574113</t>
  </si>
  <si>
    <t>Montáž podlah keramických režných hladkých lepených flexibilním lepidlem do 12 ks/m2</t>
  </si>
  <si>
    <t>-2130917267</t>
  </si>
  <si>
    <t>597614060.1</t>
  </si>
  <si>
    <t>dlaždice keramické slinuté neglazované, úprava protiskluz min. R10 - odstín dle výběru investora 29,8 x 29,8 x 0,9 cm</t>
  </si>
  <si>
    <t>40887633</t>
  </si>
  <si>
    <t>21,42*1,15 'Přepočtené koeficientem množství</t>
  </si>
  <si>
    <t>998771202</t>
  </si>
  <si>
    <t>Přesun hmot procentní pro podlahy z dlaždic v objektech v do 12 m</t>
  </si>
  <si>
    <t>476835542</t>
  </si>
  <si>
    <t>784</t>
  </si>
  <si>
    <t>Dokončovací práce - malby</t>
  </si>
  <si>
    <t>784111001</t>
  </si>
  <si>
    <t>Oprášení (ometení ) podkladu v místnostech výšky do 3,80 m</t>
  </si>
  <si>
    <t>-56088607</t>
  </si>
  <si>
    <t>784171001</t>
  </si>
  <si>
    <t>Olepování vnitřních ploch páskou v místnostech výšky do 3,80 m</t>
  </si>
  <si>
    <t>-485389322</t>
  </si>
  <si>
    <t>58124838</t>
  </si>
  <si>
    <t>páska maskovací krepová pro malířské potřeby š 50mm</t>
  </si>
  <si>
    <t>-517836020</t>
  </si>
  <si>
    <t>50*1,05 'Přepočtené koeficientem množství</t>
  </si>
  <si>
    <t>784171101</t>
  </si>
  <si>
    <t>Zakrytí vnitřních podlah včetně pozdějšího odkrytí</t>
  </si>
  <si>
    <t>-91676738</t>
  </si>
  <si>
    <t>58124844</t>
  </si>
  <si>
    <t>fólie pro malířské potřeby zakrývací tl 25µ 4x5m</t>
  </si>
  <si>
    <t>256260161</t>
  </si>
  <si>
    <t>21,42*1,05 'Přepočtené koeficientem množství</t>
  </si>
  <si>
    <t>784171111</t>
  </si>
  <si>
    <t>Zakrytí vnitřních ploch stěn v místnostech výšky do 3,80 m</t>
  </si>
  <si>
    <t>-448791262</t>
  </si>
  <si>
    <t>1598389524</t>
  </si>
  <si>
    <t>25*1,05 'Přepočtené koeficientem množství</t>
  </si>
  <si>
    <t>784181121</t>
  </si>
  <si>
    <t>Hloubková jednonásobná penetrace podkladu v místnostech výšky do 3,80 m</t>
  </si>
  <si>
    <t>-921420226</t>
  </si>
  <si>
    <t>784211101</t>
  </si>
  <si>
    <t>Dvojnásobné bílé malby ze směsí za mokra výborně otěruvzdorných v místnostech výšky do 3,80 m</t>
  </si>
  <si>
    <t>1032745872</t>
  </si>
  <si>
    <t>(3,4+6,3)*2*2,9</t>
  </si>
  <si>
    <t>22037044R</t>
  </si>
  <si>
    <t>Zapravení a výměna stávajícího vedení oznamovacích a slaboproudých zařízení v rámci místnosti</t>
  </si>
  <si>
    <t>-751093366</t>
  </si>
  <si>
    <t xml:space="preserve"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</si>
  <si>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</si>
  <si>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Demontáž hodin</t>
  </si>
  <si>
    <t>ks</t>
  </si>
  <si>
    <t>1119263243</t>
  </si>
  <si>
    <t>742340002.1</t>
  </si>
  <si>
    <t>Příprava pro osazení hodin</t>
  </si>
  <si>
    <t>-511432602</t>
  </si>
  <si>
    <t>742410201</t>
  </si>
  <si>
    <t>Montáž rozhlasu nastavení a oživení ústředny rozhlasu a naprogramování</t>
  </si>
  <si>
    <t>1764808942</t>
  </si>
  <si>
    <t>742-02</t>
  </si>
  <si>
    <t>reproduktor kompletní dle norem SŽDC</t>
  </si>
  <si>
    <t>-1257225940</t>
  </si>
  <si>
    <t>SO.05 - Oprava dopravní kanceláře a zázemí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</si>
  <si>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</si>
  <si>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</si>
  <si>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</si>
  <si>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</si>
  <si>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</si>
  <si>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</si>
  <si>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</si>
  <si>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742 - Elektroinstalace - slaboproud - datové rozvody</t>
  </si>
  <si>
    <t xml:space="preserve">    776 - Podlahy povlakové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</si>
  <si>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</si>
  <si>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</si>
  <si>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</si>
  <si>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>317142422</t>
  </si>
  <si>
    <t>Překlad nenosný pórobetonový š 100 mm v do 250 mm na tenkovrstvou maltu dl do 1250 mm</t>
  </si>
  <si>
    <t>-677624816</t>
  </si>
  <si>
    <t>342272225</t>
  </si>
  <si>
    <t>Příčka z pórobetonových hladkých tvárnic na tenkovrstvou maltu tl 100 mm</t>
  </si>
  <si>
    <t>1215441804</t>
  </si>
  <si>
    <t>(1,8+1,3)*3</t>
  </si>
  <si>
    <t>(1,3*3)-(0,8*2)</t>
  </si>
  <si>
    <t>2062623861</t>
  </si>
  <si>
    <t>342291121</t>
  </si>
  <si>
    <t>Ukotvení příček k cihelným konstrukcím plochými kotvami</t>
  </si>
  <si>
    <t>-1659925036</t>
  </si>
  <si>
    <t>3*4</t>
  </si>
  <si>
    <t>346272216</t>
  </si>
  <si>
    <t>Přizdívka z pórobetonových tvárnic tl 50 mm</t>
  </si>
  <si>
    <t>-1518458986</t>
  </si>
  <si>
    <t>1,2*1,5"geberit"</t>
  </si>
  <si>
    <t>611135101</t>
  </si>
  <si>
    <t>Hrubá výplň rýh ve stropech maltou jakékoli šířky rýhy</t>
  </si>
  <si>
    <t>-486545264</t>
  </si>
  <si>
    <t>Penetrační disperzní nátěr vnitřních stěn nanášený ručně</t>
  </si>
  <si>
    <t>1392985540</t>
  </si>
  <si>
    <t>612135101</t>
  </si>
  <si>
    <t>Hrubá výplň rýh ve stěnách maltou jakékoli šířky rýhy</t>
  </si>
  <si>
    <t>1417545888</t>
  </si>
  <si>
    <t>-1648110604</t>
  </si>
  <si>
    <t>Potažení vnitřních stěn vápenným štukem tloušťky do 3 mm</t>
  </si>
  <si>
    <t>1883617649</t>
  </si>
  <si>
    <t>-844990520</t>
  </si>
  <si>
    <t>zádveří</t>
  </si>
  <si>
    <t>(2,6+3,7)*2*2,7</t>
  </si>
  <si>
    <t>dopravní kancelář</t>
  </si>
  <si>
    <t>(3,7+6,5)*2*2,9</t>
  </si>
  <si>
    <t>chodba</t>
  </si>
  <si>
    <t>(2,2+0,6)*2*2,9</t>
  </si>
  <si>
    <t>WC</t>
  </si>
  <si>
    <t>(1,2+2,3)*2*2,9</t>
  </si>
  <si>
    <t>kuchyňka</t>
  </si>
  <si>
    <t>(5+2)*2*3,6</t>
  </si>
  <si>
    <t>šatna</t>
  </si>
  <si>
    <t>(3+4)*2*3</t>
  </si>
  <si>
    <t>798035808</t>
  </si>
  <si>
    <t>642942111</t>
  </si>
  <si>
    <t>Osazování zárubní nebo rámů dveřních kovových do 2,5 m2 na MC</t>
  </si>
  <si>
    <t>1647699055</t>
  </si>
  <si>
    <t>5+1</t>
  </si>
  <si>
    <t>55331482</t>
  </si>
  <si>
    <t>zárubeň jednokřídlá ocelová pro zdění tl stěny 75-100mm rozměru 800/1970, 2100mm</t>
  </si>
  <si>
    <t>-1148308243</t>
  </si>
  <si>
    <t>4,76190476190476*1,05 'Přepočtené koeficientem množství</t>
  </si>
  <si>
    <t>55331481</t>
  </si>
  <si>
    <t>zárubeň jednokřídlá ocelová pro zdění tl stěny 75-100mm rozměru 700/1970, 2100mm</t>
  </si>
  <si>
    <t>-125953733</t>
  </si>
  <si>
    <t>973372162</t>
  </si>
  <si>
    <t>2,6*3,7</t>
  </si>
  <si>
    <t>6,5*3,7</t>
  </si>
  <si>
    <t>2*5</t>
  </si>
  <si>
    <t>2,2*1,6</t>
  </si>
  <si>
    <t>2*2,9</t>
  </si>
  <si>
    <t>1,8*1,6</t>
  </si>
  <si>
    <t>koupelna</t>
  </si>
  <si>
    <t>1,3*4,1</t>
  </si>
  <si>
    <t xml:space="preserve">Vyčištění budov bytové a občanské výstavby při výšce podlaží do 4 m </t>
  </si>
  <si>
    <t>770911617</t>
  </si>
  <si>
    <t>952901111.1</t>
  </si>
  <si>
    <t xml:space="preserve">Vyčištění budov bytové a občanské výstavby při výšce podlaží do 4 m  (vyklizení sklepních prostor)</t>
  </si>
  <si>
    <t>295636437</t>
  </si>
  <si>
    <t>sklep</t>
  </si>
  <si>
    <t>(4,9*1,8)</t>
  </si>
  <si>
    <t>(5*1,8)</t>
  </si>
  <si>
    <t>(3,1*5)</t>
  </si>
  <si>
    <t>(1*2)</t>
  </si>
  <si>
    <t>(2,3*4,9)</t>
  </si>
  <si>
    <t>(2,4*5)</t>
  </si>
  <si>
    <t>(1,8*3,4)</t>
  </si>
  <si>
    <t>(2,8*3,4)</t>
  </si>
  <si>
    <t>95290111R</t>
  </si>
  <si>
    <t>Vyklizení vybavení a zařízení pro provedení prací - nábytek, zařízení, nástěnky, aj., vč. nastěhování a montáže zpět</t>
  </si>
  <si>
    <t>-1392498794</t>
  </si>
  <si>
    <t>962031133</t>
  </si>
  <si>
    <t>Bourání příček z cihel pálených na MVC tl do 150 mm</t>
  </si>
  <si>
    <t>1217940718</t>
  </si>
  <si>
    <t>1,3*3</t>
  </si>
  <si>
    <t>-550683906</t>
  </si>
  <si>
    <t>61,2*0,05</t>
  </si>
  <si>
    <t>968072455</t>
  </si>
  <si>
    <t>Vybourání kovových dveřních zárubní pl do 2 m2</t>
  </si>
  <si>
    <t>-1460332063</t>
  </si>
  <si>
    <t>971033631</t>
  </si>
  <si>
    <t>Vybourání otvorů ve zdivu cihelném pl do 4 m2 na MVC nebo MV tl do 150 mm</t>
  </si>
  <si>
    <t>-1790816167</t>
  </si>
  <si>
    <t>2*1</t>
  </si>
  <si>
    <t>974031132</t>
  </si>
  <si>
    <t>Vysekání rýh ve zdivu cihelném hl do 50 mm š do 70 mm</t>
  </si>
  <si>
    <t>78151106</t>
  </si>
  <si>
    <t>974031153</t>
  </si>
  <si>
    <t>Vysekání rýh ve zdivu cihelném hl do 100 mm š do 100 mm</t>
  </si>
  <si>
    <t>-513158445</t>
  </si>
  <si>
    <t>974031165</t>
  </si>
  <si>
    <t>Vysekání rýh ve zdivu cihelném hl do 150 mm š do 200 mm</t>
  </si>
  <si>
    <t>-2068772204</t>
  </si>
  <si>
    <t>Otlučení (osekání) vnitřní vápenné nebo vápenocementové omítky stěn v rozsahu do 50 %</t>
  </si>
  <si>
    <t>141106549</t>
  </si>
  <si>
    <t>997013153</t>
  </si>
  <si>
    <t>Vnitrostaveništní doprava suti a vybouraných hmot pro budovy v do 12 m s omezením mechanizace</t>
  </si>
  <si>
    <t>-81404774</t>
  </si>
  <si>
    <t>Odvoz suti a vybouraných hmot na skládku nebo meziskládku do 1 km se složením</t>
  </si>
  <si>
    <t>-1650486187</t>
  </si>
  <si>
    <t>1829511638</t>
  </si>
  <si>
    <t>17,082*19 'Přepočtené koeficientem množství</t>
  </si>
  <si>
    <t>1893468008</t>
  </si>
  <si>
    <t>17,082</t>
  </si>
  <si>
    <t>-4,442</t>
  </si>
  <si>
    <t>Poplatek za uložení odpadu ze sypkých materiálů na skládce (skládkovné)</t>
  </si>
  <si>
    <t>-253552944</t>
  </si>
  <si>
    <t>1473210563</t>
  </si>
  <si>
    <t>711</t>
  </si>
  <si>
    <t>Izolace proti vodě, vlhkosti a plynům</t>
  </si>
  <si>
    <t>711111051</t>
  </si>
  <si>
    <t>Provedení izolace proti zemní vlhkosti vodorovné za studena 2x nátěr tekutou elastickou hydroizolací</t>
  </si>
  <si>
    <t>-1328462042</t>
  </si>
  <si>
    <t>1,3*1</t>
  </si>
  <si>
    <t>24551040</t>
  </si>
  <si>
    <t>stěrka hydroizolační dvousložková cemento-polymerová pod dlažbu</t>
  </si>
  <si>
    <t>-887384050</t>
  </si>
  <si>
    <t>1,3*1,5 'Přepočtené koeficientem množství</t>
  </si>
  <si>
    <t>711112051</t>
  </si>
  <si>
    <t>Provedení izolace proti zemní vlhkosti svislé za studena 2x nátěr tekutou elastickou hydroizolací</t>
  </si>
  <si>
    <t>-2034202243</t>
  </si>
  <si>
    <t>(1+1,3+1)*2</t>
  </si>
  <si>
    <t>1487618371</t>
  </si>
  <si>
    <t>6,6*1,5 'Přepočtené koeficientem množství</t>
  </si>
  <si>
    <t>998711202</t>
  </si>
  <si>
    <t>Přesun hmot procentní pro izolace proti vodě, vlhkosti a plynům v objektech v do 12 m</t>
  </si>
  <si>
    <t>850238982</t>
  </si>
  <si>
    <t>721</t>
  </si>
  <si>
    <t>Zdravotechnika - vnitřní kanalizace</t>
  </si>
  <si>
    <t>721174000</t>
  </si>
  <si>
    <t>Ostatní nespecifikované práce a materiály</t>
  </si>
  <si>
    <t>-1166586708</t>
  </si>
  <si>
    <t>721174024</t>
  </si>
  <si>
    <t>Potrubí kanalizační z PP odpadní DN 75</t>
  </si>
  <si>
    <t>1193538423</t>
  </si>
  <si>
    <t>721183803</t>
  </si>
  <si>
    <t>Demontáž potrubí olovněné do D 54</t>
  </si>
  <si>
    <t>-600633927</t>
  </si>
  <si>
    <t>721290111</t>
  </si>
  <si>
    <t>Zkouška těsnosti potrubí kanalizace vodou do DN 125</t>
  </si>
  <si>
    <t>-399396302</t>
  </si>
  <si>
    <t>998721202</t>
  </si>
  <si>
    <t>Přesun hmot procentní pro vnitřní kanalizace v objektech v do 12 m</t>
  </si>
  <si>
    <t>-2115745144</t>
  </si>
  <si>
    <t>722</t>
  </si>
  <si>
    <t>Zdravotechnika - vnitřní vodovod</t>
  </si>
  <si>
    <t>722170801</t>
  </si>
  <si>
    <t>Demontáž rozvodů vody z plastů do D 25</t>
  </si>
  <si>
    <t>-1459870632</t>
  </si>
  <si>
    <t>722173000</t>
  </si>
  <si>
    <t xml:space="preserve">Ostatní nespecifikované práce a materiály </t>
  </si>
  <si>
    <t>-547549783</t>
  </si>
  <si>
    <t>722174002</t>
  </si>
  <si>
    <t>Potrubí vodovodní plastové PPR svar polyfuze PN 16 D 20 x 2,8 mm</t>
  </si>
  <si>
    <t>-2097136676</t>
  </si>
  <si>
    <t>722181111</t>
  </si>
  <si>
    <t>Ochrana vodovodního potrubí plstěnými pásy do DN 20 mm</t>
  </si>
  <si>
    <t>296853190</t>
  </si>
  <si>
    <t>722181812</t>
  </si>
  <si>
    <t>Demontáž plstěných pásů z trub do D 50</t>
  </si>
  <si>
    <t>1343357728</t>
  </si>
  <si>
    <t>722290234</t>
  </si>
  <si>
    <t>Proplach a dezinfekce vodovodního potrubí do DN 80</t>
  </si>
  <si>
    <t>-2105557154</t>
  </si>
  <si>
    <t>998722202</t>
  </si>
  <si>
    <t>Přesun hmot procentní pro vnitřní vodovod v objektech v do 12 m</t>
  </si>
  <si>
    <t>-1061789555</t>
  </si>
  <si>
    <t>724</t>
  </si>
  <si>
    <t>Zdravotechnika - strojní vybavení</t>
  </si>
  <si>
    <t>724221822</t>
  </si>
  <si>
    <t>Demontáž vodáren domovních s ponorným čerpadlem nádrž do 500 litrů a hloubky do 30 m</t>
  </si>
  <si>
    <t>1231898321</t>
  </si>
  <si>
    <t>724211232</t>
  </si>
  <si>
    <t>Domovní vodárna dopravní výška 50 m tlaková nádoba 60 l s čerpacím ústrojím a sacím košem</t>
  </si>
  <si>
    <t>2144558827</t>
  </si>
  <si>
    <t>725</t>
  </si>
  <si>
    <t>Zdravotechnika - zařizovací předměty</t>
  </si>
  <si>
    <t>725112022</t>
  </si>
  <si>
    <t>Klozet keramický závěsný na nosné stěny s hlubokým splachováním odpad vodorovný</t>
  </si>
  <si>
    <t>-1333306778</t>
  </si>
  <si>
    <t>725210821</t>
  </si>
  <si>
    <t>Demontáž umyvadel bez výtokových armatur</t>
  </si>
  <si>
    <t>914209944</t>
  </si>
  <si>
    <t>725211601</t>
  </si>
  <si>
    <t>Umyvadlo keramické bílé šířky 500 mm bez krytu na sifon připevněné na stěnu šrouby</t>
  </si>
  <si>
    <t>-1072431445</t>
  </si>
  <si>
    <t>725241525</t>
  </si>
  <si>
    <t>Vanička sprchová keramická obdélníková 1200x800 mm</t>
  </si>
  <si>
    <t>-375191605</t>
  </si>
  <si>
    <t>725244102.1</t>
  </si>
  <si>
    <t>Dodávka a montáž sprchového závěsu vč. rozpěrné tyče</t>
  </si>
  <si>
    <t>-1086592571</t>
  </si>
  <si>
    <t>725291510</t>
  </si>
  <si>
    <t>Montáž doplňků koupelen a záchodů</t>
  </si>
  <si>
    <t>-366458103</t>
  </si>
  <si>
    <t>725291511.1</t>
  </si>
  <si>
    <t>Doplňky zařízení koupelen a záchodů plastové dávkovač tekutého mýdla na 350 ml</t>
  </si>
  <si>
    <t>140554522</t>
  </si>
  <si>
    <t>725291511.2</t>
  </si>
  <si>
    <t>WC kartáč vč. nerez nádržky</t>
  </si>
  <si>
    <t>1376219511</t>
  </si>
  <si>
    <t>725291511.3</t>
  </si>
  <si>
    <t>dvojháček na ručníky nerez</t>
  </si>
  <si>
    <t>-1459815273</t>
  </si>
  <si>
    <t>725291511.4</t>
  </si>
  <si>
    <t>držák toaletního papíru nerez</t>
  </si>
  <si>
    <t>1376700717</t>
  </si>
  <si>
    <t>725291511.5</t>
  </si>
  <si>
    <t>zrcadlo na stěnu vč. fazety 50 x 70 cm</t>
  </si>
  <si>
    <t>-1125916011</t>
  </si>
  <si>
    <t>725311121</t>
  </si>
  <si>
    <t>Dřez jednoduchý nerezový se zápachovou uzávěrkou s odkapávací plochou 560x480 mm a miskou</t>
  </si>
  <si>
    <t>-197026659</t>
  </si>
  <si>
    <t>725530823</t>
  </si>
  <si>
    <t>Demontáž ohřívač elektrický tlakový do 200 litrů</t>
  </si>
  <si>
    <t>-1998724115</t>
  </si>
  <si>
    <t>725532100</t>
  </si>
  <si>
    <t>Elektrický ohřívač zásobníkový akumulační závěsný svislý 5 l / 2 kW</t>
  </si>
  <si>
    <t>-1694556582</t>
  </si>
  <si>
    <t>725532114</t>
  </si>
  <si>
    <t>Elektrický ohřívač zásobníkový akumulační závěsný svislý 80 l / 3 kW</t>
  </si>
  <si>
    <t>920685007</t>
  </si>
  <si>
    <t>725535222</t>
  </si>
  <si>
    <t>Ventil pojistný bezpečnostní souprava s redukčním ventilem a výlevkou</t>
  </si>
  <si>
    <t>-141990618</t>
  </si>
  <si>
    <t>725820801</t>
  </si>
  <si>
    <t>Demontáž baterie nástěnné do G 3 / 4</t>
  </si>
  <si>
    <t>1179976401</t>
  </si>
  <si>
    <t>725821325</t>
  </si>
  <si>
    <t>Baterie dřezová stojánková páková s otáčivým kulatým ústím a délkou ramínka 220 mm</t>
  </si>
  <si>
    <t>2069109617</t>
  </si>
  <si>
    <t>725822613</t>
  </si>
  <si>
    <t>Baterie umyvadlová stojánková páková s výpustí</t>
  </si>
  <si>
    <t>-1029448613</t>
  </si>
  <si>
    <t>725841312</t>
  </si>
  <si>
    <t>Baterie sprchová nástěnná páková</t>
  </si>
  <si>
    <t>-566982678</t>
  </si>
  <si>
    <t>725861102</t>
  </si>
  <si>
    <t>Zápachová uzávěrka pro umyvadla DN 40</t>
  </si>
  <si>
    <t>1973475180</t>
  </si>
  <si>
    <t>72586211R</t>
  </si>
  <si>
    <t>Zápachová uzávěrka pro ohřívač nebo kotel (přepad)</t>
  </si>
  <si>
    <t>-1895922555</t>
  </si>
  <si>
    <t>735159299</t>
  </si>
  <si>
    <t>Montáž elektrického topného žebříku</t>
  </si>
  <si>
    <t>-1061370198</t>
  </si>
  <si>
    <t>48452900R</t>
  </si>
  <si>
    <t>koupelnový trubkový elektrický radiator, rovný, 300 W</t>
  </si>
  <si>
    <t>1521450763</t>
  </si>
  <si>
    <t>998725202</t>
  </si>
  <si>
    <t>Přesun hmot procentní pro zařizovací předměty v objektech v do 12 m</t>
  </si>
  <si>
    <t>796839814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</si>
  <si>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</si>
  <si>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</si>
  <si>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</si>
  <si>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</si>
  <si>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-1279196107</t>
  </si>
  <si>
    <t>998726212</t>
  </si>
  <si>
    <t>Přesun hmot procentní pro instalační prefabrikáty v objektech v do 12 m</t>
  </si>
  <si>
    <t>-1338459018</t>
  </si>
  <si>
    <t>731</t>
  </si>
  <si>
    <t>Ústřední vytápění - kotelny</t>
  </si>
  <si>
    <t>731200816</t>
  </si>
  <si>
    <t>Demontáž kotle ocelového na tuhá paliva výkon do 60 kW</t>
  </si>
  <si>
    <t>-468265358</t>
  </si>
  <si>
    <t>731110302</t>
  </si>
  <si>
    <t>Kotel litinový stacionární na tuhá paliva do komína pro vytápění 7,5-25 kW automatické přikládání</t>
  </si>
  <si>
    <t>1928842316</t>
  </si>
  <si>
    <t>731244991R</t>
  </si>
  <si>
    <t>Osatatní nespecifikované práce a materiály pro osazení nového kotle, vč. napojení na stávající otopnou soustavu a její případnou úpravu, její vypuštění a napuštění, talková zkouška, apod.</t>
  </si>
  <si>
    <t>-949064710</t>
  </si>
  <si>
    <t>731244992R</t>
  </si>
  <si>
    <t>Příprava pro budoucí osazení nového kotle do bytu v přízemí</t>
  </si>
  <si>
    <t>-22906992</t>
  </si>
  <si>
    <t>731890801</t>
  </si>
  <si>
    <t>Přemístění demontovaných kotelen umístěných ve výšce nebo hloubce objektu do 6 m</t>
  </si>
  <si>
    <t>-1481193158</t>
  </si>
  <si>
    <t>998731202</t>
  </si>
  <si>
    <t>Přesun hmot procentní pro kotelny v objektech v do 12 m</t>
  </si>
  <si>
    <t>-889035923</t>
  </si>
  <si>
    <t>-417252695</t>
  </si>
  <si>
    <t>733890803</t>
  </si>
  <si>
    <t>Přemístění potrubí demontovaného vodorovně do 100 m v objektech výšky přes 6 do 24 m</t>
  </si>
  <si>
    <t>-948156773</t>
  </si>
  <si>
    <t>-407757132</t>
  </si>
  <si>
    <t>735411139</t>
  </si>
  <si>
    <t>Konvektor nástěnný výšky 600 mm hloubky 120 mm délky 2000 mm výkon 2598 W</t>
  </si>
  <si>
    <t>-1866006676</t>
  </si>
  <si>
    <t>2"dopravní kancelář"</t>
  </si>
  <si>
    <t>1"šatna"</t>
  </si>
  <si>
    <t>1"kuchyňka"</t>
  </si>
  <si>
    <t>735890802</t>
  </si>
  <si>
    <t>Přemístění demontovaného otopného tělesa vodorovně 100 m v objektech výšky přes 6 do 12 m</t>
  </si>
  <si>
    <t>476694703</t>
  </si>
  <si>
    <t>Elektroinstalace - slaboproud - datové rozvody</t>
  </si>
  <si>
    <t>742330042</t>
  </si>
  <si>
    <t>Montáž datové dvouzásuvky</t>
  </si>
  <si>
    <t>1770869037</t>
  </si>
  <si>
    <t>37451099R</t>
  </si>
  <si>
    <t>zásuvka datová UTP, 2x vstup, přístroj vč. krytu</t>
  </si>
  <si>
    <t>835558009</t>
  </si>
  <si>
    <t>465338260</t>
  </si>
  <si>
    <t>-821565652</t>
  </si>
  <si>
    <t>-1734140892</t>
  </si>
  <si>
    <t>-992605318</t>
  </si>
  <si>
    <t>200*1,1 "Přepočtené koeficientem množství</t>
  </si>
  <si>
    <t>763131411</t>
  </si>
  <si>
    <t>SDK podhled desky 1xA 12,5 bez TI dvouvrstvá spodní kce profil CD+UD</t>
  </si>
  <si>
    <t>1601767246</t>
  </si>
  <si>
    <t>763131451</t>
  </si>
  <si>
    <t>SDK podhled deska 1xH2 12,5 bez TI dvouvrstvá spodní kce profil CD+UD</t>
  </si>
  <si>
    <t>2075454031</t>
  </si>
  <si>
    <t>sprcha</t>
  </si>
  <si>
    <t>763431001</t>
  </si>
  <si>
    <t>Montáž minerálního podhledu s vyjímatelnými panely vel. do 0,36 m2 na zavěšený viditelný rošt</t>
  </si>
  <si>
    <t>1454023957</t>
  </si>
  <si>
    <t>59036519</t>
  </si>
  <si>
    <t>deska podhledová minerální rovná bílá jemně texturovaná zvukově pohltivá tlumivá 15x600x600mm</t>
  </si>
  <si>
    <t>-1244714999</t>
  </si>
  <si>
    <t>33,67*1,05 'Přepočtené koeficientem množství</t>
  </si>
  <si>
    <t>763431201</t>
  </si>
  <si>
    <t>Napojení minerálního podhledu na stěnu obvodovou lištou</t>
  </si>
  <si>
    <t>-318625500</t>
  </si>
  <si>
    <t>(2,6+3,7)*2</t>
  </si>
  <si>
    <t>(6,5+3,7)*2</t>
  </si>
  <si>
    <t>-1576777460</t>
  </si>
  <si>
    <t>766660001</t>
  </si>
  <si>
    <t>Montáž dveřních křídel otvíravých jednokřídlových š do 0,8 m do ocelové zárubně</t>
  </si>
  <si>
    <t>1846933293</t>
  </si>
  <si>
    <t>61162014</t>
  </si>
  <si>
    <t>dveře jednokřídlé voštinové povrch fóliový plné 800x1970-2100mm</t>
  </si>
  <si>
    <t>-657377813</t>
  </si>
  <si>
    <t>MSN.0012746.URS</t>
  </si>
  <si>
    <t>dveře interiérové jednokřídlé zasklené 2/3, voština, hladké, 80x197</t>
  </si>
  <si>
    <t>1477862908</t>
  </si>
  <si>
    <t>61162013</t>
  </si>
  <si>
    <t>dveře jednokřídlé voštinové povrch fóliový plné 700x1970-2100mm</t>
  </si>
  <si>
    <t>690522783</t>
  </si>
  <si>
    <t>766660728</t>
  </si>
  <si>
    <t>Montáž dveřního interiérového kování - zámku</t>
  </si>
  <si>
    <t>591490156</t>
  </si>
  <si>
    <t>766660729</t>
  </si>
  <si>
    <t>Montáž dveřního interiérového kování - štítku s klikou</t>
  </si>
  <si>
    <t>-393015708</t>
  </si>
  <si>
    <t>54914610</t>
  </si>
  <si>
    <t>kování dveřní vrchní klika včetně rozet a montážního materiálu R BB nerez PK</t>
  </si>
  <si>
    <t>-556551796</t>
  </si>
  <si>
    <t>54964150</t>
  </si>
  <si>
    <t>vložka zámková cylindrická oboustranná+4 klíče</t>
  </si>
  <si>
    <t>-1464550828</t>
  </si>
  <si>
    <t>766695212</t>
  </si>
  <si>
    <t>Montáž truhlářských prahů dveří jednokřídlových šířky do 10 cm</t>
  </si>
  <si>
    <t>-312508165</t>
  </si>
  <si>
    <t>61187156</t>
  </si>
  <si>
    <t>práh dveřní dřevěný dubový tl 20mm dl 820mm š 100mm</t>
  </si>
  <si>
    <t>450551439</t>
  </si>
  <si>
    <t>61187136</t>
  </si>
  <si>
    <t>práh dveřní dřevěný dubový tl 20mm dl 720mm š 100mm</t>
  </si>
  <si>
    <t>1965223898</t>
  </si>
  <si>
    <t>766811111.1</t>
  </si>
  <si>
    <t>Dodávka a montáž kuchyňské linky délka 3 m, spodní a horní skříňky, vč. pracovní desky tl. 38 mm, těsnící lišty</t>
  </si>
  <si>
    <t>244370396</t>
  </si>
  <si>
    <t>766811223</t>
  </si>
  <si>
    <t>Příplatek k montáži kuchyňské pracovní desky za usazení dřezu</t>
  </si>
  <si>
    <t>-1351966597</t>
  </si>
  <si>
    <t>766812820</t>
  </si>
  <si>
    <t>Demontáž kuchyňských linek dřevěných nebo kovových délky do 1,5 m</t>
  </si>
  <si>
    <t>148086841</t>
  </si>
  <si>
    <t>-1577471874</t>
  </si>
  <si>
    <t>118</t>
  </si>
  <si>
    <t>-1505936413</t>
  </si>
  <si>
    <t>119</t>
  </si>
  <si>
    <t>771151022</t>
  </si>
  <si>
    <t>Samonivelační stěrka podlah pevnosti 30 MPa tl 5 mm</t>
  </si>
  <si>
    <t>-282093985</t>
  </si>
  <si>
    <t>120</t>
  </si>
  <si>
    <t>618809391</t>
  </si>
  <si>
    <t>121</t>
  </si>
  <si>
    <t>1471358812</t>
  </si>
  <si>
    <t>5,33*1,15 'Přepočtené koeficientem množství</t>
  </si>
  <si>
    <t>122</t>
  </si>
  <si>
    <t>771591111</t>
  </si>
  <si>
    <t>Podlahy penetrace podkladu</t>
  </si>
  <si>
    <t>-232918409</t>
  </si>
  <si>
    <t>123</t>
  </si>
  <si>
    <t>771591112</t>
  </si>
  <si>
    <t>Izolace pod dlažbu nátěrem nebo stěrkou ve dvou vrstvách</t>
  </si>
  <si>
    <t>42912444</t>
  </si>
  <si>
    <t>124</t>
  </si>
  <si>
    <t>-1820428164</t>
  </si>
  <si>
    <t>776</t>
  </si>
  <si>
    <t>Podlahy povlakové</t>
  </si>
  <si>
    <t>125</t>
  </si>
  <si>
    <t>776111112</t>
  </si>
  <si>
    <t>Broušení betonového podkladu povlakových podlah</t>
  </si>
  <si>
    <t>436821058</t>
  </si>
  <si>
    <t>126</t>
  </si>
  <si>
    <t>776111311</t>
  </si>
  <si>
    <t>Vysátí podkladu povlakových podlah</t>
  </si>
  <si>
    <t>-532798091</t>
  </si>
  <si>
    <t>127</t>
  </si>
  <si>
    <t>776121111</t>
  </si>
  <si>
    <t>Vodou ředitelná penetrace savého podkladu povlakových podlah ředěná v poměru 1:3</t>
  </si>
  <si>
    <t>1969846226</t>
  </si>
  <si>
    <t>128</t>
  </si>
  <si>
    <t>776141124</t>
  </si>
  <si>
    <t>Vyrovnání podkladu povlakových podlah stěrkou pevnosti 30 MPa tl 10 mm</t>
  </si>
  <si>
    <t>-283423528</t>
  </si>
  <si>
    <t>129</t>
  </si>
  <si>
    <t>776201812</t>
  </si>
  <si>
    <t>Demontáž lepených povlakových podlah s podložkou ručně</t>
  </si>
  <si>
    <t>128523708</t>
  </si>
  <si>
    <t>130</t>
  </si>
  <si>
    <t>776221111</t>
  </si>
  <si>
    <t>Lepení pásů z PVC standardním lepidlem</t>
  </si>
  <si>
    <t>621097405</t>
  </si>
  <si>
    <t>131</t>
  </si>
  <si>
    <t>28411014</t>
  </si>
  <si>
    <t>PVC vinyl heterogenní protiskluzná tl 2,00mm, nášlapná vrstva 0,70mm, třída zátěže 34/43, otlak do 0,05mm, R12, hořlavost Bfl S1</t>
  </si>
  <si>
    <t>1969924876</t>
  </si>
  <si>
    <t>55,87*1,1 'Přepočtené koeficientem množství</t>
  </si>
  <si>
    <t>132</t>
  </si>
  <si>
    <t>776410811</t>
  </si>
  <si>
    <t>Odstranění soklíků a lišt pryžových nebo plastových</t>
  </si>
  <si>
    <t>-415684274</t>
  </si>
  <si>
    <t>133</t>
  </si>
  <si>
    <t>776411111</t>
  </si>
  <si>
    <t>Montáž obvodových soklíků výšky do 80 mm</t>
  </si>
  <si>
    <t>2032640456</t>
  </si>
  <si>
    <t>134</t>
  </si>
  <si>
    <t>28411009</t>
  </si>
  <si>
    <t>lišta soklová PVC 18x80mm</t>
  </si>
  <si>
    <t>312719089</t>
  </si>
  <si>
    <t>62*1,1 'Přepočtené koeficientem množství</t>
  </si>
  <si>
    <t>135</t>
  </si>
  <si>
    <t>998776202</t>
  </si>
  <si>
    <t>Přesun hmot procentní pro podlahy povlakové v objektech v do 12 m</t>
  </si>
  <si>
    <t>1780138223</t>
  </si>
  <si>
    <t>781</t>
  </si>
  <si>
    <t>Dokončovací práce - obklady</t>
  </si>
  <si>
    <t>136</t>
  </si>
  <si>
    <t>781121011</t>
  </si>
  <si>
    <t>Nátěr penetrační na stěnu</t>
  </si>
  <si>
    <t>-1297767089</t>
  </si>
  <si>
    <t>137</t>
  </si>
  <si>
    <t>781473810</t>
  </si>
  <si>
    <t>Demontáž obkladů z obkladaček keramických lepených</t>
  </si>
  <si>
    <t>-643464661</t>
  </si>
  <si>
    <t>(1,3+2,3)*1</t>
  </si>
  <si>
    <t>138</t>
  </si>
  <si>
    <t>781474113</t>
  </si>
  <si>
    <t>Montáž obkladů vnitřních keramických hladkých do 19 ks/m2 lepených flexibilním lepidlem</t>
  </si>
  <si>
    <t>-664330695</t>
  </si>
  <si>
    <t>(1,3+4,1+1,3+3,4)*2</t>
  </si>
  <si>
    <t>kuchyňská linka</t>
  </si>
  <si>
    <t>0,6*3</t>
  </si>
  <si>
    <t>139</t>
  </si>
  <si>
    <t>59761039</t>
  </si>
  <si>
    <t>obklad keramický hladký přes 22 do 25ks/m2</t>
  </si>
  <si>
    <t>-1018985395</t>
  </si>
  <si>
    <t>22*1,1 'Přepočtené koeficientem množství</t>
  </si>
  <si>
    <t>140</t>
  </si>
  <si>
    <t>781477113</t>
  </si>
  <si>
    <t>Příplatek k montáži obkladů vnitřních keramických hladkých za spárování bílým cementem</t>
  </si>
  <si>
    <t>1719310315</t>
  </si>
  <si>
    <t>141</t>
  </si>
  <si>
    <t>781477116</t>
  </si>
  <si>
    <t>Příplatek za použití rohových a ukončovacích profilů</t>
  </si>
  <si>
    <t>-1373718110</t>
  </si>
  <si>
    <t>142</t>
  </si>
  <si>
    <t>998781202</t>
  </si>
  <si>
    <t>Přesun hmot procentní pro obklady keramické v objektech v do 12 m</t>
  </si>
  <si>
    <t>-1459352451</t>
  </si>
  <si>
    <t>143</t>
  </si>
  <si>
    <t>783301313</t>
  </si>
  <si>
    <t>Odmaštění zámečnických konstrukcí ředidlovým odmašťovačem</t>
  </si>
  <si>
    <t>1682255500</t>
  </si>
  <si>
    <t>2*7</t>
  </si>
  <si>
    <t>144</t>
  </si>
  <si>
    <t>783306807</t>
  </si>
  <si>
    <t>Odstranění nátěru ze zámečnických konstrukcí odstraňovačem nátěrů</t>
  </si>
  <si>
    <t>-123868120</t>
  </si>
  <si>
    <t>145</t>
  </si>
  <si>
    <t>783314201</t>
  </si>
  <si>
    <t>Základní antikorozní jednonásobný syntetický standardní nátěr zámečnických konstrukcí</t>
  </si>
  <si>
    <t>-225005894</t>
  </si>
  <si>
    <t>146</t>
  </si>
  <si>
    <t>-816650414</t>
  </si>
  <si>
    <t>147</t>
  </si>
  <si>
    <t>1171602026</t>
  </si>
  <si>
    <t>148</t>
  </si>
  <si>
    <t>129320236</t>
  </si>
  <si>
    <t>300,23+296,87</t>
  </si>
  <si>
    <t>149</t>
  </si>
  <si>
    <t>128514517</t>
  </si>
  <si>
    <t>150</t>
  </si>
  <si>
    <t>1033417700</t>
  </si>
  <si>
    <t>200*1,05 'Přepočtené koeficientem množství</t>
  </si>
  <si>
    <t>151</t>
  </si>
  <si>
    <t>-196524519</t>
  </si>
  <si>
    <t>152</t>
  </si>
  <si>
    <t>-584516093</t>
  </si>
  <si>
    <t>64,08*1,05 'Přepočtené koeficientem množství</t>
  </si>
  <si>
    <t>153</t>
  </si>
  <si>
    <t>784171121</t>
  </si>
  <si>
    <t>Zakrytí vnitřních ploch konstrukcí nebo prvků v místnostech výšky do 3,80 m</t>
  </si>
  <si>
    <t>-154831549</t>
  </si>
  <si>
    <t>154</t>
  </si>
  <si>
    <t>2057529323</t>
  </si>
  <si>
    <t>155</t>
  </si>
  <si>
    <t>1522597180</t>
  </si>
  <si>
    <t>156</t>
  </si>
  <si>
    <t>784191003</t>
  </si>
  <si>
    <t>Čištění vnitřních ploch oken dvojitých nebo zdvojených po provedení malířských prací</t>
  </si>
  <si>
    <t>-172396050</t>
  </si>
  <si>
    <t>157</t>
  </si>
  <si>
    <t>784191007</t>
  </si>
  <si>
    <t>Čištění vnitřních ploch podlah po provedení malířských prací</t>
  </si>
  <si>
    <t>-1346151767</t>
  </si>
  <si>
    <t>158</t>
  </si>
  <si>
    <t>1552246801</t>
  </si>
  <si>
    <t>5*2</t>
  </si>
  <si>
    <t>2,9*2,2</t>
  </si>
  <si>
    <t>rezerva</t>
  </si>
  <si>
    <t>159</t>
  </si>
  <si>
    <t>784312021</t>
  </si>
  <si>
    <t>Dvojnásobné bílé vápenné malby v místnostech výšky do 3,80 m</t>
  </si>
  <si>
    <t>-85827649</t>
  </si>
  <si>
    <t>(4,9+1,8)*2*2,2</t>
  </si>
  <si>
    <t>(5+1,8)*2*2,2</t>
  </si>
  <si>
    <t>(3,1+5)*2*2,2</t>
  </si>
  <si>
    <t>(1+2)*2*2,2</t>
  </si>
  <si>
    <t>(2,3+4,9)*2*2,2</t>
  </si>
  <si>
    <t>(2,4+5)*2*2,2</t>
  </si>
  <si>
    <t>(1,8+3,4)*2*2,2</t>
  </si>
  <si>
    <t>(2,8+3,4)*2*2,2</t>
  </si>
  <si>
    <t>Práce a dodávky M</t>
  </si>
  <si>
    <t>Montáže technologických zařízení pro dopravní stavby</t>
  </si>
  <si>
    <t>160</t>
  </si>
  <si>
    <t>220322000.1</t>
  </si>
  <si>
    <t>Zapravení stávajícího vedení oznamovacích a slaboproudých zařízení</t>
  </si>
  <si>
    <t>1146275159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</si>
  <si>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</si>
  <si>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161</t>
  </si>
  <si>
    <t>-933285323</t>
  </si>
  <si>
    <t>SO.06 - Oprava elektroinstalace</t>
  </si>
  <si>
    <t>Soupis:</t>
  </si>
  <si>
    <t>6.1 - Vnitřní elektroinstalace</t>
  </si>
  <si>
    <t>SEE</t>
  </si>
  <si>
    <t>OST - Ostatní</t>
  </si>
  <si>
    <t>Ostatní - Ostatní</t>
  </si>
  <si>
    <t xml:space="preserve">    K - Kab Trasy</t>
  </si>
  <si>
    <t xml:space="preserve">    Práce HZS - Práce HZS</t>
  </si>
  <si>
    <t xml:space="preserve">    přístroje - přístroje</t>
  </si>
  <si>
    <t xml:space="preserve">    R-V - Rozvaděče vybavení</t>
  </si>
  <si>
    <t xml:space="preserve">    Sv - Svítidla</t>
  </si>
  <si>
    <t>Ostatní</t>
  </si>
  <si>
    <t>7494000594</t>
  </si>
  <si>
    <t>Rozvodnicové a rozváděčové skříně Distri Rozvodnicové skříně DistriSet Nástěnné (IP43) pro nástěnnou montáž, jednokřídlé dveře, neprůhledné dveře, vnitřní V x Š 1557 x 510, počet řad 10, rozteč 150 mm, počet modulů v řadě 24, krytí IP43</t>
  </si>
  <si>
    <t>-894509104</t>
  </si>
  <si>
    <t>7494000594R</t>
  </si>
  <si>
    <t xml:space="preserve">Elktroměrná skřín pdo fasády pro 6 pozic + 3 HDO </t>
  </si>
  <si>
    <t>656179022</t>
  </si>
  <si>
    <t>7492551010</t>
  </si>
  <si>
    <t>Montáž vodičů jednožílových Cu do 16 mm2</t>
  </si>
  <si>
    <t>512</t>
  </si>
  <si>
    <t>1746999010</t>
  </si>
  <si>
    <t>7492552010</t>
  </si>
  <si>
    <t>Montáž kabelů jednožílových Cu do 35 mm2</t>
  </si>
  <si>
    <t>379859653</t>
  </si>
  <si>
    <t>7494151010</t>
  </si>
  <si>
    <t>Montáž modulárních rozvodnic min. IP 30, počet modulů do 72</t>
  </si>
  <si>
    <t>767603017</t>
  </si>
  <si>
    <t>7494152025</t>
  </si>
  <si>
    <t>Montáž prázdných rozvodnic plastových nebo oceloplechových min. IP 55, třída izolace II, rozměru š 800-1 250 mm, v 500-1 500 mm</t>
  </si>
  <si>
    <t>1340816809</t>
  </si>
  <si>
    <t>7494000712</t>
  </si>
  <si>
    <t>Rozvodnicové a rozváděčové skříně Distri Rozvodnicové skříně DistriSet Příslušenství rozvodnicových skříní např. DistriSet Přístrojové lišty V lišty x vnitřní Š rozvodnice 50 x 510, pro počet modulů 24, pro např. DZ43..., DN43..., DZ54...</t>
  </si>
  <si>
    <t>-219793368</t>
  </si>
  <si>
    <t>7494000760</t>
  </si>
  <si>
    <t>Rozvodnicové a rozváděčové skříně Distri Rozvodnicové skříně DistriSet Příslušenství rozvodnicových skříní např. DistriSet Kryty pro modulový systém bez výřezu pro modulární systém, bez výřezu, V krytu x vnitřní Š rozvodnice 50 x 510,</t>
  </si>
  <si>
    <t>2042689437</t>
  </si>
  <si>
    <t>7494000752</t>
  </si>
  <si>
    <t>Rozvodnicové a rozváděčové skříně Distri Rozvodnicové skříně DistriSet Příslušenství rozvodnicových skříní např. DistriSet "U" lišty "U" lišta TH35-15, pro vnitřní Š rozvodnice 510, pro počet modulů 24, pro např. DZ43..., DN43..., DZ54...</t>
  </si>
  <si>
    <t>-1456965297</t>
  </si>
  <si>
    <t>7494002800</t>
  </si>
  <si>
    <t>Rozvodnicové a rozváděčové skříně Distri Rozváděčové skříně Příslušenství Držáky svorkovnic výška 160 mm, pro např. QA</t>
  </si>
  <si>
    <t>-818401260</t>
  </si>
  <si>
    <t>7494000800</t>
  </si>
  <si>
    <t>Rozvodnicové a rozváděčové skříně Distri Rozvodnicové skříně DistriSet Příslušenství rozvodnicových skříní např. DistriSet Kryty pro modulový systém s výřezem pro modulární systém, s výřezem, V krytu x vnitřní Š rozvodnice 150 x 510, pro počet modulů 24</t>
  </si>
  <si>
    <t>-367770695</t>
  </si>
  <si>
    <t>7494000808</t>
  </si>
  <si>
    <t>Rozvodnicové a rozváděčové skříně Distri Rozvodnicové skříně DistriSet Příslušenství rozvodnicových skříní např. DistriSet Plombovací šrouby M 5 x 10, sada 4 ks</t>
  </si>
  <si>
    <t>-1890420641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</si>
  <si>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</si>
  <si>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</si>
  <si>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801852310</t>
  </si>
  <si>
    <t>7494152025R</t>
  </si>
  <si>
    <t>montáž elektorměrného rozvaděče včetně zapojení</t>
  </si>
  <si>
    <t>814209483</t>
  </si>
  <si>
    <t>7493600920</t>
  </si>
  <si>
    <t>Kabelové a zásuvkové skříně, elektroměrové rozvaděče Zásuvková skříň Kombinace pro upevnění na zeď/stojinu - 2x 230/16A + 1x400V/32A</t>
  </si>
  <si>
    <t>-1022949471</t>
  </si>
  <si>
    <t>7491100200</t>
  </si>
  <si>
    <t xml:space="preserve">Trubková vedení Ohebné elektroinstalační trubky KOPOFLEX  63 rudá</t>
  </si>
  <si>
    <t>-1050397642</t>
  </si>
  <si>
    <t>7491100210</t>
  </si>
  <si>
    <t xml:space="preserve">Trubková vedení Ohebné elektroinstalační trubky KOPOFLEX  75 rudá</t>
  </si>
  <si>
    <t>-1029929534</t>
  </si>
  <si>
    <t>Kab Trasy</t>
  </si>
  <si>
    <t>7491271010</t>
  </si>
  <si>
    <t>Demontáže elektroinstalace stávající elektroinstalace</t>
  </si>
  <si>
    <t>365013630</t>
  </si>
  <si>
    <t>7492452030</t>
  </si>
  <si>
    <t>Montáž spojek kabelů vn třížílových do 120 mm2</t>
  </si>
  <si>
    <t>-1920697284</t>
  </si>
  <si>
    <t>7492300080</t>
  </si>
  <si>
    <t>Závěsný systém vn Kabelové soubory pro závěsné kabely Kabelová spojka pro kabel AXCES 3x70/16 - 3x95/25 mm2 vč. příslušenství</t>
  </si>
  <si>
    <t>1514662580</t>
  </si>
  <si>
    <t>7492553010</t>
  </si>
  <si>
    <t>Montáž kabelů 2- a 3-žílových Cu do 16 mm2</t>
  </si>
  <si>
    <t>-437428359</t>
  </si>
  <si>
    <t>7492501770</t>
  </si>
  <si>
    <t xml:space="preserve">Kabely, vodiče, šňůry Cu - nn Kabel silový 2 a 3-žílový Cu, plastová izolace CYKY 3J2,5  (3Cx 2,5)</t>
  </si>
  <si>
    <t>-723427897</t>
  </si>
  <si>
    <t>7492501760</t>
  </si>
  <si>
    <t xml:space="preserve">Kabely, vodiče, šňůry Cu - nn Kabel silový 2 a 3-žílový Cu, plastová izolace CYKY 3J1,5  (3Cx 1,5)</t>
  </si>
  <si>
    <t>1734032866</t>
  </si>
  <si>
    <t>7492501680</t>
  </si>
  <si>
    <t>Kabely, vodiče, šňůry Cu - nn Kabel silový 2 a 3-žílový Cu, plastová izolace CYKY 2Ax1,5</t>
  </si>
  <si>
    <t>1661078194</t>
  </si>
  <si>
    <t>7492554010</t>
  </si>
  <si>
    <t>Montáž kabelů 4- a 5-žílových Cu do 16 mm2</t>
  </si>
  <si>
    <t>-834291500</t>
  </si>
  <si>
    <t>7492501980</t>
  </si>
  <si>
    <t>Kabely, vodiče, šňůry Cu - nn Kabel silový 4 a 5-žílový Cu, plastová izolace CYKY 5J10 (5Cx10)</t>
  </si>
  <si>
    <t>1144853440</t>
  </si>
  <si>
    <t>7492501990</t>
  </si>
  <si>
    <t>Kabely, vodiče, šňůry Cu - nn Kabel silový 4 a 5-žílový Cu, plastová izolace CYKY 5J16 (5Cx16)</t>
  </si>
  <si>
    <t>1597491288</t>
  </si>
  <si>
    <t>7492554014</t>
  </si>
  <si>
    <t>Montáž kabelů 4- a 5-žílových Cu do 50 mm2</t>
  </si>
  <si>
    <t>-2093578129</t>
  </si>
  <si>
    <t>7492501970</t>
  </si>
  <si>
    <t>Kabely, vodiče, šňůry Cu - nn Kabel silový 4 a 5-žílový Cu, plastová izolace CYKY 5J50 (5Cx50)</t>
  </si>
  <si>
    <t>1834981963</t>
  </si>
  <si>
    <t>7492751020</t>
  </si>
  <si>
    <t>Montáž ukončení kabelů nn v rozvaděči nebo na přístroji izolovaných s označením 2 - 5-ti žílových do 2,5 mm2</t>
  </si>
  <si>
    <t>-555121709</t>
  </si>
  <si>
    <t>7492751022</t>
  </si>
  <si>
    <t>Montáž ukončení kabelů nn v rozvaděči nebo na přístroji izolovaných s označením 2 - 5-ti žílových do 25 mm2</t>
  </si>
  <si>
    <t>-1152042955</t>
  </si>
  <si>
    <t>7492751024</t>
  </si>
  <si>
    <t>Montáž ukončení kabelů nn v rozvaděči nebo na přístroji izolovaných s označením 2 - 5-ti žílových do 70 mm2</t>
  </si>
  <si>
    <t>-1954831442</t>
  </si>
  <si>
    <t>Práce HZS</t>
  </si>
  <si>
    <t>7498152015</t>
  </si>
  <si>
    <t>Vyhotovení mimořádné revizní zprávy pro opravné práce pro objem investičních nákladů přes 100 000 do 500 000 Kč</t>
  </si>
  <si>
    <t>-1300353021</t>
  </si>
  <si>
    <t>7498154010</t>
  </si>
  <si>
    <t>Měření intenzity osvětlení venkovních železničních prostranství</t>
  </si>
  <si>
    <t>1228619144</t>
  </si>
  <si>
    <t>7498154020</t>
  </si>
  <si>
    <t>Měření intenzity osvětlení vnitřních prostor (orientační měření)</t>
  </si>
  <si>
    <t>681460051</t>
  </si>
  <si>
    <t>7498454010</t>
  </si>
  <si>
    <t>Zkoušky vodičů a kabelů nn silových do 1 kV průřezu žíly do 300 mm2</t>
  </si>
  <si>
    <t>1458339878</t>
  </si>
  <si>
    <t>7499151010</t>
  </si>
  <si>
    <t>Dokončovací práce na elektrickém zařízení</t>
  </si>
  <si>
    <t>hod</t>
  </si>
  <si>
    <t>1287733214</t>
  </si>
  <si>
    <t>7499151020</t>
  </si>
  <si>
    <t>Dokončovací práce úprava zapojení stávajících kabelových skříní/rozvaděčů</t>
  </si>
  <si>
    <t>1815063917</t>
  </si>
  <si>
    <t>7499151040</t>
  </si>
  <si>
    <t>Dokončovací práce zaškolení obsluhy</t>
  </si>
  <si>
    <t>-1218662747</t>
  </si>
  <si>
    <t>7499151050</t>
  </si>
  <si>
    <t>Dokončovací práce manipulace na zařízeních prováděné provozovatelem</t>
  </si>
  <si>
    <t>926565510</t>
  </si>
  <si>
    <t>přístroje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</si>
  <si>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</si>
  <si>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</si>
  <si>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-1063992157</t>
  </si>
  <si>
    <t>7491253030</t>
  </si>
  <si>
    <t>Montáž přístrojů spínacích instalačních kolébkových velkoplošných přepínačů schodišťových řaz.7, 250 V/10A, IP20, vč.ovl.krytu a rámečku</t>
  </si>
  <si>
    <t>-1069331443</t>
  </si>
  <si>
    <t>7491254010</t>
  </si>
  <si>
    <t>Montáž zásuvek instalačních domovních 10/16 A, 250 V, IP20 bez přepěťové ochrany nebo se zabudovanou přepěťovou ochranou jednoduchých nebo dvojitých</t>
  </si>
  <si>
    <t>-1068198018</t>
  </si>
  <si>
    <t>7491204040</t>
  </si>
  <si>
    <t>Elektroinstalační materiál Zásuvky instalační Dvojzásuvka CLASSIC 5512-2249 B1</t>
  </si>
  <si>
    <t>-1874878866</t>
  </si>
  <si>
    <t>7491201110</t>
  </si>
  <si>
    <t>Elektroinstalační materiál Elektroinstalační krabice a rozvodky Bez zapojení Krabice KP 67x67 přístrojová</t>
  </si>
  <si>
    <t>355525395</t>
  </si>
  <si>
    <t>7491201210</t>
  </si>
  <si>
    <t>Elektroinstalační materiál Elektroinstalační krabice a rozvodky Bez zapojení Krabice KT 250 rozvodná</t>
  </si>
  <si>
    <t>-357251726</t>
  </si>
  <si>
    <t>7491201550</t>
  </si>
  <si>
    <t>Elektroinstalační materiál Elektroinstalační krabice a rozvodky Bez zapojení Krabicová rozvodka 6455-11, acidur, IP67 5P</t>
  </si>
  <si>
    <t>-77563370</t>
  </si>
  <si>
    <t>7491201570</t>
  </si>
  <si>
    <t>Elektroinstalační materiál Spínací přístroje instalační Spínač CLASSIC 3553-01289 B1</t>
  </si>
  <si>
    <t>-831857966</t>
  </si>
  <si>
    <t>7491201640</t>
  </si>
  <si>
    <t>Elektroinstalační materiál Spínací přístroje instalační Spínač CLASSIC 3553-05289 B1</t>
  </si>
  <si>
    <t>-2116510432</t>
  </si>
  <si>
    <t>7491201760</t>
  </si>
  <si>
    <t>Elektroinstalační materiál Spínací přístroje instalační Spínač CLASSIC 3553-07289 B1</t>
  </si>
  <si>
    <t>-542366889</t>
  </si>
  <si>
    <t>R-V</t>
  </si>
  <si>
    <t>Rozvaděče vybavení</t>
  </si>
  <si>
    <t>7494450510</t>
  </si>
  <si>
    <t>Montáž proudových chráničů dvoupólových do 40 A (10 kA)</t>
  </si>
  <si>
    <t>-1677457117</t>
  </si>
  <si>
    <t>7494003982</t>
  </si>
  <si>
    <t>Modulární přístroje Proudové chrániče Proudové chrániče s nadproudovou ochranou 10 kA typ AC In 10 A, Ue AC 230 V, charakteristika B, Idn 30 mA, 1+N-pól, Icn 10 kA, typ AC</t>
  </si>
  <si>
    <t>1886850227</t>
  </si>
  <si>
    <t>7494003984</t>
  </si>
  <si>
    <t>Modulární přístroje Proudové chrániče Proudové chrániče s nadproudovou ochranou 10 kA typ AC In 16 A, Ue AC 230 V, charakteristika B, Idn 30 mA, 1+N-pól, Icn 10 kA, typ AC</t>
  </si>
  <si>
    <t>1228421354</t>
  </si>
  <si>
    <t>7494003128</t>
  </si>
  <si>
    <t>Modulární přístroje Jističe do 80 A; 10 kA 1-pólové In 16 A, Ue AC 230 V / DC 72 V, charakteristika B, 1pól, Icn 10 kA</t>
  </si>
  <si>
    <t>1296032590</t>
  </si>
  <si>
    <t>7494450515</t>
  </si>
  <si>
    <t>Montáž proudových chráničů čtyřpólových (10 kA)</t>
  </si>
  <si>
    <t>-575337880</t>
  </si>
  <si>
    <t>7494004356</t>
  </si>
  <si>
    <t>Modulární přístroje Spínací přístroje Instalační relé Un AC 230 V, AC/DC 24 V, 3x přepínací kontakt 8 A, červená signálka</t>
  </si>
  <si>
    <t>2037406687</t>
  </si>
  <si>
    <t>7494003872</t>
  </si>
  <si>
    <t>Modulární přístroje Proudové chrániče 10 kA typ A 4-pólové In 40 A, Ue AC 230/400 V, Idn 30 mA, 4pól, Inc 10 kA, typ A</t>
  </si>
  <si>
    <t>-356490605</t>
  </si>
  <si>
    <t>7494004240</t>
  </si>
  <si>
    <t xml:space="preserve">Modulární přístroje Spínací přístroje Instalační stykače AC Ith 63 A, Uc AC 230 V, 3x zapínací kontakt, 1x rozpínací kontakt,   AC-3: 30A</t>
  </si>
  <si>
    <t>-843099878</t>
  </si>
  <si>
    <t>7494004266</t>
  </si>
  <si>
    <t xml:space="preserve">Modulární přístroje Spínací přístroje Instalační stykače AC s manuálním ovládáním Ith 40 A, Uc AC 230 V, 3x zapínací kontakt, 1x rozpínací kontakt, s manuálním ovládáním,  AC-3: 22A</t>
  </si>
  <si>
    <t>-1403185686</t>
  </si>
  <si>
    <t>7494556010</t>
  </si>
  <si>
    <t>Montáž vzduchových stykačů do 100 A</t>
  </si>
  <si>
    <t>-1121903490</t>
  </si>
  <si>
    <t>7494010392</t>
  </si>
  <si>
    <t xml:space="preserve">Přístroje pro spínání a ovládání Svornice a pomocný materiál Svornice Svorka RSA  4 A(RSA 4) řadová šedá</t>
  </si>
  <si>
    <t>-2032101394</t>
  </si>
  <si>
    <t>7494010376</t>
  </si>
  <si>
    <t xml:space="preserve">Přístroje pro spínání a ovládání Svornice a pomocný materiál Svornice Svorka RSA  2,5 A řadová šedá</t>
  </si>
  <si>
    <t>-363893110</t>
  </si>
  <si>
    <t>7494658040</t>
  </si>
  <si>
    <t>Montáž elektroměrů zkušební svorkovnice</t>
  </si>
  <si>
    <t>480423170</t>
  </si>
  <si>
    <t>7494752010</t>
  </si>
  <si>
    <t>Montáž svodičů přepětí pro sítě nn - typ 1+2 (třída B+C) pro třífázové sítě</t>
  </si>
  <si>
    <t>487211799</t>
  </si>
  <si>
    <t>7494753010</t>
  </si>
  <si>
    <t>Montáž svodičů přepětí pro sítě nn - typ 2 (třída C) pro třífázové sítě</t>
  </si>
  <si>
    <t>926686550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</si>
  <si>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</si>
  <si>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</si>
  <si>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1899056275</t>
  </si>
  <si>
    <t>7494004122</t>
  </si>
  <si>
    <t>Modulární přístroje Přepěťové ochrany Svodiče přepětí typ 2, Imax 40 kA, Uc AC 350 V, výměnné moduly, varistor, 3pól</t>
  </si>
  <si>
    <t>368894566</t>
  </si>
  <si>
    <t>7494007586</t>
  </si>
  <si>
    <t xml:space="preserve">Záskokové automaty Záskokové automaty pro řízení dvou zdrojů, vestavné provedení vestavné provedení, vlastní napájení z aktivního zdroje, sledování nadpětí, podpětí, sledu fází, např. pro  BC160</t>
  </si>
  <si>
    <t>1551704344</t>
  </si>
  <si>
    <t>7494010346</t>
  </si>
  <si>
    <t>Přístroje pro spínání a ovládání Měřící přístroje, elektroměry Elektroměry ED310.DR.14Z302-00, 3 x 230/400 V, 0,2-63 A</t>
  </si>
  <si>
    <t>1295747184</t>
  </si>
  <si>
    <t>7494010342</t>
  </si>
  <si>
    <t>Přístroje pro spínání a ovládání Měřící přístroje, elektroměry Elektroměry Zkušební svorkovnice ZS1b</t>
  </si>
  <si>
    <t>1378848683</t>
  </si>
  <si>
    <t>7494010442</t>
  </si>
  <si>
    <t>Přístroje pro spínání a ovládání Svornice a pomocný materiál Svornice Svorka RSA 70 A řadová černá</t>
  </si>
  <si>
    <t>-1122702578</t>
  </si>
  <si>
    <t>7494010428</t>
  </si>
  <si>
    <t>Přístroje pro spínání a ovládání Svornice a pomocný materiál Svornice Svorka RSA 16 A řadová černá</t>
  </si>
  <si>
    <t>298207534</t>
  </si>
  <si>
    <t>7590555402</t>
  </si>
  <si>
    <t>Montáž svorky řadové</t>
  </si>
  <si>
    <t>1833563206</t>
  </si>
  <si>
    <t>7494003122</t>
  </si>
  <si>
    <t>Modulární přístroje Jističe do 80 A; 10 kA 1-pólové In 6 A, Ue AC 230 V / DC 72 V, charakteristika B, 1pól, Icn 10 kA</t>
  </si>
  <si>
    <t>1787153975</t>
  </si>
  <si>
    <t>7494003124</t>
  </si>
  <si>
    <t>Modulární přístroje Jističe do 80 A; 10 kA 1-pólové In 10 A, Ue AC 230 V / DC 72 V, charakteristika B, 1pól, Icn 10 kA</t>
  </si>
  <si>
    <t>-558572819</t>
  </si>
  <si>
    <t>7494351010</t>
  </si>
  <si>
    <t>Montáž jističů (do 10 kA) jednopólových do 20 A</t>
  </si>
  <si>
    <t>-589779787</t>
  </si>
  <si>
    <t>7494003396</t>
  </si>
  <si>
    <t>Modulární přístroje Jističe do 80 A; 10 kA 3-pólové In 50 A, Ue AC 230/400 V / DC 216 V, charakteristika B, 3pól, Icn 10 kA</t>
  </si>
  <si>
    <t>1219564953</t>
  </si>
  <si>
    <t>7494003392</t>
  </si>
  <si>
    <t>Modulární přístroje Jističe do 80 A; 10 kA 3-pólové In 32 A, Ue AC 230/400 V / DC 216 V, charakteristika B, 3pól, Icn 10 kA</t>
  </si>
  <si>
    <t>-1255488874</t>
  </si>
  <si>
    <t>7494003390</t>
  </si>
  <si>
    <t>Modulární přístroje Jističe do 80 A; 10 kA 3-pólové In 25 A, Ue AC 230/400 V / DC 216 V, charakteristika B, 3pól, Icn 10 kA</t>
  </si>
  <si>
    <t>1964410992</t>
  </si>
  <si>
    <t>Sv</t>
  </si>
  <si>
    <t>Svítidla</t>
  </si>
  <si>
    <t>7491205949</t>
  </si>
  <si>
    <t>Elektroinstalační materiál Svítidla průmyslová univerzální antivandal RAMBO provedení LED RAMBO-LED-1250-4K, l=1125mm</t>
  </si>
  <si>
    <t>-907962592</t>
  </si>
  <si>
    <t>7491206460</t>
  </si>
  <si>
    <t>Elektroinstalační materiál Svítidla instalační základní KOKR-108, 1x8W, 3h</t>
  </si>
  <si>
    <t>309667839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</si>
  <si>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</si>
  <si>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</si>
  <si>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1628750787</t>
  </si>
  <si>
    <t>7491100520</t>
  </si>
  <si>
    <t>Trubková vedení Kovové elektroinstalační trubky Nosná konstrukce pro montáž svítidel</t>
  </si>
  <si>
    <t>-1625697407</t>
  </si>
  <si>
    <t>7493100761</t>
  </si>
  <si>
    <t>Venkovní osvětlení Svítidla pro železnici Soumrakový spínač upevnění na DIN lištu</t>
  </si>
  <si>
    <t>-1031146303</t>
  </si>
  <si>
    <t>7493101820</t>
  </si>
  <si>
    <t>Venkovní osvětlení Svítidla pro montáž na strop nebo stěnu VIPET-II-PC-236-EP, 2x36W</t>
  </si>
  <si>
    <t>-1531733217</t>
  </si>
  <si>
    <t>7491205931</t>
  </si>
  <si>
    <t>Elektroinstalační materiál Svítidla průmyslová univerzální antivandal AQUA provedení LED AQUA-70-LED-FL-PMMA-7500-4K</t>
  </si>
  <si>
    <t>-292710349</t>
  </si>
  <si>
    <t>7491555010</t>
  </si>
  <si>
    <t>Montáž svítidel základních instalačních žárovkových nástěnných stropních do 200 W, IP20</t>
  </si>
  <si>
    <t>-517046538</t>
  </si>
  <si>
    <t>7491555050</t>
  </si>
  <si>
    <t>Montáž svítidel základních instalačních kompaktních s krytem s 1 zdrojem do 1x26 W, IP20</t>
  </si>
  <si>
    <t>817776650</t>
  </si>
  <si>
    <t>6.2 - Hromosvod</t>
  </si>
  <si>
    <t xml:space="preserve">    741 - Elektroinstalace - silnoproud</t>
  </si>
  <si>
    <t xml:space="preserve">    21-M - Elektromontáže</t>
  </si>
  <si>
    <t>HZS - Hodinové zúčtovací sazby</t>
  </si>
  <si>
    <t>Elektroinstalace - silnoproud</t>
  </si>
  <si>
    <t>34571544</t>
  </si>
  <si>
    <t>skříň rozvodná, 205x255 mm, hloubka 66 mm</t>
  </si>
  <si>
    <t>1863265147</t>
  </si>
  <si>
    <t>Poznámka k položce:_x000d_
Skříně Pro HOP</t>
  </si>
  <si>
    <t>741210001</t>
  </si>
  <si>
    <t>Montáž rozvodnice oceloplechová nebo plastová běžná do 20 kg</t>
  </si>
  <si>
    <t>559664946</t>
  </si>
  <si>
    <t>35441875</t>
  </si>
  <si>
    <t>svorka křížová pro vodič D 6-10mm</t>
  </si>
  <si>
    <t>-197435143</t>
  </si>
  <si>
    <t>35442002</t>
  </si>
  <si>
    <t>svorka na potrubí 2" - 61mm, FeZn</t>
  </si>
  <si>
    <t>-1056563560</t>
  </si>
  <si>
    <t>35442004</t>
  </si>
  <si>
    <t>svorka na potrubí 4" - 115mm, FeZn</t>
  </si>
  <si>
    <t>1746227980</t>
  </si>
  <si>
    <t>35441986</t>
  </si>
  <si>
    <t>svorka odbočovací a spojovací pro pásek 30x4 mm, FeZn</t>
  </si>
  <si>
    <t>-484494305</t>
  </si>
  <si>
    <t>741410062</t>
  </si>
  <si>
    <t>Montáž pospojování ochranné trubka s pláštěm vodiče oboustranně</t>
  </si>
  <si>
    <t>1399363303</t>
  </si>
  <si>
    <t>35441895</t>
  </si>
  <si>
    <t>svorka připojovací k připojení kovových částí</t>
  </si>
  <si>
    <t>-620943166</t>
  </si>
  <si>
    <t>34141045</t>
  </si>
  <si>
    <t>vodič propojovací jádro Cu plné dvojitá izolace PVC 450/750V (CYY) 1x10mm2</t>
  </si>
  <si>
    <t>-584212189</t>
  </si>
  <si>
    <t>35441885</t>
  </si>
  <si>
    <t>svorka spojovací pro lano D 8-10mm</t>
  </si>
  <si>
    <t>1307618299</t>
  </si>
  <si>
    <t>35442011</t>
  </si>
  <si>
    <t>svorka uzemnění Cu univerzální s 1 příložkou</t>
  </si>
  <si>
    <t>474377026</t>
  </si>
  <si>
    <t>741410071</t>
  </si>
  <si>
    <t>Montáž pospojování ochranné konstrukce ostatní vodičem do 16 mm2 uloženým volně nebo pod omítku</t>
  </si>
  <si>
    <t>1472191053</t>
  </si>
  <si>
    <t>741420001</t>
  </si>
  <si>
    <t>Montáž drát nebo lano hromosvodné svodové D do 10 mm s podpěrou</t>
  </si>
  <si>
    <t>-1001918606</t>
  </si>
  <si>
    <t>59660654</t>
  </si>
  <si>
    <t>držák hromosvodu Pz na hřebenáč</t>
  </si>
  <si>
    <t>-1167499971</t>
  </si>
  <si>
    <t>59660651</t>
  </si>
  <si>
    <t>držák hromosvodu Pz na tašky pálené hladké krytiny</t>
  </si>
  <si>
    <t>888634732</t>
  </si>
  <si>
    <t>WNR.6090213</t>
  </si>
  <si>
    <t>Držák hromosvodu – Samba 11</t>
  </si>
  <si>
    <t>453049319</t>
  </si>
  <si>
    <t>35442141</t>
  </si>
  <si>
    <t>drát D 8 mm AlMgSi polotvrdý</t>
  </si>
  <si>
    <t>-1638924608</t>
  </si>
  <si>
    <t>741420022</t>
  </si>
  <si>
    <t>Montáž svorka hromosvodná se 3 a více šrouby</t>
  </si>
  <si>
    <t>364371340</t>
  </si>
  <si>
    <t>35431039</t>
  </si>
  <si>
    <t>svorka uzemnění AlMgSi na okapové žlaby</t>
  </si>
  <si>
    <t>1440027047</t>
  </si>
  <si>
    <t>35431018</t>
  </si>
  <si>
    <t>svorka uzemnění AlMgSi připojovací</t>
  </si>
  <si>
    <t>1780956744</t>
  </si>
  <si>
    <t>35431014</t>
  </si>
  <si>
    <t>svorka uzemnění AlMgSi zkušební, 81 mm</t>
  </si>
  <si>
    <t>322341883</t>
  </si>
  <si>
    <t>741440033</t>
  </si>
  <si>
    <t>Montáž tyč zemnicí délky do 6 m</t>
  </si>
  <si>
    <t>1422149942</t>
  </si>
  <si>
    <t>35431001</t>
  </si>
  <si>
    <t>svorka uzemnění AlMgSi univerzální</t>
  </si>
  <si>
    <t>-1115469937</t>
  </si>
  <si>
    <t>35441860</t>
  </si>
  <si>
    <t>svorka FeZn k jímací tyči - 4 šrouby</t>
  </si>
  <si>
    <t>807979664</t>
  </si>
  <si>
    <t>35442149</t>
  </si>
  <si>
    <t>tyč jímací s rovným koncem 6000mm AlMgSi</t>
  </si>
  <si>
    <t>-1690668858</t>
  </si>
  <si>
    <t>741810002</t>
  </si>
  <si>
    <t>Celková prohlídka elektrického rozvodu a zařízení do 500 000,- Kč</t>
  </si>
  <si>
    <t>-131768264</t>
  </si>
  <si>
    <t>741820001</t>
  </si>
  <si>
    <t>Měření zemních odporů zemniče</t>
  </si>
  <si>
    <t>738918421</t>
  </si>
  <si>
    <t>741820011</t>
  </si>
  <si>
    <t>Měření zemnící síť délky pásku do 100 m</t>
  </si>
  <si>
    <t>-1402253399</t>
  </si>
  <si>
    <t>741854911</t>
  </si>
  <si>
    <t>Změření zemního odporu zkušební svorky</t>
  </si>
  <si>
    <t>985304009</t>
  </si>
  <si>
    <t>21-M</t>
  </si>
  <si>
    <t>Elektromontáže</t>
  </si>
  <si>
    <t>210220021</t>
  </si>
  <si>
    <t>Montáž uzemňovacího vedení vodičů FeZn pomocí svorek v zemi páskou do 120 mm2 v průmyslové výstavbě</t>
  </si>
  <si>
    <t>-1508701198</t>
  </si>
  <si>
    <t>35442062</t>
  </si>
  <si>
    <t>pás zemnící 30x4mm FeZn</t>
  </si>
  <si>
    <t>1831323135</t>
  </si>
  <si>
    <t>58156546</t>
  </si>
  <si>
    <t>písek křemičitý frakce 0,3/0,8mm</t>
  </si>
  <si>
    <t>1147668038</t>
  </si>
  <si>
    <t>741410075</t>
  </si>
  <si>
    <t>Montáž vedení uzemňovací - obsyp vedení</t>
  </si>
  <si>
    <t>1327470152</t>
  </si>
  <si>
    <t>HZS</t>
  </si>
  <si>
    <t>Hodinové zúčtovací sazby</t>
  </si>
  <si>
    <t>HZS2231</t>
  </si>
  <si>
    <t>Hodinová zúčtovací sazba topenář</t>
  </si>
  <si>
    <t>1028921341</t>
  </si>
  <si>
    <t>HZS2232</t>
  </si>
  <si>
    <t>Hodinová zúčtovací sazba topenář odborný</t>
  </si>
  <si>
    <t>-1731680303</t>
  </si>
  <si>
    <t>HZS4212</t>
  </si>
  <si>
    <t>Hodinová zúčtovací sazba revizní technik specialista</t>
  </si>
  <si>
    <t>-2129797143</t>
  </si>
  <si>
    <t>SO.07 - Oprava zpevněných ploch</t>
  </si>
  <si>
    <t xml:space="preserve">    4 - Vodorovné konstrukce</t>
  </si>
  <si>
    <t xml:space="preserve">    99 - Přesun hmot</t>
  </si>
  <si>
    <t>O01 - Mobiliář</t>
  </si>
  <si>
    <t xml:space="preserve">    46-M - Zemní práce při extr.mont.pracích</t>
  </si>
  <si>
    <t>111211101</t>
  </si>
  <si>
    <t>Odstranění křovin a stromů s odstraněním kořenů ručně průměru kmene do 100 mm jakékoliv plochy v rovině nebo ve svahu o sklonu do 1:5 vč. likvidace</t>
  </si>
  <si>
    <t>-559507468</t>
  </si>
  <si>
    <t>113106123</t>
  </si>
  <si>
    <t>Rozebrání dlažeb ze zámkových dlaždic komunikací pro pěší ručně</t>
  </si>
  <si>
    <t>701554858</t>
  </si>
  <si>
    <t>2,2*1,4</t>
  </si>
  <si>
    <t>113107164</t>
  </si>
  <si>
    <t>Odstranění podkladu z kameniva drceného tl 400 mm strojně pl přes 50 do 200 m2</t>
  </si>
  <si>
    <t>1807330198</t>
  </si>
  <si>
    <t>126"dlažba"</t>
  </si>
  <si>
    <t>127"kačírek"</t>
  </si>
  <si>
    <t>113201111</t>
  </si>
  <si>
    <t>Vytrhání obrub chodníkových</t>
  </si>
  <si>
    <t>1364493368</t>
  </si>
  <si>
    <t>8+11</t>
  </si>
  <si>
    <t>131251201</t>
  </si>
  <si>
    <t>Hloubení jam zapažených v hornině třídy těžitelnosti I, skupiny 3 objem do 20 m3 strojně</t>
  </si>
  <si>
    <t>-1955721599</t>
  </si>
  <si>
    <t>4,5*3*2,5</t>
  </si>
  <si>
    <t>132112111</t>
  </si>
  <si>
    <t>Hloubení rýh š do 800 mm v soudržných horninách třídy těžitelnosti I, skupiny 1 a 2 ručně</t>
  </si>
  <si>
    <t>-187242069</t>
  </si>
  <si>
    <t>(11,5+10+11+11,5+11+1+10)*0,5*1,2</t>
  </si>
  <si>
    <t>133251031</t>
  </si>
  <si>
    <t>Hloubení šachet v hornině třídy těžitelnosti I, skupiny 3 objemu do 15 m3 při překopech inženýrských sítí strojně</t>
  </si>
  <si>
    <t>557562153</t>
  </si>
  <si>
    <t>(0,50*0,50*0,80*3)*4"označení stanice-příjezdové cedule"</t>
  </si>
  <si>
    <t>(0,5*0,5*0,8*2)</t>
  </si>
  <si>
    <t>151301201</t>
  </si>
  <si>
    <t>Zřízení hnaného pažení stěn výkopu hl do 4 m</t>
  </si>
  <si>
    <t>1200766169</t>
  </si>
  <si>
    <t>(4,5+3)*2*3</t>
  </si>
  <si>
    <t>151301211</t>
  </si>
  <si>
    <t>Odstranění pažení stěn hnaného hl do 4 m</t>
  </si>
  <si>
    <t>-1871875243</t>
  </si>
  <si>
    <t>162751117</t>
  </si>
  <si>
    <t>Vodorovné přemístění do 10000 m výkopku/sypaniny z horniny třídy těžitelnosti I, skupiny 1 až 3</t>
  </si>
  <si>
    <t>-2139664290</t>
  </si>
  <si>
    <t>162751119</t>
  </si>
  <si>
    <t>Příplatek k vodorovnému přemístění výkopku/sypaniny z horniny třídy těžitelnosti I, skupiny 1 až 3 ZKD 1000 m přes 10000 m</t>
  </si>
  <si>
    <t>-410756618</t>
  </si>
  <si>
    <t>306,489*10 'Přepočtené koeficientem množství</t>
  </si>
  <si>
    <t>167101101</t>
  </si>
  <si>
    <t>Nakládání výkopku z hornin tř. 1 až 4 do 100 m3</t>
  </si>
  <si>
    <t>819419563</t>
  </si>
  <si>
    <t>171201201</t>
  </si>
  <si>
    <t>Uložení sypaniny na skládky</t>
  </si>
  <si>
    <t>-1211136972</t>
  </si>
  <si>
    <t>171201231</t>
  </si>
  <si>
    <t>Poplatek za uložení zeminy a kamení na recyklační skládce (skládkovné) kód odpadu 17 05 04</t>
  </si>
  <si>
    <t>138286807</t>
  </si>
  <si>
    <t>140,8*1,8 'Přepočtené koeficientem množství</t>
  </si>
  <si>
    <t>174101101</t>
  </si>
  <si>
    <t>Zásyp jam, šachet rýh nebo kolem objektů sypaninou se zhutněním</t>
  </si>
  <si>
    <t>435168639</t>
  </si>
  <si>
    <t>58343872</t>
  </si>
  <si>
    <t>kamenivo drcené hrubé frakce 8/16</t>
  </si>
  <si>
    <t>511282526</t>
  </si>
  <si>
    <t>181911101</t>
  </si>
  <si>
    <t>Úprava pláně v hornině třídy těžitelnosti I, skupiny 1 až 2 bez zhutnění ručně</t>
  </si>
  <si>
    <t>-1487743114</t>
  </si>
  <si>
    <t>(4*14)</t>
  </si>
  <si>
    <t>181951102</t>
  </si>
  <si>
    <t>Úprava pláně v hornině tř. 1 až 4 se zhutněním</t>
  </si>
  <si>
    <t>987288625</t>
  </si>
  <si>
    <t>126+127</t>
  </si>
  <si>
    <t>40445241</t>
  </si>
  <si>
    <t>patka pro sloupek Al D 70mm</t>
  </si>
  <si>
    <t>345475743</t>
  </si>
  <si>
    <t>2*4"označení stanice-příjezdové"</t>
  </si>
  <si>
    <t>2*2"směrovka"</t>
  </si>
  <si>
    <t>319271120R</t>
  </si>
  <si>
    <t>D+M jímka prefabrikovaná železobetonová silnostěnná s povrch. úpravou s užitným objemem min. 15m3, zesílená pro pojezd do 40t, samonosná, odolná proti spodní vodě a vzedmutí</t>
  </si>
  <si>
    <t>-1422922509</t>
  </si>
  <si>
    <t>Poznámka k položce:_x000d_
včetně atestu těsnosti dle ČSN 75 0905: 2014 – Zkoušky těsnosti_x000d_
vodárenských a kanalizačních nádrží_x000d_
Jedná se o kompletní provedení včetně dodání na místo určení,_x000d_
urovnání, osazení, poklopu pro pojezd vozidly nad 3,5t zabezpečeného_x000d_
proti neoprávněné manipulaci, vyrovnávacími prstenci do úrovně_x000d_
stávajícího terénu dle stávajícího nátoku a všech ostatních souvsejících_x000d_
konstrukcí a prací</t>
  </si>
  <si>
    <t>338171123</t>
  </si>
  <si>
    <t>Osazování sloupků a vzpěr plotových ocelových v do 2,60 m se zabetonováním</t>
  </si>
  <si>
    <t>-558920606</t>
  </si>
  <si>
    <t>38241300R1</t>
  </si>
  <si>
    <t xml:space="preserve">Přístřešek pro popelnice 3x1,5x2,5m (dxšxv), kompletní provedení včetně ukotvení do zpevněné plochy s přibetonováním, rámu a výplně z tahokovu, uzamykatelného vstupu a střechy z  rapézového plechu, povrchová úprava žárovým zinkováním</t>
  </si>
  <si>
    <t>1659391875</t>
  </si>
  <si>
    <t>38241311R</t>
  </si>
  <si>
    <t>Vsakovací štěrkový val 3x3x2,5m (hloubení jámy, vysypání štěrkem do vaku z netkané geotextilie, zasypání zeminou</t>
  </si>
  <si>
    <t>781027551</t>
  </si>
  <si>
    <t>38241366R</t>
  </si>
  <si>
    <t>Dodávka a montáž pojezdového víka šachty vč. rámu</t>
  </si>
  <si>
    <t>728122400</t>
  </si>
  <si>
    <t>Vodorovné konstrukce</t>
  </si>
  <si>
    <t>451541111</t>
  </si>
  <si>
    <t>Lože pod potrubí otevřený výkop ze štěrkodrtě</t>
  </si>
  <si>
    <t>-1313330867</t>
  </si>
  <si>
    <t>12*0,1</t>
  </si>
  <si>
    <t>452321161</t>
  </si>
  <si>
    <t>Podkladní desky ze ŽB tř. C 25/30 otevřený výkop</t>
  </si>
  <si>
    <t>1212722764</t>
  </si>
  <si>
    <t>12*0,15</t>
  </si>
  <si>
    <t>452368211</t>
  </si>
  <si>
    <t>Výztuž podkladních desek nebo bloků nebo pražců otevřený výkop ze svařovaných sítí Kari</t>
  </si>
  <si>
    <t>-1609839104</t>
  </si>
  <si>
    <t>-359341261</t>
  </si>
  <si>
    <t>564771111</t>
  </si>
  <si>
    <t>Podklad z kameniva hrubého drceného vel. 32-63 mm tl 250 mm</t>
  </si>
  <si>
    <t>126023889</t>
  </si>
  <si>
    <t>596212222</t>
  </si>
  <si>
    <t>Kladení zámkové dlažby pozemních komunikací tl 80 mm skupiny B pl do 300 m2</t>
  </si>
  <si>
    <t>1559449679</t>
  </si>
  <si>
    <t>"výměry z CADu"</t>
  </si>
  <si>
    <t>1,5+126</t>
  </si>
  <si>
    <t>BET.M08C99</t>
  </si>
  <si>
    <t>BEST-ARCHIA/8CM PŘÍRODNÍ</t>
  </si>
  <si>
    <t>447818735</t>
  </si>
  <si>
    <t>127,5*1,1 'Přepočtené koeficientem množství</t>
  </si>
  <si>
    <t>564770111</t>
  </si>
  <si>
    <t>Podklad z kameniva hrubého drceného vel. 16-32 mm tl 250 mm</t>
  </si>
  <si>
    <t>-1652103937</t>
  </si>
  <si>
    <t>637211121</t>
  </si>
  <si>
    <t>Okapový chodník z betonových dlaždic tl 40 mm kladených do písku se zalitím spár MC</t>
  </si>
  <si>
    <t>-855268940</t>
  </si>
  <si>
    <t>52*0,5</t>
  </si>
  <si>
    <t>87131031R.1.1</t>
  </si>
  <si>
    <t>Dešťová kanalizace DN 150 kompletní vč. zemních prací, napojení na lapač/potrubí a uvedením povrchu do původního stavu</t>
  </si>
  <si>
    <t>-925930407</t>
  </si>
  <si>
    <t>(20+15)"svody do vsaku"</t>
  </si>
  <si>
    <t>87131031R6</t>
  </si>
  <si>
    <t>Přepojení všech přítoků z objektu do nově vybudované betonové jímky</t>
  </si>
  <si>
    <t>-2002829457</t>
  </si>
  <si>
    <t>87131031R7</t>
  </si>
  <si>
    <t>Potrubí pro odvod spodní vody ze sklepních prostor, vč. napojení na potrubí odvodu dešťové vody</t>
  </si>
  <si>
    <t>-1255317623</t>
  </si>
  <si>
    <t>916131113</t>
  </si>
  <si>
    <t>Osazení silničního obrubníku betonového ležatého s boční opěrou do lože z betonu prostého</t>
  </si>
  <si>
    <t>-199477173</t>
  </si>
  <si>
    <t>59217034</t>
  </si>
  <si>
    <t>obrubník betonový silniční 1000x150x300mm</t>
  </si>
  <si>
    <t>805781015</t>
  </si>
  <si>
    <t>916231213</t>
  </si>
  <si>
    <t>Osazení chodníkového obrubníku betonového stojatého s boční opěrou do lože z betonu prostého</t>
  </si>
  <si>
    <t>-751017644</t>
  </si>
  <si>
    <t>59217002</t>
  </si>
  <si>
    <t>obrubník betonový zahradní šedý 1000x50x200mm</t>
  </si>
  <si>
    <t>513130921</t>
  </si>
  <si>
    <t>933901111</t>
  </si>
  <si>
    <t>Provedení zkoušky vodotěsnosti nádrže do 1000 m3</t>
  </si>
  <si>
    <t>-1693235082</t>
  </si>
  <si>
    <t>933901311</t>
  </si>
  <si>
    <t>Naplnění a vyprázdnění nádrže pro propláchnutí do 1000 m3</t>
  </si>
  <si>
    <t>-1574606418</t>
  </si>
  <si>
    <t>952905121.R</t>
  </si>
  <si>
    <t>Ekologická likvidace obsahu jímky vč. desinfekce a vymytí</t>
  </si>
  <si>
    <t>1864064081</t>
  </si>
  <si>
    <t>2,5*4*1,5</t>
  </si>
  <si>
    <t>966052121</t>
  </si>
  <si>
    <t>Bourání sloupků a vzpěr ŽB plotových s betonovou patkou (stožár na vlajku)</t>
  </si>
  <si>
    <t>631099494</t>
  </si>
  <si>
    <t>966062112</t>
  </si>
  <si>
    <t>Bourání sloupků dřevěných zalitých cementovou maltou (stožár na vlajku)</t>
  </si>
  <si>
    <t>1365406205</t>
  </si>
  <si>
    <t>981513114</t>
  </si>
  <si>
    <t>Demolice konstrukcí objektů z betonu železového těžkou mechanizací</t>
  </si>
  <si>
    <t>-1152731436</t>
  </si>
  <si>
    <t>betonové chodníky u objektu</t>
  </si>
  <si>
    <t>10,5*2*0,15</t>
  </si>
  <si>
    <t>2,3*1,4*0,15</t>
  </si>
  <si>
    <t>6,2*1*0,15</t>
  </si>
  <si>
    <t>10,2*0,8*0,15</t>
  </si>
  <si>
    <t>6,1*1,2*0,15</t>
  </si>
  <si>
    <t>6*1,16*0,15</t>
  </si>
  <si>
    <t>98151311R</t>
  </si>
  <si>
    <t>Demolice stávající jímky</t>
  </si>
  <si>
    <t>709050696</t>
  </si>
  <si>
    <t>1093881724</t>
  </si>
  <si>
    <t>673185086</t>
  </si>
  <si>
    <t>1682861286</t>
  </si>
  <si>
    <t>46,181*19 'Přepočtené koeficientem množství</t>
  </si>
  <si>
    <t>997013862</t>
  </si>
  <si>
    <t xml:space="preserve">Poplatek za uložení stavebního odpadu na recyklační skládce (skládkovné) z armovaného betonu kód odpadu  17 01 01</t>
  </si>
  <si>
    <t>-1117865313</t>
  </si>
  <si>
    <t>19,109</t>
  </si>
  <si>
    <t>27,075</t>
  </si>
  <si>
    <t>O0013.1</t>
  </si>
  <si>
    <t>D+M venkovní lavice, pro 2 osoby, vel. 1300-1600/600, vč. povrchové úpravy - viz TZ</t>
  </si>
  <si>
    <t>962196788</t>
  </si>
  <si>
    <t xml:space="preserve"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</si>
  <si>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</si>
  <si>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</si>
  <si>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-484322292</t>
  </si>
  <si>
    <t xml:space="preserve"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</si>
  <si>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 vč. bet. květináčů</t>
  </si>
  <si>
    <t>1900306870</t>
  </si>
  <si>
    <t>711161221</t>
  </si>
  <si>
    <t>Izolace proti zemní vlhkosti nopovou fólií s textilií svislá, nopek v 4,0 mm, tl. fólie do 0,6 mm</t>
  </si>
  <si>
    <t>-1188962766</t>
  </si>
  <si>
    <t>(11,5+10+3+7+7,5+11+1+10)*1</t>
  </si>
  <si>
    <t>711161384</t>
  </si>
  <si>
    <t>Izolace proti zemní vlhkosti nopovou fólií ukončení provětrávací lištou</t>
  </si>
  <si>
    <t>761711202</t>
  </si>
  <si>
    <t>998711201</t>
  </si>
  <si>
    <t>Přesun hmot procentní pro izolace proti vodě, vlhkosti a plynům v objektech v do 6 m</t>
  </si>
  <si>
    <t>-78133495</t>
  </si>
  <si>
    <t>767995113.1</t>
  </si>
  <si>
    <t xml:space="preserve">Montáž cedule s označením zastávky "Chrášťany"  (příjezdové cedule v kolejišti)</t>
  </si>
  <si>
    <t>-65076174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</si>
  <si>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</si>
  <si>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767995113.2</t>
  </si>
  <si>
    <t>Montáž cedule s označením směrů</t>
  </si>
  <si>
    <t>1107991124</t>
  </si>
  <si>
    <t>Demontáž atypických zámečnických konstrukcí řezáním hmotnosti jednotlivých dílů do 50 kg</t>
  </si>
  <si>
    <t>-326068721</t>
  </si>
  <si>
    <t>267277802</t>
  </si>
  <si>
    <t>Odstranění nátěrů ze zámečnických konstrukcí opálením s obroušením</t>
  </si>
  <si>
    <t>345353780</t>
  </si>
  <si>
    <t>336740657</t>
  </si>
  <si>
    <t>1538727918</t>
  </si>
  <si>
    <t>-631984683</t>
  </si>
  <si>
    <t>46-M</t>
  </si>
  <si>
    <t>Zemní práce při extr.mont.pracích</t>
  </si>
  <si>
    <t>460791214</t>
  </si>
  <si>
    <t>Montáž trubek ochranných plastových ohebných do 110 mm uložených do rýhy</t>
  </si>
  <si>
    <t>299826225</t>
  </si>
  <si>
    <t>Poznámka k položce:_x000d_
Příprava pro budoucí osazení koncových prvků (označovač jízdenek, informační panel, atd.) bez nutnosti dalších bouracích prací po již dokončené úpravě zpevněných ploch._x000d_
Nutno koordinovat přesné umístění a trasu vedení se zástupci jednotlivých zařízení.</t>
  </si>
  <si>
    <t>34571356</t>
  </si>
  <si>
    <t>trubka elektroinstalační ohebná dvouplášťová korugovaná (chránička) D 100/120mm, HDPE+LDPE</t>
  </si>
  <si>
    <t>-931792653</t>
  </si>
  <si>
    <t>9,52380952380952*1,05 'Přepočtené koeficientem množství</t>
  </si>
  <si>
    <t>075002000</t>
  </si>
  <si>
    <t>Vytyčení, zajištění a ochrana stávajících inženýrských sítí vč. jejich dočasného zabezpečení a zajištění po dobu akce</t>
  </si>
  <si>
    <t>1024</t>
  </si>
  <si>
    <t>-1768818140</t>
  </si>
  <si>
    <t>SO.08 - Demolice veřejných záchodů (6000388429)</t>
  </si>
  <si>
    <t>VRN - Vedlejší rozpočtové náklady</t>
  </si>
  <si>
    <t xml:space="preserve">    VRN1 - Průzkumné, geodetické a projektové práce</t>
  </si>
  <si>
    <t>122201101</t>
  </si>
  <si>
    <t>Odkopávky a prokopávky nezapažené v hornině tř. 3 objem do 100 m3</t>
  </si>
  <si>
    <t>-573681426</t>
  </si>
  <si>
    <t>49*0,3</t>
  </si>
  <si>
    <t>131213101</t>
  </si>
  <si>
    <t>Hloubení jam v soudržných horninách třídy těžitelnosti I, skupiny 3 ručně</t>
  </si>
  <si>
    <t>-758538208</t>
  </si>
  <si>
    <t>(0,4*0,4*0,8)*4</t>
  </si>
  <si>
    <t>-1370433880</t>
  </si>
  <si>
    <t>518241360</t>
  </si>
  <si>
    <t>14,7*10 'Přepočtené koeficientem množství</t>
  </si>
  <si>
    <t>167151101</t>
  </si>
  <si>
    <t>Nakládání výkopku z hornin třídy těžitelnosti I, skupiny 1 až 3 do 100 m3</t>
  </si>
  <si>
    <t>1865813235</t>
  </si>
  <si>
    <t>174151101</t>
  </si>
  <si>
    <t>1667390662</t>
  </si>
  <si>
    <t>10364100</t>
  </si>
  <si>
    <t>zemina pro terénní úpravy - tříděná</t>
  </si>
  <si>
    <t>1151345493</t>
  </si>
  <si>
    <t>14,7*1,8 'Přepočtené koeficientem množství</t>
  </si>
  <si>
    <t>181912111</t>
  </si>
  <si>
    <t>Úprava pláně v hornině třídy těžitelnosti I, skupiny 3 bez zhutnění ručně</t>
  </si>
  <si>
    <t>1942222468</t>
  </si>
  <si>
    <t>1266650579</t>
  </si>
  <si>
    <t>4+4</t>
  </si>
  <si>
    <t>55342255</t>
  </si>
  <si>
    <t>sloupek plotový průběžný Pz a komaxitový 2500/38x1,5mm</t>
  </si>
  <si>
    <t>797460629</t>
  </si>
  <si>
    <t>55342274</t>
  </si>
  <si>
    <t>vzpěra plotová 38x1,5mm včetně krytky s uchem 2500mm</t>
  </si>
  <si>
    <t>575778374</t>
  </si>
  <si>
    <t>348401120</t>
  </si>
  <si>
    <t>Montáž oplocení ze strojového pletiva s napínacími dráty výšky do 1,6 m</t>
  </si>
  <si>
    <t>1302218994</t>
  </si>
  <si>
    <t>31324756</t>
  </si>
  <si>
    <t>pletivo drátěné se čtvercovými oky zapletené Pz 50x2x1600mm</t>
  </si>
  <si>
    <t>-1654528631</t>
  </si>
  <si>
    <t>Odpojení a trvalé zaslepení veškerých inženýrských sítí demolovaných objektů</t>
  </si>
  <si>
    <t>-445946266</t>
  </si>
  <si>
    <t>952905191.1</t>
  </si>
  <si>
    <t>Vyklizení komunálního odpadu z objektu a v jeho bezprostředním okolí, včetně naložení</t>
  </si>
  <si>
    <t>-120693712</t>
  </si>
  <si>
    <t>981011314</t>
  </si>
  <si>
    <t>Demolice budov zděných na MVC podíl konstrukcí do 25 % postupným rozebíráním</t>
  </si>
  <si>
    <t>1830754387</t>
  </si>
  <si>
    <t>981511116</t>
  </si>
  <si>
    <t>Demolice konstrukcí objektů z betonu prostého postupným rozebíráním</t>
  </si>
  <si>
    <t>412167808</t>
  </si>
  <si>
    <t>49*0,1"podlahy"</t>
  </si>
  <si>
    <t>(8+8+6,1+6,1)*0,4*0,4"základy"</t>
  </si>
  <si>
    <t>997006002</t>
  </si>
  <si>
    <t>Třídění stavebního odpadu na jednotlivé druhy</t>
  </si>
  <si>
    <t>1507558169</t>
  </si>
  <si>
    <t>1924198521</t>
  </si>
  <si>
    <t>997006512</t>
  </si>
  <si>
    <t>Vodorovné doprava suti s naložením a složením na skládku do 1 km</t>
  </si>
  <si>
    <t>1005739409</t>
  </si>
  <si>
    <t>997006519</t>
  </si>
  <si>
    <t>Příplatek k vodorovnému přemístění suti na skládku ZKD 1 km přes 1 km</t>
  </si>
  <si>
    <t>-1173409893</t>
  </si>
  <si>
    <t>137,528*19 'Přepočtené koeficientem množství</t>
  </si>
  <si>
    <t>997006551</t>
  </si>
  <si>
    <t>Hrubé urovnání suti na skládce bez zhutnění</t>
  </si>
  <si>
    <t>-254989655</t>
  </si>
  <si>
    <t>-2059912368</t>
  </si>
  <si>
    <t>-1106346097</t>
  </si>
  <si>
    <t>997013814</t>
  </si>
  <si>
    <t>Poplatek za uložení na skládce (skládkovné) stavebního odpadu izolací kód odpadu 17 06 04</t>
  </si>
  <si>
    <t>-1295159184</t>
  </si>
  <si>
    <t>997013814.1</t>
  </si>
  <si>
    <t>Poplatek za uložení na skládce (skládkovné) směsného komunálního a velkoobjemového odpadu kód odpadu 201 301</t>
  </si>
  <si>
    <t>836694001</t>
  </si>
  <si>
    <t>832108321</t>
  </si>
  <si>
    <t>1645160315</t>
  </si>
  <si>
    <t>312580918</t>
  </si>
  <si>
    <t>137,528</t>
  </si>
  <si>
    <t>-0,15</t>
  </si>
  <si>
    <t>-8,64</t>
  </si>
  <si>
    <t>-0,52</t>
  </si>
  <si>
    <t>-3</t>
  </si>
  <si>
    <t>-1,322</t>
  </si>
  <si>
    <t>-20,706</t>
  </si>
  <si>
    <t>-862364822</t>
  </si>
  <si>
    <t>9*4*2</t>
  </si>
  <si>
    <t>-589743987</t>
  </si>
  <si>
    <t>-735435998</t>
  </si>
  <si>
    <t>5920231</t>
  </si>
  <si>
    <t>Vedlejší rozpočtové náklady</t>
  </si>
  <si>
    <t>VRN1</t>
  </si>
  <si>
    <t>Průzkumné, geodetické a projektové práce</t>
  </si>
  <si>
    <t>012002000</t>
  </si>
  <si>
    <t>Kč</t>
  </si>
  <si>
    <t>66146117</t>
  </si>
  <si>
    <t>SO.09 - VRN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</si>
  <si>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</si>
  <si>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</si>
  <si>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</si>
  <si>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</si>
  <si>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</si>
  <si>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VRN3</t>
  </si>
  <si>
    <t>Zařízení staveniště</t>
  </si>
  <si>
    <t>030001000</t>
  </si>
  <si>
    <t>-829533571</t>
  </si>
  <si>
    <t>Poznámka k položce:_x000d_
Poznámka k položce: Zahrnuje i zábory vč. poplatků a ostatní konstrukce a práce na zařízení a zabezpečení staveniště, náhradní přístup, náhradní značení DIR a DIO aj.</t>
  </si>
  <si>
    <t>032803000</t>
  </si>
  <si>
    <t>Pronájem mobilního WC po dobu stavby pro zaměstnace Správy železnic, vč. pravidelného servisu</t>
  </si>
  <si>
    <t>181956778</t>
  </si>
  <si>
    <t>032803001</t>
  </si>
  <si>
    <t>Pronájem mobilního WC po dobu stavby pro nájemníka z bytu v 1.NP, vč. pravidelného servisu</t>
  </si>
  <si>
    <t>938266420</t>
  </si>
  <si>
    <t>VRN6</t>
  </si>
  <si>
    <t>Územní vlivy</t>
  </si>
  <si>
    <t>064203000</t>
  </si>
  <si>
    <t xml:space="preserve">Práce se škodlivými materiályPráce se škodlivými materiály - příplatek za práci s azbestem (kontrolované pásmo, hygienická smyčka, dekontaminace konstrukcí, ochranné prostředky, filtrace),  ohlášení těchto prací na příslušných úřadech </t>
  </si>
  <si>
    <t>-1420596466</t>
  </si>
  <si>
    <t>VRN7</t>
  </si>
  <si>
    <t>Provozní vlivy</t>
  </si>
  <si>
    <t>070001000</t>
  </si>
  <si>
    <t>Provozní vlivy, dozory aj.</t>
  </si>
  <si>
    <t>1535774808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</si>
  <si>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</si>
  <si>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</si>
  <si>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</si>
  <si>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</si>
  <si>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</si>
  <si>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1914406979</t>
  </si>
  <si>
    <t>VRN9</t>
  </si>
  <si>
    <t>Ostatní náklady</t>
  </si>
  <si>
    <t>091504000</t>
  </si>
  <si>
    <t>Náklady související s publikační činností (plachta na lešení s logem Správy železnic a textem: Opravujeme pro vaše pohodlí. 500x300 cm)</t>
  </si>
  <si>
    <t>-409343410</t>
  </si>
  <si>
    <t>091504001</t>
  </si>
  <si>
    <t>Náklady související s publikační činností (plastová cedule s informacemi o stavbě)</t>
  </si>
  <si>
    <t>587762382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</si>
</sst>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Chrášťany ON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Chrášťany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27. 5. 2021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L. Malý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ROUND(AG95+SUM(AG96:AG100)+SUM(AG103:AG105),2)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ROUND(AS95+SUM(AS96:AS100)+SUM(AS103:AS105),2)</f>
        <v>0</v>
      </c>
      <c r="AT94" s="115">
        <f>ROUND(SUM(AV94:AW94),2)</f>
        <v>0</v>
      </c>
      <c r="AU94" s="116">
        <f>ROUND(AU95+SUM(AU96:AU100)+SUM(AU103:AU105),5)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ROUND(AZ95+SUM(AZ96:AZ100)+SUM(AZ103:AZ105),2)</f>
        <v>0</v>
      </c>
      <c r="BA94" s="115">
        <f>ROUND(BA95+SUM(BA96:BA100)+SUM(BA103:BA105),2)</f>
        <v>0</v>
      </c>
      <c r="BB94" s="115">
        <f>ROUND(BB95+SUM(BB96:BB100)+SUM(BB103:BB105),2)</f>
        <v>0</v>
      </c>
      <c r="BC94" s="115">
        <f>ROUND(BC95+SUM(BC96:BC100)+SUM(BC103:BC105),2)</f>
        <v>0</v>
      </c>
      <c r="BD94" s="117">
        <f>ROUND(BD95+SUM(BD96:BD100)+SUM(BD103:BD105),2)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Oprava vnějšího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'SO.01 - Oprava vnějšího p...'!P133</f>
        <v>0</v>
      </c>
      <c r="AV95" s="129">
        <f>'SO.01 - Oprava vnějšího p...'!J33</f>
        <v>0</v>
      </c>
      <c r="AW95" s="129">
        <f>'SO.01 - Oprava vnějšího p...'!J34</f>
        <v>0</v>
      </c>
      <c r="AX95" s="129">
        <f>'SO.01 - Oprava vnějšího p...'!J35</f>
        <v>0</v>
      </c>
      <c r="AY95" s="129">
        <f>'SO.01 - Oprava vnějšího p...'!J36</f>
        <v>0</v>
      </c>
      <c r="AZ95" s="129">
        <f>'SO.01 - Oprava vnějšího p...'!F33</f>
        <v>0</v>
      </c>
      <c r="BA95" s="129">
        <f>'SO.01 - Oprava vnějšího p...'!F34</f>
        <v>0</v>
      </c>
      <c r="BB95" s="129">
        <f>'SO.01 - Oprava vnějšího p...'!F35</f>
        <v>0</v>
      </c>
      <c r="BC95" s="129">
        <f>'SO.01 - Oprava vnějšího p...'!F36</f>
        <v>0</v>
      </c>
      <c r="BD95" s="131">
        <f>'SO.01 - Oprava vnějšího p...'!F37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'SO.02 - Oprava přístřešku'!J30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'SO.02 - Oprava přístřešku'!P131</f>
        <v>0</v>
      </c>
      <c r="AV96" s="129">
        <f>'SO.02 - Oprava přístřešku'!J33</f>
        <v>0</v>
      </c>
      <c r="AW96" s="129">
        <f>'SO.02 - Oprava přístřešku'!J34</f>
        <v>0</v>
      </c>
      <c r="AX96" s="129">
        <f>'SO.02 - Oprava přístřešku'!J35</f>
        <v>0</v>
      </c>
      <c r="AY96" s="129">
        <f>'SO.02 - Oprava přístřešku'!J36</f>
        <v>0</v>
      </c>
      <c r="AZ96" s="129">
        <f>'SO.02 - Oprava přístřešku'!F33</f>
        <v>0</v>
      </c>
      <c r="BA96" s="129">
        <f>'SO.02 - Oprava přístřešku'!F34</f>
        <v>0</v>
      </c>
      <c r="BB96" s="129">
        <f>'SO.02 - Oprava přístřešku'!F35</f>
        <v>0</v>
      </c>
      <c r="BC96" s="129">
        <f>'SO.02 - Oprava přístřešku'!F36</f>
        <v>0</v>
      </c>
      <c r="BD96" s="131">
        <f>'SO.02 - Oprava přístřešku'!F37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'SO.03 - Oprava střechy'!J30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'SO.03 - Oprava střechy'!P128</f>
        <v>0</v>
      </c>
      <c r="AV97" s="129">
        <f>'SO.03 - Oprava střechy'!J33</f>
        <v>0</v>
      </c>
      <c r="AW97" s="129">
        <f>'SO.03 - Oprava střechy'!J34</f>
        <v>0</v>
      </c>
      <c r="AX97" s="129">
        <f>'SO.03 - Oprava střechy'!J35</f>
        <v>0</v>
      </c>
      <c r="AY97" s="129">
        <f>'SO.03 - Oprava střechy'!J36</f>
        <v>0</v>
      </c>
      <c r="AZ97" s="129">
        <f>'SO.03 - Oprava střechy'!F33</f>
        <v>0</v>
      </c>
      <c r="BA97" s="129">
        <f>'SO.03 - Oprava střechy'!F34</f>
        <v>0</v>
      </c>
      <c r="BB97" s="129">
        <f>'SO.03 - Oprava střechy'!F35</f>
        <v>0</v>
      </c>
      <c r="BC97" s="129">
        <f>'SO.03 - Oprava střechy'!F36</f>
        <v>0</v>
      </c>
      <c r="BD97" s="131">
        <f>'SO.03 - Oprava střechy'!F37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'SO.04 - Oprava čekárny'!J30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'SO.04 - Oprava čekárny'!P131</f>
        <v>0</v>
      </c>
      <c r="AV98" s="129">
        <f>'SO.04 - Oprava čekárny'!J33</f>
        <v>0</v>
      </c>
      <c r="AW98" s="129">
        <f>'SO.04 - Oprava čekárny'!J34</f>
        <v>0</v>
      </c>
      <c r="AX98" s="129">
        <f>'SO.04 - Oprava čekárny'!J35</f>
        <v>0</v>
      </c>
      <c r="AY98" s="129">
        <f>'SO.04 - Oprava čekárny'!J36</f>
        <v>0</v>
      </c>
      <c r="AZ98" s="129">
        <f>'SO.04 - Oprava čekárny'!F33</f>
        <v>0</v>
      </c>
      <c r="BA98" s="129">
        <f>'SO.04 - Oprava čekárny'!F34</f>
        <v>0</v>
      </c>
      <c r="BB98" s="129">
        <f>'SO.04 - Oprava čekárny'!F35</f>
        <v>0</v>
      </c>
      <c r="BC98" s="129">
        <f>'SO.04 - Oprava čekárny'!F36</f>
        <v>0</v>
      </c>
      <c r="BD98" s="131">
        <f>'SO.04 - Oprava čekárny'!F37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'SO.05 - Oprava dopravní k...'!J30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'SO.05 - Oprava dopravní k...'!P143</f>
        <v>0</v>
      </c>
      <c r="AV99" s="129">
        <f>'SO.05 - Oprava dopravní k...'!J33</f>
        <v>0</v>
      </c>
      <c r="AW99" s="129">
        <f>'SO.05 - Oprava dopravní k...'!J34</f>
        <v>0</v>
      </c>
      <c r="AX99" s="129">
        <f>'SO.05 - Oprava dopravní k...'!J35</f>
        <v>0</v>
      </c>
      <c r="AY99" s="129">
        <f>'SO.05 - Oprava dopravní k...'!J36</f>
        <v>0</v>
      </c>
      <c r="AZ99" s="129">
        <f>'SO.05 - Oprava dopravní k...'!F33</f>
        <v>0</v>
      </c>
      <c r="BA99" s="129">
        <f>'SO.05 - Oprava dopravní k...'!F34</f>
        <v>0</v>
      </c>
      <c r="BB99" s="129">
        <f>'SO.05 - Oprava dopravní k...'!F35</f>
        <v>0</v>
      </c>
      <c r="BC99" s="129">
        <f>'SO.05 - Oprava dopravní k...'!F36</f>
        <v>0</v>
      </c>
      <c r="BD99" s="131">
        <f>'SO.05 - Oprava dopravní k...'!F37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7"/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ROUND(SUM(AG101:AG102),2)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f>ROUND(SUM(AS101:AS102),2)</f>
        <v>0</v>
      </c>
      <c r="AT100" s="129">
        <f>ROUND(SUM(AV100:AW100),2)</f>
        <v>0</v>
      </c>
      <c r="AU100" s="130">
        <f>ROUND(SUM(AU101:AU102),5)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ROUND(SUM(AZ101:AZ102),2)</f>
        <v>0</v>
      </c>
      <c r="BA100" s="129">
        <f>ROUND(SUM(BA101:BA102),2)</f>
        <v>0</v>
      </c>
      <c r="BB100" s="129">
        <f>ROUND(SUM(BB101:BB102),2)</f>
        <v>0</v>
      </c>
      <c r="BC100" s="129">
        <f>ROUND(SUM(BC101:BC102),2)</f>
        <v>0</v>
      </c>
      <c r="BD100" s="131">
        <f>ROUND(SUM(BD101:BD102),2)</f>
        <v>0</v>
      </c>
      <c r="BE100" s="7"/>
      <c r="BS100" s="132" t="s">
        <v>77</v>
      </c>
      <c r="BT100" s="132" t="s">
        <v>86</v>
      </c>
      <c r="BU100" s="132" t="s">
        <v>79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4" customFormat="1" ht="16.5" customHeight="1">
      <c r="A101" s="120" t="s">
        <v>82</v>
      </c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'6.1 - Vnitřní elektroinst...'!J32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106</v>
      </c>
      <c r="AR101" s="73"/>
      <c r="AS101" s="138">
        <v>0</v>
      </c>
      <c r="AT101" s="139">
        <f>ROUND(SUM(AV101:AW101),2)</f>
        <v>0</v>
      </c>
      <c r="AU101" s="140">
        <f>'6.1 - Vnitřní elektroinst...'!P128</f>
        <v>0</v>
      </c>
      <c r="AV101" s="139">
        <f>'6.1 - Vnitřní elektroinst...'!J35</f>
        <v>0</v>
      </c>
      <c r="AW101" s="139">
        <f>'6.1 - Vnitřní elektroinst...'!J36</f>
        <v>0</v>
      </c>
      <c r="AX101" s="139">
        <f>'6.1 - Vnitřní elektroinst...'!J37</f>
        <v>0</v>
      </c>
      <c r="AY101" s="139">
        <f>'6.1 - Vnitřní elektroinst...'!J38</f>
        <v>0</v>
      </c>
      <c r="AZ101" s="139">
        <f>'6.1 - Vnitřní elektroinst...'!F35</f>
        <v>0</v>
      </c>
      <c r="BA101" s="139">
        <f>'6.1 - Vnitřní elektroinst...'!F36</f>
        <v>0</v>
      </c>
      <c r="BB101" s="139">
        <f>'6.1 - Vnitřní elektroinst...'!F37</f>
        <v>0</v>
      </c>
      <c r="BC101" s="139">
        <f>'6.1 - Vnitřní elektroinst...'!F38</f>
        <v>0</v>
      </c>
      <c r="BD101" s="141">
        <f>'6.1 - Vnitřní elektroinst...'!F39</f>
        <v>0</v>
      </c>
      <c r="BE101" s="4"/>
      <c r="BT101" s="142" t="s">
        <v>88</v>
      </c>
      <c r="BV101" s="142" t="s">
        <v>80</v>
      </c>
      <c r="BW101" s="142" t="s">
        <v>107</v>
      </c>
      <c r="BX101" s="142" t="s">
        <v>103</v>
      </c>
      <c r="CL101" s="142" t="s">
        <v>1</v>
      </c>
    </row>
    <row r="102" s="4" customFormat="1" ht="16.5" customHeight="1">
      <c r="A102" s="120" t="s">
        <v>82</v>
      </c>
      <c r="B102" s="71"/>
      <c r="C102" s="134"/>
      <c r="D102" s="134"/>
      <c r="E102" s="135" t="s">
        <v>108</v>
      </c>
      <c r="F102" s="135"/>
      <c r="G102" s="135"/>
      <c r="H102" s="135"/>
      <c r="I102" s="135"/>
      <c r="J102" s="134"/>
      <c r="K102" s="135" t="s">
        <v>109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'6.2 - Hromosvod'!J32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106</v>
      </c>
      <c r="AR102" s="73"/>
      <c r="AS102" s="138">
        <v>0</v>
      </c>
      <c r="AT102" s="139">
        <f>ROUND(SUM(AV102:AW102),2)</f>
        <v>0</v>
      </c>
      <c r="AU102" s="140">
        <f>'6.2 - Hromosvod'!P125</f>
        <v>0</v>
      </c>
      <c r="AV102" s="139">
        <f>'6.2 - Hromosvod'!J35</f>
        <v>0</v>
      </c>
      <c r="AW102" s="139">
        <f>'6.2 - Hromosvod'!J36</f>
        <v>0</v>
      </c>
      <c r="AX102" s="139">
        <f>'6.2 - Hromosvod'!J37</f>
        <v>0</v>
      </c>
      <c r="AY102" s="139">
        <f>'6.2 - Hromosvod'!J38</f>
        <v>0</v>
      </c>
      <c r="AZ102" s="139">
        <f>'6.2 - Hromosvod'!F35</f>
        <v>0</v>
      </c>
      <c r="BA102" s="139">
        <f>'6.2 - Hromosvod'!F36</f>
        <v>0</v>
      </c>
      <c r="BB102" s="139">
        <f>'6.2 - Hromosvod'!F37</f>
        <v>0</v>
      </c>
      <c r="BC102" s="139">
        <f>'6.2 - Hromosvod'!F38</f>
        <v>0</v>
      </c>
      <c r="BD102" s="141">
        <f>'6.2 - Hromosvod'!F39</f>
        <v>0</v>
      </c>
      <c r="BE102" s="4"/>
      <c r="BT102" s="142" t="s">
        <v>88</v>
      </c>
      <c r="BV102" s="142" t="s">
        <v>80</v>
      </c>
      <c r="BW102" s="142" t="s">
        <v>110</v>
      </c>
      <c r="BX102" s="142" t="s">
        <v>103</v>
      </c>
      <c r="CL102" s="142" t="s">
        <v>1</v>
      </c>
    </row>
    <row r="103" s="7" customFormat="1" ht="16.5" customHeight="1">
      <c r="A103" s="120" t="s">
        <v>82</v>
      </c>
      <c r="B103" s="121"/>
      <c r="C103" s="122"/>
      <c r="D103" s="123" t="s">
        <v>111</v>
      </c>
      <c r="E103" s="123"/>
      <c r="F103" s="123"/>
      <c r="G103" s="123"/>
      <c r="H103" s="123"/>
      <c r="I103" s="124"/>
      <c r="J103" s="123" t="s">
        <v>112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'SO.07 - Oprava zpevněných...'!J30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ROUND(SUM(AV103:AW103),2)</f>
        <v>0</v>
      </c>
      <c r="AU103" s="130">
        <f>'SO.07 - Oprava zpevněných...'!P135</f>
        <v>0</v>
      </c>
      <c r="AV103" s="129">
        <f>'SO.07 - Oprava zpevněných...'!J33</f>
        <v>0</v>
      </c>
      <c r="AW103" s="129">
        <f>'SO.07 - Oprava zpevněných...'!J34</f>
        <v>0</v>
      </c>
      <c r="AX103" s="129">
        <f>'SO.07 - Oprava zpevněných...'!J35</f>
        <v>0</v>
      </c>
      <c r="AY103" s="129">
        <f>'SO.07 - Oprava zpevněných...'!J36</f>
        <v>0</v>
      </c>
      <c r="AZ103" s="129">
        <f>'SO.07 - Oprava zpevněných...'!F33</f>
        <v>0</v>
      </c>
      <c r="BA103" s="129">
        <f>'SO.07 - Oprava zpevněných...'!F34</f>
        <v>0</v>
      </c>
      <c r="BB103" s="129">
        <f>'SO.07 - Oprava zpevněných...'!F35</f>
        <v>0</v>
      </c>
      <c r="BC103" s="129">
        <f>'SO.07 - Oprava zpevněných...'!F36</f>
        <v>0</v>
      </c>
      <c r="BD103" s="131">
        <f>'SO.07 - Oprava zpevněných...'!F37</f>
        <v>0</v>
      </c>
      <c r="BE103" s="7"/>
      <c r="BT103" s="132" t="s">
        <v>86</v>
      </c>
      <c r="BV103" s="132" t="s">
        <v>80</v>
      </c>
      <c r="BW103" s="132" t="s">
        <v>113</v>
      </c>
      <c r="BX103" s="132" t="s">
        <v>5</v>
      </c>
      <c r="CL103" s="132" t="s">
        <v>1</v>
      </c>
      <c r="CM103" s="132" t="s">
        <v>88</v>
      </c>
    </row>
    <row r="104" s="7" customFormat="1" ht="24.75" customHeight="1">
      <c r="A104" s="120" t="s">
        <v>82</v>
      </c>
      <c r="B104" s="121"/>
      <c r="C104" s="122"/>
      <c r="D104" s="123" t="s">
        <v>114</v>
      </c>
      <c r="E104" s="123"/>
      <c r="F104" s="123"/>
      <c r="G104" s="123"/>
      <c r="H104" s="123"/>
      <c r="I104" s="124"/>
      <c r="J104" s="123" t="s">
        <v>115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'SO.08 - Demolice veřejnýc...'!J30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28">
        <v>0</v>
      </c>
      <c r="AT104" s="129">
        <f>ROUND(SUM(AV104:AW104),2)</f>
        <v>0</v>
      </c>
      <c r="AU104" s="130">
        <f>'SO.08 - Demolice veřejnýc...'!P125</f>
        <v>0</v>
      </c>
      <c r="AV104" s="129">
        <f>'SO.08 - Demolice veřejnýc...'!J33</f>
        <v>0</v>
      </c>
      <c r="AW104" s="129">
        <f>'SO.08 - Demolice veřejnýc...'!J34</f>
        <v>0</v>
      </c>
      <c r="AX104" s="129">
        <f>'SO.08 - Demolice veřejnýc...'!J35</f>
        <v>0</v>
      </c>
      <c r="AY104" s="129">
        <f>'SO.08 - Demolice veřejnýc...'!J36</f>
        <v>0</v>
      </c>
      <c r="AZ104" s="129">
        <f>'SO.08 - Demolice veřejnýc...'!F33</f>
        <v>0</v>
      </c>
      <c r="BA104" s="129">
        <f>'SO.08 - Demolice veřejnýc...'!F34</f>
        <v>0</v>
      </c>
      <c r="BB104" s="129">
        <f>'SO.08 - Demolice veřejnýc...'!F35</f>
        <v>0</v>
      </c>
      <c r="BC104" s="129">
        <f>'SO.08 - Demolice veřejnýc...'!F36</f>
        <v>0</v>
      </c>
      <c r="BD104" s="131">
        <f>'SO.08 - Demolice veřejnýc...'!F37</f>
        <v>0</v>
      </c>
      <c r="BE104" s="7"/>
      <c r="BT104" s="132" t="s">
        <v>86</v>
      </c>
      <c r="BV104" s="132" t="s">
        <v>80</v>
      </c>
      <c r="BW104" s="132" t="s">
        <v>116</v>
      </c>
      <c r="BX104" s="132" t="s">
        <v>5</v>
      </c>
      <c r="CL104" s="132" t="s">
        <v>1</v>
      </c>
      <c r="CM104" s="132" t="s">
        <v>88</v>
      </c>
    </row>
    <row r="105" s="7" customFormat="1" ht="16.5" customHeight="1">
      <c r="A105" s="120" t="s">
        <v>82</v>
      </c>
      <c r="B105" s="121"/>
      <c r="C105" s="122"/>
      <c r="D105" s="123" t="s">
        <v>117</v>
      </c>
      <c r="E105" s="123"/>
      <c r="F105" s="123"/>
      <c r="G105" s="123"/>
      <c r="H105" s="123"/>
      <c r="I105" s="124"/>
      <c r="J105" s="123" t="s">
        <v>118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'SO.09 - VRN'!J30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85</v>
      </c>
      <c r="AR105" s="127"/>
      <c r="AS105" s="143">
        <v>0</v>
      </c>
      <c r="AT105" s="144">
        <f>ROUND(SUM(AV105:AW105),2)</f>
        <v>0</v>
      </c>
      <c r="AU105" s="145">
        <f>'SO.09 - VRN'!P122</f>
        <v>0</v>
      </c>
      <c r="AV105" s="144">
        <f>'SO.09 - VRN'!J33</f>
        <v>0</v>
      </c>
      <c r="AW105" s="144">
        <f>'SO.09 - VRN'!J34</f>
        <v>0</v>
      </c>
      <c r="AX105" s="144">
        <f>'SO.09 - VRN'!J35</f>
        <v>0</v>
      </c>
      <c r="AY105" s="144">
        <f>'SO.09 - VRN'!J36</f>
        <v>0</v>
      </c>
      <c r="AZ105" s="144">
        <f>'SO.09 - VRN'!F33</f>
        <v>0</v>
      </c>
      <c r="BA105" s="144">
        <f>'SO.09 - VRN'!F34</f>
        <v>0</v>
      </c>
      <c r="BB105" s="144">
        <f>'SO.09 - VRN'!F35</f>
        <v>0</v>
      </c>
      <c r="BC105" s="144">
        <f>'SO.09 - VRN'!F36</f>
        <v>0</v>
      </c>
      <c r="BD105" s="146">
        <f>'SO.09 - VRN'!F37</f>
        <v>0</v>
      </c>
      <c r="BE105" s="7"/>
      <c r="BT105" s="132" t="s">
        <v>86</v>
      </c>
      <c r="BV105" s="132" t="s">
        <v>80</v>
      </c>
      <c r="BW105" s="132" t="s">
        <v>119</v>
      </c>
      <c r="BX105" s="132" t="s">
        <v>5</v>
      </c>
      <c r="CL105" s="132" t="s">
        <v>1</v>
      </c>
      <c r="CM105" s="132" t="s">
        <v>88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hlBxnyCY/1aPXdbuObT3HcdGaeR5u7vntsL67PBoWUiQN9Feu5XXX8ZQbbMk6y3vL2j2WG/yqd/9IFhi3D+2yw==" hashValue="H+QlLLjixgMgX2t7jsk+kTxLMM/oHynyOgTZkQnd3boV3Vnf3jUOSQNPSEfpm+M2q5FniXdgt7T68jSgT8l+iA==" algorithmName="SHA-512" password="CC35"/>
  <mergeCells count="82">
    <mergeCell ref="C92:G92"/>
    <mergeCell ref="D100:H100"/>
    <mergeCell ref="D96:H96"/>
    <mergeCell ref="D98:H98"/>
    <mergeCell ref="D99:H99"/>
    <mergeCell ref="D95:H95"/>
    <mergeCell ref="D97:H97"/>
    <mergeCell ref="D103:H103"/>
    <mergeCell ref="D104:H104"/>
    <mergeCell ref="E101:I101"/>
    <mergeCell ref="E102:I102"/>
    <mergeCell ref="I92:AF92"/>
    <mergeCell ref="J98:AF98"/>
    <mergeCell ref="J100:AF100"/>
    <mergeCell ref="J99:AF99"/>
    <mergeCell ref="J95:AF95"/>
    <mergeCell ref="J96:AF96"/>
    <mergeCell ref="J103:AF103"/>
    <mergeCell ref="J97:AF97"/>
    <mergeCell ref="J104:AF104"/>
    <mergeCell ref="K102:AF102"/>
    <mergeCell ref="K101:AF10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4:AM104"/>
    <mergeCell ref="AG103:AM103"/>
    <mergeCell ref="AG102:AM102"/>
    <mergeCell ref="AG101:AM101"/>
    <mergeCell ref="AG92:AM92"/>
    <mergeCell ref="AG100:AM100"/>
    <mergeCell ref="AG98:AM98"/>
    <mergeCell ref="AG97:AM97"/>
    <mergeCell ref="AG96:AM96"/>
    <mergeCell ref="AG99:AM99"/>
    <mergeCell ref="AG95:AM95"/>
    <mergeCell ref="AM87:AN87"/>
    <mergeCell ref="AM89:AP89"/>
    <mergeCell ref="AM90:AP90"/>
    <mergeCell ref="AN95:AP95"/>
    <mergeCell ref="AN103:AP103"/>
    <mergeCell ref="AN104:AP104"/>
    <mergeCell ref="AN102:AP102"/>
    <mergeCell ref="AN96:AP96"/>
    <mergeCell ref="AN97:AP97"/>
    <mergeCell ref="AN101:AP101"/>
    <mergeCell ref="AN99:AP99"/>
    <mergeCell ref="AN100:AP100"/>
    <mergeCell ref="AN92:AP92"/>
    <mergeCell ref="AN98:AP98"/>
    <mergeCell ref="AS89:AT91"/>
    <mergeCell ref="AN105:AP105"/>
    <mergeCell ref="AG105:AM105"/>
    <mergeCell ref="AN94:AP94"/>
  </mergeCells>
  <hyperlinks>
    <hyperlink ref="A95" location="'SO.01 - Oprava vnějšího p...'!C2" display="/"/>
    <hyperlink ref="A96" location="'SO.02 - Oprava přístřešku'!C2" display="/"/>
    <hyperlink ref="A97" location="'SO.03 - Oprava střechy'!C2" display="/"/>
    <hyperlink ref="A98" location="'SO.04 - Oprava čekárny'!C2" display="/"/>
    <hyperlink ref="A99" location="'SO.05 - Oprava dopravní k...'!C2" display="/"/>
    <hyperlink ref="A101" location="'6.1 - Vnitřní elektroinst...'!C2" display="/"/>
    <hyperlink ref="A102" location="'6.2 - Hromosvod'!C2" display="/"/>
    <hyperlink ref="A103" location="'SO.07 - Oprava zpevněných...'!C2" display="/"/>
    <hyperlink ref="A104" location="'SO.08 - Demolice veřejnýc...'!C2" display="/"/>
    <hyperlink ref="A105" location="'SO.0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2625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ROUND((SUM(BE125:BE187)),  2)</f>
        <v>0</v>
      </c>
      <c r="G33" s="39"/>
      <c r="H33" s="39"/>
      <c r="I33" s="165">
        <v>0.20999999999999999</v>
      </c>
      <c r="J33" s="164">
        <f>ROUND(((SUM(BE125:BE187))*I33),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ROUND((SUM(BF125:BF187)),  2)</f>
        <v>0</v>
      </c>
      <c r="G34" s="39"/>
      <c r="H34" s="39"/>
      <c r="I34" s="165">
        <v>0.14999999999999999</v>
      </c>
      <c r="J34" s="164">
        <f>ROUND(((SUM(BF125:BF187))*I34),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ROUND((SUM(BG125:BG187)),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ROUND((SUM(BH125:BH187)),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ROUND((SUM(BI125:BI187)),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SO.08 - Demolice veřejných záchodů (6000388429)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J126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773</v>
      </c>
      <c r="E98" s="197"/>
      <c r="F98" s="197"/>
      <c r="G98" s="197"/>
      <c r="H98" s="197"/>
      <c r="I98" s="197"/>
      <c r="J98" s="198">
        <f>J127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129</v>
      </c>
      <c r="E99" s="197"/>
      <c r="F99" s="197"/>
      <c r="G99" s="197"/>
      <c r="H99" s="197"/>
      <c r="I99" s="197"/>
      <c r="J99" s="198">
        <f>J140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776</v>
      </c>
      <c r="E100" s="197"/>
      <c r="F100" s="197"/>
      <c r="G100" s="197"/>
      <c r="H100" s="197"/>
      <c r="I100" s="197"/>
      <c r="J100" s="198">
        <f>J147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J155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135</v>
      </c>
      <c r="E102" s="192"/>
      <c r="F102" s="192"/>
      <c r="G102" s="192"/>
      <c r="H102" s="192"/>
      <c r="I102" s="192"/>
      <c r="J102" s="193">
        <f>J178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779</v>
      </c>
      <c r="E103" s="197"/>
      <c r="F103" s="197"/>
      <c r="G103" s="197"/>
      <c r="H103" s="197"/>
      <c r="I103" s="197"/>
      <c r="J103" s="198">
        <f>J179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2626</v>
      </c>
      <c r="E104" s="192"/>
      <c r="F104" s="192"/>
      <c r="G104" s="192"/>
      <c r="H104" s="192"/>
      <c r="I104" s="192"/>
      <c r="J104" s="193">
        <f>J185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2627</v>
      </c>
      <c r="E105" s="197"/>
      <c r="F105" s="197"/>
      <c r="G105" s="197"/>
      <c r="H105" s="197"/>
      <c r="I105" s="197"/>
      <c r="J105" s="198">
        <f>J186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Chrášťany ON - oprava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SO.08 - Demolice veřejných záchodů (6000388429)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Chrášťany</v>
      </c>
      <c r="G119" s="41"/>
      <c r="H119" s="41"/>
      <c r="I119" s="33" t="s">
        <v>22</v>
      </c>
      <c r="J119" s="80" t="str">
        <f>IF(J12="","",J12)</f>
        <v>27. 5. 2021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Správa železnic, státní organizace</v>
      </c>
      <c r="G121" s="41"/>
      <c r="H121" s="41"/>
      <c r="I121" s="33" t="s">
        <v>32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L. Malý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146</v>
      </c>
      <c r="D124" s="203" t="s">
        <v>63</v>
      </c>
      <c r="E124" s="203" t="s">
        <v>59</v>
      </c>
      <c r="F124" s="203" t="s">
        <v>60</v>
      </c>
      <c r="G124" s="203" t="s">
        <v>147</v>
      </c>
      <c r="H124" s="203" t="s">
        <v>148</v>
      </c>
      <c r="I124" s="203" t="s">
        <v>149</v>
      </c>
      <c r="J124" s="204" t="s">
        <v>125</v>
      </c>
      <c r="K124" s="205" t="s">
        <v>150</v>
      </c>
      <c r="L124" s="206"/>
      <c r="M124" s="101" t="s">
        <v>1</v>
      </c>
      <c r="N124" s="102" t="s">
        <v>42</v>
      </c>
      <c r="O124" s="102" t="s">
        <v>151</v>
      </c>
      <c r="P124" s="102" t="s">
        <v>152</v>
      </c>
      <c r="Q124" s="102" t="s">
        <v>153</v>
      </c>
      <c r="R124" s="102" t="s">
        <v>154</v>
      </c>
      <c r="S124" s="102" t="s">
        <v>155</v>
      </c>
      <c r="T124" s="103" t="s">
        <v>156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157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P126+P178+P185</f>
        <v>0</v>
      </c>
      <c r="Q125" s="105"/>
      <c r="R125" s="209">
        <f>R126+R178+R185</f>
        <v>1.4844409999999999</v>
      </c>
      <c r="S125" s="105"/>
      <c r="T125" s="210">
        <f>T126+T178+T185</f>
        <v>137.52823000000001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127</v>
      </c>
      <c r="BK125" s="211">
        <f>BK126+BK178+BK185</f>
        <v>0</v>
      </c>
    </row>
    <row r="126" s="12" customFormat="1" ht="25.92" customHeight="1">
      <c r="A126" s="12"/>
      <c r="B126" s="212"/>
      <c r="C126" s="213"/>
      <c r="D126" s="214" t="s">
        <v>77</v>
      </c>
      <c r="E126" s="215" t="s">
        <v>158</v>
      </c>
      <c r="F126" s="215" t="s">
        <v>159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P127+P140+P147+P155</f>
        <v>0</v>
      </c>
      <c r="Q126" s="220"/>
      <c r="R126" s="221">
        <f>R127+R140+R147+R155</f>
        <v>1.4697709999999999</v>
      </c>
      <c r="S126" s="220"/>
      <c r="T126" s="222">
        <f>T127+T140+T147+T155</f>
        <v>136.2064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86</v>
      </c>
      <c r="AT126" s="224" t="s">
        <v>77</v>
      </c>
      <c r="AU126" s="224" t="s">
        <v>78</v>
      </c>
      <c r="AY126" s="223" t="s">
        <v>160</v>
      </c>
      <c r="BK126" s="225">
        <f>BK127+BK140+BK147+BK155</f>
        <v>0</v>
      </c>
    </row>
    <row r="127" s="12" customFormat="1" ht="22.8" customHeight="1">
      <c r="A127" s="12"/>
      <c r="B127" s="212"/>
      <c r="C127" s="213"/>
      <c r="D127" s="214" t="s">
        <v>77</v>
      </c>
      <c r="E127" s="226" t="s">
        <v>86</v>
      </c>
      <c r="F127" s="226" t="s">
        <v>782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SUM(P128:P139)</f>
        <v>0</v>
      </c>
      <c r="Q127" s="220"/>
      <c r="R127" s="221">
        <f>SUM(R128:R139)</f>
        <v>0</v>
      </c>
      <c r="S127" s="220"/>
      <c r="T127" s="222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86</v>
      </c>
      <c r="AT127" s="224" t="s">
        <v>77</v>
      </c>
      <c r="AU127" s="224" t="s">
        <v>86</v>
      </c>
      <c r="AY127" s="223" t="s">
        <v>160</v>
      </c>
      <c r="BK127" s="225">
        <f>SUM(BK128:BK139)</f>
        <v>0</v>
      </c>
    </row>
    <row r="128" s="2" customFormat="1" ht="21.75" customHeight="1">
      <c r="A128" s="39"/>
      <c r="B128" s="40"/>
      <c r="C128" s="228" t="s">
        <v>86</v>
      </c>
      <c r="D128" s="228" t="s">
        <v>163</v>
      </c>
      <c r="E128" s="229" t="s">
        <v>2628</v>
      </c>
      <c r="F128" s="230" t="s">
        <v>2629</v>
      </c>
      <c r="G128" s="231" t="s">
        <v>166</v>
      </c>
      <c r="H128" s="232">
        <v>14.699999999999999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43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167</v>
      </c>
      <c r="AT128" s="240" t="s">
        <v>163</v>
      </c>
      <c r="AU128" s="240" t="s">
        <v>88</v>
      </c>
      <c r="AY128" s="18" t="s">
        <v>160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167</v>
      </c>
      <c r="BM128" s="240" t="s">
        <v>2630</v>
      </c>
    </row>
    <row r="129" s="13" customFormat="1">
      <c r="A129" s="13"/>
      <c r="B129" s="242"/>
      <c r="C129" s="243"/>
      <c r="D129" s="244" t="s">
        <v>169</v>
      </c>
      <c r="E129" s="245" t="s">
        <v>1</v>
      </c>
      <c r="F129" s="246" t="s">
        <v>2631</v>
      </c>
      <c r="G129" s="243"/>
      <c r="H129" s="247">
        <v>14.699999999999999</v>
      </c>
      <c r="I129" s="248"/>
      <c r="J129" s="243"/>
      <c r="K129" s="243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169</v>
      </c>
      <c r="AU129" s="253" t="s">
        <v>88</v>
      </c>
      <c r="AV129" s="13" t="s">
        <v>88</v>
      </c>
      <c r="AW129" s="13" t="s">
        <v>34</v>
      </c>
      <c r="AX129" s="13" t="s">
        <v>86</v>
      </c>
      <c r="AY129" s="253" t="s">
        <v>160</v>
      </c>
    </row>
    <row r="130" s="2" customFormat="1" ht="21.75" customHeight="1">
      <c r="A130" s="39"/>
      <c r="B130" s="40"/>
      <c r="C130" s="228" t="s">
        <v>88</v>
      </c>
      <c r="D130" s="228" t="s">
        <v>163</v>
      </c>
      <c r="E130" s="229" t="s">
        <v>2632</v>
      </c>
      <c r="F130" s="230" t="s">
        <v>2633</v>
      </c>
      <c r="G130" s="231" t="s">
        <v>166</v>
      </c>
      <c r="H130" s="232">
        <v>0.51200000000000001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167</v>
      </c>
      <c r="AT130" s="240" t="s">
        <v>163</v>
      </c>
      <c r="AU130" s="240" t="s">
        <v>88</v>
      </c>
      <c r="AY130" s="18" t="s">
        <v>160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167</v>
      </c>
      <c r="BM130" s="240" t="s">
        <v>2634</v>
      </c>
    </row>
    <row r="131" s="13" customFormat="1">
      <c r="A131" s="13"/>
      <c r="B131" s="242"/>
      <c r="C131" s="243"/>
      <c r="D131" s="244" t="s">
        <v>169</v>
      </c>
      <c r="E131" s="245" t="s">
        <v>1</v>
      </c>
      <c r="F131" s="246" t="s">
        <v>2635</v>
      </c>
      <c r="G131" s="243"/>
      <c r="H131" s="247">
        <v>0.51200000000000001</v>
      </c>
      <c r="I131" s="248"/>
      <c r="J131" s="243"/>
      <c r="K131" s="243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169</v>
      </c>
      <c r="AU131" s="253" t="s">
        <v>88</v>
      </c>
      <c r="AV131" s="13" t="s">
        <v>88</v>
      </c>
      <c r="AW131" s="13" t="s">
        <v>34</v>
      </c>
      <c r="AX131" s="13" t="s">
        <v>86</v>
      </c>
      <c r="AY131" s="253" t="s">
        <v>160</v>
      </c>
    </row>
    <row r="132" s="2" customFormat="1" ht="33" customHeight="1">
      <c r="A132" s="39"/>
      <c r="B132" s="40"/>
      <c r="C132" s="228" t="s">
        <v>161</v>
      </c>
      <c r="D132" s="228" t="s">
        <v>163</v>
      </c>
      <c r="E132" s="229" t="s">
        <v>2432</v>
      </c>
      <c r="F132" s="230" t="s">
        <v>2433</v>
      </c>
      <c r="G132" s="231" t="s">
        <v>166</v>
      </c>
      <c r="H132" s="232">
        <v>14.699999999999999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167</v>
      </c>
      <c r="AT132" s="240" t="s">
        <v>163</v>
      </c>
      <c r="AU132" s="240" t="s">
        <v>88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167</v>
      </c>
      <c r="BM132" s="240" t="s">
        <v>2636</v>
      </c>
    </row>
    <row r="133" s="2" customFormat="1" ht="33" customHeight="1">
      <c r="A133" s="39"/>
      <c r="B133" s="40"/>
      <c r="C133" s="228" t="s">
        <v>167</v>
      </c>
      <c r="D133" s="228" t="s">
        <v>163</v>
      </c>
      <c r="E133" s="229" t="s">
        <v>2435</v>
      </c>
      <c r="F133" s="230" t="s">
        <v>2436</v>
      </c>
      <c r="G133" s="231" t="s">
        <v>166</v>
      </c>
      <c r="H133" s="232">
        <v>147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167</v>
      </c>
      <c r="AT133" s="240" t="s">
        <v>163</v>
      </c>
      <c r="AU133" s="240" t="s">
        <v>88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167</v>
      </c>
      <c r="BM133" s="240" t="s">
        <v>2637</v>
      </c>
    </row>
    <row r="134" s="13" customFormat="1">
      <c r="A134" s="13"/>
      <c r="B134" s="242"/>
      <c r="C134" s="243"/>
      <c r="D134" s="244" t="s">
        <v>169</v>
      </c>
      <c r="E134" s="243"/>
      <c r="F134" s="246" t="s">
        <v>2638</v>
      </c>
      <c r="G134" s="243"/>
      <c r="H134" s="247">
        <v>147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169</v>
      </c>
      <c r="AU134" s="253" t="s">
        <v>88</v>
      </c>
      <c r="AV134" s="13" t="s">
        <v>88</v>
      </c>
      <c r="AW134" s="13" t="s">
        <v>4</v>
      </c>
      <c r="AX134" s="13" t="s">
        <v>86</v>
      </c>
      <c r="AY134" s="253" t="s">
        <v>160</v>
      </c>
    </row>
    <row r="135" s="2" customFormat="1" ht="21.75" customHeight="1">
      <c r="A135" s="39"/>
      <c r="B135" s="40"/>
      <c r="C135" s="228" t="s">
        <v>181</v>
      </c>
      <c r="D135" s="228" t="s">
        <v>163</v>
      </c>
      <c r="E135" s="229" t="s">
        <v>2639</v>
      </c>
      <c r="F135" s="230" t="s">
        <v>2640</v>
      </c>
      <c r="G135" s="231" t="s">
        <v>166</v>
      </c>
      <c r="H135" s="232">
        <v>14.699999999999999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167</v>
      </c>
      <c r="AT135" s="240" t="s">
        <v>163</v>
      </c>
      <c r="AU135" s="240" t="s">
        <v>88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167</v>
      </c>
      <c r="BM135" s="240" t="s">
        <v>2641</v>
      </c>
    </row>
    <row r="136" s="2" customFormat="1" ht="21.75" customHeight="1">
      <c r="A136" s="39"/>
      <c r="B136" s="40"/>
      <c r="C136" s="228" t="s">
        <v>206</v>
      </c>
      <c r="D136" s="228" t="s">
        <v>163</v>
      </c>
      <c r="E136" s="229" t="s">
        <v>2642</v>
      </c>
      <c r="F136" s="230" t="s">
        <v>2450</v>
      </c>
      <c r="G136" s="231" t="s">
        <v>166</v>
      </c>
      <c r="H136" s="232">
        <v>14.699999999999999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163</v>
      </c>
      <c r="AU136" s="240" t="s">
        <v>88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167</v>
      </c>
      <c r="BM136" s="240" t="s">
        <v>2643</v>
      </c>
    </row>
    <row r="137" s="2" customFormat="1" ht="16.5" customHeight="1">
      <c r="A137" s="39"/>
      <c r="B137" s="40"/>
      <c r="C137" s="290" t="s">
        <v>211</v>
      </c>
      <c r="D137" s="290" t="s">
        <v>311</v>
      </c>
      <c r="E137" s="291" t="s">
        <v>2644</v>
      </c>
      <c r="F137" s="292" t="s">
        <v>2645</v>
      </c>
      <c r="G137" s="293" t="s">
        <v>426</v>
      </c>
      <c r="H137" s="294">
        <v>26.460000000000001</v>
      </c>
      <c r="I137" s="295"/>
      <c r="J137" s="296">
        <f>ROUND(I137*H137,2)</f>
        <v>0</v>
      </c>
      <c r="K137" s="297"/>
      <c r="L137" s="298"/>
      <c r="M137" s="299" t="s">
        <v>1</v>
      </c>
      <c r="N137" s="300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222</v>
      </c>
      <c r="AT137" s="240" t="s">
        <v>311</v>
      </c>
      <c r="AU137" s="240" t="s">
        <v>88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167</v>
      </c>
      <c r="BM137" s="240" t="s">
        <v>2646</v>
      </c>
    </row>
    <row r="138" s="13" customFormat="1">
      <c r="A138" s="13"/>
      <c r="B138" s="242"/>
      <c r="C138" s="243"/>
      <c r="D138" s="244" t="s">
        <v>169</v>
      </c>
      <c r="E138" s="243"/>
      <c r="F138" s="246" t="s">
        <v>2647</v>
      </c>
      <c r="G138" s="243"/>
      <c r="H138" s="247">
        <v>26.460000000000001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169</v>
      </c>
      <c r="AU138" s="253" t="s">
        <v>88</v>
      </c>
      <c r="AV138" s="13" t="s">
        <v>88</v>
      </c>
      <c r="AW138" s="13" t="s">
        <v>4</v>
      </c>
      <c r="AX138" s="13" t="s">
        <v>86</v>
      </c>
      <c r="AY138" s="253" t="s">
        <v>160</v>
      </c>
    </row>
    <row r="139" s="2" customFormat="1" ht="21.75" customHeight="1">
      <c r="A139" s="39"/>
      <c r="B139" s="40"/>
      <c r="C139" s="228" t="s">
        <v>222</v>
      </c>
      <c r="D139" s="228" t="s">
        <v>163</v>
      </c>
      <c r="E139" s="229" t="s">
        <v>2648</v>
      </c>
      <c r="F139" s="230" t="s">
        <v>2649</v>
      </c>
      <c r="G139" s="231" t="s">
        <v>209</v>
      </c>
      <c r="H139" s="232">
        <v>100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163</v>
      </c>
      <c r="AU139" s="240" t="s">
        <v>88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2650</v>
      </c>
    </row>
    <row r="140" s="12" customFormat="1" ht="22.8" customHeight="1">
      <c r="A140" s="12"/>
      <c r="B140" s="212"/>
      <c r="C140" s="213"/>
      <c r="D140" s="214" t="s">
        <v>77</v>
      </c>
      <c r="E140" s="226" t="s">
        <v>161</v>
      </c>
      <c r="F140" s="226" t="s">
        <v>162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SUM(P141:P146)</f>
        <v>0</v>
      </c>
      <c r="Q140" s="220"/>
      <c r="R140" s="221">
        <f>SUM(R141:R146)</f>
        <v>1.4624999999999999</v>
      </c>
      <c r="S140" s="220"/>
      <c r="T140" s="222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86</v>
      </c>
      <c r="AT140" s="224" t="s">
        <v>77</v>
      </c>
      <c r="AU140" s="224" t="s">
        <v>86</v>
      </c>
      <c r="AY140" s="223" t="s">
        <v>160</v>
      </c>
      <c r="BK140" s="225">
        <f>SUM(BK141:BK146)</f>
        <v>0</v>
      </c>
    </row>
    <row r="141" s="2" customFormat="1" ht="21.75" customHeight="1">
      <c r="A141" s="39"/>
      <c r="B141" s="40"/>
      <c r="C141" s="228" t="s">
        <v>226</v>
      </c>
      <c r="D141" s="228" t="s">
        <v>163</v>
      </c>
      <c r="E141" s="229" t="s">
        <v>2472</v>
      </c>
      <c r="F141" s="230" t="s">
        <v>2473</v>
      </c>
      <c r="G141" s="231" t="s">
        <v>173</v>
      </c>
      <c r="H141" s="232">
        <v>8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0.17488999999999999</v>
      </c>
      <c r="R141" s="238">
        <f>Q141*H141</f>
        <v>1.3991199999999999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167</v>
      </c>
      <c r="AT141" s="240" t="s">
        <v>163</v>
      </c>
      <c r="AU141" s="240" t="s">
        <v>88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167</v>
      </c>
      <c r="BM141" s="240" t="s">
        <v>2651</v>
      </c>
    </row>
    <row r="142" s="13" customFormat="1">
      <c r="A142" s="13"/>
      <c r="B142" s="242"/>
      <c r="C142" s="243"/>
      <c r="D142" s="244" t="s">
        <v>169</v>
      </c>
      <c r="E142" s="245" t="s">
        <v>1</v>
      </c>
      <c r="F142" s="246" t="s">
        <v>2652</v>
      </c>
      <c r="G142" s="243"/>
      <c r="H142" s="247">
        <v>8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169</v>
      </c>
      <c r="AU142" s="253" t="s">
        <v>88</v>
      </c>
      <c r="AV142" s="13" t="s">
        <v>88</v>
      </c>
      <c r="AW142" s="13" t="s">
        <v>34</v>
      </c>
      <c r="AX142" s="13" t="s">
        <v>86</v>
      </c>
      <c r="AY142" s="253" t="s">
        <v>160</v>
      </c>
    </row>
    <row r="143" s="2" customFormat="1" ht="21.75" customHeight="1">
      <c r="A143" s="39"/>
      <c r="B143" s="40"/>
      <c r="C143" s="290" t="s">
        <v>230</v>
      </c>
      <c r="D143" s="290" t="s">
        <v>311</v>
      </c>
      <c r="E143" s="291" t="s">
        <v>2653</v>
      </c>
      <c r="F143" s="292" t="s">
        <v>2654</v>
      </c>
      <c r="G143" s="293" t="s">
        <v>173</v>
      </c>
      <c r="H143" s="294">
        <v>8</v>
      </c>
      <c r="I143" s="295"/>
      <c r="J143" s="296">
        <f>ROUND(I143*H143,2)</f>
        <v>0</v>
      </c>
      <c r="K143" s="297"/>
      <c r="L143" s="298"/>
      <c r="M143" s="299" t="s">
        <v>1</v>
      </c>
      <c r="N143" s="300" t="s">
        <v>43</v>
      </c>
      <c r="O143" s="92"/>
      <c r="P143" s="238">
        <f>O143*H143</f>
        <v>0</v>
      </c>
      <c r="Q143" s="238">
        <v>0.0035000000000000001</v>
      </c>
      <c r="R143" s="238">
        <f>Q143*H143</f>
        <v>0.028000000000000001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222</v>
      </c>
      <c r="AT143" s="240" t="s">
        <v>311</v>
      </c>
      <c r="AU143" s="240" t="s">
        <v>88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167</v>
      </c>
      <c r="BM143" s="240" t="s">
        <v>2655</v>
      </c>
    </row>
    <row r="144" s="2" customFormat="1" ht="21.75" customHeight="1">
      <c r="A144" s="39"/>
      <c r="B144" s="40"/>
      <c r="C144" s="290" t="s">
        <v>234</v>
      </c>
      <c r="D144" s="290" t="s">
        <v>311</v>
      </c>
      <c r="E144" s="291" t="s">
        <v>2656</v>
      </c>
      <c r="F144" s="292" t="s">
        <v>2657</v>
      </c>
      <c r="G144" s="293" t="s">
        <v>173</v>
      </c>
      <c r="H144" s="294">
        <v>4</v>
      </c>
      <c r="I144" s="295"/>
      <c r="J144" s="296">
        <f>ROUND(I144*H144,2)</f>
        <v>0</v>
      </c>
      <c r="K144" s="297"/>
      <c r="L144" s="298"/>
      <c r="M144" s="299" t="s">
        <v>1</v>
      </c>
      <c r="N144" s="300" t="s">
        <v>43</v>
      </c>
      <c r="O144" s="92"/>
      <c r="P144" s="238">
        <f>O144*H144</f>
        <v>0</v>
      </c>
      <c r="Q144" s="238">
        <v>0.0033999999999999998</v>
      </c>
      <c r="R144" s="238">
        <f>Q144*H144</f>
        <v>0.013599999999999999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222</v>
      </c>
      <c r="AT144" s="240" t="s">
        <v>311</v>
      </c>
      <c r="AU144" s="240" t="s">
        <v>88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167</v>
      </c>
      <c r="BM144" s="240" t="s">
        <v>2658</v>
      </c>
    </row>
    <row r="145" s="2" customFormat="1" ht="21.75" customHeight="1">
      <c r="A145" s="39"/>
      <c r="B145" s="40"/>
      <c r="C145" s="228" t="s">
        <v>238</v>
      </c>
      <c r="D145" s="228" t="s">
        <v>163</v>
      </c>
      <c r="E145" s="229" t="s">
        <v>2659</v>
      </c>
      <c r="F145" s="230" t="s">
        <v>2660</v>
      </c>
      <c r="G145" s="231" t="s">
        <v>184</v>
      </c>
      <c r="H145" s="232">
        <v>11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167</v>
      </c>
      <c r="AT145" s="240" t="s">
        <v>163</v>
      </c>
      <c r="AU145" s="240" t="s">
        <v>88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167</v>
      </c>
      <c r="BM145" s="240" t="s">
        <v>2661</v>
      </c>
    </row>
    <row r="146" s="2" customFormat="1" ht="21.75" customHeight="1">
      <c r="A146" s="39"/>
      <c r="B146" s="40"/>
      <c r="C146" s="290" t="s">
        <v>242</v>
      </c>
      <c r="D146" s="290" t="s">
        <v>311</v>
      </c>
      <c r="E146" s="291" t="s">
        <v>2662</v>
      </c>
      <c r="F146" s="292" t="s">
        <v>2663</v>
      </c>
      <c r="G146" s="293" t="s">
        <v>184</v>
      </c>
      <c r="H146" s="294">
        <v>11</v>
      </c>
      <c r="I146" s="295"/>
      <c r="J146" s="296">
        <f>ROUND(I146*H146,2)</f>
        <v>0</v>
      </c>
      <c r="K146" s="297"/>
      <c r="L146" s="298"/>
      <c r="M146" s="299" t="s">
        <v>1</v>
      </c>
      <c r="N146" s="300" t="s">
        <v>43</v>
      </c>
      <c r="O146" s="92"/>
      <c r="P146" s="238">
        <f>O146*H146</f>
        <v>0</v>
      </c>
      <c r="Q146" s="238">
        <v>0.00198</v>
      </c>
      <c r="R146" s="238">
        <f>Q146*H146</f>
        <v>0.021780000000000001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222</v>
      </c>
      <c r="AT146" s="240" t="s">
        <v>311</v>
      </c>
      <c r="AU146" s="240" t="s">
        <v>88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167</v>
      </c>
      <c r="BM146" s="240" t="s">
        <v>2664</v>
      </c>
    </row>
    <row r="147" s="12" customFormat="1" ht="22.8" customHeight="1">
      <c r="A147" s="12"/>
      <c r="B147" s="212"/>
      <c r="C147" s="213"/>
      <c r="D147" s="214" t="s">
        <v>77</v>
      </c>
      <c r="E147" s="226" t="s">
        <v>226</v>
      </c>
      <c r="F147" s="226" t="s">
        <v>826</v>
      </c>
      <c r="G147" s="213"/>
      <c r="H147" s="213"/>
      <c r="I147" s="216"/>
      <c r="J147" s="227">
        <f>BK147</f>
        <v>0</v>
      </c>
      <c r="K147" s="213"/>
      <c r="L147" s="218"/>
      <c r="M147" s="219"/>
      <c r="N147" s="220"/>
      <c r="O147" s="220"/>
      <c r="P147" s="221">
        <f>SUM(P148:P154)</f>
        <v>0</v>
      </c>
      <c r="Q147" s="220"/>
      <c r="R147" s="221">
        <f>SUM(R148:R154)</f>
        <v>0</v>
      </c>
      <c r="S147" s="220"/>
      <c r="T147" s="222">
        <f>SUM(T148:T154)</f>
        <v>136.2064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86</v>
      </c>
      <c r="AT147" s="224" t="s">
        <v>77</v>
      </c>
      <c r="AU147" s="224" t="s">
        <v>86</v>
      </c>
      <c r="AY147" s="223" t="s">
        <v>160</v>
      </c>
      <c r="BK147" s="225">
        <f>SUM(BK148:BK154)</f>
        <v>0</v>
      </c>
    </row>
    <row r="148" s="2" customFormat="1" ht="21.75" customHeight="1">
      <c r="A148" s="39"/>
      <c r="B148" s="40"/>
      <c r="C148" s="228" t="s">
        <v>250</v>
      </c>
      <c r="D148" s="228" t="s">
        <v>163</v>
      </c>
      <c r="E148" s="229" t="s">
        <v>1025</v>
      </c>
      <c r="F148" s="230" t="s">
        <v>2665</v>
      </c>
      <c r="G148" s="231" t="s">
        <v>319</v>
      </c>
      <c r="H148" s="232">
        <v>1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167</v>
      </c>
      <c r="AT148" s="240" t="s">
        <v>163</v>
      </c>
      <c r="AU148" s="240" t="s">
        <v>88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167</v>
      </c>
      <c r="BM148" s="240" t="s">
        <v>2666</v>
      </c>
    </row>
    <row r="149" s="2" customFormat="1" ht="21.75" customHeight="1">
      <c r="A149" s="39"/>
      <c r="B149" s="40"/>
      <c r="C149" s="228" t="s">
        <v>8</v>
      </c>
      <c r="D149" s="228" t="s">
        <v>163</v>
      </c>
      <c r="E149" s="229" t="s">
        <v>2667</v>
      </c>
      <c r="F149" s="230" t="s">
        <v>2668</v>
      </c>
      <c r="G149" s="231" t="s">
        <v>426</v>
      </c>
      <c r="H149" s="232">
        <v>3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1</v>
      </c>
      <c r="T149" s="239">
        <f>S149*H149</f>
        <v>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163</v>
      </c>
      <c r="AU149" s="240" t="s">
        <v>88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167</v>
      </c>
      <c r="BM149" s="240" t="s">
        <v>2669</v>
      </c>
    </row>
    <row r="150" s="2" customFormat="1" ht="21.75" customHeight="1">
      <c r="A150" s="39"/>
      <c r="B150" s="40"/>
      <c r="C150" s="228" t="s">
        <v>263</v>
      </c>
      <c r="D150" s="228" t="s">
        <v>163</v>
      </c>
      <c r="E150" s="229" t="s">
        <v>2670</v>
      </c>
      <c r="F150" s="230" t="s">
        <v>2671</v>
      </c>
      <c r="G150" s="231" t="s">
        <v>166</v>
      </c>
      <c r="H150" s="232">
        <v>250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0.45000000000000001</v>
      </c>
      <c r="T150" s="239">
        <f>S150*H150</f>
        <v>112.5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163</v>
      </c>
      <c r="AU150" s="240" t="s">
        <v>88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167</v>
      </c>
      <c r="BM150" s="240" t="s">
        <v>2672</v>
      </c>
    </row>
    <row r="151" s="2" customFormat="1" ht="21.75" customHeight="1">
      <c r="A151" s="39"/>
      <c r="B151" s="40"/>
      <c r="C151" s="228" t="s">
        <v>273</v>
      </c>
      <c r="D151" s="228" t="s">
        <v>163</v>
      </c>
      <c r="E151" s="229" t="s">
        <v>2673</v>
      </c>
      <c r="F151" s="230" t="s">
        <v>2674</v>
      </c>
      <c r="G151" s="231" t="s">
        <v>166</v>
      </c>
      <c r="H151" s="232">
        <v>9.4120000000000008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2.2000000000000002</v>
      </c>
      <c r="T151" s="239">
        <f>S151*H151</f>
        <v>20.706400000000002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167</v>
      </c>
      <c r="AT151" s="240" t="s">
        <v>163</v>
      </c>
      <c r="AU151" s="240" t="s">
        <v>88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167</v>
      </c>
      <c r="BM151" s="240" t="s">
        <v>2675</v>
      </c>
    </row>
    <row r="152" s="13" customFormat="1">
      <c r="A152" s="13"/>
      <c r="B152" s="242"/>
      <c r="C152" s="243"/>
      <c r="D152" s="244" t="s">
        <v>169</v>
      </c>
      <c r="E152" s="245" t="s">
        <v>1</v>
      </c>
      <c r="F152" s="246" t="s">
        <v>2676</v>
      </c>
      <c r="G152" s="243"/>
      <c r="H152" s="247">
        <v>4.9000000000000004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169</v>
      </c>
      <c r="AU152" s="253" t="s">
        <v>88</v>
      </c>
      <c r="AV152" s="13" t="s">
        <v>88</v>
      </c>
      <c r="AW152" s="13" t="s">
        <v>34</v>
      </c>
      <c r="AX152" s="13" t="s">
        <v>78</v>
      </c>
      <c r="AY152" s="253" t="s">
        <v>160</v>
      </c>
    </row>
    <row r="153" s="13" customFormat="1">
      <c r="A153" s="13"/>
      <c r="B153" s="242"/>
      <c r="C153" s="243"/>
      <c r="D153" s="244" t="s">
        <v>169</v>
      </c>
      <c r="E153" s="245" t="s">
        <v>1</v>
      </c>
      <c r="F153" s="246" t="s">
        <v>2677</v>
      </c>
      <c r="G153" s="243"/>
      <c r="H153" s="247">
        <v>4.5119999999999996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169</v>
      </c>
      <c r="AU153" s="253" t="s">
        <v>88</v>
      </c>
      <c r="AV153" s="13" t="s">
        <v>88</v>
      </c>
      <c r="AW153" s="13" t="s">
        <v>34</v>
      </c>
      <c r="AX153" s="13" t="s">
        <v>78</v>
      </c>
      <c r="AY153" s="253" t="s">
        <v>160</v>
      </c>
    </row>
    <row r="154" s="16" customFormat="1">
      <c r="A154" s="16"/>
      <c r="B154" s="279"/>
      <c r="C154" s="280"/>
      <c r="D154" s="244" t="s">
        <v>169</v>
      </c>
      <c r="E154" s="281" t="s">
        <v>1</v>
      </c>
      <c r="F154" s="282" t="s">
        <v>205</v>
      </c>
      <c r="G154" s="280"/>
      <c r="H154" s="283">
        <v>9.411999999999999</v>
      </c>
      <c r="I154" s="284"/>
      <c r="J154" s="280"/>
      <c r="K154" s="280"/>
      <c r="L154" s="285"/>
      <c r="M154" s="286"/>
      <c r="N154" s="287"/>
      <c r="O154" s="287"/>
      <c r="P154" s="287"/>
      <c r="Q154" s="287"/>
      <c r="R154" s="287"/>
      <c r="S154" s="287"/>
      <c r="T154" s="288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89" t="s">
        <v>169</v>
      </c>
      <c r="AU154" s="289" t="s">
        <v>88</v>
      </c>
      <c r="AV154" s="16" t="s">
        <v>167</v>
      </c>
      <c r="AW154" s="16" t="s">
        <v>34</v>
      </c>
      <c r="AX154" s="16" t="s">
        <v>86</v>
      </c>
      <c r="AY154" s="289" t="s">
        <v>160</v>
      </c>
    </row>
    <row r="155" s="12" customFormat="1" ht="22.8" customHeight="1">
      <c r="A155" s="12"/>
      <c r="B155" s="212"/>
      <c r="C155" s="213"/>
      <c r="D155" s="214" t="s">
        <v>77</v>
      </c>
      <c r="E155" s="226" t="s">
        <v>421</v>
      </c>
      <c r="F155" s="226" t="s">
        <v>422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SUM(P156:P177)</f>
        <v>0</v>
      </c>
      <c r="Q155" s="220"/>
      <c r="R155" s="221">
        <f>SUM(R156:R177)</f>
        <v>0.0072709999999999997</v>
      </c>
      <c r="S155" s="220"/>
      <c r="T155" s="222">
        <f>SUM(T156:T177)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77</v>
      </c>
      <c r="AU155" s="224" t="s">
        <v>86</v>
      </c>
      <c r="AY155" s="223" t="s">
        <v>160</v>
      </c>
      <c r="BK155" s="225">
        <f>SUM(BK156:BK177)</f>
        <v>0</v>
      </c>
    </row>
    <row r="156" s="2" customFormat="1" ht="16.5" customHeight="1">
      <c r="A156" s="39"/>
      <c r="B156" s="40"/>
      <c r="C156" s="228" t="s">
        <v>278</v>
      </c>
      <c r="D156" s="228" t="s">
        <v>163</v>
      </c>
      <c r="E156" s="229" t="s">
        <v>2678</v>
      </c>
      <c r="F156" s="230" t="s">
        <v>2679</v>
      </c>
      <c r="G156" s="231" t="s">
        <v>426</v>
      </c>
      <c r="H156" s="232">
        <v>137.52799999999999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163</v>
      </c>
      <c r="AU156" s="240" t="s">
        <v>88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167</v>
      </c>
      <c r="BM156" s="240" t="s">
        <v>2680</v>
      </c>
    </row>
    <row r="157" s="2" customFormat="1" ht="21.75" customHeight="1">
      <c r="A157" s="39"/>
      <c r="B157" s="40"/>
      <c r="C157" s="228" t="s">
        <v>282</v>
      </c>
      <c r="D157" s="228" t="s">
        <v>163</v>
      </c>
      <c r="E157" s="229" t="s">
        <v>1063</v>
      </c>
      <c r="F157" s="230" t="s">
        <v>1064</v>
      </c>
      <c r="G157" s="231" t="s">
        <v>426</v>
      </c>
      <c r="H157" s="232">
        <v>1.3220000000000001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0.0054999999999999997</v>
      </c>
      <c r="R157" s="238">
        <f>Q157*H157</f>
        <v>0.0072709999999999997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163</v>
      </c>
      <c r="AU157" s="240" t="s">
        <v>88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167</v>
      </c>
      <c r="BM157" s="240" t="s">
        <v>2681</v>
      </c>
    </row>
    <row r="158" s="2" customFormat="1" ht="21.75" customHeight="1">
      <c r="A158" s="39"/>
      <c r="B158" s="40"/>
      <c r="C158" s="228" t="s">
        <v>292</v>
      </c>
      <c r="D158" s="228" t="s">
        <v>163</v>
      </c>
      <c r="E158" s="229" t="s">
        <v>2682</v>
      </c>
      <c r="F158" s="230" t="s">
        <v>2683</v>
      </c>
      <c r="G158" s="231" t="s">
        <v>426</v>
      </c>
      <c r="H158" s="232">
        <v>137.52799999999999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163</v>
      </c>
      <c r="AU158" s="240" t="s">
        <v>88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167</v>
      </c>
      <c r="BM158" s="240" t="s">
        <v>2684</v>
      </c>
    </row>
    <row r="159" s="2" customFormat="1" ht="21.75" customHeight="1">
      <c r="A159" s="39"/>
      <c r="B159" s="40"/>
      <c r="C159" s="228" t="s">
        <v>7</v>
      </c>
      <c r="D159" s="228" t="s">
        <v>163</v>
      </c>
      <c r="E159" s="229" t="s">
        <v>2685</v>
      </c>
      <c r="F159" s="230" t="s">
        <v>2686</v>
      </c>
      <c r="G159" s="231" t="s">
        <v>426</v>
      </c>
      <c r="H159" s="232">
        <v>2613.0320000000002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163</v>
      </c>
      <c r="AU159" s="240" t="s">
        <v>88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167</v>
      </c>
      <c r="BM159" s="240" t="s">
        <v>2687</v>
      </c>
    </row>
    <row r="160" s="13" customFormat="1">
      <c r="A160" s="13"/>
      <c r="B160" s="242"/>
      <c r="C160" s="243"/>
      <c r="D160" s="244" t="s">
        <v>169</v>
      </c>
      <c r="E160" s="243"/>
      <c r="F160" s="246" t="s">
        <v>2688</v>
      </c>
      <c r="G160" s="243"/>
      <c r="H160" s="247">
        <v>2613.0320000000002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169</v>
      </c>
      <c r="AU160" s="253" t="s">
        <v>88</v>
      </c>
      <c r="AV160" s="13" t="s">
        <v>88</v>
      </c>
      <c r="AW160" s="13" t="s">
        <v>4</v>
      </c>
      <c r="AX160" s="13" t="s">
        <v>86</v>
      </c>
      <c r="AY160" s="253" t="s">
        <v>160</v>
      </c>
    </row>
    <row r="161" s="2" customFormat="1" ht="16.5" customHeight="1">
      <c r="A161" s="39"/>
      <c r="B161" s="40"/>
      <c r="C161" s="228" t="s">
        <v>302</v>
      </c>
      <c r="D161" s="228" t="s">
        <v>163</v>
      </c>
      <c r="E161" s="229" t="s">
        <v>2689</v>
      </c>
      <c r="F161" s="230" t="s">
        <v>2690</v>
      </c>
      <c r="G161" s="231" t="s">
        <v>426</v>
      </c>
      <c r="H161" s="232">
        <v>137.52799999999999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167</v>
      </c>
      <c r="AT161" s="240" t="s">
        <v>163</v>
      </c>
      <c r="AU161" s="240" t="s">
        <v>88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167</v>
      </c>
      <c r="BM161" s="240" t="s">
        <v>2691</v>
      </c>
    </row>
    <row r="162" s="2" customFormat="1" ht="55.5" customHeight="1">
      <c r="A162" s="39"/>
      <c r="B162" s="40"/>
      <c r="C162" s="228" t="s">
        <v>306</v>
      </c>
      <c r="D162" s="228" t="s">
        <v>163</v>
      </c>
      <c r="E162" s="229" t="s">
        <v>424</v>
      </c>
      <c r="F162" s="230" t="s">
        <v>425</v>
      </c>
      <c r="G162" s="231" t="s">
        <v>426</v>
      </c>
      <c r="H162" s="232">
        <v>0.14999999999999999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163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167</v>
      </c>
      <c r="BM162" s="240" t="s">
        <v>2692</v>
      </c>
    </row>
    <row r="163" s="2" customFormat="1">
      <c r="A163" s="39"/>
      <c r="B163" s="40"/>
      <c r="C163" s="41"/>
      <c r="D163" s="244" t="s">
        <v>186</v>
      </c>
      <c r="E163" s="41"/>
      <c r="F163" s="254" t="s">
        <v>428</v>
      </c>
      <c r="G163" s="41"/>
      <c r="H163" s="41"/>
      <c r="I163" s="255"/>
      <c r="J163" s="41"/>
      <c r="K163" s="41"/>
      <c r="L163" s="45"/>
      <c r="M163" s="256"/>
      <c r="N163" s="25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186</v>
      </c>
      <c r="AU163" s="18" t="s">
        <v>88</v>
      </c>
    </row>
    <row r="164" s="2" customFormat="1" ht="33" customHeight="1">
      <c r="A164" s="39"/>
      <c r="B164" s="40"/>
      <c r="C164" s="228" t="s">
        <v>310</v>
      </c>
      <c r="D164" s="228" t="s">
        <v>163</v>
      </c>
      <c r="E164" s="229" t="s">
        <v>866</v>
      </c>
      <c r="F164" s="230" t="s">
        <v>867</v>
      </c>
      <c r="G164" s="231" t="s">
        <v>426</v>
      </c>
      <c r="H164" s="232">
        <v>8.6400000000000006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163</v>
      </c>
      <c r="AU164" s="240" t="s">
        <v>88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167</v>
      </c>
      <c r="BM164" s="240" t="s">
        <v>2693</v>
      </c>
    </row>
    <row r="165" s="2" customFormat="1" ht="33" customHeight="1">
      <c r="A165" s="39"/>
      <c r="B165" s="40"/>
      <c r="C165" s="228" t="s">
        <v>316</v>
      </c>
      <c r="D165" s="228" t="s">
        <v>163</v>
      </c>
      <c r="E165" s="229" t="s">
        <v>2694</v>
      </c>
      <c r="F165" s="230" t="s">
        <v>2695</v>
      </c>
      <c r="G165" s="231" t="s">
        <v>426</v>
      </c>
      <c r="H165" s="232">
        <v>0.52000000000000002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167</v>
      </c>
      <c r="AT165" s="240" t="s">
        <v>163</v>
      </c>
      <c r="AU165" s="240" t="s">
        <v>88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167</v>
      </c>
      <c r="BM165" s="240" t="s">
        <v>2696</v>
      </c>
    </row>
    <row r="166" s="2" customFormat="1" ht="33" customHeight="1">
      <c r="A166" s="39"/>
      <c r="B166" s="40"/>
      <c r="C166" s="228" t="s">
        <v>322</v>
      </c>
      <c r="D166" s="228" t="s">
        <v>163</v>
      </c>
      <c r="E166" s="229" t="s">
        <v>2697</v>
      </c>
      <c r="F166" s="230" t="s">
        <v>2698</v>
      </c>
      <c r="G166" s="231" t="s">
        <v>426</v>
      </c>
      <c r="H166" s="232">
        <v>3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167</v>
      </c>
      <c r="AT166" s="240" t="s">
        <v>163</v>
      </c>
      <c r="AU166" s="240" t="s">
        <v>88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167</v>
      </c>
      <c r="BM166" s="240" t="s">
        <v>2699</v>
      </c>
    </row>
    <row r="167" s="2" customFormat="1" ht="33" customHeight="1">
      <c r="A167" s="39"/>
      <c r="B167" s="40"/>
      <c r="C167" s="228" t="s">
        <v>326</v>
      </c>
      <c r="D167" s="228" t="s">
        <v>163</v>
      </c>
      <c r="E167" s="229" t="s">
        <v>1082</v>
      </c>
      <c r="F167" s="230" t="s">
        <v>1083</v>
      </c>
      <c r="G167" s="231" t="s">
        <v>426</v>
      </c>
      <c r="H167" s="232">
        <v>1.3220000000000001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167</v>
      </c>
      <c r="AT167" s="240" t="s">
        <v>163</v>
      </c>
      <c r="AU167" s="240" t="s">
        <v>88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167</v>
      </c>
      <c r="BM167" s="240" t="s">
        <v>2700</v>
      </c>
    </row>
    <row r="168" s="2" customFormat="1" ht="33" customHeight="1">
      <c r="A168" s="39"/>
      <c r="B168" s="40"/>
      <c r="C168" s="228" t="s">
        <v>330</v>
      </c>
      <c r="D168" s="228" t="s">
        <v>163</v>
      </c>
      <c r="E168" s="229" t="s">
        <v>2571</v>
      </c>
      <c r="F168" s="230" t="s">
        <v>2572</v>
      </c>
      <c r="G168" s="231" t="s">
        <v>426</v>
      </c>
      <c r="H168" s="232">
        <v>20.706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167</v>
      </c>
      <c r="AT168" s="240" t="s">
        <v>163</v>
      </c>
      <c r="AU168" s="240" t="s">
        <v>88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167</v>
      </c>
      <c r="BM168" s="240" t="s">
        <v>2701</v>
      </c>
    </row>
    <row r="169" s="2" customFormat="1" ht="44.25" customHeight="1">
      <c r="A169" s="39"/>
      <c r="B169" s="40"/>
      <c r="C169" s="228" t="s">
        <v>334</v>
      </c>
      <c r="D169" s="228" t="s">
        <v>163</v>
      </c>
      <c r="E169" s="229" t="s">
        <v>1074</v>
      </c>
      <c r="F169" s="230" t="s">
        <v>1075</v>
      </c>
      <c r="G169" s="231" t="s">
        <v>426</v>
      </c>
      <c r="H169" s="232">
        <v>103.19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167</v>
      </c>
      <c r="AT169" s="240" t="s">
        <v>163</v>
      </c>
      <c r="AU169" s="240" t="s">
        <v>88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167</v>
      </c>
      <c r="BM169" s="240" t="s">
        <v>2702</v>
      </c>
    </row>
    <row r="170" s="13" customFormat="1">
      <c r="A170" s="13"/>
      <c r="B170" s="242"/>
      <c r="C170" s="243"/>
      <c r="D170" s="244" t="s">
        <v>169</v>
      </c>
      <c r="E170" s="245" t="s">
        <v>1</v>
      </c>
      <c r="F170" s="246" t="s">
        <v>2703</v>
      </c>
      <c r="G170" s="243"/>
      <c r="H170" s="247">
        <v>137.52799999999999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169</v>
      </c>
      <c r="AU170" s="253" t="s">
        <v>88</v>
      </c>
      <c r="AV170" s="13" t="s">
        <v>88</v>
      </c>
      <c r="AW170" s="13" t="s">
        <v>34</v>
      </c>
      <c r="AX170" s="13" t="s">
        <v>78</v>
      </c>
      <c r="AY170" s="253" t="s">
        <v>160</v>
      </c>
    </row>
    <row r="171" s="13" customFormat="1">
      <c r="A171" s="13"/>
      <c r="B171" s="242"/>
      <c r="C171" s="243"/>
      <c r="D171" s="244" t="s">
        <v>169</v>
      </c>
      <c r="E171" s="245" t="s">
        <v>1</v>
      </c>
      <c r="F171" s="246" t="s">
        <v>2704</v>
      </c>
      <c r="G171" s="243"/>
      <c r="H171" s="247">
        <v>-0.14999999999999999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169</v>
      </c>
      <c r="AU171" s="253" t="s">
        <v>88</v>
      </c>
      <c r="AV171" s="13" t="s">
        <v>88</v>
      </c>
      <c r="AW171" s="13" t="s">
        <v>34</v>
      </c>
      <c r="AX171" s="13" t="s">
        <v>78</v>
      </c>
      <c r="AY171" s="253" t="s">
        <v>160</v>
      </c>
    </row>
    <row r="172" s="13" customFormat="1">
      <c r="A172" s="13"/>
      <c r="B172" s="242"/>
      <c r="C172" s="243"/>
      <c r="D172" s="244" t="s">
        <v>169</v>
      </c>
      <c r="E172" s="245" t="s">
        <v>1</v>
      </c>
      <c r="F172" s="246" t="s">
        <v>2705</v>
      </c>
      <c r="G172" s="243"/>
      <c r="H172" s="247">
        <v>-8.6400000000000006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169</v>
      </c>
      <c r="AU172" s="253" t="s">
        <v>88</v>
      </c>
      <c r="AV172" s="13" t="s">
        <v>88</v>
      </c>
      <c r="AW172" s="13" t="s">
        <v>34</v>
      </c>
      <c r="AX172" s="13" t="s">
        <v>78</v>
      </c>
      <c r="AY172" s="253" t="s">
        <v>160</v>
      </c>
    </row>
    <row r="173" s="13" customFormat="1">
      <c r="A173" s="13"/>
      <c r="B173" s="242"/>
      <c r="C173" s="243"/>
      <c r="D173" s="244" t="s">
        <v>169</v>
      </c>
      <c r="E173" s="245" t="s">
        <v>1</v>
      </c>
      <c r="F173" s="246" t="s">
        <v>2706</v>
      </c>
      <c r="G173" s="243"/>
      <c r="H173" s="247">
        <v>-0.52000000000000002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169</v>
      </c>
      <c r="AU173" s="253" t="s">
        <v>88</v>
      </c>
      <c r="AV173" s="13" t="s">
        <v>88</v>
      </c>
      <c r="AW173" s="13" t="s">
        <v>34</v>
      </c>
      <c r="AX173" s="13" t="s">
        <v>78</v>
      </c>
      <c r="AY173" s="253" t="s">
        <v>160</v>
      </c>
    </row>
    <row r="174" s="13" customFormat="1">
      <c r="A174" s="13"/>
      <c r="B174" s="242"/>
      <c r="C174" s="243"/>
      <c r="D174" s="244" t="s">
        <v>169</v>
      </c>
      <c r="E174" s="245" t="s">
        <v>1</v>
      </c>
      <c r="F174" s="246" t="s">
        <v>2707</v>
      </c>
      <c r="G174" s="243"/>
      <c r="H174" s="247">
        <v>-3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169</v>
      </c>
      <c r="AU174" s="253" t="s">
        <v>88</v>
      </c>
      <c r="AV174" s="13" t="s">
        <v>88</v>
      </c>
      <c r="AW174" s="13" t="s">
        <v>34</v>
      </c>
      <c r="AX174" s="13" t="s">
        <v>78</v>
      </c>
      <c r="AY174" s="253" t="s">
        <v>160</v>
      </c>
    </row>
    <row r="175" s="13" customFormat="1">
      <c r="A175" s="13"/>
      <c r="B175" s="242"/>
      <c r="C175" s="243"/>
      <c r="D175" s="244" t="s">
        <v>169</v>
      </c>
      <c r="E175" s="245" t="s">
        <v>1</v>
      </c>
      <c r="F175" s="246" t="s">
        <v>2708</v>
      </c>
      <c r="G175" s="243"/>
      <c r="H175" s="247">
        <v>-1.3220000000000001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169</v>
      </c>
      <c r="AU175" s="253" t="s">
        <v>88</v>
      </c>
      <c r="AV175" s="13" t="s">
        <v>88</v>
      </c>
      <c r="AW175" s="13" t="s">
        <v>34</v>
      </c>
      <c r="AX175" s="13" t="s">
        <v>78</v>
      </c>
      <c r="AY175" s="253" t="s">
        <v>160</v>
      </c>
    </row>
    <row r="176" s="13" customFormat="1">
      <c r="A176" s="13"/>
      <c r="B176" s="242"/>
      <c r="C176" s="243"/>
      <c r="D176" s="244" t="s">
        <v>169</v>
      </c>
      <c r="E176" s="245" t="s">
        <v>1</v>
      </c>
      <c r="F176" s="246" t="s">
        <v>2709</v>
      </c>
      <c r="G176" s="243"/>
      <c r="H176" s="247">
        <v>-20.706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169</v>
      </c>
      <c r="AU176" s="253" t="s">
        <v>88</v>
      </c>
      <c r="AV176" s="13" t="s">
        <v>88</v>
      </c>
      <c r="AW176" s="13" t="s">
        <v>34</v>
      </c>
      <c r="AX176" s="13" t="s">
        <v>78</v>
      </c>
      <c r="AY176" s="253" t="s">
        <v>160</v>
      </c>
    </row>
    <row r="177" s="16" customFormat="1">
      <c r="A177" s="16"/>
      <c r="B177" s="279"/>
      <c r="C177" s="280"/>
      <c r="D177" s="244" t="s">
        <v>169</v>
      </c>
      <c r="E177" s="281" t="s">
        <v>1</v>
      </c>
      <c r="F177" s="282" t="s">
        <v>205</v>
      </c>
      <c r="G177" s="280"/>
      <c r="H177" s="283">
        <v>103.18999999999998</v>
      </c>
      <c r="I177" s="284"/>
      <c r="J177" s="280"/>
      <c r="K177" s="280"/>
      <c r="L177" s="285"/>
      <c r="M177" s="286"/>
      <c r="N177" s="287"/>
      <c r="O177" s="287"/>
      <c r="P177" s="287"/>
      <c r="Q177" s="287"/>
      <c r="R177" s="287"/>
      <c r="S177" s="287"/>
      <c r="T177" s="288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9" t="s">
        <v>169</v>
      </c>
      <c r="AU177" s="289" t="s">
        <v>88</v>
      </c>
      <c r="AV177" s="16" t="s">
        <v>167</v>
      </c>
      <c r="AW177" s="16" t="s">
        <v>34</v>
      </c>
      <c r="AX177" s="16" t="s">
        <v>86</v>
      </c>
      <c r="AY177" s="289" t="s">
        <v>160</v>
      </c>
    </row>
    <row r="178" s="12" customFormat="1" ht="25.92" customHeight="1">
      <c r="A178" s="12"/>
      <c r="B178" s="212"/>
      <c r="C178" s="213"/>
      <c r="D178" s="214" t="s">
        <v>77</v>
      </c>
      <c r="E178" s="215" t="s">
        <v>458</v>
      </c>
      <c r="F178" s="215" t="s">
        <v>459</v>
      </c>
      <c r="G178" s="213"/>
      <c r="H178" s="213"/>
      <c r="I178" s="216"/>
      <c r="J178" s="217">
        <f>BK178</f>
        <v>0</v>
      </c>
      <c r="K178" s="213"/>
      <c r="L178" s="218"/>
      <c r="M178" s="219"/>
      <c r="N178" s="220"/>
      <c r="O178" s="220"/>
      <c r="P178" s="221">
        <f>P179</f>
        <v>0</v>
      </c>
      <c r="Q178" s="220"/>
      <c r="R178" s="221">
        <f>R179</f>
        <v>0.014670000000000001</v>
      </c>
      <c r="S178" s="220"/>
      <c r="T178" s="222">
        <f>T179</f>
        <v>1.3218300000000001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88</v>
      </c>
      <c r="AT178" s="224" t="s">
        <v>77</v>
      </c>
      <c r="AU178" s="224" t="s">
        <v>78</v>
      </c>
      <c r="AY178" s="223" t="s">
        <v>160</v>
      </c>
      <c r="BK178" s="225">
        <f>BK179</f>
        <v>0</v>
      </c>
    </row>
    <row r="179" s="12" customFormat="1" ht="22.8" customHeight="1">
      <c r="A179" s="12"/>
      <c r="B179" s="212"/>
      <c r="C179" s="213"/>
      <c r="D179" s="214" t="s">
        <v>77</v>
      </c>
      <c r="E179" s="226" t="s">
        <v>972</v>
      </c>
      <c r="F179" s="226" t="s">
        <v>973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SUM(P180:P184)</f>
        <v>0</v>
      </c>
      <c r="Q179" s="220"/>
      <c r="R179" s="221">
        <f>SUM(R180:R184)</f>
        <v>0.014670000000000001</v>
      </c>
      <c r="S179" s="220"/>
      <c r="T179" s="222">
        <f>SUM(T180:T184)</f>
        <v>1.3218300000000001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88</v>
      </c>
      <c r="AT179" s="224" t="s">
        <v>77</v>
      </c>
      <c r="AU179" s="224" t="s">
        <v>86</v>
      </c>
      <c r="AY179" s="223" t="s">
        <v>160</v>
      </c>
      <c r="BK179" s="225">
        <f>SUM(BK180:BK184)</f>
        <v>0</v>
      </c>
    </row>
    <row r="180" s="2" customFormat="1" ht="21.75" customHeight="1">
      <c r="A180" s="39"/>
      <c r="B180" s="40"/>
      <c r="C180" s="228" t="s">
        <v>338</v>
      </c>
      <c r="D180" s="228" t="s">
        <v>163</v>
      </c>
      <c r="E180" s="229" t="s">
        <v>1200</v>
      </c>
      <c r="F180" s="230" t="s">
        <v>1201</v>
      </c>
      <c r="G180" s="231" t="s">
        <v>209</v>
      </c>
      <c r="H180" s="232">
        <v>72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0.00020000000000000001</v>
      </c>
      <c r="R180" s="238">
        <f>Q180*H180</f>
        <v>0.014400000000000001</v>
      </c>
      <c r="S180" s="238">
        <v>0.017780000000000001</v>
      </c>
      <c r="T180" s="239">
        <f>S180*H180</f>
        <v>1.28016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263</v>
      </c>
      <c r="AT180" s="240" t="s">
        <v>163</v>
      </c>
      <c r="AU180" s="240" t="s">
        <v>88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263</v>
      </c>
      <c r="BM180" s="240" t="s">
        <v>2710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2711</v>
      </c>
      <c r="G181" s="243"/>
      <c r="H181" s="247">
        <v>72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169</v>
      </c>
      <c r="AU181" s="253" t="s">
        <v>88</v>
      </c>
      <c r="AV181" s="13" t="s">
        <v>88</v>
      </c>
      <c r="AW181" s="13" t="s">
        <v>34</v>
      </c>
      <c r="AX181" s="13" t="s">
        <v>86</v>
      </c>
      <c r="AY181" s="253" t="s">
        <v>160</v>
      </c>
    </row>
    <row r="182" s="2" customFormat="1" ht="33" customHeight="1">
      <c r="A182" s="39"/>
      <c r="B182" s="40"/>
      <c r="C182" s="228" t="s">
        <v>343</v>
      </c>
      <c r="D182" s="228" t="s">
        <v>163</v>
      </c>
      <c r="E182" s="229" t="s">
        <v>1203</v>
      </c>
      <c r="F182" s="230" t="s">
        <v>1204</v>
      </c>
      <c r="G182" s="231" t="s">
        <v>184</v>
      </c>
      <c r="H182" s="232">
        <v>9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3.0000000000000001E-05</v>
      </c>
      <c r="R182" s="238">
        <f>Q182*H182</f>
        <v>0.00027</v>
      </c>
      <c r="S182" s="238">
        <v>0.0046299999999999996</v>
      </c>
      <c r="T182" s="239">
        <f>S182*H182</f>
        <v>0.041669999999999999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263</v>
      </c>
      <c r="AT182" s="240" t="s">
        <v>163</v>
      </c>
      <c r="AU182" s="240" t="s">
        <v>88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263</v>
      </c>
      <c r="BM182" s="240" t="s">
        <v>2712</v>
      </c>
    </row>
    <row r="183" s="2" customFormat="1" ht="21.75" customHeight="1">
      <c r="A183" s="39"/>
      <c r="B183" s="40"/>
      <c r="C183" s="228" t="s">
        <v>347</v>
      </c>
      <c r="D183" s="228" t="s">
        <v>163</v>
      </c>
      <c r="E183" s="229" t="s">
        <v>1206</v>
      </c>
      <c r="F183" s="230" t="s">
        <v>1207</v>
      </c>
      <c r="G183" s="231" t="s">
        <v>209</v>
      </c>
      <c r="H183" s="232">
        <v>72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263</v>
      </c>
      <c r="AT183" s="240" t="s">
        <v>163</v>
      </c>
      <c r="AU183" s="240" t="s">
        <v>88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263</v>
      </c>
      <c r="BM183" s="240" t="s">
        <v>2713</v>
      </c>
    </row>
    <row r="184" s="2" customFormat="1" ht="33" customHeight="1">
      <c r="A184" s="39"/>
      <c r="B184" s="40"/>
      <c r="C184" s="228" t="s">
        <v>351</v>
      </c>
      <c r="D184" s="228" t="s">
        <v>163</v>
      </c>
      <c r="E184" s="229" t="s">
        <v>1209</v>
      </c>
      <c r="F184" s="230" t="s">
        <v>1210</v>
      </c>
      <c r="G184" s="231" t="s">
        <v>184</v>
      </c>
      <c r="H184" s="232">
        <v>9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263</v>
      </c>
      <c r="AT184" s="240" t="s">
        <v>163</v>
      </c>
      <c r="AU184" s="240" t="s">
        <v>88</v>
      </c>
      <c r="AY184" s="18" t="s">
        <v>160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263</v>
      </c>
      <c r="BM184" s="240" t="s">
        <v>2714</v>
      </c>
    </row>
    <row r="185" s="12" customFormat="1" ht="25.92" customHeight="1">
      <c r="A185" s="12"/>
      <c r="B185" s="212"/>
      <c r="C185" s="213"/>
      <c r="D185" s="214" t="s">
        <v>77</v>
      </c>
      <c r="E185" s="215" t="s">
        <v>118</v>
      </c>
      <c r="F185" s="215" t="s">
        <v>2715</v>
      </c>
      <c r="G185" s="213"/>
      <c r="H185" s="213"/>
      <c r="I185" s="216"/>
      <c r="J185" s="217">
        <f>BK185</f>
        <v>0</v>
      </c>
      <c r="K185" s="213"/>
      <c r="L185" s="218"/>
      <c r="M185" s="219"/>
      <c r="N185" s="220"/>
      <c r="O185" s="220"/>
      <c r="P185" s="221">
        <f>P186</f>
        <v>0</v>
      </c>
      <c r="Q185" s="220"/>
      <c r="R185" s="221">
        <f>R186</f>
        <v>0</v>
      </c>
      <c r="S185" s="220"/>
      <c r="T185" s="222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181</v>
      </c>
      <c r="AT185" s="224" t="s">
        <v>77</v>
      </c>
      <c r="AU185" s="224" t="s">
        <v>78</v>
      </c>
      <c r="AY185" s="223" t="s">
        <v>160</v>
      </c>
      <c r="BK185" s="225">
        <f>BK186</f>
        <v>0</v>
      </c>
    </row>
    <row r="186" s="12" customFormat="1" ht="22.8" customHeight="1">
      <c r="A186" s="12"/>
      <c r="B186" s="212"/>
      <c r="C186" s="213"/>
      <c r="D186" s="214" t="s">
        <v>77</v>
      </c>
      <c r="E186" s="226" t="s">
        <v>2716</v>
      </c>
      <c r="F186" s="226" t="s">
        <v>2717</v>
      </c>
      <c r="G186" s="213"/>
      <c r="H186" s="213"/>
      <c r="I186" s="216"/>
      <c r="J186" s="227">
        <f>BK186</f>
        <v>0</v>
      </c>
      <c r="K186" s="213"/>
      <c r="L186" s="218"/>
      <c r="M186" s="219"/>
      <c r="N186" s="220"/>
      <c r="O186" s="220"/>
      <c r="P186" s="221">
        <f>P187</f>
        <v>0</v>
      </c>
      <c r="Q186" s="220"/>
      <c r="R186" s="221">
        <f>R187</f>
        <v>0</v>
      </c>
      <c r="S186" s="220"/>
      <c r="T186" s="222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3" t="s">
        <v>181</v>
      </c>
      <c r="AT186" s="224" t="s">
        <v>77</v>
      </c>
      <c r="AU186" s="224" t="s">
        <v>86</v>
      </c>
      <c r="AY186" s="223" t="s">
        <v>160</v>
      </c>
      <c r="BK186" s="225">
        <f>BK187</f>
        <v>0</v>
      </c>
    </row>
    <row r="187" s="2" customFormat="1" ht="33" customHeight="1">
      <c r="A187" s="39"/>
      <c r="B187" s="40"/>
      <c r="C187" s="228" t="s">
        <v>357</v>
      </c>
      <c r="D187" s="228" t="s">
        <v>163</v>
      </c>
      <c r="E187" s="229" t="s">
        <v>2718</v>
      </c>
      <c r="F187" s="230" t="s">
        <v>2622</v>
      </c>
      <c r="G187" s="231" t="s">
        <v>2719</v>
      </c>
      <c r="H187" s="232">
        <v>1</v>
      </c>
      <c r="I187" s="233"/>
      <c r="J187" s="234">
        <f>ROUND(I187*H187,2)</f>
        <v>0</v>
      </c>
      <c r="K187" s="235"/>
      <c r="L187" s="45"/>
      <c r="M187" s="310" t="s">
        <v>1</v>
      </c>
      <c r="N187" s="311" t="s">
        <v>43</v>
      </c>
      <c r="O187" s="304"/>
      <c r="P187" s="308">
        <f>O187*H187</f>
        <v>0</v>
      </c>
      <c r="Q187" s="308">
        <v>0</v>
      </c>
      <c r="R187" s="308">
        <f>Q187*H187</f>
        <v>0</v>
      </c>
      <c r="S187" s="308">
        <v>0</v>
      </c>
      <c r="T187" s="30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2623</v>
      </c>
      <c r="AT187" s="240" t="s">
        <v>163</v>
      </c>
      <c r="AU187" s="240" t="s">
        <v>88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2623</v>
      </c>
      <c r="BM187" s="240" t="s">
        <v>2720</v>
      </c>
    </row>
    <row r="188" s="2" customFormat="1" ht="6.96" customHeight="1">
      <c r="A188" s="39"/>
      <c r="B188" s="67"/>
      <c r="C188" s="68"/>
      <c r="D188" s="68"/>
      <c r="E188" s="68"/>
      <c r="F188" s="68"/>
      <c r="G188" s="68"/>
      <c r="H188" s="68"/>
      <c r="I188" s="68"/>
      <c r="J188" s="68"/>
      <c r="K188" s="68"/>
      <c r="L188" s="45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v5HMph3ebh2Dd4YfsWnuynXtk00P6awZlCxh1FtiEmUMHwkQLaFrW4zESOnMGDsK6aSqQGkb2or8Xh0G0EX/mA==" hashValue="Lz0vTeXZmdApv1kWlNjanUwlHqDA5PQAeA2E1M/pGzR6C2whcqkfEqnFMCNG8DPAv98PxRYGh7HnaBP09+juHQ==" algorithmName="SHA-512" password="CC35"/>
  <autoFilter ref="C124:K18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2721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ROUND((SUM(BE122:BE138)),  2)</f>
        <v>0</v>
      </c>
      <c r="G33" s="39"/>
      <c r="H33" s="39"/>
      <c r="I33" s="165">
        <v>0.20999999999999999</v>
      </c>
      <c r="J33" s="164">
        <f>ROUND(((SUM(BE122:BE138))*I33),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ROUND((SUM(BF122:BF138)),  2)</f>
        <v>0</v>
      </c>
      <c r="G34" s="39"/>
      <c r="H34" s="39"/>
      <c r="I34" s="165">
        <v>0.14999999999999999</v>
      </c>
      <c r="J34" s="164">
        <f>ROUND(((SUM(BF122:BF138))*I34),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ROUND((SUM(BG122:BG138)),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ROUND((SUM(BH122:BH138)),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ROUND((SUM(BI122:BI138)),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SO.09 -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2626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2722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2723</v>
      </c>
      <c r="E99" s="197"/>
      <c r="F99" s="197"/>
      <c r="G99" s="197"/>
      <c r="H99" s="197"/>
      <c r="I99" s="197"/>
      <c r="J99" s="198">
        <f>J129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2724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2725</v>
      </c>
      <c r="E101" s="197"/>
      <c r="F101" s="197"/>
      <c r="G101" s="197"/>
      <c r="H101" s="197"/>
      <c r="I101" s="197"/>
      <c r="J101" s="198">
        <f>J134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2726</v>
      </c>
      <c r="E102" s="197"/>
      <c r="F102" s="197"/>
      <c r="G102" s="197"/>
      <c r="H102" s="197"/>
      <c r="I102" s="197"/>
      <c r="J102" s="198">
        <f>J136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Chrášťany ON - oprava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SO.09 -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Chrášťany</v>
      </c>
      <c r="G116" s="41"/>
      <c r="H116" s="41"/>
      <c r="I116" s="33" t="s">
        <v>22</v>
      </c>
      <c r="J116" s="80" t="str">
        <f>IF(J12="","",J12)</f>
        <v>27. 5. 2021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Správa železnic, státní organizace</v>
      </c>
      <c r="G118" s="41"/>
      <c r="H118" s="41"/>
      <c r="I118" s="33" t="s">
        <v>32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L. Malý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146</v>
      </c>
      <c r="D121" s="203" t="s">
        <v>63</v>
      </c>
      <c r="E121" s="203" t="s">
        <v>59</v>
      </c>
      <c r="F121" s="203" t="s">
        <v>60</v>
      </c>
      <c r="G121" s="203" t="s">
        <v>147</v>
      </c>
      <c r="H121" s="203" t="s">
        <v>148</v>
      </c>
      <c r="I121" s="203" t="s">
        <v>149</v>
      </c>
      <c r="J121" s="204" t="s">
        <v>125</v>
      </c>
      <c r="K121" s="205" t="s">
        <v>150</v>
      </c>
      <c r="L121" s="206"/>
      <c r="M121" s="101" t="s">
        <v>1</v>
      </c>
      <c r="N121" s="102" t="s">
        <v>42</v>
      </c>
      <c r="O121" s="102" t="s">
        <v>151</v>
      </c>
      <c r="P121" s="102" t="s">
        <v>152</v>
      </c>
      <c r="Q121" s="102" t="s">
        <v>153</v>
      </c>
      <c r="R121" s="102" t="s">
        <v>154</v>
      </c>
      <c r="S121" s="102" t="s">
        <v>155</v>
      </c>
      <c r="T121" s="103" t="s">
        <v>156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157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127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77</v>
      </c>
      <c r="E123" s="215" t="s">
        <v>118</v>
      </c>
      <c r="F123" s="215" t="s">
        <v>2715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P124+P129+P131+P134+P136</f>
        <v>0</v>
      </c>
      <c r="Q123" s="220"/>
      <c r="R123" s="221">
        <f>R124+R129+R131+R134+R136</f>
        <v>0</v>
      </c>
      <c r="S123" s="220"/>
      <c r="T123" s="222">
        <f>T124+T129+T131+T134+T136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181</v>
      </c>
      <c r="AT123" s="224" t="s">
        <v>77</v>
      </c>
      <c r="AU123" s="224" t="s">
        <v>78</v>
      </c>
      <c r="AY123" s="223" t="s">
        <v>160</v>
      </c>
      <c r="BK123" s="225">
        <f>BK124+BK129+BK131+BK134+BK136</f>
        <v>0</v>
      </c>
    </row>
    <row r="124" s="12" customFormat="1" ht="22.8" customHeight="1">
      <c r="A124" s="12"/>
      <c r="B124" s="212"/>
      <c r="C124" s="213"/>
      <c r="D124" s="214" t="s">
        <v>77</v>
      </c>
      <c r="E124" s="226" t="s">
        <v>2727</v>
      </c>
      <c r="F124" s="226" t="s">
        <v>2728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SUM(P125:P128)</f>
        <v>0</v>
      </c>
      <c r="Q124" s="220"/>
      <c r="R124" s="221">
        <f>SUM(R125:R128)</f>
        <v>0</v>
      </c>
      <c r="S124" s="220"/>
      <c r="T124" s="222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181</v>
      </c>
      <c r="AT124" s="224" t="s">
        <v>77</v>
      </c>
      <c r="AU124" s="224" t="s">
        <v>86</v>
      </c>
      <c r="AY124" s="223" t="s">
        <v>160</v>
      </c>
      <c r="BK124" s="225">
        <f>SUM(BK125:BK128)</f>
        <v>0</v>
      </c>
    </row>
    <row r="125" s="2" customFormat="1" ht="16.5" customHeight="1">
      <c r="A125" s="39"/>
      <c r="B125" s="40"/>
      <c r="C125" s="228" t="s">
        <v>86</v>
      </c>
      <c r="D125" s="228" t="s">
        <v>163</v>
      </c>
      <c r="E125" s="229" t="s">
        <v>2729</v>
      </c>
      <c r="F125" s="230" t="s">
        <v>2728</v>
      </c>
      <c r="G125" s="231" t="s">
        <v>2719</v>
      </c>
      <c r="H125" s="232">
        <v>1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43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167</v>
      </c>
      <c r="AT125" s="240" t="s">
        <v>163</v>
      </c>
      <c r="AU125" s="240" t="s">
        <v>88</v>
      </c>
      <c r="AY125" s="18" t="s">
        <v>160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86</v>
      </c>
      <c r="BK125" s="241">
        <f>ROUND(I125*H125,2)</f>
        <v>0</v>
      </c>
      <c r="BL125" s="18" t="s">
        <v>167</v>
      </c>
      <c r="BM125" s="240" t="s">
        <v>2730</v>
      </c>
    </row>
    <row r="126" s="2" customFormat="1">
      <c r="A126" s="39"/>
      <c r="B126" s="40"/>
      <c r="C126" s="41"/>
      <c r="D126" s="244" t="s">
        <v>186</v>
      </c>
      <c r="E126" s="41"/>
      <c r="F126" s="254" t="s">
        <v>2731</v>
      </c>
      <c r="G126" s="41"/>
      <c r="H126" s="41"/>
      <c r="I126" s="255"/>
      <c r="J126" s="41"/>
      <c r="K126" s="41"/>
      <c r="L126" s="45"/>
      <c r="M126" s="256"/>
      <c r="N126" s="25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186</v>
      </c>
      <c r="AU126" s="18" t="s">
        <v>88</v>
      </c>
    </row>
    <row r="127" s="2" customFormat="1" ht="33" customHeight="1">
      <c r="A127" s="39"/>
      <c r="B127" s="40"/>
      <c r="C127" s="228" t="s">
        <v>88</v>
      </c>
      <c r="D127" s="228" t="s">
        <v>163</v>
      </c>
      <c r="E127" s="229" t="s">
        <v>2732</v>
      </c>
      <c r="F127" s="230" t="s">
        <v>2733</v>
      </c>
      <c r="G127" s="231" t="s">
        <v>2719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43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2623</v>
      </c>
      <c r="AT127" s="240" t="s">
        <v>163</v>
      </c>
      <c r="AU127" s="240" t="s">
        <v>88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2623</v>
      </c>
      <c r="BM127" s="240" t="s">
        <v>2734</v>
      </c>
    </row>
    <row r="128" s="2" customFormat="1" ht="33" customHeight="1">
      <c r="A128" s="39"/>
      <c r="B128" s="40"/>
      <c r="C128" s="228" t="s">
        <v>161</v>
      </c>
      <c r="D128" s="228" t="s">
        <v>163</v>
      </c>
      <c r="E128" s="229" t="s">
        <v>2735</v>
      </c>
      <c r="F128" s="230" t="s">
        <v>2736</v>
      </c>
      <c r="G128" s="231" t="s">
        <v>2719</v>
      </c>
      <c r="H128" s="232">
        <v>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43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2623</v>
      </c>
      <c r="AT128" s="240" t="s">
        <v>163</v>
      </c>
      <c r="AU128" s="240" t="s">
        <v>88</v>
      </c>
      <c r="AY128" s="18" t="s">
        <v>160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2623</v>
      </c>
      <c r="BM128" s="240" t="s">
        <v>2737</v>
      </c>
    </row>
    <row r="129" s="12" customFormat="1" ht="22.8" customHeight="1">
      <c r="A129" s="12"/>
      <c r="B129" s="212"/>
      <c r="C129" s="213"/>
      <c r="D129" s="214" t="s">
        <v>77</v>
      </c>
      <c r="E129" s="226" t="s">
        <v>2738</v>
      </c>
      <c r="F129" s="226" t="s">
        <v>2739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181</v>
      </c>
      <c r="AT129" s="224" t="s">
        <v>77</v>
      </c>
      <c r="AU129" s="224" t="s">
        <v>86</v>
      </c>
      <c r="AY129" s="223" t="s">
        <v>160</v>
      </c>
      <c r="BK129" s="225">
        <f>BK130</f>
        <v>0</v>
      </c>
    </row>
    <row r="130" s="2" customFormat="1" ht="66.75" customHeight="1">
      <c r="A130" s="39"/>
      <c r="B130" s="40"/>
      <c r="C130" s="228" t="s">
        <v>167</v>
      </c>
      <c r="D130" s="228" t="s">
        <v>163</v>
      </c>
      <c r="E130" s="229" t="s">
        <v>2740</v>
      </c>
      <c r="F130" s="230" t="s">
        <v>2741</v>
      </c>
      <c r="G130" s="231" t="s">
        <v>319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2623</v>
      </c>
      <c r="AT130" s="240" t="s">
        <v>163</v>
      </c>
      <c r="AU130" s="240" t="s">
        <v>88</v>
      </c>
      <c r="AY130" s="18" t="s">
        <v>160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2623</v>
      </c>
      <c r="BM130" s="240" t="s">
        <v>2742</v>
      </c>
    </row>
    <row r="131" s="12" customFormat="1" ht="22.8" customHeight="1">
      <c r="A131" s="12"/>
      <c r="B131" s="212"/>
      <c r="C131" s="213"/>
      <c r="D131" s="214" t="s">
        <v>77</v>
      </c>
      <c r="E131" s="226" t="s">
        <v>2743</v>
      </c>
      <c r="F131" s="226" t="s">
        <v>2744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SUM(P132:P133)</f>
        <v>0</v>
      </c>
      <c r="Q131" s="220"/>
      <c r="R131" s="221">
        <f>SUM(R132:R133)</f>
        <v>0</v>
      </c>
      <c r="S131" s="220"/>
      <c r="T131" s="22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181</v>
      </c>
      <c r="AT131" s="224" t="s">
        <v>77</v>
      </c>
      <c r="AU131" s="224" t="s">
        <v>86</v>
      </c>
      <c r="AY131" s="223" t="s">
        <v>160</v>
      </c>
      <c r="BK131" s="225">
        <f>SUM(BK132:BK133)</f>
        <v>0</v>
      </c>
    </row>
    <row r="132" s="2" customFormat="1" ht="16.5" customHeight="1">
      <c r="A132" s="39"/>
      <c r="B132" s="40"/>
      <c r="C132" s="228" t="s">
        <v>181</v>
      </c>
      <c r="D132" s="228" t="s">
        <v>163</v>
      </c>
      <c r="E132" s="229" t="s">
        <v>2745</v>
      </c>
      <c r="F132" s="230" t="s">
        <v>2746</v>
      </c>
      <c r="G132" s="231" t="s">
        <v>2719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167</v>
      </c>
      <c r="AT132" s="240" t="s">
        <v>163</v>
      </c>
      <c r="AU132" s="240" t="s">
        <v>88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167</v>
      </c>
      <c r="BM132" s="240" t="s">
        <v>2747</v>
      </c>
    </row>
    <row r="133" s="2" customFormat="1">
      <c r="A133" s="39"/>
      <c r="B133" s="40"/>
      <c r="C133" s="41"/>
      <c r="D133" s="244" t="s">
        <v>186</v>
      </c>
      <c r="E133" s="41"/>
      <c r="F133" s="254" t="s">
        <v>2748</v>
      </c>
      <c r="G133" s="41"/>
      <c r="H133" s="41"/>
      <c r="I133" s="255"/>
      <c r="J133" s="41"/>
      <c r="K133" s="41"/>
      <c r="L133" s="45"/>
      <c r="M133" s="256"/>
      <c r="N133" s="25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186</v>
      </c>
      <c r="AU133" s="18" t="s">
        <v>88</v>
      </c>
    </row>
    <row r="134" s="12" customFormat="1" ht="22.8" customHeight="1">
      <c r="A134" s="12"/>
      <c r="B134" s="212"/>
      <c r="C134" s="213"/>
      <c r="D134" s="214" t="s">
        <v>77</v>
      </c>
      <c r="E134" s="226" t="s">
        <v>2749</v>
      </c>
      <c r="F134" s="226" t="s">
        <v>2750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P135</f>
        <v>0</v>
      </c>
      <c r="Q134" s="220"/>
      <c r="R134" s="221">
        <f>R135</f>
        <v>0</v>
      </c>
      <c r="S134" s="220"/>
      <c r="T134" s="22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181</v>
      </c>
      <c r="AT134" s="224" t="s">
        <v>77</v>
      </c>
      <c r="AU134" s="224" t="s">
        <v>86</v>
      </c>
      <c r="AY134" s="223" t="s">
        <v>160</v>
      </c>
      <c r="BK134" s="225">
        <f>BK135</f>
        <v>0</v>
      </c>
    </row>
    <row r="135" s="2" customFormat="1" ht="21.75" customHeight="1">
      <c r="A135" s="39"/>
      <c r="B135" s="40"/>
      <c r="C135" s="228" t="s">
        <v>206</v>
      </c>
      <c r="D135" s="228" t="s">
        <v>163</v>
      </c>
      <c r="E135" s="229" t="s">
        <v>2751</v>
      </c>
      <c r="F135" s="230" t="s">
        <v>2752</v>
      </c>
      <c r="G135" s="231" t="s">
        <v>2719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167</v>
      </c>
      <c r="AT135" s="240" t="s">
        <v>163</v>
      </c>
      <c r="AU135" s="240" t="s">
        <v>88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167</v>
      </c>
      <c r="BM135" s="240" t="s">
        <v>2753</v>
      </c>
    </row>
    <row r="136" s="12" customFormat="1" ht="22.8" customHeight="1">
      <c r="A136" s="12"/>
      <c r="B136" s="212"/>
      <c r="C136" s="213"/>
      <c r="D136" s="214" t="s">
        <v>77</v>
      </c>
      <c r="E136" s="226" t="s">
        <v>2754</v>
      </c>
      <c r="F136" s="226" t="s">
        <v>2755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SUM(P137:P138)</f>
        <v>0</v>
      </c>
      <c r="Q136" s="220"/>
      <c r="R136" s="221">
        <f>SUM(R137:R138)</f>
        <v>0</v>
      </c>
      <c r="S136" s="220"/>
      <c r="T136" s="22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181</v>
      </c>
      <c r="AT136" s="224" t="s">
        <v>77</v>
      </c>
      <c r="AU136" s="224" t="s">
        <v>86</v>
      </c>
      <c r="AY136" s="223" t="s">
        <v>160</v>
      </c>
      <c r="BK136" s="225">
        <f>SUM(BK137:BK138)</f>
        <v>0</v>
      </c>
    </row>
    <row r="137" s="2" customFormat="1" ht="33" customHeight="1">
      <c r="A137" s="39"/>
      <c r="B137" s="40"/>
      <c r="C137" s="228" t="s">
        <v>211</v>
      </c>
      <c r="D137" s="228" t="s">
        <v>163</v>
      </c>
      <c r="E137" s="229" t="s">
        <v>2756</v>
      </c>
      <c r="F137" s="230" t="s">
        <v>2757</v>
      </c>
      <c r="G137" s="231" t="s">
        <v>2719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2623</v>
      </c>
      <c r="AT137" s="240" t="s">
        <v>163</v>
      </c>
      <c r="AU137" s="240" t="s">
        <v>88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2623</v>
      </c>
      <c r="BM137" s="240" t="s">
        <v>2758</v>
      </c>
    </row>
    <row r="138" s="2" customFormat="1" ht="21.75" customHeight="1">
      <c r="A138" s="39"/>
      <c r="B138" s="40"/>
      <c r="C138" s="228" t="s">
        <v>222</v>
      </c>
      <c r="D138" s="228" t="s">
        <v>163</v>
      </c>
      <c r="E138" s="229" t="s">
        <v>2759</v>
      </c>
      <c r="F138" s="230" t="s">
        <v>2760</v>
      </c>
      <c r="G138" s="231" t="s">
        <v>2719</v>
      </c>
      <c r="H138" s="232">
        <v>1</v>
      </c>
      <c r="I138" s="233"/>
      <c r="J138" s="234">
        <f>ROUND(I138*H138,2)</f>
        <v>0</v>
      </c>
      <c r="K138" s="235"/>
      <c r="L138" s="45"/>
      <c r="M138" s="310" t="s">
        <v>1</v>
      </c>
      <c r="N138" s="311" t="s">
        <v>43</v>
      </c>
      <c r="O138" s="304"/>
      <c r="P138" s="308">
        <f>O138*H138</f>
        <v>0</v>
      </c>
      <c r="Q138" s="308">
        <v>0</v>
      </c>
      <c r="R138" s="308">
        <f>Q138*H138</f>
        <v>0</v>
      </c>
      <c r="S138" s="308">
        <v>0</v>
      </c>
      <c r="T138" s="30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2623</v>
      </c>
      <c r="AT138" s="240" t="s">
        <v>163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2623</v>
      </c>
      <c r="BM138" s="240" t="s">
        <v>2761</v>
      </c>
    </row>
    <row r="139" s="2" customFormat="1" ht="6.96" customHeight="1">
      <c r="A139" s="39"/>
      <c r="B139" s="67"/>
      <c r="C139" s="68"/>
      <c r="D139" s="68"/>
      <c r="E139" s="68"/>
      <c r="F139" s="68"/>
      <c r="G139" s="68"/>
      <c r="H139" s="68"/>
      <c r="I139" s="68"/>
      <c r="J139" s="68"/>
      <c r="K139" s="68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VUHZebio7JKH19MQIG8acwleLL2kwIHGZhAVEGrpiKtTlzavnIWdBAZuY4kfKKSU2JivEQryfEptyAgyG1elPA==" hashValue="TAEK5o/PPwtYNNybA5FKoZ11Xoe44uPei1wTJksZgw0fNjccGWHTg0UPq5pFFp4vizKZ22JCfGxd2jU13jUtbw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>70994234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>Správa železnic, státní organizace</v>
      </c>
      <c r="F15" s="39"/>
      <c r="G15" s="39"/>
      <c r="H15" s="39"/>
      <c r="I15" s="151" t="s">
        <v>28</v>
      </c>
      <c r="J15" s="142" t="str">
        <f>IF('Rekapitulace stavby'!AN11="","",'Rekapitulace stavby'!AN11)</f>
        <v>CZ70994234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ROUND((SUM(BE133:BE455)),  2)</f>
        <v>0</v>
      </c>
      <c r="G33" s="39"/>
      <c r="H33" s="39"/>
      <c r="I33" s="165">
        <v>0.20999999999999999</v>
      </c>
      <c r="J33" s="164">
        <f>ROUND(((SUM(BE133:BE455))*I33),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ROUND((SUM(BF133:BF455)),  2)</f>
        <v>0</v>
      </c>
      <c r="G34" s="39"/>
      <c r="H34" s="39"/>
      <c r="I34" s="165">
        <v>0.14999999999999999</v>
      </c>
      <c r="J34" s="164">
        <f>ROUND(((SUM(BF133:BF455))*I34),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ROUND((SUM(BG133:BG455)),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ROUND((SUM(BH133:BH455)),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ROUND((SUM(BI133:BI455)),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Oprava vnějšího pláště budovy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J173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131</v>
      </c>
      <c r="E100" s="197"/>
      <c r="F100" s="197"/>
      <c r="G100" s="197"/>
      <c r="H100" s="197"/>
      <c r="I100" s="197"/>
      <c r="J100" s="198">
        <f>J235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132</v>
      </c>
      <c r="E101" s="197"/>
      <c r="F101" s="197"/>
      <c r="G101" s="197"/>
      <c r="H101" s="197"/>
      <c r="I101" s="197"/>
      <c r="J101" s="198">
        <f>J239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133</v>
      </c>
      <c r="E102" s="197"/>
      <c r="F102" s="197"/>
      <c r="G102" s="197"/>
      <c r="H102" s="197"/>
      <c r="I102" s="197"/>
      <c r="J102" s="198">
        <f>J300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134</v>
      </c>
      <c r="E103" s="197"/>
      <c r="F103" s="197"/>
      <c r="G103" s="197"/>
      <c r="H103" s="197"/>
      <c r="I103" s="197"/>
      <c r="J103" s="198">
        <f>J312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135</v>
      </c>
      <c r="E104" s="192"/>
      <c r="F104" s="192"/>
      <c r="G104" s="192"/>
      <c r="H104" s="192"/>
      <c r="I104" s="192"/>
      <c r="J104" s="193">
        <f>J314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136</v>
      </c>
      <c r="E105" s="197"/>
      <c r="F105" s="197"/>
      <c r="G105" s="197"/>
      <c r="H105" s="197"/>
      <c r="I105" s="197"/>
      <c r="J105" s="198">
        <f>J315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137</v>
      </c>
      <c r="E106" s="197"/>
      <c r="F106" s="197"/>
      <c r="G106" s="197"/>
      <c r="H106" s="197"/>
      <c r="I106" s="197"/>
      <c r="J106" s="198">
        <f>J317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138</v>
      </c>
      <c r="E107" s="197"/>
      <c r="F107" s="197"/>
      <c r="G107" s="197"/>
      <c r="H107" s="197"/>
      <c r="I107" s="197"/>
      <c r="J107" s="198">
        <f>J331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139</v>
      </c>
      <c r="E108" s="197"/>
      <c r="F108" s="197"/>
      <c r="G108" s="197"/>
      <c r="H108" s="197"/>
      <c r="I108" s="197"/>
      <c r="J108" s="198">
        <f>J335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140</v>
      </c>
      <c r="E109" s="197"/>
      <c r="F109" s="197"/>
      <c r="G109" s="197"/>
      <c r="H109" s="197"/>
      <c r="I109" s="197"/>
      <c r="J109" s="198">
        <f>J356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141</v>
      </c>
      <c r="E110" s="197"/>
      <c r="F110" s="197"/>
      <c r="G110" s="197"/>
      <c r="H110" s="197"/>
      <c r="I110" s="197"/>
      <c r="J110" s="198">
        <f>J408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142</v>
      </c>
      <c r="E111" s="197"/>
      <c r="F111" s="197"/>
      <c r="G111" s="197"/>
      <c r="H111" s="197"/>
      <c r="I111" s="197"/>
      <c r="J111" s="198">
        <f>J423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143</v>
      </c>
      <c r="E112" s="197"/>
      <c r="F112" s="197"/>
      <c r="G112" s="197"/>
      <c r="H112" s="197"/>
      <c r="I112" s="197"/>
      <c r="J112" s="198">
        <f>J434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144</v>
      </c>
      <c r="E113" s="192"/>
      <c r="F113" s="192"/>
      <c r="G113" s="192"/>
      <c r="H113" s="192"/>
      <c r="I113" s="192"/>
      <c r="J113" s="193">
        <f>J445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145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Chrášťany ON - oprava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121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SO.01 - Oprava vnějšího pláště budovy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Chrášťany</v>
      </c>
      <c r="G127" s="41"/>
      <c r="H127" s="41"/>
      <c r="I127" s="33" t="s">
        <v>22</v>
      </c>
      <c r="J127" s="80" t="str">
        <f>IF(J12="","",J12)</f>
        <v>27. 5. 2021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Správa železnic, státní organizace</v>
      </c>
      <c r="G129" s="41"/>
      <c r="H129" s="41"/>
      <c r="I129" s="33" t="s">
        <v>32</v>
      </c>
      <c r="J129" s="37" t="str">
        <f>E21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IF(E18="","",E18)</f>
        <v>Vyplň údaj</v>
      </c>
      <c r="G130" s="41"/>
      <c r="H130" s="41"/>
      <c r="I130" s="33" t="s">
        <v>35</v>
      </c>
      <c r="J130" s="37" t="str">
        <f>E24</f>
        <v>L. Malý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0"/>
      <c r="B132" s="201"/>
      <c r="C132" s="202" t="s">
        <v>146</v>
      </c>
      <c r="D132" s="203" t="s">
        <v>63</v>
      </c>
      <c r="E132" s="203" t="s">
        <v>59</v>
      </c>
      <c r="F132" s="203" t="s">
        <v>60</v>
      </c>
      <c r="G132" s="203" t="s">
        <v>147</v>
      </c>
      <c r="H132" s="203" t="s">
        <v>148</v>
      </c>
      <c r="I132" s="203" t="s">
        <v>149</v>
      </c>
      <c r="J132" s="204" t="s">
        <v>125</v>
      </c>
      <c r="K132" s="205" t="s">
        <v>150</v>
      </c>
      <c r="L132" s="206"/>
      <c r="M132" s="101" t="s">
        <v>1</v>
      </c>
      <c r="N132" s="102" t="s">
        <v>42</v>
      </c>
      <c r="O132" s="102" t="s">
        <v>151</v>
      </c>
      <c r="P132" s="102" t="s">
        <v>152</v>
      </c>
      <c r="Q132" s="102" t="s">
        <v>153</v>
      </c>
      <c r="R132" s="102" t="s">
        <v>154</v>
      </c>
      <c r="S132" s="102" t="s">
        <v>155</v>
      </c>
      <c r="T132" s="103" t="s">
        <v>156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9"/>
      <c r="B133" s="40"/>
      <c r="C133" s="108" t="s">
        <v>157</v>
      </c>
      <c r="D133" s="41"/>
      <c r="E133" s="41"/>
      <c r="F133" s="41"/>
      <c r="G133" s="41"/>
      <c r="H133" s="41"/>
      <c r="I133" s="41"/>
      <c r="J133" s="207">
        <f>BK133</f>
        <v>0</v>
      </c>
      <c r="K133" s="41"/>
      <c r="L133" s="45"/>
      <c r="M133" s="104"/>
      <c r="N133" s="208"/>
      <c r="O133" s="105"/>
      <c r="P133" s="209">
        <f>P134+P314+P445</f>
        <v>0</v>
      </c>
      <c r="Q133" s="105"/>
      <c r="R133" s="209">
        <f>R134+R314+R445</f>
        <v>37.399399799999998</v>
      </c>
      <c r="S133" s="105"/>
      <c r="T133" s="210">
        <f>T134+T314+T445</f>
        <v>24.334959999999999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127</v>
      </c>
      <c r="BK133" s="211">
        <f>BK134+BK314+BK445</f>
        <v>0</v>
      </c>
    </row>
    <row r="134" s="12" customFormat="1" ht="25.92" customHeight="1">
      <c r="A134" s="12"/>
      <c r="B134" s="212"/>
      <c r="C134" s="213"/>
      <c r="D134" s="214" t="s">
        <v>77</v>
      </c>
      <c r="E134" s="215" t="s">
        <v>158</v>
      </c>
      <c r="F134" s="215" t="s">
        <v>159</v>
      </c>
      <c r="G134" s="213"/>
      <c r="H134" s="213"/>
      <c r="I134" s="216"/>
      <c r="J134" s="217">
        <f>BK134</f>
        <v>0</v>
      </c>
      <c r="K134" s="213"/>
      <c r="L134" s="218"/>
      <c r="M134" s="219"/>
      <c r="N134" s="220"/>
      <c r="O134" s="220"/>
      <c r="P134" s="221">
        <f>P135+P173+P235+P239+P300+P312</f>
        <v>0</v>
      </c>
      <c r="Q134" s="220"/>
      <c r="R134" s="221">
        <f>R135+R173+R235+R239+R300+R312</f>
        <v>36.246791199999997</v>
      </c>
      <c r="S134" s="220"/>
      <c r="T134" s="222">
        <f>T135+T173+T235+T239+T300+T312</f>
        <v>24.29176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86</v>
      </c>
      <c r="AT134" s="224" t="s">
        <v>77</v>
      </c>
      <c r="AU134" s="224" t="s">
        <v>78</v>
      </c>
      <c r="AY134" s="223" t="s">
        <v>160</v>
      </c>
      <c r="BK134" s="225">
        <f>BK135+BK173+BK235+BK239+BK300+BK312</f>
        <v>0</v>
      </c>
    </row>
    <row r="135" s="12" customFormat="1" ht="22.8" customHeight="1">
      <c r="A135" s="12"/>
      <c r="B135" s="212"/>
      <c r="C135" s="213"/>
      <c r="D135" s="214" t="s">
        <v>77</v>
      </c>
      <c r="E135" s="226" t="s">
        <v>161</v>
      </c>
      <c r="F135" s="226" t="s">
        <v>162</v>
      </c>
      <c r="G135" s="213"/>
      <c r="H135" s="213"/>
      <c r="I135" s="216"/>
      <c r="J135" s="227">
        <f>BK135</f>
        <v>0</v>
      </c>
      <c r="K135" s="213"/>
      <c r="L135" s="218"/>
      <c r="M135" s="219"/>
      <c r="N135" s="220"/>
      <c r="O135" s="220"/>
      <c r="P135" s="221">
        <f>SUM(P136:P172)</f>
        <v>0</v>
      </c>
      <c r="Q135" s="220"/>
      <c r="R135" s="221">
        <f>SUM(R136:R172)</f>
        <v>12.820291599999999</v>
      </c>
      <c r="S135" s="220"/>
      <c r="T135" s="222">
        <f>SUM(T136:T172)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86</v>
      </c>
      <c r="AT135" s="224" t="s">
        <v>77</v>
      </c>
      <c r="AU135" s="224" t="s">
        <v>86</v>
      </c>
      <c r="AY135" s="223" t="s">
        <v>160</v>
      </c>
      <c r="BK135" s="225">
        <f>SUM(BK136:BK172)</f>
        <v>0</v>
      </c>
    </row>
    <row r="136" s="2" customFormat="1" ht="21.75" customHeight="1">
      <c r="A136" s="39"/>
      <c r="B136" s="40"/>
      <c r="C136" s="228" t="s">
        <v>86</v>
      </c>
      <c r="D136" s="228" t="s">
        <v>163</v>
      </c>
      <c r="E136" s="229" t="s">
        <v>164</v>
      </c>
      <c r="F136" s="230" t="s">
        <v>165</v>
      </c>
      <c r="G136" s="231" t="s">
        <v>166</v>
      </c>
      <c r="H136" s="232">
        <v>0.14399999999999999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1.6285000000000001</v>
      </c>
      <c r="R136" s="238">
        <f>Q136*H136</f>
        <v>0.23450399999999999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163</v>
      </c>
      <c r="AU136" s="240" t="s">
        <v>88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167</v>
      </c>
      <c r="BM136" s="240" t="s">
        <v>168</v>
      </c>
    </row>
    <row r="137" s="13" customFormat="1">
      <c r="A137" s="13"/>
      <c r="B137" s="242"/>
      <c r="C137" s="243"/>
      <c r="D137" s="244" t="s">
        <v>169</v>
      </c>
      <c r="E137" s="245" t="s">
        <v>1</v>
      </c>
      <c r="F137" s="246" t="s">
        <v>170</v>
      </c>
      <c r="G137" s="243"/>
      <c r="H137" s="247">
        <v>0.14399999999999999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169</v>
      </c>
      <c r="AU137" s="253" t="s">
        <v>88</v>
      </c>
      <c r="AV137" s="13" t="s">
        <v>88</v>
      </c>
      <c r="AW137" s="13" t="s">
        <v>34</v>
      </c>
      <c r="AX137" s="13" t="s">
        <v>86</v>
      </c>
      <c r="AY137" s="253" t="s">
        <v>160</v>
      </c>
    </row>
    <row r="138" s="2" customFormat="1" ht="33" customHeight="1">
      <c r="A138" s="39"/>
      <c r="B138" s="40"/>
      <c r="C138" s="228" t="s">
        <v>88</v>
      </c>
      <c r="D138" s="228" t="s">
        <v>163</v>
      </c>
      <c r="E138" s="229" t="s">
        <v>171</v>
      </c>
      <c r="F138" s="230" t="s">
        <v>172</v>
      </c>
      <c r="G138" s="231" t="s">
        <v>173</v>
      </c>
      <c r="H138" s="232">
        <v>22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163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174</v>
      </c>
    </row>
    <row r="139" s="2" customFormat="1" ht="33" customHeight="1">
      <c r="A139" s="39"/>
      <c r="B139" s="40"/>
      <c r="C139" s="228" t="s">
        <v>161</v>
      </c>
      <c r="D139" s="228" t="s">
        <v>163</v>
      </c>
      <c r="E139" s="229" t="s">
        <v>175</v>
      </c>
      <c r="F139" s="230" t="s">
        <v>176</v>
      </c>
      <c r="G139" s="231" t="s">
        <v>173</v>
      </c>
      <c r="H139" s="232">
        <v>3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163</v>
      </c>
      <c r="AU139" s="240" t="s">
        <v>88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177</v>
      </c>
    </row>
    <row r="140" s="2" customFormat="1" ht="55.5" customHeight="1">
      <c r="A140" s="39"/>
      <c r="B140" s="40"/>
      <c r="C140" s="228" t="s">
        <v>167</v>
      </c>
      <c r="D140" s="228" t="s">
        <v>163</v>
      </c>
      <c r="E140" s="229" t="s">
        <v>178</v>
      </c>
      <c r="F140" s="230" t="s">
        <v>179</v>
      </c>
      <c r="G140" s="231" t="s">
        <v>173</v>
      </c>
      <c r="H140" s="232">
        <v>5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167</v>
      </c>
      <c r="AT140" s="240" t="s">
        <v>163</v>
      </c>
      <c r="AU140" s="240" t="s">
        <v>88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167</v>
      </c>
      <c r="BM140" s="240" t="s">
        <v>180</v>
      </c>
    </row>
    <row r="141" s="2" customFormat="1" ht="16.5" customHeight="1">
      <c r="A141" s="39"/>
      <c r="B141" s="40"/>
      <c r="C141" s="228" t="s">
        <v>181</v>
      </c>
      <c r="D141" s="228" t="s">
        <v>163</v>
      </c>
      <c r="E141" s="229" t="s">
        <v>182</v>
      </c>
      <c r="F141" s="230" t="s">
        <v>183</v>
      </c>
      <c r="G141" s="231" t="s">
        <v>184</v>
      </c>
      <c r="H141" s="232">
        <v>71.319999999999993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0.057610000000000001</v>
      </c>
      <c r="R141" s="238">
        <f>Q141*H141</f>
        <v>4.1087451999999995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167</v>
      </c>
      <c r="AT141" s="240" t="s">
        <v>163</v>
      </c>
      <c r="AU141" s="240" t="s">
        <v>88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167</v>
      </c>
      <c r="BM141" s="240" t="s">
        <v>185</v>
      </c>
    </row>
    <row r="142" s="2" customFormat="1">
      <c r="A142" s="39"/>
      <c r="B142" s="40"/>
      <c r="C142" s="41"/>
      <c r="D142" s="244" t="s">
        <v>186</v>
      </c>
      <c r="E142" s="41"/>
      <c r="F142" s="254" t="s">
        <v>187</v>
      </c>
      <c r="G142" s="41"/>
      <c r="H142" s="41"/>
      <c r="I142" s="255"/>
      <c r="J142" s="41"/>
      <c r="K142" s="41"/>
      <c r="L142" s="45"/>
      <c r="M142" s="256"/>
      <c r="N142" s="25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186</v>
      </c>
      <c r="AU142" s="18" t="s">
        <v>88</v>
      </c>
    </row>
    <row r="143" s="14" customFormat="1">
      <c r="A143" s="14"/>
      <c r="B143" s="258"/>
      <c r="C143" s="259"/>
      <c r="D143" s="244" t="s">
        <v>169</v>
      </c>
      <c r="E143" s="260" t="s">
        <v>1</v>
      </c>
      <c r="F143" s="261" t="s">
        <v>188</v>
      </c>
      <c r="G143" s="259"/>
      <c r="H143" s="260" t="s">
        <v>1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169</v>
      </c>
      <c r="AU143" s="267" t="s">
        <v>88</v>
      </c>
      <c r="AV143" s="14" t="s">
        <v>86</v>
      </c>
      <c r="AW143" s="14" t="s">
        <v>34</v>
      </c>
      <c r="AX143" s="14" t="s">
        <v>78</v>
      </c>
      <c r="AY143" s="267" t="s">
        <v>160</v>
      </c>
    </row>
    <row r="144" s="14" customFormat="1">
      <c r="A144" s="14"/>
      <c r="B144" s="258"/>
      <c r="C144" s="259"/>
      <c r="D144" s="244" t="s">
        <v>169</v>
      </c>
      <c r="E144" s="260" t="s">
        <v>1</v>
      </c>
      <c r="F144" s="261" t="s">
        <v>189</v>
      </c>
      <c r="G144" s="259"/>
      <c r="H144" s="260" t="s">
        <v>1</v>
      </c>
      <c r="I144" s="262"/>
      <c r="J144" s="259"/>
      <c r="K144" s="259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169</v>
      </c>
      <c r="AU144" s="267" t="s">
        <v>88</v>
      </c>
      <c r="AV144" s="14" t="s">
        <v>86</v>
      </c>
      <c r="AW144" s="14" t="s">
        <v>34</v>
      </c>
      <c r="AX144" s="14" t="s">
        <v>78</v>
      </c>
      <c r="AY144" s="267" t="s">
        <v>160</v>
      </c>
    </row>
    <row r="145" s="13" customFormat="1">
      <c r="A145" s="13"/>
      <c r="B145" s="242"/>
      <c r="C145" s="243"/>
      <c r="D145" s="244" t="s">
        <v>169</v>
      </c>
      <c r="E145" s="245" t="s">
        <v>1</v>
      </c>
      <c r="F145" s="246" t="s">
        <v>190</v>
      </c>
      <c r="G145" s="243"/>
      <c r="H145" s="247">
        <v>16.800000000000001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169</v>
      </c>
      <c r="AU145" s="253" t="s">
        <v>88</v>
      </c>
      <c r="AV145" s="13" t="s">
        <v>88</v>
      </c>
      <c r="AW145" s="13" t="s">
        <v>34</v>
      </c>
      <c r="AX145" s="13" t="s">
        <v>78</v>
      </c>
      <c r="AY145" s="253" t="s">
        <v>160</v>
      </c>
    </row>
    <row r="146" s="13" customFormat="1">
      <c r="A146" s="13"/>
      <c r="B146" s="242"/>
      <c r="C146" s="243"/>
      <c r="D146" s="244" t="s">
        <v>169</v>
      </c>
      <c r="E146" s="245" t="s">
        <v>1</v>
      </c>
      <c r="F146" s="246" t="s">
        <v>191</v>
      </c>
      <c r="G146" s="243"/>
      <c r="H146" s="247">
        <v>3.6000000000000001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169</v>
      </c>
      <c r="AU146" s="253" t="s">
        <v>88</v>
      </c>
      <c r="AV146" s="13" t="s">
        <v>88</v>
      </c>
      <c r="AW146" s="13" t="s">
        <v>34</v>
      </c>
      <c r="AX146" s="13" t="s">
        <v>78</v>
      </c>
      <c r="AY146" s="253" t="s">
        <v>160</v>
      </c>
    </row>
    <row r="147" s="13" customFormat="1">
      <c r="A147" s="13"/>
      <c r="B147" s="242"/>
      <c r="C147" s="243"/>
      <c r="D147" s="244" t="s">
        <v>169</v>
      </c>
      <c r="E147" s="245" t="s">
        <v>1</v>
      </c>
      <c r="F147" s="246" t="s">
        <v>192</v>
      </c>
      <c r="G147" s="243"/>
      <c r="H147" s="247">
        <v>3.1000000000000001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169</v>
      </c>
      <c r="AU147" s="253" t="s">
        <v>88</v>
      </c>
      <c r="AV147" s="13" t="s">
        <v>88</v>
      </c>
      <c r="AW147" s="13" t="s">
        <v>34</v>
      </c>
      <c r="AX147" s="13" t="s">
        <v>78</v>
      </c>
      <c r="AY147" s="253" t="s">
        <v>160</v>
      </c>
    </row>
    <row r="148" s="13" customFormat="1">
      <c r="A148" s="13"/>
      <c r="B148" s="242"/>
      <c r="C148" s="243"/>
      <c r="D148" s="244" t="s">
        <v>169</v>
      </c>
      <c r="E148" s="245" t="s">
        <v>1</v>
      </c>
      <c r="F148" s="246" t="s">
        <v>193</v>
      </c>
      <c r="G148" s="243"/>
      <c r="H148" s="247">
        <v>1.8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169</v>
      </c>
      <c r="AU148" s="253" t="s">
        <v>88</v>
      </c>
      <c r="AV148" s="13" t="s">
        <v>88</v>
      </c>
      <c r="AW148" s="13" t="s">
        <v>34</v>
      </c>
      <c r="AX148" s="13" t="s">
        <v>78</v>
      </c>
      <c r="AY148" s="253" t="s">
        <v>160</v>
      </c>
    </row>
    <row r="149" s="14" customFormat="1">
      <c r="A149" s="14"/>
      <c r="B149" s="258"/>
      <c r="C149" s="259"/>
      <c r="D149" s="244" t="s">
        <v>169</v>
      </c>
      <c r="E149" s="260" t="s">
        <v>1</v>
      </c>
      <c r="F149" s="261" t="s">
        <v>194</v>
      </c>
      <c r="G149" s="259"/>
      <c r="H149" s="260" t="s">
        <v>1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169</v>
      </c>
      <c r="AU149" s="267" t="s">
        <v>88</v>
      </c>
      <c r="AV149" s="14" t="s">
        <v>86</v>
      </c>
      <c r="AW149" s="14" t="s">
        <v>34</v>
      </c>
      <c r="AX149" s="14" t="s">
        <v>78</v>
      </c>
      <c r="AY149" s="267" t="s">
        <v>160</v>
      </c>
    </row>
    <row r="150" s="13" customFormat="1">
      <c r="A150" s="13"/>
      <c r="B150" s="242"/>
      <c r="C150" s="243"/>
      <c r="D150" s="244" t="s">
        <v>169</v>
      </c>
      <c r="E150" s="245" t="s">
        <v>1</v>
      </c>
      <c r="F150" s="246" t="s">
        <v>195</v>
      </c>
      <c r="G150" s="243"/>
      <c r="H150" s="247">
        <v>14.4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169</v>
      </c>
      <c r="AU150" s="253" t="s">
        <v>88</v>
      </c>
      <c r="AV150" s="13" t="s">
        <v>88</v>
      </c>
      <c r="AW150" s="13" t="s">
        <v>34</v>
      </c>
      <c r="AX150" s="13" t="s">
        <v>78</v>
      </c>
      <c r="AY150" s="253" t="s">
        <v>160</v>
      </c>
    </row>
    <row r="151" s="13" customFormat="1">
      <c r="A151" s="13"/>
      <c r="B151" s="242"/>
      <c r="C151" s="243"/>
      <c r="D151" s="244" t="s">
        <v>169</v>
      </c>
      <c r="E151" s="245" t="s">
        <v>1</v>
      </c>
      <c r="F151" s="246" t="s">
        <v>196</v>
      </c>
      <c r="G151" s="243"/>
      <c r="H151" s="247">
        <v>5.5999999999999996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169</v>
      </c>
      <c r="AU151" s="253" t="s">
        <v>88</v>
      </c>
      <c r="AV151" s="13" t="s">
        <v>88</v>
      </c>
      <c r="AW151" s="13" t="s">
        <v>34</v>
      </c>
      <c r="AX151" s="13" t="s">
        <v>78</v>
      </c>
      <c r="AY151" s="253" t="s">
        <v>160</v>
      </c>
    </row>
    <row r="152" s="13" customFormat="1">
      <c r="A152" s="13"/>
      <c r="B152" s="242"/>
      <c r="C152" s="243"/>
      <c r="D152" s="244" t="s">
        <v>169</v>
      </c>
      <c r="E152" s="245" t="s">
        <v>1</v>
      </c>
      <c r="F152" s="246" t="s">
        <v>193</v>
      </c>
      <c r="G152" s="243"/>
      <c r="H152" s="247">
        <v>1.8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169</v>
      </c>
      <c r="AU152" s="253" t="s">
        <v>88</v>
      </c>
      <c r="AV152" s="13" t="s">
        <v>88</v>
      </c>
      <c r="AW152" s="13" t="s">
        <v>34</v>
      </c>
      <c r="AX152" s="13" t="s">
        <v>78</v>
      </c>
      <c r="AY152" s="253" t="s">
        <v>160</v>
      </c>
    </row>
    <row r="153" s="14" customFormat="1">
      <c r="A153" s="14"/>
      <c r="B153" s="258"/>
      <c r="C153" s="259"/>
      <c r="D153" s="244" t="s">
        <v>169</v>
      </c>
      <c r="E153" s="260" t="s">
        <v>1</v>
      </c>
      <c r="F153" s="261" t="s">
        <v>197</v>
      </c>
      <c r="G153" s="259"/>
      <c r="H153" s="260" t="s">
        <v>1</v>
      </c>
      <c r="I153" s="262"/>
      <c r="J153" s="259"/>
      <c r="K153" s="259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169</v>
      </c>
      <c r="AU153" s="267" t="s">
        <v>88</v>
      </c>
      <c r="AV153" s="14" t="s">
        <v>86</v>
      </c>
      <c r="AW153" s="14" t="s">
        <v>34</v>
      </c>
      <c r="AX153" s="14" t="s">
        <v>78</v>
      </c>
      <c r="AY153" s="267" t="s">
        <v>160</v>
      </c>
    </row>
    <row r="154" s="13" customFormat="1">
      <c r="A154" s="13"/>
      <c r="B154" s="242"/>
      <c r="C154" s="243"/>
      <c r="D154" s="244" t="s">
        <v>169</v>
      </c>
      <c r="E154" s="245" t="s">
        <v>1</v>
      </c>
      <c r="F154" s="246" t="s">
        <v>198</v>
      </c>
      <c r="G154" s="243"/>
      <c r="H154" s="247">
        <v>4.7999999999999998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169</v>
      </c>
      <c r="AU154" s="253" t="s">
        <v>88</v>
      </c>
      <c r="AV154" s="13" t="s">
        <v>88</v>
      </c>
      <c r="AW154" s="13" t="s">
        <v>34</v>
      </c>
      <c r="AX154" s="13" t="s">
        <v>78</v>
      </c>
      <c r="AY154" s="253" t="s">
        <v>160</v>
      </c>
    </row>
    <row r="155" s="14" customFormat="1">
      <c r="A155" s="14"/>
      <c r="B155" s="258"/>
      <c r="C155" s="259"/>
      <c r="D155" s="244" t="s">
        <v>169</v>
      </c>
      <c r="E155" s="260" t="s">
        <v>1</v>
      </c>
      <c r="F155" s="261" t="s">
        <v>199</v>
      </c>
      <c r="G155" s="259"/>
      <c r="H155" s="260" t="s">
        <v>1</v>
      </c>
      <c r="I155" s="262"/>
      <c r="J155" s="259"/>
      <c r="K155" s="259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169</v>
      </c>
      <c r="AU155" s="267" t="s">
        <v>88</v>
      </c>
      <c r="AV155" s="14" t="s">
        <v>86</v>
      </c>
      <c r="AW155" s="14" t="s">
        <v>34</v>
      </c>
      <c r="AX155" s="14" t="s">
        <v>78</v>
      </c>
      <c r="AY155" s="267" t="s">
        <v>160</v>
      </c>
    </row>
    <row r="156" s="13" customFormat="1">
      <c r="A156" s="13"/>
      <c r="B156" s="242"/>
      <c r="C156" s="243"/>
      <c r="D156" s="244" t="s">
        <v>169</v>
      </c>
      <c r="E156" s="245" t="s">
        <v>1</v>
      </c>
      <c r="F156" s="246" t="s">
        <v>193</v>
      </c>
      <c r="G156" s="243"/>
      <c r="H156" s="247">
        <v>1.8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169</v>
      </c>
      <c r="AU156" s="253" t="s">
        <v>88</v>
      </c>
      <c r="AV156" s="13" t="s">
        <v>88</v>
      </c>
      <c r="AW156" s="13" t="s">
        <v>34</v>
      </c>
      <c r="AX156" s="13" t="s">
        <v>78</v>
      </c>
      <c r="AY156" s="253" t="s">
        <v>160</v>
      </c>
    </row>
    <row r="157" s="15" customFormat="1">
      <c r="A157" s="15"/>
      <c r="B157" s="268"/>
      <c r="C157" s="269"/>
      <c r="D157" s="244" t="s">
        <v>169</v>
      </c>
      <c r="E157" s="270" t="s">
        <v>1</v>
      </c>
      <c r="F157" s="271" t="s">
        <v>200</v>
      </c>
      <c r="G157" s="269"/>
      <c r="H157" s="272">
        <v>53.699999999999996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169</v>
      </c>
      <c r="AU157" s="278" t="s">
        <v>88</v>
      </c>
      <c r="AV157" s="15" t="s">
        <v>161</v>
      </c>
      <c r="AW157" s="15" t="s">
        <v>34</v>
      </c>
      <c r="AX157" s="15" t="s">
        <v>78</v>
      </c>
      <c r="AY157" s="278" t="s">
        <v>160</v>
      </c>
    </row>
    <row r="158" s="14" customFormat="1">
      <c r="A158" s="14"/>
      <c r="B158" s="258"/>
      <c r="C158" s="259"/>
      <c r="D158" s="244" t="s">
        <v>169</v>
      </c>
      <c r="E158" s="260" t="s">
        <v>1</v>
      </c>
      <c r="F158" s="261" t="s">
        <v>201</v>
      </c>
      <c r="G158" s="259"/>
      <c r="H158" s="260" t="s">
        <v>1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169</v>
      </c>
      <c r="AU158" s="267" t="s">
        <v>88</v>
      </c>
      <c r="AV158" s="14" t="s">
        <v>86</v>
      </c>
      <c r="AW158" s="14" t="s">
        <v>34</v>
      </c>
      <c r="AX158" s="14" t="s">
        <v>78</v>
      </c>
      <c r="AY158" s="267" t="s">
        <v>160</v>
      </c>
    </row>
    <row r="159" s="13" customFormat="1">
      <c r="A159" s="13"/>
      <c r="B159" s="242"/>
      <c r="C159" s="243"/>
      <c r="D159" s="244" t="s">
        <v>169</v>
      </c>
      <c r="E159" s="245" t="s">
        <v>1</v>
      </c>
      <c r="F159" s="246" t="s">
        <v>202</v>
      </c>
      <c r="G159" s="243"/>
      <c r="H159" s="247">
        <v>4.6200000000000001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169</v>
      </c>
      <c r="AU159" s="253" t="s">
        <v>88</v>
      </c>
      <c r="AV159" s="13" t="s">
        <v>88</v>
      </c>
      <c r="AW159" s="13" t="s">
        <v>34</v>
      </c>
      <c r="AX159" s="13" t="s">
        <v>78</v>
      </c>
      <c r="AY159" s="253" t="s">
        <v>160</v>
      </c>
    </row>
    <row r="160" s="13" customFormat="1">
      <c r="A160" s="13"/>
      <c r="B160" s="242"/>
      <c r="C160" s="243"/>
      <c r="D160" s="244" t="s">
        <v>169</v>
      </c>
      <c r="E160" s="245" t="s">
        <v>1</v>
      </c>
      <c r="F160" s="246" t="s">
        <v>203</v>
      </c>
      <c r="G160" s="243"/>
      <c r="H160" s="247">
        <v>6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169</v>
      </c>
      <c r="AU160" s="253" t="s">
        <v>88</v>
      </c>
      <c r="AV160" s="13" t="s">
        <v>88</v>
      </c>
      <c r="AW160" s="13" t="s">
        <v>34</v>
      </c>
      <c r="AX160" s="13" t="s">
        <v>78</v>
      </c>
      <c r="AY160" s="253" t="s">
        <v>160</v>
      </c>
    </row>
    <row r="161" s="13" customFormat="1">
      <c r="A161" s="13"/>
      <c r="B161" s="242"/>
      <c r="C161" s="243"/>
      <c r="D161" s="244" t="s">
        <v>169</v>
      </c>
      <c r="E161" s="245" t="s">
        <v>1</v>
      </c>
      <c r="F161" s="246" t="s">
        <v>204</v>
      </c>
      <c r="G161" s="243"/>
      <c r="H161" s="247">
        <v>7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169</v>
      </c>
      <c r="AU161" s="253" t="s">
        <v>88</v>
      </c>
      <c r="AV161" s="13" t="s">
        <v>88</v>
      </c>
      <c r="AW161" s="13" t="s">
        <v>34</v>
      </c>
      <c r="AX161" s="13" t="s">
        <v>78</v>
      </c>
      <c r="AY161" s="253" t="s">
        <v>160</v>
      </c>
    </row>
    <row r="162" s="15" customFormat="1">
      <c r="A162" s="15"/>
      <c r="B162" s="268"/>
      <c r="C162" s="269"/>
      <c r="D162" s="244" t="s">
        <v>169</v>
      </c>
      <c r="E162" s="270" t="s">
        <v>1</v>
      </c>
      <c r="F162" s="271" t="s">
        <v>200</v>
      </c>
      <c r="G162" s="269"/>
      <c r="H162" s="272">
        <v>17.620000000000001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8" t="s">
        <v>169</v>
      </c>
      <c r="AU162" s="278" t="s">
        <v>88</v>
      </c>
      <c r="AV162" s="15" t="s">
        <v>161</v>
      </c>
      <c r="AW162" s="15" t="s">
        <v>34</v>
      </c>
      <c r="AX162" s="15" t="s">
        <v>78</v>
      </c>
      <c r="AY162" s="278" t="s">
        <v>160</v>
      </c>
    </row>
    <row r="163" s="16" customFormat="1">
      <c r="A163" s="16"/>
      <c r="B163" s="279"/>
      <c r="C163" s="280"/>
      <c r="D163" s="244" t="s">
        <v>169</v>
      </c>
      <c r="E163" s="281" t="s">
        <v>1</v>
      </c>
      <c r="F163" s="282" t="s">
        <v>205</v>
      </c>
      <c r="G163" s="280"/>
      <c r="H163" s="283">
        <v>71.319999999999993</v>
      </c>
      <c r="I163" s="284"/>
      <c r="J163" s="280"/>
      <c r="K163" s="280"/>
      <c r="L163" s="285"/>
      <c r="M163" s="286"/>
      <c r="N163" s="287"/>
      <c r="O163" s="287"/>
      <c r="P163" s="287"/>
      <c r="Q163" s="287"/>
      <c r="R163" s="287"/>
      <c r="S163" s="287"/>
      <c r="T163" s="288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89" t="s">
        <v>169</v>
      </c>
      <c r="AU163" s="289" t="s">
        <v>88</v>
      </c>
      <c r="AV163" s="16" t="s">
        <v>167</v>
      </c>
      <c r="AW163" s="16" t="s">
        <v>34</v>
      </c>
      <c r="AX163" s="16" t="s">
        <v>86</v>
      </c>
      <c r="AY163" s="289" t="s">
        <v>160</v>
      </c>
    </row>
    <row r="164" s="2" customFormat="1" ht="16.5" customHeight="1">
      <c r="A164" s="39"/>
      <c r="B164" s="40"/>
      <c r="C164" s="228" t="s">
        <v>206</v>
      </c>
      <c r="D164" s="228" t="s">
        <v>163</v>
      </c>
      <c r="E164" s="229" t="s">
        <v>207</v>
      </c>
      <c r="F164" s="230" t="s">
        <v>208</v>
      </c>
      <c r="G164" s="231" t="s">
        <v>209</v>
      </c>
      <c r="H164" s="232">
        <v>3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0.057610000000000001</v>
      </c>
      <c r="R164" s="238">
        <f>Q164*H164</f>
        <v>0.17283000000000001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163</v>
      </c>
      <c r="AU164" s="240" t="s">
        <v>88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167</v>
      </c>
      <c r="BM164" s="240" t="s">
        <v>210</v>
      </c>
    </row>
    <row r="165" s="2" customFormat="1" ht="21.75" customHeight="1">
      <c r="A165" s="39"/>
      <c r="B165" s="40"/>
      <c r="C165" s="228" t="s">
        <v>211</v>
      </c>
      <c r="D165" s="228" t="s">
        <v>163</v>
      </c>
      <c r="E165" s="229" t="s">
        <v>212</v>
      </c>
      <c r="F165" s="230" t="s">
        <v>213</v>
      </c>
      <c r="G165" s="231" t="s">
        <v>209</v>
      </c>
      <c r="H165" s="232">
        <v>59.82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0.13882</v>
      </c>
      <c r="R165" s="238">
        <f>Q165*H165</f>
        <v>8.3042124000000008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167</v>
      </c>
      <c r="AT165" s="240" t="s">
        <v>163</v>
      </c>
      <c r="AU165" s="240" t="s">
        <v>88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167</v>
      </c>
      <c r="BM165" s="240" t="s">
        <v>214</v>
      </c>
    </row>
    <row r="166" s="14" customFormat="1">
      <c r="A166" s="14"/>
      <c r="B166" s="258"/>
      <c r="C166" s="259"/>
      <c r="D166" s="244" t="s">
        <v>169</v>
      </c>
      <c r="E166" s="260" t="s">
        <v>1</v>
      </c>
      <c r="F166" s="261" t="s">
        <v>215</v>
      </c>
      <c r="G166" s="259"/>
      <c r="H166" s="260" t="s">
        <v>1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169</v>
      </c>
      <c r="AU166" s="267" t="s">
        <v>88</v>
      </c>
      <c r="AV166" s="14" t="s">
        <v>86</v>
      </c>
      <c r="AW166" s="14" t="s">
        <v>34</v>
      </c>
      <c r="AX166" s="14" t="s">
        <v>78</v>
      </c>
      <c r="AY166" s="267" t="s">
        <v>160</v>
      </c>
    </row>
    <row r="167" s="13" customFormat="1">
      <c r="A167" s="13"/>
      <c r="B167" s="242"/>
      <c r="C167" s="243"/>
      <c r="D167" s="244" t="s">
        <v>169</v>
      </c>
      <c r="E167" s="245" t="s">
        <v>1</v>
      </c>
      <c r="F167" s="246" t="s">
        <v>216</v>
      </c>
      <c r="G167" s="243"/>
      <c r="H167" s="247">
        <v>38.399999999999999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169</v>
      </c>
      <c r="AU167" s="253" t="s">
        <v>88</v>
      </c>
      <c r="AV167" s="13" t="s">
        <v>88</v>
      </c>
      <c r="AW167" s="13" t="s">
        <v>34</v>
      </c>
      <c r="AX167" s="13" t="s">
        <v>78</v>
      </c>
      <c r="AY167" s="253" t="s">
        <v>160</v>
      </c>
    </row>
    <row r="168" s="14" customFormat="1">
      <c r="A168" s="14"/>
      <c r="B168" s="258"/>
      <c r="C168" s="259"/>
      <c r="D168" s="244" t="s">
        <v>169</v>
      </c>
      <c r="E168" s="260" t="s">
        <v>1</v>
      </c>
      <c r="F168" s="261" t="s">
        <v>217</v>
      </c>
      <c r="G168" s="259"/>
      <c r="H168" s="260" t="s">
        <v>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169</v>
      </c>
      <c r="AU168" s="267" t="s">
        <v>88</v>
      </c>
      <c r="AV168" s="14" t="s">
        <v>86</v>
      </c>
      <c r="AW168" s="14" t="s">
        <v>34</v>
      </c>
      <c r="AX168" s="14" t="s">
        <v>78</v>
      </c>
      <c r="AY168" s="267" t="s">
        <v>160</v>
      </c>
    </row>
    <row r="169" s="13" customFormat="1">
      <c r="A169" s="13"/>
      <c r="B169" s="242"/>
      <c r="C169" s="243"/>
      <c r="D169" s="244" t="s">
        <v>169</v>
      </c>
      <c r="E169" s="245" t="s">
        <v>1</v>
      </c>
      <c r="F169" s="246" t="s">
        <v>218</v>
      </c>
      <c r="G169" s="243"/>
      <c r="H169" s="247">
        <v>3.8100000000000001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169</v>
      </c>
      <c r="AU169" s="253" t="s">
        <v>88</v>
      </c>
      <c r="AV169" s="13" t="s">
        <v>88</v>
      </c>
      <c r="AW169" s="13" t="s">
        <v>34</v>
      </c>
      <c r="AX169" s="13" t="s">
        <v>78</v>
      </c>
      <c r="AY169" s="253" t="s">
        <v>160</v>
      </c>
    </row>
    <row r="170" s="14" customFormat="1">
      <c r="A170" s="14"/>
      <c r="B170" s="258"/>
      <c r="C170" s="259"/>
      <c r="D170" s="244" t="s">
        <v>169</v>
      </c>
      <c r="E170" s="260" t="s">
        <v>1</v>
      </c>
      <c r="F170" s="261" t="s">
        <v>219</v>
      </c>
      <c r="G170" s="259"/>
      <c r="H170" s="260" t="s">
        <v>1</v>
      </c>
      <c r="I170" s="262"/>
      <c r="J170" s="259"/>
      <c r="K170" s="259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169</v>
      </c>
      <c r="AU170" s="267" t="s">
        <v>88</v>
      </c>
      <c r="AV170" s="14" t="s">
        <v>86</v>
      </c>
      <c r="AW170" s="14" t="s">
        <v>34</v>
      </c>
      <c r="AX170" s="14" t="s">
        <v>78</v>
      </c>
      <c r="AY170" s="267" t="s">
        <v>160</v>
      </c>
    </row>
    <row r="171" s="13" customFormat="1">
      <c r="A171" s="13"/>
      <c r="B171" s="242"/>
      <c r="C171" s="243"/>
      <c r="D171" s="244" t="s">
        <v>169</v>
      </c>
      <c r="E171" s="245" t="s">
        <v>1</v>
      </c>
      <c r="F171" s="246" t="s">
        <v>220</v>
      </c>
      <c r="G171" s="243"/>
      <c r="H171" s="247">
        <v>17.609999999999999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169</v>
      </c>
      <c r="AU171" s="253" t="s">
        <v>88</v>
      </c>
      <c r="AV171" s="13" t="s">
        <v>88</v>
      </c>
      <c r="AW171" s="13" t="s">
        <v>34</v>
      </c>
      <c r="AX171" s="13" t="s">
        <v>78</v>
      </c>
      <c r="AY171" s="253" t="s">
        <v>160</v>
      </c>
    </row>
    <row r="172" s="16" customFormat="1">
      <c r="A172" s="16"/>
      <c r="B172" s="279"/>
      <c r="C172" s="280"/>
      <c r="D172" s="244" t="s">
        <v>169</v>
      </c>
      <c r="E172" s="281" t="s">
        <v>1</v>
      </c>
      <c r="F172" s="282" t="s">
        <v>205</v>
      </c>
      <c r="G172" s="280"/>
      <c r="H172" s="283">
        <v>59.82</v>
      </c>
      <c r="I172" s="284"/>
      <c r="J172" s="280"/>
      <c r="K172" s="280"/>
      <c r="L172" s="285"/>
      <c r="M172" s="286"/>
      <c r="N172" s="287"/>
      <c r="O172" s="287"/>
      <c r="P172" s="287"/>
      <c r="Q172" s="287"/>
      <c r="R172" s="287"/>
      <c r="S172" s="287"/>
      <c r="T172" s="288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89" t="s">
        <v>169</v>
      </c>
      <c r="AU172" s="289" t="s">
        <v>88</v>
      </c>
      <c r="AV172" s="16" t="s">
        <v>167</v>
      </c>
      <c r="AW172" s="16" t="s">
        <v>34</v>
      </c>
      <c r="AX172" s="16" t="s">
        <v>86</v>
      </c>
      <c r="AY172" s="289" t="s">
        <v>160</v>
      </c>
    </row>
    <row r="173" s="12" customFormat="1" ht="22.8" customHeight="1">
      <c r="A173" s="12"/>
      <c r="B173" s="212"/>
      <c r="C173" s="213"/>
      <c r="D173" s="214" t="s">
        <v>77</v>
      </c>
      <c r="E173" s="226" t="s">
        <v>206</v>
      </c>
      <c r="F173" s="226" t="s">
        <v>221</v>
      </c>
      <c r="G173" s="213"/>
      <c r="H173" s="213"/>
      <c r="I173" s="216"/>
      <c r="J173" s="227">
        <f>BK173</f>
        <v>0</v>
      </c>
      <c r="K173" s="213"/>
      <c r="L173" s="218"/>
      <c r="M173" s="219"/>
      <c r="N173" s="220"/>
      <c r="O173" s="220"/>
      <c r="P173" s="221">
        <f>SUM(P174:P234)</f>
        <v>0</v>
      </c>
      <c r="Q173" s="220"/>
      <c r="R173" s="221">
        <f>SUM(R174:R234)</f>
        <v>22.338612599999998</v>
      </c>
      <c r="S173" s="220"/>
      <c r="T173" s="222">
        <f>SUM(T174:T234)</f>
        <v>0.22139999999999999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86</v>
      </c>
      <c r="AT173" s="224" t="s">
        <v>77</v>
      </c>
      <c r="AU173" s="224" t="s">
        <v>86</v>
      </c>
      <c r="AY173" s="223" t="s">
        <v>160</v>
      </c>
      <c r="BK173" s="225">
        <f>SUM(BK174:BK234)</f>
        <v>0</v>
      </c>
    </row>
    <row r="174" s="2" customFormat="1" ht="21.75" customHeight="1">
      <c r="A174" s="39"/>
      <c r="B174" s="40"/>
      <c r="C174" s="228" t="s">
        <v>222</v>
      </c>
      <c r="D174" s="228" t="s">
        <v>163</v>
      </c>
      <c r="E174" s="229" t="s">
        <v>223</v>
      </c>
      <c r="F174" s="230" t="s">
        <v>224</v>
      </c>
      <c r="G174" s="231" t="s">
        <v>209</v>
      </c>
      <c r="H174" s="232">
        <v>467.04000000000002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167</v>
      </c>
      <c r="AT174" s="240" t="s">
        <v>163</v>
      </c>
      <c r="AU174" s="240" t="s">
        <v>88</v>
      </c>
      <c r="AY174" s="18" t="s">
        <v>160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167</v>
      </c>
      <c r="BM174" s="240" t="s">
        <v>225</v>
      </c>
    </row>
    <row r="175" s="2" customFormat="1" ht="21.75" customHeight="1">
      <c r="A175" s="39"/>
      <c r="B175" s="40"/>
      <c r="C175" s="228" t="s">
        <v>226</v>
      </c>
      <c r="D175" s="228" t="s">
        <v>163</v>
      </c>
      <c r="E175" s="229" t="s">
        <v>227</v>
      </c>
      <c r="F175" s="230" t="s">
        <v>228</v>
      </c>
      <c r="G175" s="231" t="s">
        <v>209</v>
      </c>
      <c r="H175" s="232">
        <v>467.04000000000002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167</v>
      </c>
      <c r="AT175" s="240" t="s">
        <v>163</v>
      </c>
      <c r="AU175" s="240" t="s">
        <v>88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167</v>
      </c>
      <c r="BM175" s="240" t="s">
        <v>229</v>
      </c>
    </row>
    <row r="176" s="2" customFormat="1" ht="21.75" customHeight="1">
      <c r="A176" s="39"/>
      <c r="B176" s="40"/>
      <c r="C176" s="228" t="s">
        <v>230</v>
      </c>
      <c r="D176" s="228" t="s">
        <v>163</v>
      </c>
      <c r="E176" s="229" t="s">
        <v>231</v>
      </c>
      <c r="F176" s="230" t="s">
        <v>232</v>
      </c>
      <c r="G176" s="231" t="s">
        <v>209</v>
      </c>
      <c r="H176" s="232">
        <v>467.04000000000002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167</v>
      </c>
      <c r="AT176" s="240" t="s">
        <v>163</v>
      </c>
      <c r="AU176" s="240" t="s">
        <v>88</v>
      </c>
      <c r="AY176" s="18" t="s">
        <v>160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167</v>
      </c>
      <c r="BM176" s="240" t="s">
        <v>233</v>
      </c>
    </row>
    <row r="177" s="2" customFormat="1" ht="21.75" customHeight="1">
      <c r="A177" s="39"/>
      <c r="B177" s="40"/>
      <c r="C177" s="228" t="s">
        <v>234</v>
      </c>
      <c r="D177" s="228" t="s">
        <v>163</v>
      </c>
      <c r="E177" s="229" t="s">
        <v>235</v>
      </c>
      <c r="F177" s="230" t="s">
        <v>236</v>
      </c>
      <c r="G177" s="231" t="s">
        <v>209</v>
      </c>
      <c r="H177" s="232">
        <v>467.04000000000002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0.047239999999999997</v>
      </c>
      <c r="R177" s="238">
        <f>Q177*H177</f>
        <v>22.062969599999999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167</v>
      </c>
      <c r="AT177" s="240" t="s">
        <v>163</v>
      </c>
      <c r="AU177" s="240" t="s">
        <v>88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167</v>
      </c>
      <c r="BM177" s="240" t="s">
        <v>237</v>
      </c>
    </row>
    <row r="178" s="2" customFormat="1" ht="21.75" customHeight="1">
      <c r="A178" s="39"/>
      <c r="B178" s="40"/>
      <c r="C178" s="228" t="s">
        <v>238</v>
      </c>
      <c r="D178" s="228" t="s">
        <v>163</v>
      </c>
      <c r="E178" s="229" t="s">
        <v>239</v>
      </c>
      <c r="F178" s="230" t="s">
        <v>240</v>
      </c>
      <c r="G178" s="231" t="s">
        <v>209</v>
      </c>
      <c r="H178" s="232">
        <v>36.899999999999999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0.0014</v>
      </c>
      <c r="R178" s="238">
        <f>Q178*H178</f>
        <v>0.051659999999999998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167</v>
      </c>
      <c r="AT178" s="240" t="s">
        <v>163</v>
      </c>
      <c r="AU178" s="240" t="s">
        <v>88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167</v>
      </c>
      <c r="BM178" s="240" t="s">
        <v>241</v>
      </c>
    </row>
    <row r="179" s="2" customFormat="1" ht="21.75" customHeight="1">
      <c r="A179" s="39"/>
      <c r="B179" s="40"/>
      <c r="C179" s="228" t="s">
        <v>242</v>
      </c>
      <c r="D179" s="228" t="s">
        <v>163</v>
      </c>
      <c r="E179" s="229" t="s">
        <v>243</v>
      </c>
      <c r="F179" s="230" t="s">
        <v>244</v>
      </c>
      <c r="G179" s="231" t="s">
        <v>184</v>
      </c>
      <c r="H179" s="232">
        <v>29.600000000000001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167</v>
      </c>
      <c r="AT179" s="240" t="s">
        <v>163</v>
      </c>
      <c r="AU179" s="240" t="s">
        <v>88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167</v>
      </c>
      <c r="BM179" s="240" t="s">
        <v>245</v>
      </c>
    </row>
    <row r="180" s="13" customFormat="1">
      <c r="A180" s="13"/>
      <c r="B180" s="242"/>
      <c r="C180" s="243"/>
      <c r="D180" s="244" t="s">
        <v>169</v>
      </c>
      <c r="E180" s="245" t="s">
        <v>1</v>
      </c>
      <c r="F180" s="246" t="s">
        <v>246</v>
      </c>
      <c r="G180" s="243"/>
      <c r="H180" s="247">
        <v>8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169</v>
      </c>
      <c r="AU180" s="253" t="s">
        <v>88</v>
      </c>
      <c r="AV180" s="13" t="s">
        <v>88</v>
      </c>
      <c r="AW180" s="13" t="s">
        <v>34</v>
      </c>
      <c r="AX180" s="13" t="s">
        <v>78</v>
      </c>
      <c r="AY180" s="253" t="s">
        <v>160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247</v>
      </c>
      <c r="G181" s="243"/>
      <c r="H181" s="247">
        <v>0.59999999999999998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169</v>
      </c>
      <c r="AU181" s="253" t="s">
        <v>88</v>
      </c>
      <c r="AV181" s="13" t="s">
        <v>88</v>
      </c>
      <c r="AW181" s="13" t="s">
        <v>34</v>
      </c>
      <c r="AX181" s="13" t="s">
        <v>78</v>
      </c>
      <c r="AY181" s="253" t="s">
        <v>160</v>
      </c>
    </row>
    <row r="182" s="13" customFormat="1">
      <c r="A182" s="13"/>
      <c r="B182" s="242"/>
      <c r="C182" s="243"/>
      <c r="D182" s="244" t="s">
        <v>169</v>
      </c>
      <c r="E182" s="245" t="s">
        <v>1</v>
      </c>
      <c r="F182" s="246" t="s">
        <v>248</v>
      </c>
      <c r="G182" s="243"/>
      <c r="H182" s="247">
        <v>16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169</v>
      </c>
      <c r="AU182" s="253" t="s">
        <v>88</v>
      </c>
      <c r="AV182" s="13" t="s">
        <v>88</v>
      </c>
      <c r="AW182" s="13" t="s">
        <v>34</v>
      </c>
      <c r="AX182" s="13" t="s">
        <v>78</v>
      </c>
      <c r="AY182" s="253" t="s">
        <v>160</v>
      </c>
    </row>
    <row r="183" s="13" customFormat="1">
      <c r="A183" s="13"/>
      <c r="B183" s="242"/>
      <c r="C183" s="243"/>
      <c r="D183" s="244" t="s">
        <v>169</v>
      </c>
      <c r="E183" s="245" t="s">
        <v>1</v>
      </c>
      <c r="F183" s="246" t="s">
        <v>249</v>
      </c>
      <c r="G183" s="243"/>
      <c r="H183" s="247">
        <v>5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169</v>
      </c>
      <c r="AU183" s="253" t="s">
        <v>88</v>
      </c>
      <c r="AV183" s="13" t="s">
        <v>88</v>
      </c>
      <c r="AW183" s="13" t="s">
        <v>34</v>
      </c>
      <c r="AX183" s="13" t="s">
        <v>78</v>
      </c>
      <c r="AY183" s="253" t="s">
        <v>160</v>
      </c>
    </row>
    <row r="184" s="16" customFormat="1">
      <c r="A184" s="16"/>
      <c r="B184" s="279"/>
      <c r="C184" s="280"/>
      <c r="D184" s="244" t="s">
        <v>169</v>
      </c>
      <c r="E184" s="281" t="s">
        <v>1</v>
      </c>
      <c r="F184" s="282" t="s">
        <v>205</v>
      </c>
      <c r="G184" s="280"/>
      <c r="H184" s="283">
        <v>29.600000000000001</v>
      </c>
      <c r="I184" s="284"/>
      <c r="J184" s="280"/>
      <c r="K184" s="280"/>
      <c r="L184" s="285"/>
      <c r="M184" s="286"/>
      <c r="N184" s="287"/>
      <c r="O184" s="287"/>
      <c r="P184" s="287"/>
      <c r="Q184" s="287"/>
      <c r="R184" s="287"/>
      <c r="S184" s="287"/>
      <c r="T184" s="288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89" t="s">
        <v>169</v>
      </c>
      <c r="AU184" s="289" t="s">
        <v>88</v>
      </c>
      <c r="AV184" s="16" t="s">
        <v>167</v>
      </c>
      <c r="AW184" s="16" t="s">
        <v>34</v>
      </c>
      <c r="AX184" s="16" t="s">
        <v>86</v>
      </c>
      <c r="AY184" s="289" t="s">
        <v>160</v>
      </c>
    </row>
    <row r="185" s="2" customFormat="1" ht="21.75" customHeight="1">
      <c r="A185" s="39"/>
      <c r="B185" s="40"/>
      <c r="C185" s="228" t="s">
        <v>250</v>
      </c>
      <c r="D185" s="228" t="s">
        <v>163</v>
      </c>
      <c r="E185" s="229" t="s">
        <v>251</v>
      </c>
      <c r="F185" s="230" t="s">
        <v>252</v>
      </c>
      <c r="G185" s="231" t="s">
        <v>184</v>
      </c>
      <c r="H185" s="232">
        <v>12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167</v>
      </c>
      <c r="AT185" s="240" t="s">
        <v>163</v>
      </c>
      <c r="AU185" s="240" t="s">
        <v>88</v>
      </c>
      <c r="AY185" s="18" t="s">
        <v>160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167</v>
      </c>
      <c r="BM185" s="240" t="s">
        <v>253</v>
      </c>
    </row>
    <row r="186" s="14" customFormat="1">
      <c r="A186" s="14"/>
      <c r="B186" s="258"/>
      <c r="C186" s="259"/>
      <c r="D186" s="244" t="s">
        <v>169</v>
      </c>
      <c r="E186" s="260" t="s">
        <v>1</v>
      </c>
      <c r="F186" s="261" t="s">
        <v>254</v>
      </c>
      <c r="G186" s="259"/>
      <c r="H186" s="260" t="s">
        <v>1</v>
      </c>
      <c r="I186" s="262"/>
      <c r="J186" s="259"/>
      <c r="K186" s="259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169</v>
      </c>
      <c r="AU186" s="267" t="s">
        <v>88</v>
      </c>
      <c r="AV186" s="14" t="s">
        <v>86</v>
      </c>
      <c r="AW186" s="14" t="s">
        <v>34</v>
      </c>
      <c r="AX186" s="14" t="s">
        <v>78</v>
      </c>
      <c r="AY186" s="267" t="s">
        <v>160</v>
      </c>
    </row>
    <row r="187" s="13" customFormat="1">
      <c r="A187" s="13"/>
      <c r="B187" s="242"/>
      <c r="C187" s="243"/>
      <c r="D187" s="244" t="s">
        <v>169</v>
      </c>
      <c r="E187" s="245" t="s">
        <v>1</v>
      </c>
      <c r="F187" s="246" t="s">
        <v>255</v>
      </c>
      <c r="G187" s="243"/>
      <c r="H187" s="247">
        <v>3.6000000000000001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169</v>
      </c>
      <c r="AU187" s="253" t="s">
        <v>88</v>
      </c>
      <c r="AV187" s="13" t="s">
        <v>88</v>
      </c>
      <c r="AW187" s="13" t="s">
        <v>34</v>
      </c>
      <c r="AX187" s="13" t="s">
        <v>78</v>
      </c>
      <c r="AY187" s="253" t="s">
        <v>160</v>
      </c>
    </row>
    <row r="188" s="14" customFormat="1">
      <c r="A188" s="14"/>
      <c r="B188" s="258"/>
      <c r="C188" s="259"/>
      <c r="D188" s="244" t="s">
        <v>169</v>
      </c>
      <c r="E188" s="260" t="s">
        <v>1</v>
      </c>
      <c r="F188" s="261" t="s">
        <v>256</v>
      </c>
      <c r="G188" s="259"/>
      <c r="H188" s="260" t="s">
        <v>1</v>
      </c>
      <c r="I188" s="262"/>
      <c r="J188" s="259"/>
      <c r="K188" s="259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169</v>
      </c>
      <c r="AU188" s="267" t="s">
        <v>88</v>
      </c>
      <c r="AV188" s="14" t="s">
        <v>86</v>
      </c>
      <c r="AW188" s="14" t="s">
        <v>34</v>
      </c>
      <c r="AX188" s="14" t="s">
        <v>78</v>
      </c>
      <c r="AY188" s="267" t="s">
        <v>160</v>
      </c>
    </row>
    <row r="189" s="13" customFormat="1">
      <c r="A189" s="13"/>
      <c r="B189" s="242"/>
      <c r="C189" s="243"/>
      <c r="D189" s="244" t="s">
        <v>169</v>
      </c>
      <c r="E189" s="245" t="s">
        <v>1</v>
      </c>
      <c r="F189" s="246" t="s">
        <v>257</v>
      </c>
      <c r="G189" s="243"/>
      <c r="H189" s="247">
        <v>7.2000000000000002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169</v>
      </c>
      <c r="AU189" s="253" t="s">
        <v>88</v>
      </c>
      <c r="AV189" s="13" t="s">
        <v>88</v>
      </c>
      <c r="AW189" s="13" t="s">
        <v>34</v>
      </c>
      <c r="AX189" s="13" t="s">
        <v>78</v>
      </c>
      <c r="AY189" s="253" t="s">
        <v>160</v>
      </c>
    </row>
    <row r="190" s="13" customFormat="1">
      <c r="A190" s="13"/>
      <c r="B190" s="242"/>
      <c r="C190" s="243"/>
      <c r="D190" s="244" t="s">
        <v>169</v>
      </c>
      <c r="E190" s="245" t="s">
        <v>1</v>
      </c>
      <c r="F190" s="246" t="s">
        <v>258</v>
      </c>
      <c r="G190" s="243"/>
      <c r="H190" s="247">
        <v>1.2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169</v>
      </c>
      <c r="AU190" s="253" t="s">
        <v>88</v>
      </c>
      <c r="AV190" s="13" t="s">
        <v>88</v>
      </c>
      <c r="AW190" s="13" t="s">
        <v>34</v>
      </c>
      <c r="AX190" s="13" t="s">
        <v>78</v>
      </c>
      <c r="AY190" s="253" t="s">
        <v>160</v>
      </c>
    </row>
    <row r="191" s="16" customFormat="1">
      <c r="A191" s="16"/>
      <c r="B191" s="279"/>
      <c r="C191" s="280"/>
      <c r="D191" s="244" t="s">
        <v>169</v>
      </c>
      <c r="E191" s="281" t="s">
        <v>1</v>
      </c>
      <c r="F191" s="282" t="s">
        <v>205</v>
      </c>
      <c r="G191" s="280"/>
      <c r="H191" s="283">
        <v>12</v>
      </c>
      <c r="I191" s="284"/>
      <c r="J191" s="280"/>
      <c r="K191" s="280"/>
      <c r="L191" s="285"/>
      <c r="M191" s="286"/>
      <c r="N191" s="287"/>
      <c r="O191" s="287"/>
      <c r="P191" s="287"/>
      <c r="Q191" s="287"/>
      <c r="R191" s="287"/>
      <c r="S191" s="287"/>
      <c r="T191" s="28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9" t="s">
        <v>169</v>
      </c>
      <c r="AU191" s="289" t="s">
        <v>88</v>
      </c>
      <c r="AV191" s="16" t="s">
        <v>167</v>
      </c>
      <c r="AW191" s="16" t="s">
        <v>34</v>
      </c>
      <c r="AX191" s="16" t="s">
        <v>86</v>
      </c>
      <c r="AY191" s="289" t="s">
        <v>160</v>
      </c>
    </row>
    <row r="192" s="2" customFormat="1" ht="21.75" customHeight="1">
      <c r="A192" s="39"/>
      <c r="B192" s="40"/>
      <c r="C192" s="228" t="s">
        <v>8</v>
      </c>
      <c r="D192" s="228" t="s">
        <v>163</v>
      </c>
      <c r="E192" s="229" t="s">
        <v>259</v>
      </c>
      <c r="F192" s="230" t="s">
        <v>260</v>
      </c>
      <c r="G192" s="231" t="s">
        <v>184</v>
      </c>
      <c r="H192" s="232">
        <v>3.2999999999999998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167</v>
      </c>
      <c r="AT192" s="240" t="s">
        <v>163</v>
      </c>
      <c r="AU192" s="240" t="s">
        <v>88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167</v>
      </c>
      <c r="BM192" s="240" t="s">
        <v>261</v>
      </c>
    </row>
    <row r="193" s="13" customFormat="1">
      <c r="A193" s="13"/>
      <c r="B193" s="242"/>
      <c r="C193" s="243"/>
      <c r="D193" s="244" t="s">
        <v>169</v>
      </c>
      <c r="E193" s="245" t="s">
        <v>1</v>
      </c>
      <c r="F193" s="246" t="s">
        <v>262</v>
      </c>
      <c r="G193" s="243"/>
      <c r="H193" s="247">
        <v>3.2999999999999998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169</v>
      </c>
      <c r="AU193" s="253" t="s">
        <v>88</v>
      </c>
      <c r="AV193" s="13" t="s">
        <v>88</v>
      </c>
      <c r="AW193" s="13" t="s">
        <v>34</v>
      </c>
      <c r="AX193" s="13" t="s">
        <v>78</v>
      </c>
      <c r="AY193" s="253" t="s">
        <v>160</v>
      </c>
    </row>
    <row r="194" s="16" customFormat="1">
      <c r="A194" s="16"/>
      <c r="B194" s="279"/>
      <c r="C194" s="280"/>
      <c r="D194" s="244" t="s">
        <v>169</v>
      </c>
      <c r="E194" s="281" t="s">
        <v>1</v>
      </c>
      <c r="F194" s="282" t="s">
        <v>205</v>
      </c>
      <c r="G194" s="280"/>
      <c r="H194" s="283">
        <v>3.2999999999999998</v>
      </c>
      <c r="I194" s="284"/>
      <c r="J194" s="280"/>
      <c r="K194" s="280"/>
      <c r="L194" s="285"/>
      <c r="M194" s="286"/>
      <c r="N194" s="287"/>
      <c r="O194" s="287"/>
      <c r="P194" s="287"/>
      <c r="Q194" s="287"/>
      <c r="R194" s="287"/>
      <c r="S194" s="287"/>
      <c r="T194" s="28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9" t="s">
        <v>169</v>
      </c>
      <c r="AU194" s="289" t="s">
        <v>88</v>
      </c>
      <c r="AV194" s="16" t="s">
        <v>167</v>
      </c>
      <c r="AW194" s="16" t="s">
        <v>34</v>
      </c>
      <c r="AX194" s="16" t="s">
        <v>86</v>
      </c>
      <c r="AY194" s="289" t="s">
        <v>160</v>
      </c>
    </row>
    <row r="195" s="2" customFormat="1" ht="44.25" customHeight="1">
      <c r="A195" s="39"/>
      <c r="B195" s="40"/>
      <c r="C195" s="228" t="s">
        <v>263</v>
      </c>
      <c r="D195" s="228" t="s">
        <v>163</v>
      </c>
      <c r="E195" s="229" t="s">
        <v>264</v>
      </c>
      <c r="F195" s="230" t="s">
        <v>265</v>
      </c>
      <c r="G195" s="231" t="s">
        <v>184</v>
      </c>
      <c r="H195" s="232">
        <v>27.699999999999999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167</v>
      </c>
      <c r="AT195" s="240" t="s">
        <v>163</v>
      </c>
      <c r="AU195" s="240" t="s">
        <v>88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167</v>
      </c>
      <c r="BM195" s="240" t="s">
        <v>266</v>
      </c>
    </row>
    <row r="196" s="14" customFormat="1">
      <c r="A196" s="14"/>
      <c r="B196" s="258"/>
      <c r="C196" s="259"/>
      <c r="D196" s="244" t="s">
        <v>169</v>
      </c>
      <c r="E196" s="260" t="s">
        <v>1</v>
      </c>
      <c r="F196" s="261" t="s">
        <v>189</v>
      </c>
      <c r="G196" s="259"/>
      <c r="H196" s="260" t="s">
        <v>1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7" t="s">
        <v>169</v>
      </c>
      <c r="AU196" s="267" t="s">
        <v>88</v>
      </c>
      <c r="AV196" s="14" t="s">
        <v>86</v>
      </c>
      <c r="AW196" s="14" t="s">
        <v>34</v>
      </c>
      <c r="AX196" s="14" t="s">
        <v>78</v>
      </c>
      <c r="AY196" s="267" t="s">
        <v>160</v>
      </c>
    </row>
    <row r="197" s="13" customFormat="1">
      <c r="A197" s="13"/>
      <c r="B197" s="242"/>
      <c r="C197" s="243"/>
      <c r="D197" s="244" t="s">
        <v>169</v>
      </c>
      <c r="E197" s="245" t="s">
        <v>1</v>
      </c>
      <c r="F197" s="246" t="s">
        <v>267</v>
      </c>
      <c r="G197" s="243"/>
      <c r="H197" s="247">
        <v>8.4000000000000004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169</v>
      </c>
      <c r="AU197" s="253" t="s">
        <v>88</v>
      </c>
      <c r="AV197" s="13" t="s">
        <v>88</v>
      </c>
      <c r="AW197" s="13" t="s">
        <v>34</v>
      </c>
      <c r="AX197" s="13" t="s">
        <v>78</v>
      </c>
      <c r="AY197" s="253" t="s">
        <v>160</v>
      </c>
    </row>
    <row r="198" s="13" customFormat="1">
      <c r="A198" s="13"/>
      <c r="B198" s="242"/>
      <c r="C198" s="243"/>
      <c r="D198" s="244" t="s">
        <v>169</v>
      </c>
      <c r="E198" s="245" t="s">
        <v>1</v>
      </c>
      <c r="F198" s="246" t="s">
        <v>268</v>
      </c>
      <c r="G198" s="243"/>
      <c r="H198" s="247">
        <v>1.6000000000000001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169</v>
      </c>
      <c r="AU198" s="253" t="s">
        <v>88</v>
      </c>
      <c r="AV198" s="13" t="s">
        <v>88</v>
      </c>
      <c r="AW198" s="13" t="s">
        <v>34</v>
      </c>
      <c r="AX198" s="13" t="s">
        <v>78</v>
      </c>
      <c r="AY198" s="253" t="s">
        <v>160</v>
      </c>
    </row>
    <row r="199" s="13" customFormat="1">
      <c r="A199" s="13"/>
      <c r="B199" s="242"/>
      <c r="C199" s="243"/>
      <c r="D199" s="244" t="s">
        <v>169</v>
      </c>
      <c r="E199" s="245" t="s">
        <v>1</v>
      </c>
      <c r="F199" s="246" t="s">
        <v>269</v>
      </c>
      <c r="G199" s="243"/>
      <c r="H199" s="247">
        <v>2.1000000000000001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169</v>
      </c>
      <c r="AU199" s="253" t="s">
        <v>88</v>
      </c>
      <c r="AV199" s="13" t="s">
        <v>88</v>
      </c>
      <c r="AW199" s="13" t="s">
        <v>34</v>
      </c>
      <c r="AX199" s="13" t="s">
        <v>78</v>
      </c>
      <c r="AY199" s="253" t="s">
        <v>160</v>
      </c>
    </row>
    <row r="200" s="13" customFormat="1">
      <c r="A200" s="13"/>
      <c r="B200" s="242"/>
      <c r="C200" s="243"/>
      <c r="D200" s="244" t="s">
        <v>169</v>
      </c>
      <c r="E200" s="245" t="s">
        <v>1</v>
      </c>
      <c r="F200" s="246" t="s">
        <v>270</v>
      </c>
      <c r="G200" s="243"/>
      <c r="H200" s="247">
        <v>1.2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169</v>
      </c>
      <c r="AU200" s="253" t="s">
        <v>88</v>
      </c>
      <c r="AV200" s="13" t="s">
        <v>88</v>
      </c>
      <c r="AW200" s="13" t="s">
        <v>34</v>
      </c>
      <c r="AX200" s="13" t="s">
        <v>78</v>
      </c>
      <c r="AY200" s="253" t="s">
        <v>160</v>
      </c>
    </row>
    <row r="201" s="14" customFormat="1">
      <c r="A201" s="14"/>
      <c r="B201" s="258"/>
      <c r="C201" s="259"/>
      <c r="D201" s="244" t="s">
        <v>169</v>
      </c>
      <c r="E201" s="260" t="s">
        <v>1</v>
      </c>
      <c r="F201" s="261" t="s">
        <v>194</v>
      </c>
      <c r="G201" s="259"/>
      <c r="H201" s="260" t="s">
        <v>1</v>
      </c>
      <c r="I201" s="262"/>
      <c r="J201" s="259"/>
      <c r="K201" s="259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169</v>
      </c>
      <c r="AU201" s="267" t="s">
        <v>88</v>
      </c>
      <c r="AV201" s="14" t="s">
        <v>86</v>
      </c>
      <c r="AW201" s="14" t="s">
        <v>34</v>
      </c>
      <c r="AX201" s="14" t="s">
        <v>78</v>
      </c>
      <c r="AY201" s="267" t="s">
        <v>160</v>
      </c>
    </row>
    <row r="202" s="13" customFormat="1">
      <c r="A202" s="13"/>
      <c r="B202" s="242"/>
      <c r="C202" s="243"/>
      <c r="D202" s="244" t="s">
        <v>169</v>
      </c>
      <c r="E202" s="245" t="s">
        <v>1</v>
      </c>
      <c r="F202" s="246" t="s">
        <v>257</v>
      </c>
      <c r="G202" s="243"/>
      <c r="H202" s="247">
        <v>7.2000000000000002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169</v>
      </c>
      <c r="AU202" s="253" t="s">
        <v>88</v>
      </c>
      <c r="AV202" s="13" t="s">
        <v>88</v>
      </c>
      <c r="AW202" s="13" t="s">
        <v>34</v>
      </c>
      <c r="AX202" s="13" t="s">
        <v>78</v>
      </c>
      <c r="AY202" s="253" t="s">
        <v>160</v>
      </c>
    </row>
    <row r="203" s="13" customFormat="1">
      <c r="A203" s="13"/>
      <c r="B203" s="242"/>
      <c r="C203" s="243"/>
      <c r="D203" s="244" t="s">
        <v>169</v>
      </c>
      <c r="E203" s="245" t="s">
        <v>1</v>
      </c>
      <c r="F203" s="246" t="s">
        <v>271</v>
      </c>
      <c r="G203" s="243"/>
      <c r="H203" s="247">
        <v>2.3999999999999999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169</v>
      </c>
      <c r="AU203" s="253" t="s">
        <v>88</v>
      </c>
      <c r="AV203" s="13" t="s">
        <v>88</v>
      </c>
      <c r="AW203" s="13" t="s">
        <v>34</v>
      </c>
      <c r="AX203" s="13" t="s">
        <v>78</v>
      </c>
      <c r="AY203" s="253" t="s">
        <v>160</v>
      </c>
    </row>
    <row r="204" s="13" customFormat="1">
      <c r="A204" s="13"/>
      <c r="B204" s="242"/>
      <c r="C204" s="243"/>
      <c r="D204" s="244" t="s">
        <v>169</v>
      </c>
      <c r="E204" s="245" t="s">
        <v>1</v>
      </c>
      <c r="F204" s="246" t="s">
        <v>270</v>
      </c>
      <c r="G204" s="243"/>
      <c r="H204" s="247">
        <v>1.2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169</v>
      </c>
      <c r="AU204" s="253" t="s">
        <v>88</v>
      </c>
      <c r="AV204" s="13" t="s">
        <v>88</v>
      </c>
      <c r="AW204" s="13" t="s">
        <v>34</v>
      </c>
      <c r="AX204" s="13" t="s">
        <v>78</v>
      </c>
      <c r="AY204" s="253" t="s">
        <v>160</v>
      </c>
    </row>
    <row r="205" s="14" customFormat="1">
      <c r="A205" s="14"/>
      <c r="B205" s="258"/>
      <c r="C205" s="259"/>
      <c r="D205" s="244" t="s">
        <v>169</v>
      </c>
      <c r="E205" s="260" t="s">
        <v>1</v>
      </c>
      <c r="F205" s="261" t="s">
        <v>197</v>
      </c>
      <c r="G205" s="259"/>
      <c r="H205" s="260" t="s">
        <v>1</v>
      </c>
      <c r="I205" s="262"/>
      <c r="J205" s="259"/>
      <c r="K205" s="259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169</v>
      </c>
      <c r="AU205" s="267" t="s">
        <v>88</v>
      </c>
      <c r="AV205" s="14" t="s">
        <v>86</v>
      </c>
      <c r="AW205" s="14" t="s">
        <v>34</v>
      </c>
      <c r="AX205" s="14" t="s">
        <v>78</v>
      </c>
      <c r="AY205" s="267" t="s">
        <v>160</v>
      </c>
    </row>
    <row r="206" s="13" customFormat="1">
      <c r="A206" s="13"/>
      <c r="B206" s="242"/>
      <c r="C206" s="243"/>
      <c r="D206" s="244" t="s">
        <v>169</v>
      </c>
      <c r="E206" s="245" t="s">
        <v>1</v>
      </c>
      <c r="F206" s="246" t="s">
        <v>272</v>
      </c>
      <c r="G206" s="243"/>
      <c r="H206" s="247">
        <v>2.3999999999999999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169</v>
      </c>
      <c r="AU206" s="253" t="s">
        <v>88</v>
      </c>
      <c r="AV206" s="13" t="s">
        <v>88</v>
      </c>
      <c r="AW206" s="13" t="s">
        <v>34</v>
      </c>
      <c r="AX206" s="13" t="s">
        <v>78</v>
      </c>
      <c r="AY206" s="253" t="s">
        <v>160</v>
      </c>
    </row>
    <row r="207" s="14" customFormat="1">
      <c r="A207" s="14"/>
      <c r="B207" s="258"/>
      <c r="C207" s="259"/>
      <c r="D207" s="244" t="s">
        <v>169</v>
      </c>
      <c r="E207" s="260" t="s">
        <v>1</v>
      </c>
      <c r="F207" s="261" t="s">
        <v>199</v>
      </c>
      <c r="G207" s="259"/>
      <c r="H207" s="260" t="s">
        <v>1</v>
      </c>
      <c r="I207" s="262"/>
      <c r="J207" s="259"/>
      <c r="K207" s="259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169</v>
      </c>
      <c r="AU207" s="267" t="s">
        <v>88</v>
      </c>
      <c r="AV207" s="14" t="s">
        <v>86</v>
      </c>
      <c r="AW207" s="14" t="s">
        <v>34</v>
      </c>
      <c r="AX207" s="14" t="s">
        <v>78</v>
      </c>
      <c r="AY207" s="267" t="s">
        <v>160</v>
      </c>
    </row>
    <row r="208" s="13" customFormat="1">
      <c r="A208" s="13"/>
      <c r="B208" s="242"/>
      <c r="C208" s="243"/>
      <c r="D208" s="244" t="s">
        <v>169</v>
      </c>
      <c r="E208" s="245" t="s">
        <v>1</v>
      </c>
      <c r="F208" s="246" t="s">
        <v>270</v>
      </c>
      <c r="G208" s="243"/>
      <c r="H208" s="247">
        <v>1.2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169</v>
      </c>
      <c r="AU208" s="253" t="s">
        <v>88</v>
      </c>
      <c r="AV208" s="13" t="s">
        <v>88</v>
      </c>
      <c r="AW208" s="13" t="s">
        <v>34</v>
      </c>
      <c r="AX208" s="13" t="s">
        <v>78</v>
      </c>
      <c r="AY208" s="253" t="s">
        <v>160</v>
      </c>
    </row>
    <row r="209" s="16" customFormat="1">
      <c r="A209" s="16"/>
      <c r="B209" s="279"/>
      <c r="C209" s="280"/>
      <c r="D209" s="244" t="s">
        <v>169</v>
      </c>
      <c r="E209" s="281" t="s">
        <v>1</v>
      </c>
      <c r="F209" s="282" t="s">
        <v>205</v>
      </c>
      <c r="G209" s="280"/>
      <c r="H209" s="283">
        <v>27.699999999999996</v>
      </c>
      <c r="I209" s="284"/>
      <c r="J209" s="280"/>
      <c r="K209" s="280"/>
      <c r="L209" s="285"/>
      <c r="M209" s="286"/>
      <c r="N209" s="287"/>
      <c r="O209" s="287"/>
      <c r="P209" s="287"/>
      <c r="Q209" s="287"/>
      <c r="R209" s="287"/>
      <c r="S209" s="287"/>
      <c r="T209" s="28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9" t="s">
        <v>169</v>
      </c>
      <c r="AU209" s="289" t="s">
        <v>88</v>
      </c>
      <c r="AV209" s="16" t="s">
        <v>167</v>
      </c>
      <c r="AW209" s="16" t="s">
        <v>34</v>
      </c>
      <c r="AX209" s="16" t="s">
        <v>86</v>
      </c>
      <c r="AY209" s="289" t="s">
        <v>160</v>
      </c>
    </row>
    <row r="210" s="2" customFormat="1" ht="16.5" customHeight="1">
      <c r="A210" s="39"/>
      <c r="B210" s="40"/>
      <c r="C210" s="228" t="s">
        <v>273</v>
      </c>
      <c r="D210" s="228" t="s">
        <v>163</v>
      </c>
      <c r="E210" s="229" t="s">
        <v>274</v>
      </c>
      <c r="F210" s="230" t="s">
        <v>275</v>
      </c>
      <c r="G210" s="231" t="s">
        <v>209</v>
      </c>
      <c r="H210" s="232">
        <v>193.19999999999999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167</v>
      </c>
      <c r="AT210" s="240" t="s">
        <v>163</v>
      </c>
      <c r="AU210" s="240" t="s">
        <v>88</v>
      </c>
      <c r="AY210" s="18" t="s">
        <v>160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167</v>
      </c>
      <c r="BM210" s="240" t="s">
        <v>276</v>
      </c>
    </row>
    <row r="211" s="13" customFormat="1">
      <c r="A211" s="13"/>
      <c r="B211" s="242"/>
      <c r="C211" s="243"/>
      <c r="D211" s="244" t="s">
        <v>169</v>
      </c>
      <c r="E211" s="245" t="s">
        <v>1</v>
      </c>
      <c r="F211" s="246" t="s">
        <v>277</v>
      </c>
      <c r="G211" s="243"/>
      <c r="H211" s="247">
        <v>193.19999999999999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169</v>
      </c>
      <c r="AU211" s="253" t="s">
        <v>88</v>
      </c>
      <c r="AV211" s="13" t="s">
        <v>88</v>
      </c>
      <c r="AW211" s="13" t="s">
        <v>34</v>
      </c>
      <c r="AX211" s="13" t="s">
        <v>86</v>
      </c>
      <c r="AY211" s="253" t="s">
        <v>160</v>
      </c>
    </row>
    <row r="212" s="2" customFormat="1" ht="21.75" customHeight="1">
      <c r="A212" s="39"/>
      <c r="B212" s="40"/>
      <c r="C212" s="228" t="s">
        <v>278</v>
      </c>
      <c r="D212" s="228" t="s">
        <v>163</v>
      </c>
      <c r="E212" s="229" t="s">
        <v>279</v>
      </c>
      <c r="F212" s="230" t="s">
        <v>280</v>
      </c>
      <c r="G212" s="231" t="s">
        <v>209</v>
      </c>
      <c r="H212" s="232">
        <v>55.600000000000001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167</v>
      </c>
      <c r="AT212" s="240" t="s">
        <v>163</v>
      </c>
      <c r="AU212" s="240" t="s">
        <v>88</v>
      </c>
      <c r="AY212" s="18" t="s">
        <v>160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167</v>
      </c>
      <c r="BM212" s="240" t="s">
        <v>281</v>
      </c>
    </row>
    <row r="213" s="2" customFormat="1" ht="16.5" customHeight="1">
      <c r="A213" s="39"/>
      <c r="B213" s="40"/>
      <c r="C213" s="228" t="s">
        <v>282</v>
      </c>
      <c r="D213" s="228" t="s">
        <v>163</v>
      </c>
      <c r="E213" s="229" t="s">
        <v>283</v>
      </c>
      <c r="F213" s="230" t="s">
        <v>284</v>
      </c>
      <c r="G213" s="231" t="s">
        <v>209</v>
      </c>
      <c r="H213" s="232">
        <v>467.04000000000002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167</v>
      </c>
      <c r="AT213" s="240" t="s">
        <v>163</v>
      </c>
      <c r="AU213" s="240" t="s">
        <v>88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167</v>
      </c>
      <c r="BM213" s="240" t="s">
        <v>285</v>
      </c>
    </row>
    <row r="214" s="14" customFormat="1">
      <c r="A214" s="14"/>
      <c r="B214" s="258"/>
      <c r="C214" s="259"/>
      <c r="D214" s="244" t="s">
        <v>169</v>
      </c>
      <c r="E214" s="260" t="s">
        <v>1</v>
      </c>
      <c r="F214" s="261" t="s">
        <v>189</v>
      </c>
      <c r="G214" s="259"/>
      <c r="H214" s="260" t="s">
        <v>1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169</v>
      </c>
      <c r="AU214" s="267" t="s">
        <v>88</v>
      </c>
      <c r="AV214" s="14" t="s">
        <v>86</v>
      </c>
      <c r="AW214" s="14" t="s">
        <v>34</v>
      </c>
      <c r="AX214" s="14" t="s">
        <v>78</v>
      </c>
      <c r="AY214" s="267" t="s">
        <v>160</v>
      </c>
    </row>
    <row r="215" s="13" customFormat="1">
      <c r="A215" s="13"/>
      <c r="B215" s="242"/>
      <c r="C215" s="243"/>
      <c r="D215" s="244" t="s">
        <v>169</v>
      </c>
      <c r="E215" s="245" t="s">
        <v>1</v>
      </c>
      <c r="F215" s="246" t="s">
        <v>286</v>
      </c>
      <c r="G215" s="243"/>
      <c r="H215" s="247">
        <v>78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169</v>
      </c>
      <c r="AU215" s="253" t="s">
        <v>88</v>
      </c>
      <c r="AV215" s="13" t="s">
        <v>88</v>
      </c>
      <c r="AW215" s="13" t="s">
        <v>34</v>
      </c>
      <c r="AX215" s="13" t="s">
        <v>78</v>
      </c>
      <c r="AY215" s="253" t="s">
        <v>160</v>
      </c>
    </row>
    <row r="216" s="13" customFormat="1">
      <c r="A216" s="13"/>
      <c r="B216" s="242"/>
      <c r="C216" s="243"/>
      <c r="D216" s="244" t="s">
        <v>169</v>
      </c>
      <c r="E216" s="245" t="s">
        <v>1</v>
      </c>
      <c r="F216" s="246" t="s">
        <v>287</v>
      </c>
      <c r="G216" s="243"/>
      <c r="H216" s="247">
        <v>18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169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160</v>
      </c>
    </row>
    <row r="217" s="13" customFormat="1">
      <c r="A217" s="13"/>
      <c r="B217" s="242"/>
      <c r="C217" s="243"/>
      <c r="D217" s="244" t="s">
        <v>169</v>
      </c>
      <c r="E217" s="245" t="s">
        <v>1</v>
      </c>
      <c r="F217" s="246" t="s">
        <v>288</v>
      </c>
      <c r="G217" s="243"/>
      <c r="H217" s="247">
        <v>48.600000000000001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169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160</v>
      </c>
    </row>
    <row r="218" s="15" customFormat="1">
      <c r="A218" s="15"/>
      <c r="B218" s="268"/>
      <c r="C218" s="269"/>
      <c r="D218" s="244" t="s">
        <v>169</v>
      </c>
      <c r="E218" s="270" t="s">
        <v>1</v>
      </c>
      <c r="F218" s="271" t="s">
        <v>200</v>
      </c>
      <c r="G218" s="269"/>
      <c r="H218" s="272">
        <v>144.59999999999999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8" t="s">
        <v>169</v>
      </c>
      <c r="AU218" s="278" t="s">
        <v>88</v>
      </c>
      <c r="AV218" s="15" t="s">
        <v>161</v>
      </c>
      <c r="AW218" s="15" t="s">
        <v>34</v>
      </c>
      <c r="AX218" s="15" t="s">
        <v>78</v>
      </c>
      <c r="AY218" s="278" t="s">
        <v>160</v>
      </c>
    </row>
    <row r="219" s="14" customFormat="1">
      <c r="A219" s="14"/>
      <c r="B219" s="258"/>
      <c r="C219" s="259"/>
      <c r="D219" s="244" t="s">
        <v>169</v>
      </c>
      <c r="E219" s="260" t="s">
        <v>1</v>
      </c>
      <c r="F219" s="261" t="s">
        <v>289</v>
      </c>
      <c r="G219" s="259"/>
      <c r="H219" s="260" t="s">
        <v>1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169</v>
      </c>
      <c r="AU219" s="267" t="s">
        <v>88</v>
      </c>
      <c r="AV219" s="14" t="s">
        <v>86</v>
      </c>
      <c r="AW219" s="14" t="s">
        <v>34</v>
      </c>
      <c r="AX219" s="14" t="s">
        <v>78</v>
      </c>
      <c r="AY219" s="267" t="s">
        <v>160</v>
      </c>
    </row>
    <row r="220" s="13" customFormat="1">
      <c r="A220" s="13"/>
      <c r="B220" s="242"/>
      <c r="C220" s="243"/>
      <c r="D220" s="244" t="s">
        <v>169</v>
      </c>
      <c r="E220" s="245" t="s">
        <v>1</v>
      </c>
      <c r="F220" s="246" t="s">
        <v>286</v>
      </c>
      <c r="G220" s="243"/>
      <c r="H220" s="247">
        <v>78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169</v>
      </c>
      <c r="AU220" s="253" t="s">
        <v>88</v>
      </c>
      <c r="AV220" s="13" t="s">
        <v>88</v>
      </c>
      <c r="AW220" s="13" t="s">
        <v>34</v>
      </c>
      <c r="AX220" s="13" t="s">
        <v>78</v>
      </c>
      <c r="AY220" s="253" t="s">
        <v>160</v>
      </c>
    </row>
    <row r="221" s="13" customFormat="1">
      <c r="A221" s="13"/>
      <c r="B221" s="242"/>
      <c r="C221" s="243"/>
      <c r="D221" s="244" t="s">
        <v>169</v>
      </c>
      <c r="E221" s="245" t="s">
        <v>1</v>
      </c>
      <c r="F221" s="246" t="s">
        <v>287</v>
      </c>
      <c r="G221" s="243"/>
      <c r="H221" s="247">
        <v>18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169</v>
      </c>
      <c r="AU221" s="253" t="s">
        <v>88</v>
      </c>
      <c r="AV221" s="13" t="s">
        <v>88</v>
      </c>
      <c r="AW221" s="13" t="s">
        <v>34</v>
      </c>
      <c r="AX221" s="13" t="s">
        <v>78</v>
      </c>
      <c r="AY221" s="253" t="s">
        <v>160</v>
      </c>
    </row>
    <row r="222" s="13" customFormat="1">
      <c r="A222" s="13"/>
      <c r="B222" s="242"/>
      <c r="C222" s="243"/>
      <c r="D222" s="244" t="s">
        <v>169</v>
      </c>
      <c r="E222" s="245" t="s">
        <v>1</v>
      </c>
      <c r="F222" s="246" t="s">
        <v>288</v>
      </c>
      <c r="G222" s="243"/>
      <c r="H222" s="247">
        <v>48.600000000000001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169</v>
      </c>
      <c r="AU222" s="253" t="s">
        <v>88</v>
      </c>
      <c r="AV222" s="13" t="s">
        <v>88</v>
      </c>
      <c r="AW222" s="13" t="s">
        <v>34</v>
      </c>
      <c r="AX222" s="13" t="s">
        <v>78</v>
      </c>
      <c r="AY222" s="253" t="s">
        <v>160</v>
      </c>
    </row>
    <row r="223" s="15" customFormat="1">
      <c r="A223" s="15"/>
      <c r="B223" s="268"/>
      <c r="C223" s="269"/>
      <c r="D223" s="244" t="s">
        <v>169</v>
      </c>
      <c r="E223" s="270" t="s">
        <v>1</v>
      </c>
      <c r="F223" s="271" t="s">
        <v>200</v>
      </c>
      <c r="G223" s="269"/>
      <c r="H223" s="272">
        <v>144.59999999999999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169</v>
      </c>
      <c r="AU223" s="278" t="s">
        <v>88</v>
      </c>
      <c r="AV223" s="15" t="s">
        <v>161</v>
      </c>
      <c r="AW223" s="15" t="s">
        <v>34</v>
      </c>
      <c r="AX223" s="15" t="s">
        <v>78</v>
      </c>
      <c r="AY223" s="278" t="s">
        <v>160</v>
      </c>
    </row>
    <row r="224" s="14" customFormat="1">
      <c r="A224" s="14"/>
      <c r="B224" s="258"/>
      <c r="C224" s="259"/>
      <c r="D224" s="244" t="s">
        <v>169</v>
      </c>
      <c r="E224" s="260" t="s">
        <v>1</v>
      </c>
      <c r="F224" s="261" t="s">
        <v>290</v>
      </c>
      <c r="G224" s="259"/>
      <c r="H224" s="260" t="s">
        <v>1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169</v>
      </c>
      <c r="AU224" s="267" t="s">
        <v>88</v>
      </c>
      <c r="AV224" s="14" t="s">
        <v>86</v>
      </c>
      <c r="AW224" s="14" t="s">
        <v>34</v>
      </c>
      <c r="AX224" s="14" t="s">
        <v>78</v>
      </c>
      <c r="AY224" s="267" t="s">
        <v>160</v>
      </c>
    </row>
    <row r="225" s="13" customFormat="1">
      <c r="A225" s="13"/>
      <c r="B225" s="242"/>
      <c r="C225" s="243"/>
      <c r="D225" s="244" t="s">
        <v>169</v>
      </c>
      <c r="E225" s="245" t="s">
        <v>1</v>
      </c>
      <c r="F225" s="246" t="s">
        <v>291</v>
      </c>
      <c r="G225" s="243"/>
      <c r="H225" s="247">
        <v>88.920000000000002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169</v>
      </c>
      <c r="AU225" s="253" t="s">
        <v>88</v>
      </c>
      <c r="AV225" s="13" t="s">
        <v>88</v>
      </c>
      <c r="AW225" s="13" t="s">
        <v>34</v>
      </c>
      <c r="AX225" s="13" t="s">
        <v>78</v>
      </c>
      <c r="AY225" s="253" t="s">
        <v>160</v>
      </c>
    </row>
    <row r="226" s="15" customFormat="1">
      <c r="A226" s="15"/>
      <c r="B226" s="268"/>
      <c r="C226" s="269"/>
      <c r="D226" s="244" t="s">
        <v>169</v>
      </c>
      <c r="E226" s="270" t="s">
        <v>1</v>
      </c>
      <c r="F226" s="271" t="s">
        <v>200</v>
      </c>
      <c r="G226" s="269"/>
      <c r="H226" s="272">
        <v>88.920000000000002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8" t="s">
        <v>169</v>
      </c>
      <c r="AU226" s="278" t="s">
        <v>88</v>
      </c>
      <c r="AV226" s="15" t="s">
        <v>161</v>
      </c>
      <c r="AW226" s="15" t="s">
        <v>34</v>
      </c>
      <c r="AX226" s="15" t="s">
        <v>78</v>
      </c>
      <c r="AY226" s="278" t="s">
        <v>160</v>
      </c>
    </row>
    <row r="227" s="14" customFormat="1">
      <c r="A227" s="14"/>
      <c r="B227" s="258"/>
      <c r="C227" s="259"/>
      <c r="D227" s="244" t="s">
        <v>169</v>
      </c>
      <c r="E227" s="260" t="s">
        <v>1</v>
      </c>
      <c r="F227" s="261" t="s">
        <v>199</v>
      </c>
      <c r="G227" s="259"/>
      <c r="H227" s="260" t="s">
        <v>1</v>
      </c>
      <c r="I227" s="262"/>
      <c r="J227" s="259"/>
      <c r="K227" s="259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169</v>
      </c>
      <c r="AU227" s="267" t="s">
        <v>88</v>
      </c>
      <c r="AV227" s="14" t="s">
        <v>86</v>
      </c>
      <c r="AW227" s="14" t="s">
        <v>34</v>
      </c>
      <c r="AX227" s="14" t="s">
        <v>78</v>
      </c>
      <c r="AY227" s="267" t="s">
        <v>160</v>
      </c>
    </row>
    <row r="228" s="13" customFormat="1">
      <c r="A228" s="13"/>
      <c r="B228" s="242"/>
      <c r="C228" s="243"/>
      <c r="D228" s="244" t="s">
        <v>169</v>
      </c>
      <c r="E228" s="245" t="s">
        <v>1</v>
      </c>
      <c r="F228" s="246" t="s">
        <v>291</v>
      </c>
      <c r="G228" s="243"/>
      <c r="H228" s="247">
        <v>88.920000000000002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169</v>
      </c>
      <c r="AU228" s="253" t="s">
        <v>88</v>
      </c>
      <c r="AV228" s="13" t="s">
        <v>88</v>
      </c>
      <c r="AW228" s="13" t="s">
        <v>34</v>
      </c>
      <c r="AX228" s="13" t="s">
        <v>78</v>
      </c>
      <c r="AY228" s="253" t="s">
        <v>160</v>
      </c>
    </row>
    <row r="229" s="15" customFormat="1">
      <c r="A229" s="15"/>
      <c r="B229" s="268"/>
      <c r="C229" s="269"/>
      <c r="D229" s="244" t="s">
        <v>169</v>
      </c>
      <c r="E229" s="270" t="s">
        <v>1</v>
      </c>
      <c r="F229" s="271" t="s">
        <v>200</v>
      </c>
      <c r="G229" s="269"/>
      <c r="H229" s="272">
        <v>88.920000000000002</v>
      </c>
      <c r="I229" s="273"/>
      <c r="J229" s="269"/>
      <c r="K229" s="269"/>
      <c r="L229" s="274"/>
      <c r="M229" s="275"/>
      <c r="N229" s="276"/>
      <c r="O229" s="276"/>
      <c r="P229" s="276"/>
      <c r="Q229" s="276"/>
      <c r="R229" s="276"/>
      <c r="S229" s="276"/>
      <c r="T229" s="27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8" t="s">
        <v>169</v>
      </c>
      <c r="AU229" s="278" t="s">
        <v>88</v>
      </c>
      <c r="AV229" s="15" t="s">
        <v>161</v>
      </c>
      <c r="AW229" s="15" t="s">
        <v>34</v>
      </c>
      <c r="AX229" s="15" t="s">
        <v>78</v>
      </c>
      <c r="AY229" s="278" t="s">
        <v>160</v>
      </c>
    </row>
    <row r="230" s="16" customFormat="1">
      <c r="A230" s="16"/>
      <c r="B230" s="279"/>
      <c r="C230" s="280"/>
      <c r="D230" s="244" t="s">
        <v>169</v>
      </c>
      <c r="E230" s="281" t="s">
        <v>1</v>
      </c>
      <c r="F230" s="282" t="s">
        <v>205</v>
      </c>
      <c r="G230" s="280"/>
      <c r="H230" s="283">
        <v>467.04000000000002</v>
      </c>
      <c r="I230" s="284"/>
      <c r="J230" s="280"/>
      <c r="K230" s="280"/>
      <c r="L230" s="285"/>
      <c r="M230" s="286"/>
      <c r="N230" s="287"/>
      <c r="O230" s="287"/>
      <c r="P230" s="287"/>
      <c r="Q230" s="287"/>
      <c r="R230" s="287"/>
      <c r="S230" s="287"/>
      <c r="T230" s="288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9" t="s">
        <v>169</v>
      </c>
      <c r="AU230" s="289" t="s">
        <v>88</v>
      </c>
      <c r="AV230" s="16" t="s">
        <v>167</v>
      </c>
      <c r="AW230" s="16" t="s">
        <v>34</v>
      </c>
      <c r="AX230" s="16" t="s">
        <v>86</v>
      </c>
      <c r="AY230" s="289" t="s">
        <v>160</v>
      </c>
    </row>
    <row r="231" s="2" customFormat="1" ht="21.75" customHeight="1">
      <c r="A231" s="39"/>
      <c r="B231" s="40"/>
      <c r="C231" s="228" t="s">
        <v>292</v>
      </c>
      <c r="D231" s="228" t="s">
        <v>163</v>
      </c>
      <c r="E231" s="229" t="s">
        <v>293</v>
      </c>
      <c r="F231" s="230" t="s">
        <v>294</v>
      </c>
      <c r="G231" s="231" t="s">
        <v>209</v>
      </c>
      <c r="H231" s="232">
        <v>36.899999999999999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0.0060699999999999999</v>
      </c>
      <c r="R231" s="238">
        <f>Q231*H231</f>
        <v>0.22398299999999999</v>
      </c>
      <c r="S231" s="238">
        <v>0.0060000000000000001</v>
      </c>
      <c r="T231" s="239">
        <f>S231*H231</f>
        <v>0.22139999999999999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167</v>
      </c>
      <c r="AT231" s="240" t="s">
        <v>163</v>
      </c>
      <c r="AU231" s="240" t="s">
        <v>88</v>
      </c>
      <c r="AY231" s="18" t="s">
        <v>160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167</v>
      </c>
      <c r="BM231" s="240" t="s">
        <v>295</v>
      </c>
    </row>
    <row r="232" s="13" customFormat="1">
      <c r="A232" s="13"/>
      <c r="B232" s="242"/>
      <c r="C232" s="243"/>
      <c r="D232" s="244" t="s">
        <v>169</v>
      </c>
      <c r="E232" s="245" t="s">
        <v>1</v>
      </c>
      <c r="F232" s="246" t="s">
        <v>296</v>
      </c>
      <c r="G232" s="243"/>
      <c r="H232" s="247">
        <v>36.899999999999999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169</v>
      </c>
      <c r="AU232" s="253" t="s">
        <v>88</v>
      </c>
      <c r="AV232" s="13" t="s">
        <v>88</v>
      </c>
      <c r="AW232" s="13" t="s">
        <v>34</v>
      </c>
      <c r="AX232" s="13" t="s">
        <v>86</v>
      </c>
      <c r="AY232" s="253" t="s">
        <v>160</v>
      </c>
    </row>
    <row r="233" s="2" customFormat="1" ht="21.75" customHeight="1">
      <c r="A233" s="39"/>
      <c r="B233" s="40"/>
      <c r="C233" s="228" t="s">
        <v>7</v>
      </c>
      <c r="D233" s="228" t="s">
        <v>163</v>
      </c>
      <c r="E233" s="229" t="s">
        <v>297</v>
      </c>
      <c r="F233" s="230" t="s">
        <v>298</v>
      </c>
      <c r="G233" s="231" t="s">
        <v>209</v>
      </c>
      <c r="H233" s="232">
        <v>467.04000000000002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167</v>
      </c>
      <c r="AT233" s="240" t="s">
        <v>163</v>
      </c>
      <c r="AU233" s="240" t="s">
        <v>88</v>
      </c>
      <c r="AY233" s="18" t="s">
        <v>160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167</v>
      </c>
      <c r="BM233" s="240" t="s">
        <v>299</v>
      </c>
    </row>
    <row r="234" s="2" customFormat="1">
      <c r="A234" s="39"/>
      <c r="B234" s="40"/>
      <c r="C234" s="41"/>
      <c r="D234" s="244" t="s">
        <v>186</v>
      </c>
      <c r="E234" s="41"/>
      <c r="F234" s="254" t="s">
        <v>300</v>
      </c>
      <c r="G234" s="41"/>
      <c r="H234" s="41"/>
      <c r="I234" s="255"/>
      <c r="J234" s="41"/>
      <c r="K234" s="41"/>
      <c r="L234" s="45"/>
      <c r="M234" s="256"/>
      <c r="N234" s="25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186</v>
      </c>
      <c r="AU234" s="18" t="s">
        <v>88</v>
      </c>
    </row>
    <row r="235" s="12" customFormat="1" ht="22.8" customHeight="1">
      <c r="A235" s="12"/>
      <c r="B235" s="212"/>
      <c r="C235" s="213"/>
      <c r="D235" s="214" t="s">
        <v>77</v>
      </c>
      <c r="E235" s="226" t="s">
        <v>222</v>
      </c>
      <c r="F235" s="226" t="s">
        <v>301</v>
      </c>
      <c r="G235" s="213"/>
      <c r="H235" s="213"/>
      <c r="I235" s="216"/>
      <c r="J235" s="227">
        <f>BK235</f>
        <v>0</v>
      </c>
      <c r="K235" s="213"/>
      <c r="L235" s="218"/>
      <c r="M235" s="219"/>
      <c r="N235" s="220"/>
      <c r="O235" s="220"/>
      <c r="P235" s="221">
        <f>SUM(P236:P238)</f>
        <v>0</v>
      </c>
      <c r="Q235" s="220"/>
      <c r="R235" s="221">
        <f>SUM(R236:R238)</f>
        <v>0.0045000000000000005</v>
      </c>
      <c r="S235" s="220"/>
      <c r="T235" s="222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3" t="s">
        <v>86</v>
      </c>
      <c r="AT235" s="224" t="s">
        <v>77</v>
      </c>
      <c r="AU235" s="224" t="s">
        <v>86</v>
      </c>
      <c r="AY235" s="223" t="s">
        <v>160</v>
      </c>
      <c r="BK235" s="225">
        <f>SUM(BK236:BK238)</f>
        <v>0</v>
      </c>
    </row>
    <row r="236" s="2" customFormat="1" ht="21.75" customHeight="1">
      <c r="A236" s="39"/>
      <c r="B236" s="40"/>
      <c r="C236" s="228" t="s">
        <v>302</v>
      </c>
      <c r="D236" s="228" t="s">
        <v>163</v>
      </c>
      <c r="E236" s="229" t="s">
        <v>303</v>
      </c>
      <c r="F236" s="230" t="s">
        <v>304</v>
      </c>
      <c r="G236" s="231" t="s">
        <v>173</v>
      </c>
      <c r="H236" s="232">
        <v>3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167</v>
      </c>
      <c r="AT236" s="240" t="s">
        <v>163</v>
      </c>
      <c r="AU236" s="240" t="s">
        <v>88</v>
      </c>
      <c r="AY236" s="18" t="s">
        <v>160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167</v>
      </c>
      <c r="BM236" s="240" t="s">
        <v>305</v>
      </c>
    </row>
    <row r="237" s="2" customFormat="1" ht="16.5" customHeight="1">
      <c r="A237" s="39"/>
      <c r="B237" s="40"/>
      <c r="C237" s="228" t="s">
        <v>306</v>
      </c>
      <c r="D237" s="228" t="s">
        <v>163</v>
      </c>
      <c r="E237" s="229" t="s">
        <v>307</v>
      </c>
      <c r="F237" s="230" t="s">
        <v>308</v>
      </c>
      <c r="G237" s="231" t="s">
        <v>173</v>
      </c>
      <c r="H237" s="232">
        <v>3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167</v>
      </c>
      <c r="AT237" s="240" t="s">
        <v>163</v>
      </c>
      <c r="AU237" s="240" t="s">
        <v>88</v>
      </c>
      <c r="AY237" s="18" t="s">
        <v>160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167</v>
      </c>
      <c r="BM237" s="240" t="s">
        <v>309</v>
      </c>
    </row>
    <row r="238" s="2" customFormat="1" ht="21.75" customHeight="1">
      <c r="A238" s="39"/>
      <c r="B238" s="40"/>
      <c r="C238" s="290" t="s">
        <v>310</v>
      </c>
      <c r="D238" s="290" t="s">
        <v>311</v>
      </c>
      <c r="E238" s="291" t="s">
        <v>312</v>
      </c>
      <c r="F238" s="292" t="s">
        <v>313</v>
      </c>
      <c r="G238" s="293" t="s">
        <v>173</v>
      </c>
      <c r="H238" s="294">
        <v>3</v>
      </c>
      <c r="I238" s="295"/>
      <c r="J238" s="296">
        <f>ROUND(I238*H238,2)</f>
        <v>0</v>
      </c>
      <c r="K238" s="297"/>
      <c r="L238" s="298"/>
      <c r="M238" s="299" t="s">
        <v>1</v>
      </c>
      <c r="N238" s="300" t="s">
        <v>43</v>
      </c>
      <c r="O238" s="92"/>
      <c r="P238" s="238">
        <f>O238*H238</f>
        <v>0</v>
      </c>
      <c r="Q238" s="238">
        <v>0.0015</v>
      </c>
      <c r="R238" s="238">
        <f>Q238*H238</f>
        <v>0.0045000000000000005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222</v>
      </c>
      <c r="AT238" s="240" t="s">
        <v>311</v>
      </c>
      <c r="AU238" s="240" t="s">
        <v>88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167</v>
      </c>
      <c r="BM238" s="240" t="s">
        <v>314</v>
      </c>
    </row>
    <row r="239" s="12" customFormat="1" ht="22.8" customHeight="1">
      <c r="A239" s="12"/>
      <c r="B239" s="212"/>
      <c r="C239" s="213"/>
      <c r="D239" s="214" t="s">
        <v>77</v>
      </c>
      <c r="E239" s="226" t="s">
        <v>226</v>
      </c>
      <c r="F239" s="226" t="s">
        <v>315</v>
      </c>
      <c r="G239" s="213"/>
      <c r="H239" s="213"/>
      <c r="I239" s="216"/>
      <c r="J239" s="227">
        <f>BK239</f>
        <v>0</v>
      </c>
      <c r="K239" s="213"/>
      <c r="L239" s="218"/>
      <c r="M239" s="219"/>
      <c r="N239" s="220"/>
      <c r="O239" s="220"/>
      <c r="P239" s="221">
        <f>SUM(P240:P299)</f>
        <v>0</v>
      </c>
      <c r="Q239" s="220"/>
      <c r="R239" s="221">
        <f>SUM(R240:R299)</f>
        <v>1.0833869999999999</v>
      </c>
      <c r="S239" s="220"/>
      <c r="T239" s="222">
        <f>SUM(T240:T299)</f>
        <v>24.070360000000001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3" t="s">
        <v>86</v>
      </c>
      <c r="AT239" s="224" t="s">
        <v>77</v>
      </c>
      <c r="AU239" s="224" t="s">
        <v>86</v>
      </c>
      <c r="AY239" s="223" t="s">
        <v>160</v>
      </c>
      <c r="BK239" s="225">
        <f>SUM(BK240:BK299)</f>
        <v>0</v>
      </c>
    </row>
    <row r="240" s="2" customFormat="1" ht="44.25" customHeight="1">
      <c r="A240" s="39"/>
      <c r="B240" s="40"/>
      <c r="C240" s="228" t="s">
        <v>316</v>
      </c>
      <c r="D240" s="228" t="s">
        <v>163</v>
      </c>
      <c r="E240" s="229" t="s">
        <v>317</v>
      </c>
      <c r="F240" s="230" t="s">
        <v>318</v>
      </c>
      <c r="G240" s="231" t="s">
        <v>319</v>
      </c>
      <c r="H240" s="232">
        <v>1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167</v>
      </c>
      <c r="AT240" s="240" t="s">
        <v>163</v>
      </c>
      <c r="AU240" s="240" t="s">
        <v>88</v>
      </c>
      <c r="AY240" s="18" t="s">
        <v>160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167</v>
      </c>
      <c r="BM240" s="240" t="s">
        <v>320</v>
      </c>
    </row>
    <row r="241" s="2" customFormat="1">
      <c r="A241" s="39"/>
      <c r="B241" s="40"/>
      <c r="C241" s="41"/>
      <c r="D241" s="244" t="s">
        <v>186</v>
      </c>
      <c r="E241" s="41"/>
      <c r="F241" s="254" t="s">
        <v>321</v>
      </c>
      <c r="G241" s="41"/>
      <c r="H241" s="41"/>
      <c r="I241" s="255"/>
      <c r="J241" s="41"/>
      <c r="K241" s="41"/>
      <c r="L241" s="45"/>
      <c r="M241" s="256"/>
      <c r="N241" s="25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186</v>
      </c>
      <c r="AU241" s="18" t="s">
        <v>88</v>
      </c>
    </row>
    <row r="242" s="2" customFormat="1" ht="66.75" customHeight="1">
      <c r="A242" s="39"/>
      <c r="B242" s="40"/>
      <c r="C242" s="228" t="s">
        <v>322</v>
      </c>
      <c r="D242" s="228" t="s">
        <v>163</v>
      </c>
      <c r="E242" s="229" t="s">
        <v>323</v>
      </c>
      <c r="F242" s="230" t="s">
        <v>324</v>
      </c>
      <c r="G242" s="231" t="s">
        <v>319</v>
      </c>
      <c r="H242" s="232">
        <v>1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167</v>
      </c>
      <c r="AT242" s="240" t="s">
        <v>163</v>
      </c>
      <c r="AU242" s="240" t="s">
        <v>88</v>
      </c>
      <c r="AY242" s="18" t="s">
        <v>160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167</v>
      </c>
      <c r="BM242" s="240" t="s">
        <v>325</v>
      </c>
    </row>
    <row r="243" s="2" customFormat="1" ht="33" customHeight="1">
      <c r="A243" s="39"/>
      <c r="B243" s="40"/>
      <c r="C243" s="228" t="s">
        <v>326</v>
      </c>
      <c r="D243" s="228" t="s">
        <v>163</v>
      </c>
      <c r="E243" s="229" t="s">
        <v>327</v>
      </c>
      <c r="F243" s="230" t="s">
        <v>328</v>
      </c>
      <c r="G243" s="231" t="s">
        <v>319</v>
      </c>
      <c r="H243" s="232">
        <v>1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167</v>
      </c>
      <c r="AT243" s="240" t="s">
        <v>163</v>
      </c>
      <c r="AU243" s="240" t="s">
        <v>88</v>
      </c>
      <c r="AY243" s="18" t="s">
        <v>160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167</v>
      </c>
      <c r="BM243" s="240" t="s">
        <v>329</v>
      </c>
    </row>
    <row r="244" s="2" customFormat="1" ht="33" customHeight="1">
      <c r="A244" s="39"/>
      <c r="B244" s="40"/>
      <c r="C244" s="228" t="s">
        <v>330</v>
      </c>
      <c r="D244" s="228" t="s">
        <v>163</v>
      </c>
      <c r="E244" s="229" t="s">
        <v>331</v>
      </c>
      <c r="F244" s="230" t="s">
        <v>332</v>
      </c>
      <c r="G244" s="231" t="s">
        <v>319</v>
      </c>
      <c r="H244" s="232">
        <v>1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167</v>
      </c>
      <c r="AT244" s="240" t="s">
        <v>163</v>
      </c>
      <c r="AU244" s="240" t="s">
        <v>88</v>
      </c>
      <c r="AY244" s="18" t="s">
        <v>160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167</v>
      </c>
      <c r="BM244" s="240" t="s">
        <v>333</v>
      </c>
    </row>
    <row r="245" s="2" customFormat="1" ht="21.75" customHeight="1">
      <c r="A245" s="39"/>
      <c r="B245" s="40"/>
      <c r="C245" s="228" t="s">
        <v>334</v>
      </c>
      <c r="D245" s="228" t="s">
        <v>163</v>
      </c>
      <c r="E245" s="229" t="s">
        <v>335</v>
      </c>
      <c r="F245" s="230" t="s">
        <v>336</v>
      </c>
      <c r="G245" s="231" t="s">
        <v>319</v>
      </c>
      <c r="H245" s="232">
        <v>2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167</v>
      </c>
      <c r="AT245" s="240" t="s">
        <v>163</v>
      </c>
      <c r="AU245" s="240" t="s">
        <v>88</v>
      </c>
      <c r="AY245" s="18" t="s">
        <v>160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167</v>
      </c>
      <c r="BM245" s="240" t="s">
        <v>337</v>
      </c>
    </row>
    <row r="246" s="2" customFormat="1" ht="21.75" customHeight="1">
      <c r="A246" s="39"/>
      <c r="B246" s="40"/>
      <c r="C246" s="228" t="s">
        <v>338</v>
      </c>
      <c r="D246" s="228" t="s">
        <v>163</v>
      </c>
      <c r="E246" s="229" t="s">
        <v>339</v>
      </c>
      <c r="F246" s="230" t="s">
        <v>340</v>
      </c>
      <c r="G246" s="231" t="s">
        <v>184</v>
      </c>
      <c r="H246" s="232">
        <v>9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167</v>
      </c>
      <c r="AT246" s="240" t="s">
        <v>163</v>
      </c>
      <c r="AU246" s="240" t="s">
        <v>88</v>
      </c>
      <c r="AY246" s="18" t="s">
        <v>160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167</v>
      </c>
      <c r="BM246" s="240" t="s">
        <v>341</v>
      </c>
    </row>
    <row r="247" s="13" customFormat="1">
      <c r="A247" s="13"/>
      <c r="B247" s="242"/>
      <c r="C247" s="243"/>
      <c r="D247" s="244" t="s">
        <v>169</v>
      </c>
      <c r="E247" s="245" t="s">
        <v>1</v>
      </c>
      <c r="F247" s="246" t="s">
        <v>342</v>
      </c>
      <c r="G247" s="243"/>
      <c r="H247" s="247">
        <v>9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169</v>
      </c>
      <c r="AU247" s="253" t="s">
        <v>88</v>
      </c>
      <c r="AV247" s="13" t="s">
        <v>88</v>
      </c>
      <c r="AW247" s="13" t="s">
        <v>34</v>
      </c>
      <c r="AX247" s="13" t="s">
        <v>78</v>
      </c>
      <c r="AY247" s="253" t="s">
        <v>160</v>
      </c>
    </row>
    <row r="248" s="16" customFormat="1">
      <c r="A248" s="16"/>
      <c r="B248" s="279"/>
      <c r="C248" s="280"/>
      <c r="D248" s="244" t="s">
        <v>169</v>
      </c>
      <c r="E248" s="281" t="s">
        <v>1</v>
      </c>
      <c r="F248" s="282" t="s">
        <v>205</v>
      </c>
      <c r="G248" s="280"/>
      <c r="H248" s="283">
        <v>9</v>
      </c>
      <c r="I248" s="284"/>
      <c r="J248" s="280"/>
      <c r="K248" s="280"/>
      <c r="L248" s="285"/>
      <c r="M248" s="286"/>
      <c r="N248" s="287"/>
      <c r="O248" s="287"/>
      <c r="P248" s="287"/>
      <c r="Q248" s="287"/>
      <c r="R248" s="287"/>
      <c r="S248" s="287"/>
      <c r="T248" s="288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89" t="s">
        <v>169</v>
      </c>
      <c r="AU248" s="289" t="s">
        <v>88</v>
      </c>
      <c r="AV248" s="16" t="s">
        <v>167</v>
      </c>
      <c r="AW248" s="16" t="s">
        <v>34</v>
      </c>
      <c r="AX248" s="16" t="s">
        <v>86</v>
      </c>
      <c r="AY248" s="289" t="s">
        <v>160</v>
      </c>
    </row>
    <row r="249" s="2" customFormat="1" ht="21.75" customHeight="1">
      <c r="A249" s="39"/>
      <c r="B249" s="40"/>
      <c r="C249" s="228" t="s">
        <v>343</v>
      </c>
      <c r="D249" s="228" t="s">
        <v>163</v>
      </c>
      <c r="E249" s="229" t="s">
        <v>344</v>
      </c>
      <c r="F249" s="230" t="s">
        <v>345</v>
      </c>
      <c r="G249" s="231" t="s">
        <v>173</v>
      </c>
      <c r="H249" s="232">
        <v>1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167</v>
      </c>
      <c r="AT249" s="240" t="s">
        <v>163</v>
      </c>
      <c r="AU249" s="240" t="s">
        <v>88</v>
      </c>
      <c r="AY249" s="18" t="s">
        <v>160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167</v>
      </c>
      <c r="BM249" s="240" t="s">
        <v>346</v>
      </c>
    </row>
    <row r="250" s="2" customFormat="1" ht="16.5" customHeight="1">
      <c r="A250" s="39"/>
      <c r="B250" s="40"/>
      <c r="C250" s="290" t="s">
        <v>347</v>
      </c>
      <c r="D250" s="290" t="s">
        <v>311</v>
      </c>
      <c r="E250" s="291" t="s">
        <v>348</v>
      </c>
      <c r="F250" s="292" t="s">
        <v>349</v>
      </c>
      <c r="G250" s="293" t="s">
        <v>173</v>
      </c>
      <c r="H250" s="294">
        <v>1</v>
      </c>
      <c r="I250" s="295"/>
      <c r="J250" s="296">
        <f>ROUND(I250*H250,2)</f>
        <v>0</v>
      </c>
      <c r="K250" s="297"/>
      <c r="L250" s="298"/>
      <c r="M250" s="299" t="s">
        <v>1</v>
      </c>
      <c r="N250" s="300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222</v>
      </c>
      <c r="AT250" s="240" t="s">
        <v>311</v>
      </c>
      <c r="AU250" s="240" t="s">
        <v>88</v>
      </c>
      <c r="AY250" s="18" t="s">
        <v>160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167</v>
      </c>
      <c r="BM250" s="240" t="s">
        <v>350</v>
      </c>
    </row>
    <row r="251" s="2" customFormat="1" ht="33" customHeight="1">
      <c r="A251" s="39"/>
      <c r="B251" s="40"/>
      <c r="C251" s="228" t="s">
        <v>351</v>
      </c>
      <c r="D251" s="228" t="s">
        <v>163</v>
      </c>
      <c r="E251" s="229" t="s">
        <v>352</v>
      </c>
      <c r="F251" s="230" t="s">
        <v>353</v>
      </c>
      <c r="G251" s="231" t="s">
        <v>209</v>
      </c>
      <c r="H251" s="232">
        <v>541.66300000000001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167</v>
      </c>
      <c r="AT251" s="240" t="s">
        <v>163</v>
      </c>
      <c r="AU251" s="240" t="s">
        <v>88</v>
      </c>
      <c r="AY251" s="18" t="s">
        <v>160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167</v>
      </c>
      <c r="BM251" s="240" t="s">
        <v>354</v>
      </c>
    </row>
    <row r="252" s="13" customFormat="1">
      <c r="A252" s="13"/>
      <c r="B252" s="242"/>
      <c r="C252" s="243"/>
      <c r="D252" s="244" t="s">
        <v>169</v>
      </c>
      <c r="E252" s="245" t="s">
        <v>1</v>
      </c>
      <c r="F252" s="246" t="s">
        <v>355</v>
      </c>
      <c r="G252" s="243"/>
      <c r="H252" s="247">
        <v>501.54000000000002</v>
      </c>
      <c r="I252" s="248"/>
      <c r="J252" s="243"/>
      <c r="K252" s="243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169</v>
      </c>
      <c r="AU252" s="253" t="s">
        <v>88</v>
      </c>
      <c r="AV252" s="13" t="s">
        <v>88</v>
      </c>
      <c r="AW252" s="13" t="s">
        <v>34</v>
      </c>
      <c r="AX252" s="13" t="s">
        <v>86</v>
      </c>
      <c r="AY252" s="253" t="s">
        <v>160</v>
      </c>
    </row>
    <row r="253" s="13" customFormat="1">
      <c r="A253" s="13"/>
      <c r="B253" s="242"/>
      <c r="C253" s="243"/>
      <c r="D253" s="244" t="s">
        <v>169</v>
      </c>
      <c r="E253" s="243"/>
      <c r="F253" s="246" t="s">
        <v>356</v>
      </c>
      <c r="G253" s="243"/>
      <c r="H253" s="247">
        <v>541.66300000000001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169</v>
      </c>
      <c r="AU253" s="253" t="s">
        <v>88</v>
      </c>
      <c r="AV253" s="13" t="s">
        <v>88</v>
      </c>
      <c r="AW253" s="13" t="s">
        <v>4</v>
      </c>
      <c r="AX253" s="13" t="s">
        <v>86</v>
      </c>
      <c r="AY253" s="253" t="s">
        <v>160</v>
      </c>
    </row>
    <row r="254" s="2" customFormat="1" ht="33" customHeight="1">
      <c r="A254" s="39"/>
      <c r="B254" s="40"/>
      <c r="C254" s="228" t="s">
        <v>357</v>
      </c>
      <c r="D254" s="228" t="s">
        <v>163</v>
      </c>
      <c r="E254" s="229" t="s">
        <v>358</v>
      </c>
      <c r="F254" s="230" t="s">
        <v>359</v>
      </c>
      <c r="G254" s="231" t="s">
        <v>209</v>
      </c>
      <c r="H254" s="232">
        <v>48749.669999999998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167</v>
      </c>
      <c r="AT254" s="240" t="s">
        <v>163</v>
      </c>
      <c r="AU254" s="240" t="s">
        <v>88</v>
      </c>
      <c r="AY254" s="18" t="s">
        <v>160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167</v>
      </c>
      <c r="BM254" s="240" t="s">
        <v>360</v>
      </c>
    </row>
    <row r="255" s="13" customFormat="1">
      <c r="A255" s="13"/>
      <c r="B255" s="242"/>
      <c r="C255" s="243"/>
      <c r="D255" s="244" t="s">
        <v>169</v>
      </c>
      <c r="E255" s="243"/>
      <c r="F255" s="246" t="s">
        <v>361</v>
      </c>
      <c r="G255" s="243"/>
      <c r="H255" s="247">
        <v>48749.669999999998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169</v>
      </c>
      <c r="AU255" s="253" t="s">
        <v>88</v>
      </c>
      <c r="AV255" s="13" t="s">
        <v>88</v>
      </c>
      <c r="AW255" s="13" t="s">
        <v>4</v>
      </c>
      <c r="AX255" s="13" t="s">
        <v>86</v>
      </c>
      <c r="AY255" s="253" t="s">
        <v>160</v>
      </c>
    </row>
    <row r="256" s="2" customFormat="1" ht="33" customHeight="1">
      <c r="A256" s="39"/>
      <c r="B256" s="40"/>
      <c r="C256" s="228" t="s">
        <v>362</v>
      </c>
      <c r="D256" s="228" t="s">
        <v>163</v>
      </c>
      <c r="E256" s="229" t="s">
        <v>363</v>
      </c>
      <c r="F256" s="230" t="s">
        <v>364</v>
      </c>
      <c r="G256" s="231" t="s">
        <v>209</v>
      </c>
      <c r="H256" s="232">
        <v>541.66300000000001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167</v>
      </c>
      <c r="AT256" s="240" t="s">
        <v>163</v>
      </c>
      <c r="AU256" s="240" t="s">
        <v>88</v>
      </c>
      <c r="AY256" s="18" t="s">
        <v>160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167</v>
      </c>
      <c r="BM256" s="240" t="s">
        <v>365</v>
      </c>
    </row>
    <row r="257" s="2" customFormat="1" ht="16.5" customHeight="1">
      <c r="A257" s="39"/>
      <c r="B257" s="40"/>
      <c r="C257" s="228" t="s">
        <v>366</v>
      </c>
      <c r="D257" s="228" t="s">
        <v>163</v>
      </c>
      <c r="E257" s="229" t="s">
        <v>367</v>
      </c>
      <c r="F257" s="230" t="s">
        <v>368</v>
      </c>
      <c r="G257" s="231" t="s">
        <v>209</v>
      </c>
      <c r="H257" s="232">
        <v>541.66300000000001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167</v>
      </c>
      <c r="AT257" s="240" t="s">
        <v>163</v>
      </c>
      <c r="AU257" s="240" t="s">
        <v>88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167</v>
      </c>
      <c r="BM257" s="240" t="s">
        <v>369</v>
      </c>
    </row>
    <row r="258" s="2" customFormat="1" ht="21.75" customHeight="1">
      <c r="A258" s="39"/>
      <c r="B258" s="40"/>
      <c r="C258" s="228" t="s">
        <v>370</v>
      </c>
      <c r="D258" s="228" t="s">
        <v>163</v>
      </c>
      <c r="E258" s="229" t="s">
        <v>371</v>
      </c>
      <c r="F258" s="230" t="s">
        <v>372</v>
      </c>
      <c r="G258" s="231" t="s">
        <v>209</v>
      </c>
      <c r="H258" s="232">
        <v>48749.669999999998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167</v>
      </c>
      <c r="AT258" s="240" t="s">
        <v>163</v>
      </c>
      <c r="AU258" s="240" t="s">
        <v>88</v>
      </c>
      <c r="AY258" s="18" t="s">
        <v>160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167</v>
      </c>
      <c r="BM258" s="240" t="s">
        <v>373</v>
      </c>
    </row>
    <row r="259" s="13" customFormat="1">
      <c r="A259" s="13"/>
      <c r="B259" s="242"/>
      <c r="C259" s="243"/>
      <c r="D259" s="244" t="s">
        <v>169</v>
      </c>
      <c r="E259" s="243"/>
      <c r="F259" s="246" t="s">
        <v>361</v>
      </c>
      <c r="G259" s="243"/>
      <c r="H259" s="247">
        <v>48749.669999999998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169</v>
      </c>
      <c r="AU259" s="253" t="s">
        <v>88</v>
      </c>
      <c r="AV259" s="13" t="s">
        <v>88</v>
      </c>
      <c r="AW259" s="13" t="s">
        <v>4</v>
      </c>
      <c r="AX259" s="13" t="s">
        <v>86</v>
      </c>
      <c r="AY259" s="253" t="s">
        <v>160</v>
      </c>
    </row>
    <row r="260" s="2" customFormat="1" ht="21.75" customHeight="1">
      <c r="A260" s="39"/>
      <c r="B260" s="40"/>
      <c r="C260" s="228" t="s">
        <v>374</v>
      </c>
      <c r="D260" s="228" t="s">
        <v>163</v>
      </c>
      <c r="E260" s="229" t="s">
        <v>375</v>
      </c>
      <c r="F260" s="230" t="s">
        <v>376</v>
      </c>
      <c r="G260" s="231" t="s">
        <v>209</v>
      </c>
      <c r="H260" s="232">
        <v>541.66300000000001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167</v>
      </c>
      <c r="AT260" s="240" t="s">
        <v>163</v>
      </c>
      <c r="AU260" s="240" t="s">
        <v>88</v>
      </c>
      <c r="AY260" s="18" t="s">
        <v>160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167</v>
      </c>
      <c r="BM260" s="240" t="s">
        <v>377</v>
      </c>
    </row>
    <row r="261" s="2" customFormat="1" ht="16.5" customHeight="1">
      <c r="A261" s="39"/>
      <c r="B261" s="40"/>
      <c r="C261" s="228" t="s">
        <v>378</v>
      </c>
      <c r="D261" s="228" t="s">
        <v>163</v>
      </c>
      <c r="E261" s="229" t="s">
        <v>379</v>
      </c>
      <c r="F261" s="230" t="s">
        <v>380</v>
      </c>
      <c r="G261" s="231" t="s">
        <v>209</v>
      </c>
      <c r="H261" s="232">
        <v>55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167</v>
      </c>
      <c r="AT261" s="240" t="s">
        <v>163</v>
      </c>
      <c r="AU261" s="240" t="s">
        <v>88</v>
      </c>
      <c r="AY261" s="18" t="s">
        <v>160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167</v>
      </c>
      <c r="BM261" s="240" t="s">
        <v>381</v>
      </c>
    </row>
    <row r="262" s="2" customFormat="1" ht="21.75" customHeight="1">
      <c r="A262" s="39"/>
      <c r="B262" s="40"/>
      <c r="C262" s="228" t="s">
        <v>382</v>
      </c>
      <c r="D262" s="228" t="s">
        <v>163</v>
      </c>
      <c r="E262" s="229" t="s">
        <v>383</v>
      </c>
      <c r="F262" s="230" t="s">
        <v>384</v>
      </c>
      <c r="G262" s="231" t="s">
        <v>209</v>
      </c>
      <c r="H262" s="232">
        <v>2.9199999999999999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0.082000000000000003</v>
      </c>
      <c r="T262" s="239">
        <f>S262*H262</f>
        <v>0.23944000000000001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167</v>
      </c>
      <c r="AT262" s="240" t="s">
        <v>163</v>
      </c>
      <c r="AU262" s="240" t="s">
        <v>88</v>
      </c>
      <c r="AY262" s="18" t="s">
        <v>160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167</v>
      </c>
      <c r="BM262" s="240" t="s">
        <v>385</v>
      </c>
    </row>
    <row r="263" s="13" customFormat="1">
      <c r="A263" s="13"/>
      <c r="B263" s="242"/>
      <c r="C263" s="243"/>
      <c r="D263" s="244" t="s">
        <v>169</v>
      </c>
      <c r="E263" s="245" t="s">
        <v>1</v>
      </c>
      <c r="F263" s="246" t="s">
        <v>386</v>
      </c>
      <c r="G263" s="243"/>
      <c r="H263" s="247">
        <v>0.16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169</v>
      </c>
      <c r="AU263" s="253" t="s">
        <v>88</v>
      </c>
      <c r="AV263" s="13" t="s">
        <v>88</v>
      </c>
      <c r="AW263" s="13" t="s">
        <v>34</v>
      </c>
      <c r="AX263" s="13" t="s">
        <v>78</v>
      </c>
      <c r="AY263" s="253" t="s">
        <v>160</v>
      </c>
    </row>
    <row r="264" s="13" customFormat="1">
      <c r="A264" s="13"/>
      <c r="B264" s="242"/>
      <c r="C264" s="243"/>
      <c r="D264" s="244" t="s">
        <v>169</v>
      </c>
      <c r="E264" s="245" t="s">
        <v>1</v>
      </c>
      <c r="F264" s="246" t="s">
        <v>387</v>
      </c>
      <c r="G264" s="243"/>
      <c r="H264" s="247">
        <v>0.59999999999999998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169</v>
      </c>
      <c r="AU264" s="253" t="s">
        <v>88</v>
      </c>
      <c r="AV264" s="13" t="s">
        <v>88</v>
      </c>
      <c r="AW264" s="13" t="s">
        <v>34</v>
      </c>
      <c r="AX264" s="13" t="s">
        <v>78</v>
      </c>
      <c r="AY264" s="253" t="s">
        <v>160</v>
      </c>
    </row>
    <row r="265" s="13" customFormat="1">
      <c r="A265" s="13"/>
      <c r="B265" s="242"/>
      <c r="C265" s="243"/>
      <c r="D265" s="244" t="s">
        <v>169</v>
      </c>
      <c r="E265" s="245" t="s">
        <v>1</v>
      </c>
      <c r="F265" s="246" t="s">
        <v>388</v>
      </c>
      <c r="G265" s="243"/>
      <c r="H265" s="247">
        <v>2.1600000000000001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169</v>
      </c>
      <c r="AU265" s="253" t="s">
        <v>88</v>
      </c>
      <c r="AV265" s="13" t="s">
        <v>88</v>
      </c>
      <c r="AW265" s="13" t="s">
        <v>34</v>
      </c>
      <c r="AX265" s="13" t="s">
        <v>78</v>
      </c>
      <c r="AY265" s="253" t="s">
        <v>160</v>
      </c>
    </row>
    <row r="266" s="16" customFormat="1">
      <c r="A266" s="16"/>
      <c r="B266" s="279"/>
      <c r="C266" s="280"/>
      <c r="D266" s="244" t="s">
        <v>169</v>
      </c>
      <c r="E266" s="281" t="s">
        <v>1</v>
      </c>
      <c r="F266" s="282" t="s">
        <v>205</v>
      </c>
      <c r="G266" s="280"/>
      <c r="H266" s="283">
        <v>2.9199999999999999</v>
      </c>
      <c r="I266" s="284"/>
      <c r="J266" s="280"/>
      <c r="K266" s="280"/>
      <c r="L266" s="285"/>
      <c r="M266" s="286"/>
      <c r="N266" s="287"/>
      <c r="O266" s="287"/>
      <c r="P266" s="287"/>
      <c r="Q266" s="287"/>
      <c r="R266" s="287"/>
      <c r="S266" s="287"/>
      <c r="T266" s="288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89" t="s">
        <v>169</v>
      </c>
      <c r="AU266" s="289" t="s">
        <v>88</v>
      </c>
      <c r="AV266" s="16" t="s">
        <v>167</v>
      </c>
      <c r="AW266" s="16" t="s">
        <v>34</v>
      </c>
      <c r="AX266" s="16" t="s">
        <v>86</v>
      </c>
      <c r="AY266" s="289" t="s">
        <v>160</v>
      </c>
    </row>
    <row r="267" s="2" customFormat="1" ht="21.75" customHeight="1">
      <c r="A267" s="39"/>
      <c r="B267" s="40"/>
      <c r="C267" s="228" t="s">
        <v>389</v>
      </c>
      <c r="D267" s="228" t="s">
        <v>163</v>
      </c>
      <c r="E267" s="229" t="s">
        <v>390</v>
      </c>
      <c r="F267" s="230" t="s">
        <v>391</v>
      </c>
      <c r="G267" s="231" t="s">
        <v>209</v>
      </c>
      <c r="H267" s="232">
        <v>1.0800000000000001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0.074999999999999997</v>
      </c>
      <c r="T267" s="239">
        <f>S267*H267</f>
        <v>0.081000000000000003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167</v>
      </c>
      <c r="AT267" s="240" t="s">
        <v>163</v>
      </c>
      <c r="AU267" s="240" t="s">
        <v>88</v>
      </c>
      <c r="AY267" s="18" t="s">
        <v>160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167</v>
      </c>
      <c r="BM267" s="240" t="s">
        <v>392</v>
      </c>
    </row>
    <row r="268" s="13" customFormat="1">
      <c r="A268" s="13"/>
      <c r="B268" s="242"/>
      <c r="C268" s="243"/>
      <c r="D268" s="244" t="s">
        <v>169</v>
      </c>
      <c r="E268" s="245" t="s">
        <v>1</v>
      </c>
      <c r="F268" s="246" t="s">
        <v>393</v>
      </c>
      <c r="G268" s="243"/>
      <c r="H268" s="247">
        <v>1.0800000000000001</v>
      </c>
      <c r="I268" s="248"/>
      <c r="J268" s="243"/>
      <c r="K268" s="243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169</v>
      </c>
      <c r="AU268" s="253" t="s">
        <v>88</v>
      </c>
      <c r="AV268" s="13" t="s">
        <v>88</v>
      </c>
      <c r="AW268" s="13" t="s">
        <v>34</v>
      </c>
      <c r="AX268" s="13" t="s">
        <v>86</v>
      </c>
      <c r="AY268" s="253" t="s">
        <v>160</v>
      </c>
    </row>
    <row r="269" s="2" customFormat="1" ht="21.75" customHeight="1">
      <c r="A269" s="39"/>
      <c r="B269" s="40"/>
      <c r="C269" s="228" t="s">
        <v>394</v>
      </c>
      <c r="D269" s="228" t="s">
        <v>163</v>
      </c>
      <c r="E269" s="229" t="s">
        <v>395</v>
      </c>
      <c r="F269" s="230" t="s">
        <v>396</v>
      </c>
      <c r="G269" s="231" t="s">
        <v>209</v>
      </c>
      <c r="H269" s="232">
        <v>27.920000000000002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0.062</v>
      </c>
      <c r="T269" s="239">
        <f>S269*H269</f>
        <v>1.7310400000000001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167</v>
      </c>
      <c r="AT269" s="240" t="s">
        <v>163</v>
      </c>
      <c r="AU269" s="240" t="s">
        <v>88</v>
      </c>
      <c r="AY269" s="18" t="s">
        <v>160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167</v>
      </c>
      <c r="BM269" s="240" t="s">
        <v>397</v>
      </c>
    </row>
    <row r="270" s="13" customFormat="1">
      <c r="A270" s="13"/>
      <c r="B270" s="242"/>
      <c r="C270" s="243"/>
      <c r="D270" s="244" t="s">
        <v>169</v>
      </c>
      <c r="E270" s="245" t="s">
        <v>1</v>
      </c>
      <c r="F270" s="246" t="s">
        <v>398</v>
      </c>
      <c r="G270" s="243"/>
      <c r="H270" s="247">
        <v>2.2400000000000002</v>
      </c>
      <c r="I270" s="248"/>
      <c r="J270" s="243"/>
      <c r="K270" s="243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169</v>
      </c>
      <c r="AU270" s="253" t="s">
        <v>88</v>
      </c>
      <c r="AV270" s="13" t="s">
        <v>88</v>
      </c>
      <c r="AW270" s="13" t="s">
        <v>34</v>
      </c>
      <c r="AX270" s="13" t="s">
        <v>78</v>
      </c>
      <c r="AY270" s="253" t="s">
        <v>160</v>
      </c>
    </row>
    <row r="271" s="13" customFormat="1">
      <c r="A271" s="13"/>
      <c r="B271" s="242"/>
      <c r="C271" s="243"/>
      <c r="D271" s="244" t="s">
        <v>169</v>
      </c>
      <c r="E271" s="245" t="s">
        <v>1</v>
      </c>
      <c r="F271" s="246" t="s">
        <v>399</v>
      </c>
      <c r="G271" s="243"/>
      <c r="H271" s="247">
        <v>3.3599999999999999</v>
      </c>
      <c r="I271" s="248"/>
      <c r="J271" s="243"/>
      <c r="K271" s="243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169</v>
      </c>
      <c r="AU271" s="253" t="s">
        <v>88</v>
      </c>
      <c r="AV271" s="13" t="s">
        <v>88</v>
      </c>
      <c r="AW271" s="13" t="s">
        <v>34</v>
      </c>
      <c r="AX271" s="13" t="s">
        <v>78</v>
      </c>
      <c r="AY271" s="253" t="s">
        <v>160</v>
      </c>
    </row>
    <row r="272" s="13" customFormat="1">
      <c r="A272" s="13"/>
      <c r="B272" s="242"/>
      <c r="C272" s="243"/>
      <c r="D272" s="244" t="s">
        <v>169</v>
      </c>
      <c r="E272" s="245" t="s">
        <v>1</v>
      </c>
      <c r="F272" s="246" t="s">
        <v>400</v>
      </c>
      <c r="G272" s="243"/>
      <c r="H272" s="247">
        <v>19.440000000000001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169</v>
      </c>
      <c r="AU272" s="253" t="s">
        <v>88</v>
      </c>
      <c r="AV272" s="13" t="s">
        <v>88</v>
      </c>
      <c r="AW272" s="13" t="s">
        <v>34</v>
      </c>
      <c r="AX272" s="13" t="s">
        <v>78</v>
      </c>
      <c r="AY272" s="253" t="s">
        <v>160</v>
      </c>
    </row>
    <row r="273" s="13" customFormat="1">
      <c r="A273" s="13"/>
      <c r="B273" s="242"/>
      <c r="C273" s="243"/>
      <c r="D273" s="244" t="s">
        <v>169</v>
      </c>
      <c r="E273" s="245" t="s">
        <v>1</v>
      </c>
      <c r="F273" s="246" t="s">
        <v>401</v>
      </c>
      <c r="G273" s="243"/>
      <c r="H273" s="247">
        <v>2.8799999999999999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169</v>
      </c>
      <c r="AU273" s="253" t="s">
        <v>88</v>
      </c>
      <c r="AV273" s="13" t="s">
        <v>88</v>
      </c>
      <c r="AW273" s="13" t="s">
        <v>34</v>
      </c>
      <c r="AX273" s="13" t="s">
        <v>78</v>
      </c>
      <c r="AY273" s="253" t="s">
        <v>160</v>
      </c>
    </row>
    <row r="274" s="16" customFormat="1">
      <c r="A274" s="16"/>
      <c r="B274" s="279"/>
      <c r="C274" s="280"/>
      <c r="D274" s="244" t="s">
        <v>169</v>
      </c>
      <c r="E274" s="281" t="s">
        <v>1</v>
      </c>
      <c r="F274" s="282" t="s">
        <v>205</v>
      </c>
      <c r="G274" s="280"/>
      <c r="H274" s="283">
        <v>27.919999999999998</v>
      </c>
      <c r="I274" s="284"/>
      <c r="J274" s="280"/>
      <c r="K274" s="280"/>
      <c r="L274" s="285"/>
      <c r="M274" s="286"/>
      <c r="N274" s="287"/>
      <c r="O274" s="287"/>
      <c r="P274" s="287"/>
      <c r="Q274" s="287"/>
      <c r="R274" s="287"/>
      <c r="S274" s="287"/>
      <c r="T274" s="288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9" t="s">
        <v>169</v>
      </c>
      <c r="AU274" s="289" t="s">
        <v>88</v>
      </c>
      <c r="AV274" s="16" t="s">
        <v>167</v>
      </c>
      <c r="AW274" s="16" t="s">
        <v>34</v>
      </c>
      <c r="AX274" s="16" t="s">
        <v>86</v>
      </c>
      <c r="AY274" s="289" t="s">
        <v>160</v>
      </c>
    </row>
    <row r="275" s="2" customFormat="1" ht="21.75" customHeight="1">
      <c r="A275" s="39"/>
      <c r="B275" s="40"/>
      <c r="C275" s="228" t="s">
        <v>402</v>
      </c>
      <c r="D275" s="228" t="s">
        <v>163</v>
      </c>
      <c r="E275" s="229" t="s">
        <v>403</v>
      </c>
      <c r="F275" s="230" t="s">
        <v>404</v>
      </c>
      <c r="G275" s="231" t="s">
        <v>209</v>
      </c>
      <c r="H275" s="232">
        <v>6.0800000000000001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0.087999999999999995</v>
      </c>
      <c r="T275" s="239">
        <f>S275*H275</f>
        <v>0.53503999999999996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167</v>
      </c>
      <c r="AT275" s="240" t="s">
        <v>163</v>
      </c>
      <c r="AU275" s="240" t="s">
        <v>88</v>
      </c>
      <c r="AY275" s="18" t="s">
        <v>160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167</v>
      </c>
      <c r="BM275" s="240" t="s">
        <v>405</v>
      </c>
    </row>
    <row r="276" s="13" customFormat="1">
      <c r="A276" s="13"/>
      <c r="B276" s="242"/>
      <c r="C276" s="243"/>
      <c r="D276" s="244" t="s">
        <v>169</v>
      </c>
      <c r="E276" s="245" t="s">
        <v>1</v>
      </c>
      <c r="F276" s="246" t="s">
        <v>406</v>
      </c>
      <c r="G276" s="243"/>
      <c r="H276" s="247">
        <v>3.2000000000000002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169</v>
      </c>
      <c r="AU276" s="253" t="s">
        <v>88</v>
      </c>
      <c r="AV276" s="13" t="s">
        <v>88</v>
      </c>
      <c r="AW276" s="13" t="s">
        <v>34</v>
      </c>
      <c r="AX276" s="13" t="s">
        <v>78</v>
      </c>
      <c r="AY276" s="253" t="s">
        <v>160</v>
      </c>
    </row>
    <row r="277" s="13" customFormat="1">
      <c r="A277" s="13"/>
      <c r="B277" s="242"/>
      <c r="C277" s="243"/>
      <c r="D277" s="244" t="s">
        <v>169</v>
      </c>
      <c r="E277" s="245" t="s">
        <v>1</v>
      </c>
      <c r="F277" s="246" t="s">
        <v>407</v>
      </c>
      <c r="G277" s="243"/>
      <c r="H277" s="247">
        <v>2.8799999999999999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169</v>
      </c>
      <c r="AU277" s="253" t="s">
        <v>88</v>
      </c>
      <c r="AV277" s="13" t="s">
        <v>88</v>
      </c>
      <c r="AW277" s="13" t="s">
        <v>34</v>
      </c>
      <c r="AX277" s="13" t="s">
        <v>78</v>
      </c>
      <c r="AY277" s="253" t="s">
        <v>160</v>
      </c>
    </row>
    <row r="278" s="16" customFormat="1">
      <c r="A278" s="16"/>
      <c r="B278" s="279"/>
      <c r="C278" s="280"/>
      <c r="D278" s="244" t="s">
        <v>169</v>
      </c>
      <c r="E278" s="281" t="s">
        <v>1</v>
      </c>
      <c r="F278" s="282" t="s">
        <v>205</v>
      </c>
      <c r="G278" s="280"/>
      <c r="H278" s="283">
        <v>6.0800000000000001</v>
      </c>
      <c r="I278" s="284"/>
      <c r="J278" s="280"/>
      <c r="K278" s="280"/>
      <c r="L278" s="285"/>
      <c r="M278" s="286"/>
      <c r="N278" s="287"/>
      <c r="O278" s="287"/>
      <c r="P278" s="287"/>
      <c r="Q278" s="287"/>
      <c r="R278" s="287"/>
      <c r="S278" s="287"/>
      <c r="T278" s="288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89" t="s">
        <v>169</v>
      </c>
      <c r="AU278" s="289" t="s">
        <v>88</v>
      </c>
      <c r="AV278" s="16" t="s">
        <v>167</v>
      </c>
      <c r="AW278" s="16" t="s">
        <v>34</v>
      </c>
      <c r="AX278" s="16" t="s">
        <v>86</v>
      </c>
      <c r="AY278" s="289" t="s">
        <v>160</v>
      </c>
    </row>
    <row r="279" s="2" customFormat="1" ht="33" customHeight="1">
      <c r="A279" s="39"/>
      <c r="B279" s="40"/>
      <c r="C279" s="228" t="s">
        <v>408</v>
      </c>
      <c r="D279" s="228" t="s">
        <v>163</v>
      </c>
      <c r="E279" s="229" t="s">
        <v>409</v>
      </c>
      <c r="F279" s="230" t="s">
        <v>410</v>
      </c>
      <c r="G279" s="231" t="s">
        <v>209</v>
      </c>
      <c r="H279" s="232">
        <v>467.04000000000002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0.045999999999999999</v>
      </c>
      <c r="T279" s="239">
        <f>S279*H279</f>
        <v>21.483840000000001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167</v>
      </c>
      <c r="AT279" s="240" t="s">
        <v>163</v>
      </c>
      <c r="AU279" s="240" t="s">
        <v>88</v>
      </c>
      <c r="AY279" s="18" t="s">
        <v>160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167</v>
      </c>
      <c r="BM279" s="240" t="s">
        <v>411</v>
      </c>
    </row>
    <row r="280" s="14" customFormat="1">
      <c r="A280" s="14"/>
      <c r="B280" s="258"/>
      <c r="C280" s="259"/>
      <c r="D280" s="244" t="s">
        <v>169</v>
      </c>
      <c r="E280" s="260" t="s">
        <v>1</v>
      </c>
      <c r="F280" s="261" t="s">
        <v>189</v>
      </c>
      <c r="G280" s="259"/>
      <c r="H280" s="260" t="s">
        <v>1</v>
      </c>
      <c r="I280" s="262"/>
      <c r="J280" s="259"/>
      <c r="K280" s="259"/>
      <c r="L280" s="263"/>
      <c r="M280" s="264"/>
      <c r="N280" s="265"/>
      <c r="O280" s="265"/>
      <c r="P280" s="265"/>
      <c r="Q280" s="265"/>
      <c r="R280" s="265"/>
      <c r="S280" s="265"/>
      <c r="T280" s="26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7" t="s">
        <v>169</v>
      </c>
      <c r="AU280" s="267" t="s">
        <v>88</v>
      </c>
      <c r="AV280" s="14" t="s">
        <v>86</v>
      </c>
      <c r="AW280" s="14" t="s">
        <v>34</v>
      </c>
      <c r="AX280" s="14" t="s">
        <v>78</v>
      </c>
      <c r="AY280" s="267" t="s">
        <v>160</v>
      </c>
    </row>
    <row r="281" s="13" customFormat="1">
      <c r="A281" s="13"/>
      <c r="B281" s="242"/>
      <c r="C281" s="243"/>
      <c r="D281" s="244" t="s">
        <v>169</v>
      </c>
      <c r="E281" s="245" t="s">
        <v>1</v>
      </c>
      <c r="F281" s="246" t="s">
        <v>286</v>
      </c>
      <c r="G281" s="243"/>
      <c r="H281" s="247">
        <v>78</v>
      </c>
      <c r="I281" s="248"/>
      <c r="J281" s="243"/>
      <c r="K281" s="243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169</v>
      </c>
      <c r="AU281" s="253" t="s">
        <v>88</v>
      </c>
      <c r="AV281" s="13" t="s">
        <v>88</v>
      </c>
      <c r="AW281" s="13" t="s">
        <v>34</v>
      </c>
      <c r="AX281" s="13" t="s">
        <v>78</v>
      </c>
      <c r="AY281" s="253" t="s">
        <v>160</v>
      </c>
    </row>
    <row r="282" s="13" customFormat="1">
      <c r="A282" s="13"/>
      <c r="B282" s="242"/>
      <c r="C282" s="243"/>
      <c r="D282" s="244" t="s">
        <v>169</v>
      </c>
      <c r="E282" s="245" t="s">
        <v>1</v>
      </c>
      <c r="F282" s="246" t="s">
        <v>287</v>
      </c>
      <c r="G282" s="243"/>
      <c r="H282" s="247">
        <v>18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169</v>
      </c>
      <c r="AU282" s="253" t="s">
        <v>88</v>
      </c>
      <c r="AV282" s="13" t="s">
        <v>88</v>
      </c>
      <c r="AW282" s="13" t="s">
        <v>34</v>
      </c>
      <c r="AX282" s="13" t="s">
        <v>78</v>
      </c>
      <c r="AY282" s="253" t="s">
        <v>160</v>
      </c>
    </row>
    <row r="283" s="13" customFormat="1">
      <c r="A283" s="13"/>
      <c r="B283" s="242"/>
      <c r="C283" s="243"/>
      <c r="D283" s="244" t="s">
        <v>169</v>
      </c>
      <c r="E283" s="245" t="s">
        <v>1</v>
      </c>
      <c r="F283" s="246" t="s">
        <v>288</v>
      </c>
      <c r="G283" s="243"/>
      <c r="H283" s="247">
        <v>48.600000000000001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169</v>
      </c>
      <c r="AU283" s="253" t="s">
        <v>88</v>
      </c>
      <c r="AV283" s="13" t="s">
        <v>88</v>
      </c>
      <c r="AW283" s="13" t="s">
        <v>34</v>
      </c>
      <c r="AX283" s="13" t="s">
        <v>78</v>
      </c>
      <c r="AY283" s="253" t="s">
        <v>160</v>
      </c>
    </row>
    <row r="284" s="15" customFormat="1">
      <c r="A284" s="15"/>
      <c r="B284" s="268"/>
      <c r="C284" s="269"/>
      <c r="D284" s="244" t="s">
        <v>169</v>
      </c>
      <c r="E284" s="270" t="s">
        <v>1</v>
      </c>
      <c r="F284" s="271" t="s">
        <v>200</v>
      </c>
      <c r="G284" s="269"/>
      <c r="H284" s="272">
        <v>144.59999999999999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8" t="s">
        <v>169</v>
      </c>
      <c r="AU284" s="278" t="s">
        <v>88</v>
      </c>
      <c r="AV284" s="15" t="s">
        <v>161</v>
      </c>
      <c r="AW284" s="15" t="s">
        <v>34</v>
      </c>
      <c r="AX284" s="15" t="s">
        <v>78</v>
      </c>
      <c r="AY284" s="278" t="s">
        <v>160</v>
      </c>
    </row>
    <row r="285" s="14" customFormat="1">
      <c r="A285" s="14"/>
      <c r="B285" s="258"/>
      <c r="C285" s="259"/>
      <c r="D285" s="244" t="s">
        <v>169</v>
      </c>
      <c r="E285" s="260" t="s">
        <v>1</v>
      </c>
      <c r="F285" s="261" t="s">
        <v>289</v>
      </c>
      <c r="G285" s="259"/>
      <c r="H285" s="260" t="s">
        <v>1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169</v>
      </c>
      <c r="AU285" s="267" t="s">
        <v>88</v>
      </c>
      <c r="AV285" s="14" t="s">
        <v>86</v>
      </c>
      <c r="AW285" s="14" t="s">
        <v>34</v>
      </c>
      <c r="AX285" s="14" t="s">
        <v>78</v>
      </c>
      <c r="AY285" s="267" t="s">
        <v>160</v>
      </c>
    </row>
    <row r="286" s="13" customFormat="1">
      <c r="A286" s="13"/>
      <c r="B286" s="242"/>
      <c r="C286" s="243"/>
      <c r="D286" s="244" t="s">
        <v>169</v>
      </c>
      <c r="E286" s="245" t="s">
        <v>1</v>
      </c>
      <c r="F286" s="246" t="s">
        <v>286</v>
      </c>
      <c r="G286" s="243"/>
      <c r="H286" s="247">
        <v>78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169</v>
      </c>
      <c r="AU286" s="253" t="s">
        <v>88</v>
      </c>
      <c r="AV286" s="13" t="s">
        <v>88</v>
      </c>
      <c r="AW286" s="13" t="s">
        <v>34</v>
      </c>
      <c r="AX286" s="13" t="s">
        <v>78</v>
      </c>
      <c r="AY286" s="253" t="s">
        <v>160</v>
      </c>
    </row>
    <row r="287" s="13" customFormat="1">
      <c r="A287" s="13"/>
      <c r="B287" s="242"/>
      <c r="C287" s="243"/>
      <c r="D287" s="244" t="s">
        <v>169</v>
      </c>
      <c r="E287" s="245" t="s">
        <v>1</v>
      </c>
      <c r="F287" s="246" t="s">
        <v>287</v>
      </c>
      <c r="G287" s="243"/>
      <c r="H287" s="247">
        <v>18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169</v>
      </c>
      <c r="AU287" s="253" t="s">
        <v>88</v>
      </c>
      <c r="AV287" s="13" t="s">
        <v>88</v>
      </c>
      <c r="AW287" s="13" t="s">
        <v>34</v>
      </c>
      <c r="AX287" s="13" t="s">
        <v>78</v>
      </c>
      <c r="AY287" s="253" t="s">
        <v>160</v>
      </c>
    </row>
    <row r="288" s="13" customFormat="1">
      <c r="A288" s="13"/>
      <c r="B288" s="242"/>
      <c r="C288" s="243"/>
      <c r="D288" s="244" t="s">
        <v>169</v>
      </c>
      <c r="E288" s="245" t="s">
        <v>1</v>
      </c>
      <c r="F288" s="246" t="s">
        <v>288</v>
      </c>
      <c r="G288" s="243"/>
      <c r="H288" s="247">
        <v>48.600000000000001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169</v>
      </c>
      <c r="AU288" s="253" t="s">
        <v>88</v>
      </c>
      <c r="AV288" s="13" t="s">
        <v>88</v>
      </c>
      <c r="AW288" s="13" t="s">
        <v>34</v>
      </c>
      <c r="AX288" s="13" t="s">
        <v>78</v>
      </c>
      <c r="AY288" s="253" t="s">
        <v>160</v>
      </c>
    </row>
    <row r="289" s="15" customFormat="1">
      <c r="A289" s="15"/>
      <c r="B289" s="268"/>
      <c r="C289" s="269"/>
      <c r="D289" s="244" t="s">
        <v>169</v>
      </c>
      <c r="E289" s="270" t="s">
        <v>1</v>
      </c>
      <c r="F289" s="271" t="s">
        <v>200</v>
      </c>
      <c r="G289" s="269"/>
      <c r="H289" s="272">
        <v>144.59999999999999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8" t="s">
        <v>169</v>
      </c>
      <c r="AU289" s="278" t="s">
        <v>88</v>
      </c>
      <c r="AV289" s="15" t="s">
        <v>161</v>
      </c>
      <c r="AW289" s="15" t="s">
        <v>34</v>
      </c>
      <c r="AX289" s="15" t="s">
        <v>78</v>
      </c>
      <c r="AY289" s="278" t="s">
        <v>160</v>
      </c>
    </row>
    <row r="290" s="14" customFormat="1">
      <c r="A290" s="14"/>
      <c r="B290" s="258"/>
      <c r="C290" s="259"/>
      <c r="D290" s="244" t="s">
        <v>169</v>
      </c>
      <c r="E290" s="260" t="s">
        <v>1</v>
      </c>
      <c r="F290" s="261" t="s">
        <v>290</v>
      </c>
      <c r="G290" s="259"/>
      <c r="H290" s="260" t="s">
        <v>1</v>
      </c>
      <c r="I290" s="262"/>
      <c r="J290" s="259"/>
      <c r="K290" s="259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169</v>
      </c>
      <c r="AU290" s="267" t="s">
        <v>88</v>
      </c>
      <c r="AV290" s="14" t="s">
        <v>86</v>
      </c>
      <c r="AW290" s="14" t="s">
        <v>34</v>
      </c>
      <c r="AX290" s="14" t="s">
        <v>78</v>
      </c>
      <c r="AY290" s="267" t="s">
        <v>160</v>
      </c>
    </row>
    <row r="291" s="13" customFormat="1">
      <c r="A291" s="13"/>
      <c r="B291" s="242"/>
      <c r="C291" s="243"/>
      <c r="D291" s="244" t="s">
        <v>169</v>
      </c>
      <c r="E291" s="245" t="s">
        <v>1</v>
      </c>
      <c r="F291" s="246" t="s">
        <v>291</v>
      </c>
      <c r="G291" s="243"/>
      <c r="H291" s="247">
        <v>88.920000000000002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169</v>
      </c>
      <c r="AU291" s="253" t="s">
        <v>88</v>
      </c>
      <c r="AV291" s="13" t="s">
        <v>88</v>
      </c>
      <c r="AW291" s="13" t="s">
        <v>34</v>
      </c>
      <c r="AX291" s="13" t="s">
        <v>78</v>
      </c>
      <c r="AY291" s="253" t="s">
        <v>160</v>
      </c>
    </row>
    <row r="292" s="15" customFormat="1">
      <c r="A292" s="15"/>
      <c r="B292" s="268"/>
      <c r="C292" s="269"/>
      <c r="D292" s="244" t="s">
        <v>169</v>
      </c>
      <c r="E292" s="270" t="s">
        <v>1</v>
      </c>
      <c r="F292" s="271" t="s">
        <v>200</v>
      </c>
      <c r="G292" s="269"/>
      <c r="H292" s="272">
        <v>88.920000000000002</v>
      </c>
      <c r="I292" s="273"/>
      <c r="J292" s="269"/>
      <c r="K292" s="269"/>
      <c r="L292" s="274"/>
      <c r="M292" s="275"/>
      <c r="N292" s="276"/>
      <c r="O292" s="276"/>
      <c r="P292" s="276"/>
      <c r="Q292" s="276"/>
      <c r="R292" s="276"/>
      <c r="S292" s="276"/>
      <c r="T292" s="27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8" t="s">
        <v>169</v>
      </c>
      <c r="AU292" s="278" t="s">
        <v>88</v>
      </c>
      <c r="AV292" s="15" t="s">
        <v>161</v>
      </c>
      <c r="AW292" s="15" t="s">
        <v>34</v>
      </c>
      <c r="AX292" s="15" t="s">
        <v>78</v>
      </c>
      <c r="AY292" s="278" t="s">
        <v>160</v>
      </c>
    </row>
    <row r="293" s="14" customFormat="1">
      <c r="A293" s="14"/>
      <c r="B293" s="258"/>
      <c r="C293" s="259"/>
      <c r="D293" s="244" t="s">
        <v>169</v>
      </c>
      <c r="E293" s="260" t="s">
        <v>1</v>
      </c>
      <c r="F293" s="261" t="s">
        <v>199</v>
      </c>
      <c r="G293" s="259"/>
      <c r="H293" s="260" t="s">
        <v>1</v>
      </c>
      <c r="I293" s="262"/>
      <c r="J293" s="259"/>
      <c r="K293" s="259"/>
      <c r="L293" s="263"/>
      <c r="M293" s="264"/>
      <c r="N293" s="265"/>
      <c r="O293" s="265"/>
      <c r="P293" s="265"/>
      <c r="Q293" s="265"/>
      <c r="R293" s="265"/>
      <c r="S293" s="265"/>
      <c r="T293" s="26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7" t="s">
        <v>169</v>
      </c>
      <c r="AU293" s="267" t="s">
        <v>88</v>
      </c>
      <c r="AV293" s="14" t="s">
        <v>86</v>
      </c>
      <c r="AW293" s="14" t="s">
        <v>34</v>
      </c>
      <c r="AX293" s="14" t="s">
        <v>78</v>
      </c>
      <c r="AY293" s="267" t="s">
        <v>160</v>
      </c>
    </row>
    <row r="294" s="13" customFormat="1">
      <c r="A294" s="13"/>
      <c r="B294" s="242"/>
      <c r="C294" s="243"/>
      <c r="D294" s="244" t="s">
        <v>169</v>
      </c>
      <c r="E294" s="245" t="s">
        <v>1</v>
      </c>
      <c r="F294" s="246" t="s">
        <v>291</v>
      </c>
      <c r="G294" s="243"/>
      <c r="H294" s="247">
        <v>88.920000000000002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169</v>
      </c>
      <c r="AU294" s="253" t="s">
        <v>88</v>
      </c>
      <c r="AV294" s="13" t="s">
        <v>88</v>
      </c>
      <c r="AW294" s="13" t="s">
        <v>34</v>
      </c>
      <c r="AX294" s="13" t="s">
        <v>78</v>
      </c>
      <c r="AY294" s="253" t="s">
        <v>160</v>
      </c>
    </row>
    <row r="295" s="15" customFormat="1">
      <c r="A295" s="15"/>
      <c r="B295" s="268"/>
      <c r="C295" s="269"/>
      <c r="D295" s="244" t="s">
        <v>169</v>
      </c>
      <c r="E295" s="270" t="s">
        <v>1</v>
      </c>
      <c r="F295" s="271" t="s">
        <v>200</v>
      </c>
      <c r="G295" s="269"/>
      <c r="H295" s="272">
        <v>88.920000000000002</v>
      </c>
      <c r="I295" s="273"/>
      <c r="J295" s="269"/>
      <c r="K295" s="269"/>
      <c r="L295" s="274"/>
      <c r="M295" s="275"/>
      <c r="N295" s="276"/>
      <c r="O295" s="276"/>
      <c r="P295" s="276"/>
      <c r="Q295" s="276"/>
      <c r="R295" s="276"/>
      <c r="S295" s="276"/>
      <c r="T295" s="27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8" t="s">
        <v>169</v>
      </c>
      <c r="AU295" s="278" t="s">
        <v>88</v>
      </c>
      <c r="AV295" s="15" t="s">
        <v>161</v>
      </c>
      <c r="AW295" s="15" t="s">
        <v>34</v>
      </c>
      <c r="AX295" s="15" t="s">
        <v>78</v>
      </c>
      <c r="AY295" s="278" t="s">
        <v>160</v>
      </c>
    </row>
    <row r="296" s="16" customFormat="1">
      <c r="A296" s="16"/>
      <c r="B296" s="279"/>
      <c r="C296" s="280"/>
      <c r="D296" s="244" t="s">
        <v>169</v>
      </c>
      <c r="E296" s="281" t="s">
        <v>1</v>
      </c>
      <c r="F296" s="282" t="s">
        <v>205</v>
      </c>
      <c r="G296" s="280"/>
      <c r="H296" s="283">
        <v>467.04000000000002</v>
      </c>
      <c r="I296" s="284"/>
      <c r="J296" s="280"/>
      <c r="K296" s="280"/>
      <c r="L296" s="285"/>
      <c r="M296" s="286"/>
      <c r="N296" s="287"/>
      <c r="O296" s="287"/>
      <c r="P296" s="287"/>
      <c r="Q296" s="287"/>
      <c r="R296" s="287"/>
      <c r="S296" s="287"/>
      <c r="T296" s="288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89" t="s">
        <v>169</v>
      </c>
      <c r="AU296" s="289" t="s">
        <v>88</v>
      </c>
      <c r="AV296" s="16" t="s">
        <v>167</v>
      </c>
      <c r="AW296" s="16" t="s">
        <v>34</v>
      </c>
      <c r="AX296" s="16" t="s">
        <v>86</v>
      </c>
      <c r="AY296" s="289" t="s">
        <v>160</v>
      </c>
    </row>
    <row r="297" s="2" customFormat="1" ht="44.25" customHeight="1">
      <c r="A297" s="39"/>
      <c r="B297" s="40"/>
      <c r="C297" s="228" t="s">
        <v>412</v>
      </c>
      <c r="D297" s="228" t="s">
        <v>163</v>
      </c>
      <c r="E297" s="229" t="s">
        <v>413</v>
      </c>
      <c r="F297" s="230" t="s">
        <v>414</v>
      </c>
      <c r="G297" s="231" t="s">
        <v>209</v>
      </c>
      <c r="H297" s="232">
        <v>36.899999999999999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0.019429999999999999</v>
      </c>
      <c r="R297" s="238">
        <f>Q297*H297</f>
        <v>0.71696699999999991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167</v>
      </c>
      <c r="AT297" s="240" t="s">
        <v>163</v>
      </c>
      <c r="AU297" s="240" t="s">
        <v>88</v>
      </c>
      <c r="AY297" s="18" t="s">
        <v>160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167</v>
      </c>
      <c r="BM297" s="240" t="s">
        <v>415</v>
      </c>
    </row>
    <row r="298" s="2" customFormat="1" ht="33" customHeight="1">
      <c r="A298" s="39"/>
      <c r="B298" s="40"/>
      <c r="C298" s="228" t="s">
        <v>416</v>
      </c>
      <c r="D298" s="228" t="s">
        <v>163</v>
      </c>
      <c r="E298" s="229" t="s">
        <v>417</v>
      </c>
      <c r="F298" s="230" t="s">
        <v>418</v>
      </c>
      <c r="G298" s="231" t="s">
        <v>184</v>
      </c>
      <c r="H298" s="232">
        <v>62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0.0059100000000000003</v>
      </c>
      <c r="R298" s="238">
        <f>Q298*H298</f>
        <v>0.36642000000000002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167</v>
      </c>
      <c r="AT298" s="240" t="s">
        <v>163</v>
      </c>
      <c r="AU298" s="240" t="s">
        <v>88</v>
      </c>
      <c r="AY298" s="18" t="s">
        <v>160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167</v>
      </c>
      <c r="BM298" s="240" t="s">
        <v>419</v>
      </c>
    </row>
    <row r="299" s="2" customFormat="1">
      <c r="A299" s="39"/>
      <c r="B299" s="40"/>
      <c r="C299" s="41"/>
      <c r="D299" s="244" t="s">
        <v>186</v>
      </c>
      <c r="E299" s="41"/>
      <c r="F299" s="254" t="s">
        <v>420</v>
      </c>
      <c r="G299" s="41"/>
      <c r="H299" s="41"/>
      <c r="I299" s="255"/>
      <c r="J299" s="41"/>
      <c r="K299" s="41"/>
      <c r="L299" s="45"/>
      <c r="M299" s="256"/>
      <c r="N299" s="257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186</v>
      </c>
      <c r="AU299" s="18" t="s">
        <v>88</v>
      </c>
    </row>
    <row r="300" s="12" customFormat="1" ht="22.8" customHeight="1">
      <c r="A300" s="12"/>
      <c r="B300" s="212"/>
      <c r="C300" s="213"/>
      <c r="D300" s="214" t="s">
        <v>77</v>
      </c>
      <c r="E300" s="226" t="s">
        <v>421</v>
      </c>
      <c r="F300" s="226" t="s">
        <v>422</v>
      </c>
      <c r="G300" s="213"/>
      <c r="H300" s="213"/>
      <c r="I300" s="216"/>
      <c r="J300" s="227">
        <f>BK300</f>
        <v>0</v>
      </c>
      <c r="K300" s="213"/>
      <c r="L300" s="218"/>
      <c r="M300" s="219"/>
      <c r="N300" s="220"/>
      <c r="O300" s="220"/>
      <c r="P300" s="221">
        <f>SUM(P301:P311)</f>
        <v>0</v>
      </c>
      <c r="Q300" s="220"/>
      <c r="R300" s="221">
        <f>SUM(R301:R311)</f>
        <v>0</v>
      </c>
      <c r="S300" s="220"/>
      <c r="T300" s="222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3" t="s">
        <v>86</v>
      </c>
      <c r="AT300" s="224" t="s">
        <v>77</v>
      </c>
      <c r="AU300" s="224" t="s">
        <v>86</v>
      </c>
      <c r="AY300" s="223" t="s">
        <v>160</v>
      </c>
      <c r="BK300" s="225">
        <f>SUM(BK301:BK311)</f>
        <v>0</v>
      </c>
    </row>
    <row r="301" s="2" customFormat="1" ht="55.5" customHeight="1">
      <c r="A301" s="39"/>
      <c r="B301" s="40"/>
      <c r="C301" s="228" t="s">
        <v>423</v>
      </c>
      <c r="D301" s="228" t="s">
        <v>163</v>
      </c>
      <c r="E301" s="229" t="s">
        <v>424</v>
      </c>
      <c r="F301" s="230" t="s">
        <v>425</v>
      </c>
      <c r="G301" s="231" t="s">
        <v>426</v>
      </c>
      <c r="H301" s="232">
        <v>0.14999999999999999</v>
      </c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43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167</v>
      </c>
      <c r="AT301" s="240" t="s">
        <v>163</v>
      </c>
      <c r="AU301" s="240" t="s">
        <v>88</v>
      </c>
      <c r="AY301" s="18" t="s">
        <v>160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86</v>
      </c>
      <c r="BK301" s="241">
        <f>ROUND(I301*H301,2)</f>
        <v>0</v>
      </c>
      <c r="BL301" s="18" t="s">
        <v>167</v>
      </c>
      <c r="BM301" s="240" t="s">
        <v>427</v>
      </c>
    </row>
    <row r="302" s="2" customFormat="1">
      <c r="A302" s="39"/>
      <c r="B302" s="40"/>
      <c r="C302" s="41"/>
      <c r="D302" s="244" t="s">
        <v>186</v>
      </c>
      <c r="E302" s="41"/>
      <c r="F302" s="254" t="s">
        <v>428</v>
      </c>
      <c r="G302" s="41"/>
      <c r="H302" s="41"/>
      <c r="I302" s="255"/>
      <c r="J302" s="41"/>
      <c r="K302" s="41"/>
      <c r="L302" s="45"/>
      <c r="M302" s="256"/>
      <c r="N302" s="257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186</v>
      </c>
      <c r="AU302" s="18" t="s">
        <v>88</v>
      </c>
    </row>
    <row r="303" s="2" customFormat="1" ht="21.75" customHeight="1">
      <c r="A303" s="39"/>
      <c r="B303" s="40"/>
      <c r="C303" s="228" t="s">
        <v>429</v>
      </c>
      <c r="D303" s="228" t="s">
        <v>163</v>
      </c>
      <c r="E303" s="229" t="s">
        <v>430</v>
      </c>
      <c r="F303" s="230" t="s">
        <v>431</v>
      </c>
      <c r="G303" s="231" t="s">
        <v>426</v>
      </c>
      <c r="H303" s="232">
        <v>24.335000000000001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167</v>
      </c>
      <c r="AT303" s="240" t="s">
        <v>163</v>
      </c>
      <c r="AU303" s="240" t="s">
        <v>88</v>
      </c>
      <c r="AY303" s="18" t="s">
        <v>160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167</v>
      </c>
      <c r="BM303" s="240" t="s">
        <v>432</v>
      </c>
    </row>
    <row r="304" s="2" customFormat="1" ht="21.75" customHeight="1">
      <c r="A304" s="39"/>
      <c r="B304" s="40"/>
      <c r="C304" s="228" t="s">
        <v>433</v>
      </c>
      <c r="D304" s="228" t="s">
        <v>163</v>
      </c>
      <c r="E304" s="229" t="s">
        <v>434</v>
      </c>
      <c r="F304" s="230" t="s">
        <v>435</v>
      </c>
      <c r="G304" s="231" t="s">
        <v>426</v>
      </c>
      <c r="H304" s="232">
        <v>24.335000000000001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43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167</v>
      </c>
      <c r="AT304" s="240" t="s">
        <v>163</v>
      </c>
      <c r="AU304" s="240" t="s">
        <v>88</v>
      </c>
      <c r="AY304" s="18" t="s">
        <v>160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167</v>
      </c>
      <c r="BM304" s="240" t="s">
        <v>436</v>
      </c>
    </row>
    <row r="305" s="2" customFormat="1" ht="21.75" customHeight="1">
      <c r="A305" s="39"/>
      <c r="B305" s="40"/>
      <c r="C305" s="228" t="s">
        <v>437</v>
      </c>
      <c r="D305" s="228" t="s">
        <v>163</v>
      </c>
      <c r="E305" s="229" t="s">
        <v>438</v>
      </c>
      <c r="F305" s="230" t="s">
        <v>439</v>
      </c>
      <c r="G305" s="231" t="s">
        <v>426</v>
      </c>
      <c r="H305" s="232">
        <v>462.36500000000001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167</v>
      </c>
      <c r="AT305" s="240" t="s">
        <v>163</v>
      </c>
      <c r="AU305" s="240" t="s">
        <v>88</v>
      </c>
      <c r="AY305" s="18" t="s">
        <v>160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86</v>
      </c>
      <c r="BK305" s="241">
        <f>ROUND(I305*H305,2)</f>
        <v>0</v>
      </c>
      <c r="BL305" s="18" t="s">
        <v>167</v>
      </c>
      <c r="BM305" s="240" t="s">
        <v>440</v>
      </c>
    </row>
    <row r="306" s="13" customFormat="1">
      <c r="A306" s="13"/>
      <c r="B306" s="242"/>
      <c r="C306" s="243"/>
      <c r="D306" s="244" t="s">
        <v>169</v>
      </c>
      <c r="E306" s="243"/>
      <c r="F306" s="246" t="s">
        <v>441</v>
      </c>
      <c r="G306" s="243"/>
      <c r="H306" s="247">
        <v>462.36500000000001</v>
      </c>
      <c r="I306" s="248"/>
      <c r="J306" s="243"/>
      <c r="K306" s="243"/>
      <c r="L306" s="249"/>
      <c r="M306" s="250"/>
      <c r="N306" s="251"/>
      <c r="O306" s="251"/>
      <c r="P306" s="251"/>
      <c r="Q306" s="251"/>
      <c r="R306" s="251"/>
      <c r="S306" s="251"/>
      <c r="T306" s="25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3" t="s">
        <v>169</v>
      </c>
      <c r="AU306" s="253" t="s">
        <v>88</v>
      </c>
      <c r="AV306" s="13" t="s">
        <v>88</v>
      </c>
      <c r="AW306" s="13" t="s">
        <v>4</v>
      </c>
      <c r="AX306" s="13" t="s">
        <v>86</v>
      </c>
      <c r="AY306" s="253" t="s">
        <v>160</v>
      </c>
    </row>
    <row r="307" s="2" customFormat="1" ht="33" customHeight="1">
      <c r="A307" s="39"/>
      <c r="B307" s="40"/>
      <c r="C307" s="228" t="s">
        <v>442</v>
      </c>
      <c r="D307" s="228" t="s">
        <v>163</v>
      </c>
      <c r="E307" s="229" t="s">
        <v>443</v>
      </c>
      <c r="F307" s="230" t="s">
        <v>444</v>
      </c>
      <c r="G307" s="231" t="s">
        <v>426</v>
      </c>
      <c r="H307" s="232">
        <v>2.851</v>
      </c>
      <c r="I307" s="233"/>
      <c r="J307" s="234">
        <f>ROUND(I307*H307,2)</f>
        <v>0</v>
      </c>
      <c r="K307" s="235"/>
      <c r="L307" s="45"/>
      <c r="M307" s="236" t="s">
        <v>1</v>
      </c>
      <c r="N307" s="237" t="s">
        <v>43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167</v>
      </c>
      <c r="AT307" s="240" t="s">
        <v>163</v>
      </c>
      <c r="AU307" s="240" t="s">
        <v>88</v>
      </c>
      <c r="AY307" s="18" t="s">
        <v>160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86</v>
      </c>
      <c r="BK307" s="241">
        <f>ROUND(I307*H307,2)</f>
        <v>0</v>
      </c>
      <c r="BL307" s="18" t="s">
        <v>167</v>
      </c>
      <c r="BM307" s="240" t="s">
        <v>445</v>
      </c>
    </row>
    <row r="308" s="13" customFormat="1">
      <c r="A308" s="13"/>
      <c r="B308" s="242"/>
      <c r="C308" s="243"/>
      <c r="D308" s="244" t="s">
        <v>169</v>
      </c>
      <c r="E308" s="245" t="s">
        <v>1</v>
      </c>
      <c r="F308" s="246" t="s">
        <v>446</v>
      </c>
      <c r="G308" s="243"/>
      <c r="H308" s="247">
        <v>24.335000000000001</v>
      </c>
      <c r="I308" s="248"/>
      <c r="J308" s="243"/>
      <c r="K308" s="243"/>
      <c r="L308" s="249"/>
      <c r="M308" s="250"/>
      <c r="N308" s="251"/>
      <c r="O308" s="251"/>
      <c r="P308" s="251"/>
      <c r="Q308" s="251"/>
      <c r="R308" s="251"/>
      <c r="S308" s="251"/>
      <c r="T308" s="25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3" t="s">
        <v>169</v>
      </c>
      <c r="AU308" s="253" t="s">
        <v>88</v>
      </c>
      <c r="AV308" s="13" t="s">
        <v>88</v>
      </c>
      <c r="AW308" s="13" t="s">
        <v>34</v>
      </c>
      <c r="AX308" s="13" t="s">
        <v>78</v>
      </c>
      <c r="AY308" s="253" t="s">
        <v>160</v>
      </c>
    </row>
    <row r="309" s="13" customFormat="1">
      <c r="A309" s="13"/>
      <c r="B309" s="242"/>
      <c r="C309" s="243"/>
      <c r="D309" s="244" t="s">
        <v>169</v>
      </c>
      <c r="E309" s="245" t="s">
        <v>1</v>
      </c>
      <c r="F309" s="246" t="s">
        <v>447</v>
      </c>
      <c r="G309" s="243"/>
      <c r="H309" s="247">
        <v>-21.484000000000002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169</v>
      </c>
      <c r="AU309" s="253" t="s">
        <v>88</v>
      </c>
      <c r="AV309" s="13" t="s">
        <v>88</v>
      </c>
      <c r="AW309" s="13" t="s">
        <v>34</v>
      </c>
      <c r="AX309" s="13" t="s">
        <v>78</v>
      </c>
      <c r="AY309" s="253" t="s">
        <v>160</v>
      </c>
    </row>
    <row r="310" s="16" customFormat="1">
      <c r="A310" s="16"/>
      <c r="B310" s="279"/>
      <c r="C310" s="280"/>
      <c r="D310" s="244" t="s">
        <v>169</v>
      </c>
      <c r="E310" s="281" t="s">
        <v>1</v>
      </c>
      <c r="F310" s="282" t="s">
        <v>205</v>
      </c>
      <c r="G310" s="280"/>
      <c r="H310" s="283">
        <v>2.8509999999999991</v>
      </c>
      <c r="I310" s="284"/>
      <c r="J310" s="280"/>
      <c r="K310" s="280"/>
      <c r="L310" s="285"/>
      <c r="M310" s="286"/>
      <c r="N310" s="287"/>
      <c r="O310" s="287"/>
      <c r="P310" s="287"/>
      <c r="Q310" s="287"/>
      <c r="R310" s="287"/>
      <c r="S310" s="287"/>
      <c r="T310" s="288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9" t="s">
        <v>169</v>
      </c>
      <c r="AU310" s="289" t="s">
        <v>88</v>
      </c>
      <c r="AV310" s="16" t="s">
        <v>167</v>
      </c>
      <c r="AW310" s="16" t="s">
        <v>34</v>
      </c>
      <c r="AX310" s="16" t="s">
        <v>86</v>
      </c>
      <c r="AY310" s="289" t="s">
        <v>160</v>
      </c>
    </row>
    <row r="311" s="2" customFormat="1" ht="21.75" customHeight="1">
      <c r="A311" s="39"/>
      <c r="B311" s="40"/>
      <c r="C311" s="228" t="s">
        <v>448</v>
      </c>
      <c r="D311" s="228" t="s">
        <v>163</v>
      </c>
      <c r="E311" s="229" t="s">
        <v>449</v>
      </c>
      <c r="F311" s="230" t="s">
        <v>450</v>
      </c>
      <c r="G311" s="231" t="s">
        <v>426</v>
      </c>
      <c r="H311" s="232">
        <v>21.484000000000002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167</v>
      </c>
      <c r="AT311" s="240" t="s">
        <v>163</v>
      </c>
      <c r="AU311" s="240" t="s">
        <v>88</v>
      </c>
      <c r="AY311" s="18" t="s">
        <v>160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167</v>
      </c>
      <c r="BM311" s="240" t="s">
        <v>451</v>
      </c>
    </row>
    <row r="312" s="12" customFormat="1" ht="22.8" customHeight="1">
      <c r="A312" s="12"/>
      <c r="B312" s="212"/>
      <c r="C312" s="213"/>
      <c r="D312" s="214" t="s">
        <v>77</v>
      </c>
      <c r="E312" s="226" t="s">
        <v>452</v>
      </c>
      <c r="F312" s="226" t="s">
        <v>453</v>
      </c>
      <c r="G312" s="213"/>
      <c r="H312" s="213"/>
      <c r="I312" s="216"/>
      <c r="J312" s="227">
        <f>BK312</f>
        <v>0</v>
      </c>
      <c r="K312" s="213"/>
      <c r="L312" s="218"/>
      <c r="M312" s="219"/>
      <c r="N312" s="220"/>
      <c r="O312" s="220"/>
      <c r="P312" s="221">
        <f>P313</f>
        <v>0</v>
      </c>
      <c r="Q312" s="220"/>
      <c r="R312" s="221">
        <f>R313</f>
        <v>0</v>
      </c>
      <c r="S312" s="220"/>
      <c r="T312" s="222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3" t="s">
        <v>86</v>
      </c>
      <c r="AT312" s="224" t="s">
        <v>77</v>
      </c>
      <c r="AU312" s="224" t="s">
        <v>86</v>
      </c>
      <c r="AY312" s="223" t="s">
        <v>160</v>
      </c>
      <c r="BK312" s="225">
        <f>BK313</f>
        <v>0</v>
      </c>
    </row>
    <row r="313" s="2" customFormat="1" ht="16.5" customHeight="1">
      <c r="A313" s="39"/>
      <c r="B313" s="40"/>
      <c r="C313" s="228" t="s">
        <v>454</v>
      </c>
      <c r="D313" s="228" t="s">
        <v>163</v>
      </c>
      <c r="E313" s="229" t="s">
        <v>455</v>
      </c>
      <c r="F313" s="230" t="s">
        <v>456</v>
      </c>
      <c r="G313" s="231" t="s">
        <v>426</v>
      </c>
      <c r="H313" s="232">
        <v>36.247</v>
      </c>
      <c r="I313" s="233"/>
      <c r="J313" s="234">
        <f>ROUND(I313*H313,2)</f>
        <v>0</v>
      </c>
      <c r="K313" s="235"/>
      <c r="L313" s="45"/>
      <c r="M313" s="236" t="s">
        <v>1</v>
      </c>
      <c r="N313" s="237" t="s">
        <v>43</v>
      </c>
      <c r="O313" s="92"/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167</v>
      </c>
      <c r="AT313" s="240" t="s">
        <v>163</v>
      </c>
      <c r="AU313" s="240" t="s">
        <v>88</v>
      </c>
      <c r="AY313" s="18" t="s">
        <v>160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86</v>
      </c>
      <c r="BK313" s="241">
        <f>ROUND(I313*H313,2)</f>
        <v>0</v>
      </c>
      <c r="BL313" s="18" t="s">
        <v>167</v>
      </c>
      <c r="BM313" s="240" t="s">
        <v>457</v>
      </c>
    </row>
    <row r="314" s="12" customFormat="1" ht="25.92" customHeight="1">
      <c r="A314" s="12"/>
      <c r="B314" s="212"/>
      <c r="C314" s="213"/>
      <c r="D314" s="214" t="s">
        <v>77</v>
      </c>
      <c r="E314" s="215" t="s">
        <v>458</v>
      </c>
      <c r="F314" s="215" t="s">
        <v>459</v>
      </c>
      <c r="G314" s="213"/>
      <c r="H314" s="213"/>
      <c r="I314" s="216"/>
      <c r="J314" s="217">
        <f>BK314</f>
        <v>0</v>
      </c>
      <c r="K314" s="213"/>
      <c r="L314" s="218"/>
      <c r="M314" s="219"/>
      <c r="N314" s="220"/>
      <c r="O314" s="220"/>
      <c r="P314" s="221">
        <f>P315+P317+P331+P335+P356+P408+P423+P434</f>
        <v>0</v>
      </c>
      <c r="Q314" s="220"/>
      <c r="R314" s="221">
        <f>R315+R317+R331+R335+R356+R408+R423+R434</f>
        <v>1.1526086000000002</v>
      </c>
      <c r="S314" s="220"/>
      <c r="T314" s="222">
        <f>T315+T317+T331+T335+T356+T408+T423+T434</f>
        <v>0.043200000000000002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3" t="s">
        <v>88</v>
      </c>
      <c r="AT314" s="224" t="s">
        <v>77</v>
      </c>
      <c r="AU314" s="224" t="s">
        <v>78</v>
      </c>
      <c r="AY314" s="223" t="s">
        <v>160</v>
      </c>
      <c r="BK314" s="225">
        <f>BK315+BK317+BK331+BK335+BK356+BK408+BK423+BK434</f>
        <v>0</v>
      </c>
    </row>
    <row r="315" s="12" customFormat="1" ht="22.8" customHeight="1">
      <c r="A315" s="12"/>
      <c r="B315" s="212"/>
      <c r="C315" s="213"/>
      <c r="D315" s="214" t="s">
        <v>77</v>
      </c>
      <c r="E315" s="226" t="s">
        <v>460</v>
      </c>
      <c r="F315" s="226" t="s">
        <v>461</v>
      </c>
      <c r="G315" s="213"/>
      <c r="H315" s="213"/>
      <c r="I315" s="216"/>
      <c r="J315" s="227">
        <f>BK315</f>
        <v>0</v>
      </c>
      <c r="K315" s="213"/>
      <c r="L315" s="218"/>
      <c r="M315" s="219"/>
      <c r="N315" s="220"/>
      <c r="O315" s="220"/>
      <c r="P315" s="221">
        <f>P316</f>
        <v>0</v>
      </c>
      <c r="Q315" s="220"/>
      <c r="R315" s="221">
        <f>R316</f>
        <v>0</v>
      </c>
      <c r="S315" s="220"/>
      <c r="T315" s="222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3" t="s">
        <v>88</v>
      </c>
      <c r="AT315" s="224" t="s">
        <v>77</v>
      </c>
      <c r="AU315" s="224" t="s">
        <v>86</v>
      </c>
      <c r="AY315" s="223" t="s">
        <v>160</v>
      </c>
      <c r="BK315" s="225">
        <f>BK316</f>
        <v>0</v>
      </c>
    </row>
    <row r="316" s="2" customFormat="1" ht="21.75" customHeight="1">
      <c r="A316" s="39"/>
      <c r="B316" s="40"/>
      <c r="C316" s="228" t="s">
        <v>462</v>
      </c>
      <c r="D316" s="228" t="s">
        <v>163</v>
      </c>
      <c r="E316" s="229" t="s">
        <v>463</v>
      </c>
      <c r="F316" s="230" t="s">
        <v>464</v>
      </c>
      <c r="G316" s="231" t="s">
        <v>319</v>
      </c>
      <c r="H316" s="232">
        <v>1</v>
      </c>
      <c r="I316" s="233"/>
      <c r="J316" s="234">
        <f>ROUND(I316*H316,2)</f>
        <v>0</v>
      </c>
      <c r="K316" s="235"/>
      <c r="L316" s="45"/>
      <c r="M316" s="236" t="s">
        <v>1</v>
      </c>
      <c r="N316" s="237" t="s">
        <v>43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263</v>
      </c>
      <c r="AT316" s="240" t="s">
        <v>163</v>
      </c>
      <c r="AU316" s="240" t="s">
        <v>88</v>
      </c>
      <c r="AY316" s="18" t="s">
        <v>160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86</v>
      </c>
      <c r="BK316" s="241">
        <f>ROUND(I316*H316,2)</f>
        <v>0</v>
      </c>
      <c r="BL316" s="18" t="s">
        <v>263</v>
      </c>
      <c r="BM316" s="240" t="s">
        <v>465</v>
      </c>
    </row>
    <row r="317" s="12" customFormat="1" ht="22.8" customHeight="1">
      <c r="A317" s="12"/>
      <c r="B317" s="212"/>
      <c r="C317" s="213"/>
      <c r="D317" s="214" t="s">
        <v>77</v>
      </c>
      <c r="E317" s="226" t="s">
        <v>466</v>
      </c>
      <c r="F317" s="226" t="s">
        <v>467</v>
      </c>
      <c r="G317" s="213"/>
      <c r="H317" s="213"/>
      <c r="I317" s="216"/>
      <c r="J317" s="227">
        <f>BK317</f>
        <v>0</v>
      </c>
      <c r="K317" s="213"/>
      <c r="L317" s="218"/>
      <c r="M317" s="219"/>
      <c r="N317" s="220"/>
      <c r="O317" s="220"/>
      <c r="P317" s="221">
        <f>SUM(P318:P330)</f>
        <v>0</v>
      </c>
      <c r="Q317" s="220"/>
      <c r="R317" s="221">
        <f>SUM(R318:R330)</f>
        <v>0</v>
      </c>
      <c r="S317" s="220"/>
      <c r="T317" s="222">
        <f>SUM(T318:T330)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3" t="s">
        <v>88</v>
      </c>
      <c r="AT317" s="224" t="s">
        <v>77</v>
      </c>
      <c r="AU317" s="224" t="s">
        <v>86</v>
      </c>
      <c r="AY317" s="223" t="s">
        <v>160</v>
      </c>
      <c r="BK317" s="225">
        <f>SUM(BK318:BK330)</f>
        <v>0</v>
      </c>
    </row>
    <row r="318" s="2" customFormat="1" ht="16.5" customHeight="1">
      <c r="A318" s="39"/>
      <c r="B318" s="40"/>
      <c r="C318" s="228" t="s">
        <v>468</v>
      </c>
      <c r="D318" s="228" t="s">
        <v>163</v>
      </c>
      <c r="E318" s="229" t="s">
        <v>469</v>
      </c>
      <c r="F318" s="230" t="s">
        <v>470</v>
      </c>
      <c r="G318" s="231" t="s">
        <v>173</v>
      </c>
      <c r="H318" s="232">
        <v>1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43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263</v>
      </c>
      <c r="AT318" s="240" t="s">
        <v>163</v>
      </c>
      <c r="AU318" s="240" t="s">
        <v>88</v>
      </c>
      <c r="AY318" s="18" t="s">
        <v>160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263</v>
      </c>
      <c r="BM318" s="240" t="s">
        <v>471</v>
      </c>
    </row>
    <row r="319" s="2" customFormat="1" ht="16.5" customHeight="1">
      <c r="A319" s="39"/>
      <c r="B319" s="40"/>
      <c r="C319" s="290" t="s">
        <v>472</v>
      </c>
      <c r="D319" s="290" t="s">
        <v>311</v>
      </c>
      <c r="E319" s="291" t="s">
        <v>473</v>
      </c>
      <c r="F319" s="292" t="s">
        <v>474</v>
      </c>
      <c r="G319" s="293" t="s">
        <v>173</v>
      </c>
      <c r="H319" s="294">
        <v>1</v>
      </c>
      <c r="I319" s="295"/>
      <c r="J319" s="296">
        <f>ROUND(I319*H319,2)</f>
        <v>0</v>
      </c>
      <c r="K319" s="297"/>
      <c r="L319" s="298"/>
      <c r="M319" s="299" t="s">
        <v>1</v>
      </c>
      <c r="N319" s="300" t="s">
        <v>43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347</v>
      </c>
      <c r="AT319" s="240" t="s">
        <v>311</v>
      </c>
      <c r="AU319" s="240" t="s">
        <v>88</v>
      </c>
      <c r="AY319" s="18" t="s">
        <v>160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263</v>
      </c>
      <c r="BM319" s="240" t="s">
        <v>475</v>
      </c>
    </row>
    <row r="320" s="2" customFormat="1" ht="21.75" customHeight="1">
      <c r="A320" s="39"/>
      <c r="B320" s="40"/>
      <c r="C320" s="290" t="s">
        <v>476</v>
      </c>
      <c r="D320" s="290" t="s">
        <v>311</v>
      </c>
      <c r="E320" s="291" t="s">
        <v>477</v>
      </c>
      <c r="F320" s="292" t="s">
        <v>478</v>
      </c>
      <c r="G320" s="293" t="s">
        <v>173</v>
      </c>
      <c r="H320" s="294">
        <v>6</v>
      </c>
      <c r="I320" s="295"/>
      <c r="J320" s="296">
        <f>ROUND(I320*H320,2)</f>
        <v>0</v>
      </c>
      <c r="K320" s="297"/>
      <c r="L320" s="298"/>
      <c r="M320" s="299" t="s">
        <v>1</v>
      </c>
      <c r="N320" s="300" t="s">
        <v>43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347</v>
      </c>
      <c r="AT320" s="240" t="s">
        <v>311</v>
      </c>
      <c r="AU320" s="240" t="s">
        <v>88</v>
      </c>
      <c r="AY320" s="18" t="s">
        <v>160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86</v>
      </c>
      <c r="BK320" s="241">
        <f>ROUND(I320*H320,2)</f>
        <v>0</v>
      </c>
      <c r="BL320" s="18" t="s">
        <v>263</v>
      </c>
      <c r="BM320" s="240" t="s">
        <v>479</v>
      </c>
    </row>
    <row r="321" s="2" customFormat="1" ht="21.75" customHeight="1">
      <c r="A321" s="39"/>
      <c r="B321" s="40"/>
      <c r="C321" s="228" t="s">
        <v>480</v>
      </c>
      <c r="D321" s="228" t="s">
        <v>163</v>
      </c>
      <c r="E321" s="229" t="s">
        <v>481</v>
      </c>
      <c r="F321" s="230" t="s">
        <v>482</v>
      </c>
      <c r="G321" s="231" t="s">
        <v>173</v>
      </c>
      <c r="H321" s="232">
        <v>6</v>
      </c>
      <c r="I321" s="233"/>
      <c r="J321" s="234">
        <f>ROUND(I321*H321,2)</f>
        <v>0</v>
      </c>
      <c r="K321" s="235"/>
      <c r="L321" s="45"/>
      <c r="M321" s="236" t="s">
        <v>1</v>
      </c>
      <c r="N321" s="237" t="s">
        <v>43</v>
      </c>
      <c r="O321" s="92"/>
      <c r="P321" s="238">
        <f>O321*H321</f>
        <v>0</v>
      </c>
      <c r="Q321" s="238">
        <v>0</v>
      </c>
      <c r="R321" s="238">
        <f>Q321*H321</f>
        <v>0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263</v>
      </c>
      <c r="AT321" s="240" t="s">
        <v>163</v>
      </c>
      <c r="AU321" s="240" t="s">
        <v>88</v>
      </c>
      <c r="AY321" s="18" t="s">
        <v>160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86</v>
      </c>
      <c r="BK321" s="241">
        <f>ROUND(I321*H321,2)</f>
        <v>0</v>
      </c>
      <c r="BL321" s="18" t="s">
        <v>263</v>
      </c>
      <c r="BM321" s="240" t="s">
        <v>483</v>
      </c>
    </row>
    <row r="322" s="2" customFormat="1" ht="16.5" customHeight="1">
      <c r="A322" s="39"/>
      <c r="B322" s="40"/>
      <c r="C322" s="228" t="s">
        <v>484</v>
      </c>
      <c r="D322" s="228" t="s">
        <v>163</v>
      </c>
      <c r="E322" s="229" t="s">
        <v>485</v>
      </c>
      <c r="F322" s="230" t="s">
        <v>486</v>
      </c>
      <c r="G322" s="231" t="s">
        <v>184</v>
      </c>
      <c r="H322" s="232">
        <v>150</v>
      </c>
      <c r="I322" s="233"/>
      <c r="J322" s="234">
        <f>ROUND(I322*H322,2)</f>
        <v>0</v>
      </c>
      <c r="K322" s="235"/>
      <c r="L322" s="45"/>
      <c r="M322" s="236" t="s">
        <v>1</v>
      </c>
      <c r="N322" s="237" t="s">
        <v>43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263</v>
      </c>
      <c r="AT322" s="240" t="s">
        <v>163</v>
      </c>
      <c r="AU322" s="240" t="s">
        <v>88</v>
      </c>
      <c r="AY322" s="18" t="s">
        <v>160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86</v>
      </c>
      <c r="BK322" s="241">
        <f>ROUND(I322*H322,2)</f>
        <v>0</v>
      </c>
      <c r="BL322" s="18" t="s">
        <v>263</v>
      </c>
      <c r="BM322" s="240" t="s">
        <v>487</v>
      </c>
    </row>
    <row r="323" s="2" customFormat="1">
      <c r="A323" s="39"/>
      <c r="B323" s="40"/>
      <c r="C323" s="41"/>
      <c r="D323" s="244" t="s">
        <v>186</v>
      </c>
      <c r="E323" s="41"/>
      <c r="F323" s="254" t="s">
        <v>488</v>
      </c>
      <c r="G323" s="41"/>
      <c r="H323" s="41"/>
      <c r="I323" s="255"/>
      <c r="J323" s="41"/>
      <c r="K323" s="41"/>
      <c r="L323" s="45"/>
      <c r="M323" s="256"/>
      <c r="N323" s="257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186</v>
      </c>
      <c r="AU323" s="18" t="s">
        <v>88</v>
      </c>
    </row>
    <row r="324" s="2" customFormat="1" ht="16.5" customHeight="1">
      <c r="A324" s="39"/>
      <c r="B324" s="40"/>
      <c r="C324" s="290" t="s">
        <v>489</v>
      </c>
      <c r="D324" s="290" t="s">
        <v>311</v>
      </c>
      <c r="E324" s="291" t="s">
        <v>490</v>
      </c>
      <c r="F324" s="292" t="s">
        <v>491</v>
      </c>
      <c r="G324" s="293" t="s">
        <v>184</v>
      </c>
      <c r="H324" s="294">
        <v>165</v>
      </c>
      <c r="I324" s="295"/>
      <c r="J324" s="296">
        <f>ROUND(I324*H324,2)</f>
        <v>0</v>
      </c>
      <c r="K324" s="297"/>
      <c r="L324" s="298"/>
      <c r="M324" s="299" t="s">
        <v>1</v>
      </c>
      <c r="N324" s="300" t="s">
        <v>43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347</v>
      </c>
      <c r="AT324" s="240" t="s">
        <v>311</v>
      </c>
      <c r="AU324" s="240" t="s">
        <v>88</v>
      </c>
      <c r="AY324" s="18" t="s">
        <v>160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86</v>
      </c>
      <c r="BK324" s="241">
        <f>ROUND(I324*H324,2)</f>
        <v>0</v>
      </c>
      <c r="BL324" s="18" t="s">
        <v>263</v>
      </c>
      <c r="BM324" s="240" t="s">
        <v>492</v>
      </c>
    </row>
    <row r="325" s="13" customFormat="1">
      <c r="A325" s="13"/>
      <c r="B325" s="242"/>
      <c r="C325" s="243"/>
      <c r="D325" s="244" t="s">
        <v>169</v>
      </c>
      <c r="E325" s="245" t="s">
        <v>1</v>
      </c>
      <c r="F325" s="246" t="s">
        <v>493</v>
      </c>
      <c r="G325" s="243"/>
      <c r="H325" s="247">
        <v>165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169</v>
      </c>
      <c r="AU325" s="253" t="s">
        <v>88</v>
      </c>
      <c r="AV325" s="13" t="s">
        <v>88</v>
      </c>
      <c r="AW325" s="13" t="s">
        <v>34</v>
      </c>
      <c r="AX325" s="13" t="s">
        <v>78</v>
      </c>
      <c r="AY325" s="253" t="s">
        <v>160</v>
      </c>
    </row>
    <row r="326" s="16" customFormat="1">
      <c r="A326" s="16"/>
      <c r="B326" s="279"/>
      <c r="C326" s="280"/>
      <c r="D326" s="244" t="s">
        <v>169</v>
      </c>
      <c r="E326" s="281" t="s">
        <v>1</v>
      </c>
      <c r="F326" s="282" t="s">
        <v>205</v>
      </c>
      <c r="G326" s="280"/>
      <c r="H326" s="283">
        <v>165</v>
      </c>
      <c r="I326" s="284"/>
      <c r="J326" s="280"/>
      <c r="K326" s="280"/>
      <c r="L326" s="285"/>
      <c r="M326" s="286"/>
      <c r="N326" s="287"/>
      <c r="O326" s="287"/>
      <c r="P326" s="287"/>
      <c r="Q326" s="287"/>
      <c r="R326" s="287"/>
      <c r="S326" s="287"/>
      <c r="T326" s="288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9" t="s">
        <v>169</v>
      </c>
      <c r="AU326" s="289" t="s">
        <v>88</v>
      </c>
      <c r="AV326" s="16" t="s">
        <v>167</v>
      </c>
      <c r="AW326" s="16" t="s">
        <v>34</v>
      </c>
      <c r="AX326" s="16" t="s">
        <v>86</v>
      </c>
      <c r="AY326" s="289" t="s">
        <v>160</v>
      </c>
    </row>
    <row r="327" s="2" customFormat="1" ht="16.5" customHeight="1">
      <c r="A327" s="39"/>
      <c r="B327" s="40"/>
      <c r="C327" s="228" t="s">
        <v>494</v>
      </c>
      <c r="D327" s="228" t="s">
        <v>163</v>
      </c>
      <c r="E327" s="229" t="s">
        <v>495</v>
      </c>
      <c r="F327" s="230" t="s">
        <v>496</v>
      </c>
      <c r="G327" s="231" t="s">
        <v>184</v>
      </c>
      <c r="H327" s="232">
        <v>400</v>
      </c>
      <c r="I327" s="233"/>
      <c r="J327" s="234">
        <f>ROUND(I327*H327,2)</f>
        <v>0</v>
      </c>
      <c r="K327" s="235"/>
      <c r="L327" s="45"/>
      <c r="M327" s="236" t="s">
        <v>1</v>
      </c>
      <c r="N327" s="237" t="s">
        <v>43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263</v>
      </c>
      <c r="AT327" s="240" t="s">
        <v>163</v>
      </c>
      <c r="AU327" s="240" t="s">
        <v>88</v>
      </c>
      <c r="AY327" s="18" t="s">
        <v>160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263</v>
      </c>
      <c r="BM327" s="240" t="s">
        <v>497</v>
      </c>
    </row>
    <row r="328" s="2" customFormat="1" ht="21.75" customHeight="1">
      <c r="A328" s="39"/>
      <c r="B328" s="40"/>
      <c r="C328" s="290" t="s">
        <v>498</v>
      </c>
      <c r="D328" s="290" t="s">
        <v>311</v>
      </c>
      <c r="E328" s="291" t="s">
        <v>499</v>
      </c>
      <c r="F328" s="292" t="s">
        <v>500</v>
      </c>
      <c r="G328" s="293" t="s">
        <v>184</v>
      </c>
      <c r="H328" s="294">
        <v>440</v>
      </c>
      <c r="I328" s="295"/>
      <c r="J328" s="296">
        <f>ROUND(I328*H328,2)</f>
        <v>0</v>
      </c>
      <c r="K328" s="297"/>
      <c r="L328" s="298"/>
      <c r="M328" s="299" t="s">
        <v>1</v>
      </c>
      <c r="N328" s="300" t="s">
        <v>43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347</v>
      </c>
      <c r="AT328" s="240" t="s">
        <v>311</v>
      </c>
      <c r="AU328" s="240" t="s">
        <v>88</v>
      </c>
      <c r="AY328" s="18" t="s">
        <v>160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86</v>
      </c>
      <c r="BK328" s="241">
        <f>ROUND(I328*H328,2)</f>
        <v>0</v>
      </c>
      <c r="BL328" s="18" t="s">
        <v>263</v>
      </c>
      <c r="BM328" s="240" t="s">
        <v>501</v>
      </c>
    </row>
    <row r="329" s="13" customFormat="1">
      <c r="A329" s="13"/>
      <c r="B329" s="242"/>
      <c r="C329" s="243"/>
      <c r="D329" s="244" t="s">
        <v>169</v>
      </c>
      <c r="E329" s="245" t="s">
        <v>1</v>
      </c>
      <c r="F329" s="246" t="s">
        <v>502</v>
      </c>
      <c r="G329" s="243"/>
      <c r="H329" s="247">
        <v>440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169</v>
      </c>
      <c r="AU329" s="253" t="s">
        <v>88</v>
      </c>
      <c r="AV329" s="13" t="s">
        <v>88</v>
      </c>
      <c r="AW329" s="13" t="s">
        <v>34</v>
      </c>
      <c r="AX329" s="13" t="s">
        <v>78</v>
      </c>
      <c r="AY329" s="253" t="s">
        <v>160</v>
      </c>
    </row>
    <row r="330" s="16" customFormat="1">
      <c r="A330" s="16"/>
      <c r="B330" s="279"/>
      <c r="C330" s="280"/>
      <c r="D330" s="244" t="s">
        <v>169</v>
      </c>
      <c r="E330" s="281" t="s">
        <v>1</v>
      </c>
      <c r="F330" s="282" t="s">
        <v>205</v>
      </c>
      <c r="G330" s="280"/>
      <c r="H330" s="283">
        <v>440</v>
      </c>
      <c r="I330" s="284"/>
      <c r="J330" s="280"/>
      <c r="K330" s="280"/>
      <c r="L330" s="285"/>
      <c r="M330" s="286"/>
      <c r="N330" s="287"/>
      <c r="O330" s="287"/>
      <c r="P330" s="287"/>
      <c r="Q330" s="287"/>
      <c r="R330" s="287"/>
      <c r="S330" s="287"/>
      <c r="T330" s="288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89" t="s">
        <v>169</v>
      </c>
      <c r="AU330" s="289" t="s">
        <v>88</v>
      </c>
      <c r="AV330" s="16" t="s">
        <v>167</v>
      </c>
      <c r="AW330" s="16" t="s">
        <v>34</v>
      </c>
      <c r="AX330" s="16" t="s">
        <v>86</v>
      </c>
      <c r="AY330" s="289" t="s">
        <v>160</v>
      </c>
    </row>
    <row r="331" s="12" customFormat="1" ht="22.8" customHeight="1">
      <c r="A331" s="12"/>
      <c r="B331" s="212"/>
      <c r="C331" s="213"/>
      <c r="D331" s="214" t="s">
        <v>77</v>
      </c>
      <c r="E331" s="226" t="s">
        <v>503</v>
      </c>
      <c r="F331" s="226" t="s">
        <v>504</v>
      </c>
      <c r="G331" s="213"/>
      <c r="H331" s="213"/>
      <c r="I331" s="216"/>
      <c r="J331" s="227">
        <f>BK331</f>
        <v>0</v>
      </c>
      <c r="K331" s="213"/>
      <c r="L331" s="218"/>
      <c r="M331" s="219"/>
      <c r="N331" s="220"/>
      <c r="O331" s="220"/>
      <c r="P331" s="221">
        <f>SUM(P332:P334)</f>
        <v>0</v>
      </c>
      <c r="Q331" s="220"/>
      <c r="R331" s="221">
        <f>SUM(R332:R334)</f>
        <v>0</v>
      </c>
      <c r="S331" s="220"/>
      <c r="T331" s="222">
        <f>SUM(T332:T334)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3" t="s">
        <v>88</v>
      </c>
      <c r="AT331" s="224" t="s">
        <v>77</v>
      </c>
      <c r="AU331" s="224" t="s">
        <v>86</v>
      </c>
      <c r="AY331" s="223" t="s">
        <v>160</v>
      </c>
      <c r="BK331" s="225">
        <f>SUM(BK332:BK334)</f>
        <v>0</v>
      </c>
    </row>
    <row r="332" s="2" customFormat="1" ht="16.5" customHeight="1">
      <c r="A332" s="39"/>
      <c r="B332" s="40"/>
      <c r="C332" s="228" t="s">
        <v>505</v>
      </c>
      <c r="D332" s="228" t="s">
        <v>163</v>
      </c>
      <c r="E332" s="229" t="s">
        <v>506</v>
      </c>
      <c r="F332" s="230" t="s">
        <v>507</v>
      </c>
      <c r="G332" s="231" t="s">
        <v>173</v>
      </c>
      <c r="H332" s="232">
        <v>1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43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263</v>
      </c>
      <c r="AT332" s="240" t="s">
        <v>163</v>
      </c>
      <c r="AU332" s="240" t="s">
        <v>88</v>
      </c>
      <c r="AY332" s="18" t="s">
        <v>160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86</v>
      </c>
      <c r="BK332" s="241">
        <f>ROUND(I332*H332,2)</f>
        <v>0</v>
      </c>
      <c r="BL332" s="18" t="s">
        <v>263</v>
      </c>
      <c r="BM332" s="240" t="s">
        <v>508</v>
      </c>
    </row>
    <row r="333" s="2" customFormat="1" ht="21.75" customHeight="1">
      <c r="A333" s="39"/>
      <c r="B333" s="40"/>
      <c r="C333" s="228" t="s">
        <v>509</v>
      </c>
      <c r="D333" s="228" t="s">
        <v>163</v>
      </c>
      <c r="E333" s="229" t="s">
        <v>510</v>
      </c>
      <c r="F333" s="230" t="s">
        <v>511</v>
      </c>
      <c r="G333" s="231" t="s">
        <v>173</v>
      </c>
      <c r="H333" s="232">
        <v>4</v>
      </c>
      <c r="I333" s="233"/>
      <c r="J333" s="234">
        <f>ROUND(I333*H333,2)</f>
        <v>0</v>
      </c>
      <c r="K333" s="235"/>
      <c r="L333" s="45"/>
      <c r="M333" s="236" t="s">
        <v>1</v>
      </c>
      <c r="N333" s="237" t="s">
        <v>43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263</v>
      </c>
      <c r="AT333" s="240" t="s">
        <v>163</v>
      </c>
      <c r="AU333" s="240" t="s">
        <v>88</v>
      </c>
      <c r="AY333" s="18" t="s">
        <v>160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86</v>
      </c>
      <c r="BK333" s="241">
        <f>ROUND(I333*H333,2)</f>
        <v>0</v>
      </c>
      <c r="BL333" s="18" t="s">
        <v>263</v>
      </c>
      <c r="BM333" s="240" t="s">
        <v>512</v>
      </c>
    </row>
    <row r="334" s="2" customFormat="1">
      <c r="A334" s="39"/>
      <c r="B334" s="40"/>
      <c r="C334" s="41"/>
      <c r="D334" s="244" t="s">
        <v>186</v>
      </c>
      <c r="E334" s="41"/>
      <c r="F334" s="254" t="s">
        <v>513</v>
      </c>
      <c r="G334" s="41"/>
      <c r="H334" s="41"/>
      <c r="I334" s="255"/>
      <c r="J334" s="41"/>
      <c r="K334" s="41"/>
      <c r="L334" s="45"/>
      <c r="M334" s="256"/>
      <c r="N334" s="257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186</v>
      </c>
      <c r="AU334" s="18" t="s">
        <v>88</v>
      </c>
    </row>
    <row r="335" s="12" customFormat="1" ht="22.8" customHeight="1">
      <c r="A335" s="12"/>
      <c r="B335" s="212"/>
      <c r="C335" s="213"/>
      <c r="D335" s="214" t="s">
        <v>77</v>
      </c>
      <c r="E335" s="226" t="s">
        <v>514</v>
      </c>
      <c r="F335" s="226" t="s">
        <v>515</v>
      </c>
      <c r="G335" s="213"/>
      <c r="H335" s="213"/>
      <c r="I335" s="216"/>
      <c r="J335" s="227">
        <f>BK335</f>
        <v>0</v>
      </c>
      <c r="K335" s="213"/>
      <c r="L335" s="218"/>
      <c r="M335" s="219"/>
      <c r="N335" s="220"/>
      <c r="O335" s="220"/>
      <c r="P335" s="221">
        <f>SUM(P336:P355)</f>
        <v>0</v>
      </c>
      <c r="Q335" s="220"/>
      <c r="R335" s="221">
        <f>SUM(R336:R355)</f>
        <v>0.144376</v>
      </c>
      <c r="S335" s="220"/>
      <c r="T335" s="222">
        <f>SUM(T336:T355)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3" t="s">
        <v>88</v>
      </c>
      <c r="AT335" s="224" t="s">
        <v>77</v>
      </c>
      <c r="AU335" s="224" t="s">
        <v>86</v>
      </c>
      <c r="AY335" s="223" t="s">
        <v>160</v>
      </c>
      <c r="BK335" s="225">
        <f>SUM(BK336:BK355)</f>
        <v>0</v>
      </c>
    </row>
    <row r="336" s="2" customFormat="1" ht="16.5" customHeight="1">
      <c r="A336" s="39"/>
      <c r="B336" s="40"/>
      <c r="C336" s="228" t="s">
        <v>516</v>
      </c>
      <c r="D336" s="228" t="s">
        <v>163</v>
      </c>
      <c r="E336" s="229" t="s">
        <v>517</v>
      </c>
      <c r="F336" s="230" t="s">
        <v>518</v>
      </c>
      <c r="G336" s="231" t="s">
        <v>184</v>
      </c>
      <c r="H336" s="232">
        <v>27.699999999999999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43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263</v>
      </c>
      <c r="AT336" s="240" t="s">
        <v>163</v>
      </c>
      <c r="AU336" s="240" t="s">
        <v>88</v>
      </c>
      <c r="AY336" s="18" t="s">
        <v>160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263</v>
      </c>
      <c r="BM336" s="240" t="s">
        <v>519</v>
      </c>
    </row>
    <row r="337" s="2" customFormat="1">
      <c r="A337" s="39"/>
      <c r="B337" s="40"/>
      <c r="C337" s="41"/>
      <c r="D337" s="244" t="s">
        <v>186</v>
      </c>
      <c r="E337" s="41"/>
      <c r="F337" s="254" t="s">
        <v>520</v>
      </c>
      <c r="G337" s="41"/>
      <c r="H337" s="41"/>
      <c r="I337" s="255"/>
      <c r="J337" s="41"/>
      <c r="K337" s="41"/>
      <c r="L337" s="45"/>
      <c r="M337" s="256"/>
      <c r="N337" s="257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186</v>
      </c>
      <c r="AU337" s="18" t="s">
        <v>88</v>
      </c>
    </row>
    <row r="338" s="14" customFormat="1">
      <c r="A338" s="14"/>
      <c r="B338" s="258"/>
      <c r="C338" s="259"/>
      <c r="D338" s="244" t="s">
        <v>169</v>
      </c>
      <c r="E338" s="260" t="s">
        <v>1</v>
      </c>
      <c r="F338" s="261" t="s">
        <v>254</v>
      </c>
      <c r="G338" s="259"/>
      <c r="H338" s="260" t="s">
        <v>1</v>
      </c>
      <c r="I338" s="262"/>
      <c r="J338" s="259"/>
      <c r="K338" s="259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169</v>
      </c>
      <c r="AU338" s="267" t="s">
        <v>88</v>
      </c>
      <c r="AV338" s="14" t="s">
        <v>86</v>
      </c>
      <c r="AW338" s="14" t="s">
        <v>34</v>
      </c>
      <c r="AX338" s="14" t="s">
        <v>78</v>
      </c>
      <c r="AY338" s="267" t="s">
        <v>160</v>
      </c>
    </row>
    <row r="339" s="13" customFormat="1">
      <c r="A339" s="13"/>
      <c r="B339" s="242"/>
      <c r="C339" s="243"/>
      <c r="D339" s="244" t="s">
        <v>169</v>
      </c>
      <c r="E339" s="245" t="s">
        <v>1</v>
      </c>
      <c r="F339" s="246" t="s">
        <v>255</v>
      </c>
      <c r="G339" s="243"/>
      <c r="H339" s="247">
        <v>3.6000000000000001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169</v>
      </c>
      <c r="AU339" s="253" t="s">
        <v>88</v>
      </c>
      <c r="AV339" s="13" t="s">
        <v>88</v>
      </c>
      <c r="AW339" s="13" t="s">
        <v>34</v>
      </c>
      <c r="AX339" s="13" t="s">
        <v>78</v>
      </c>
      <c r="AY339" s="253" t="s">
        <v>160</v>
      </c>
    </row>
    <row r="340" s="14" customFormat="1">
      <c r="A340" s="14"/>
      <c r="B340" s="258"/>
      <c r="C340" s="259"/>
      <c r="D340" s="244" t="s">
        <v>169</v>
      </c>
      <c r="E340" s="260" t="s">
        <v>1</v>
      </c>
      <c r="F340" s="261" t="s">
        <v>256</v>
      </c>
      <c r="G340" s="259"/>
      <c r="H340" s="260" t="s">
        <v>1</v>
      </c>
      <c r="I340" s="262"/>
      <c r="J340" s="259"/>
      <c r="K340" s="259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169</v>
      </c>
      <c r="AU340" s="267" t="s">
        <v>88</v>
      </c>
      <c r="AV340" s="14" t="s">
        <v>86</v>
      </c>
      <c r="AW340" s="14" t="s">
        <v>34</v>
      </c>
      <c r="AX340" s="14" t="s">
        <v>78</v>
      </c>
      <c r="AY340" s="267" t="s">
        <v>160</v>
      </c>
    </row>
    <row r="341" s="13" customFormat="1">
      <c r="A341" s="13"/>
      <c r="B341" s="242"/>
      <c r="C341" s="243"/>
      <c r="D341" s="244" t="s">
        <v>169</v>
      </c>
      <c r="E341" s="245" t="s">
        <v>1</v>
      </c>
      <c r="F341" s="246" t="s">
        <v>257</v>
      </c>
      <c r="G341" s="243"/>
      <c r="H341" s="247">
        <v>7.2000000000000002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169</v>
      </c>
      <c r="AU341" s="253" t="s">
        <v>88</v>
      </c>
      <c r="AV341" s="13" t="s">
        <v>88</v>
      </c>
      <c r="AW341" s="13" t="s">
        <v>34</v>
      </c>
      <c r="AX341" s="13" t="s">
        <v>78</v>
      </c>
      <c r="AY341" s="253" t="s">
        <v>160</v>
      </c>
    </row>
    <row r="342" s="13" customFormat="1">
      <c r="A342" s="13"/>
      <c r="B342" s="242"/>
      <c r="C342" s="243"/>
      <c r="D342" s="244" t="s">
        <v>169</v>
      </c>
      <c r="E342" s="245" t="s">
        <v>1</v>
      </c>
      <c r="F342" s="246" t="s">
        <v>258</v>
      </c>
      <c r="G342" s="243"/>
      <c r="H342" s="247">
        <v>1.2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169</v>
      </c>
      <c r="AU342" s="253" t="s">
        <v>88</v>
      </c>
      <c r="AV342" s="13" t="s">
        <v>88</v>
      </c>
      <c r="AW342" s="13" t="s">
        <v>34</v>
      </c>
      <c r="AX342" s="13" t="s">
        <v>78</v>
      </c>
      <c r="AY342" s="253" t="s">
        <v>160</v>
      </c>
    </row>
    <row r="343" s="14" customFormat="1">
      <c r="A343" s="14"/>
      <c r="B343" s="258"/>
      <c r="C343" s="259"/>
      <c r="D343" s="244" t="s">
        <v>169</v>
      </c>
      <c r="E343" s="260" t="s">
        <v>1</v>
      </c>
      <c r="F343" s="261" t="s">
        <v>521</v>
      </c>
      <c r="G343" s="259"/>
      <c r="H343" s="260" t="s">
        <v>1</v>
      </c>
      <c r="I343" s="262"/>
      <c r="J343" s="259"/>
      <c r="K343" s="259"/>
      <c r="L343" s="263"/>
      <c r="M343" s="264"/>
      <c r="N343" s="265"/>
      <c r="O343" s="265"/>
      <c r="P343" s="265"/>
      <c r="Q343" s="265"/>
      <c r="R343" s="265"/>
      <c r="S343" s="265"/>
      <c r="T343" s="26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7" t="s">
        <v>169</v>
      </c>
      <c r="AU343" s="267" t="s">
        <v>88</v>
      </c>
      <c r="AV343" s="14" t="s">
        <v>86</v>
      </c>
      <c r="AW343" s="14" t="s">
        <v>34</v>
      </c>
      <c r="AX343" s="14" t="s">
        <v>78</v>
      </c>
      <c r="AY343" s="267" t="s">
        <v>160</v>
      </c>
    </row>
    <row r="344" s="13" customFormat="1">
      <c r="A344" s="13"/>
      <c r="B344" s="242"/>
      <c r="C344" s="243"/>
      <c r="D344" s="244" t="s">
        <v>169</v>
      </c>
      <c r="E344" s="245" t="s">
        <v>1</v>
      </c>
      <c r="F344" s="246" t="s">
        <v>522</v>
      </c>
      <c r="G344" s="243"/>
      <c r="H344" s="247">
        <v>10.800000000000001</v>
      </c>
      <c r="I344" s="248"/>
      <c r="J344" s="243"/>
      <c r="K344" s="243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169</v>
      </c>
      <c r="AU344" s="253" t="s">
        <v>88</v>
      </c>
      <c r="AV344" s="13" t="s">
        <v>88</v>
      </c>
      <c r="AW344" s="13" t="s">
        <v>34</v>
      </c>
      <c r="AX344" s="13" t="s">
        <v>78</v>
      </c>
      <c r="AY344" s="253" t="s">
        <v>160</v>
      </c>
    </row>
    <row r="345" s="13" customFormat="1">
      <c r="A345" s="13"/>
      <c r="B345" s="242"/>
      <c r="C345" s="243"/>
      <c r="D345" s="244" t="s">
        <v>169</v>
      </c>
      <c r="E345" s="245" t="s">
        <v>1</v>
      </c>
      <c r="F345" s="246" t="s">
        <v>258</v>
      </c>
      <c r="G345" s="243"/>
      <c r="H345" s="247">
        <v>1.2</v>
      </c>
      <c r="I345" s="248"/>
      <c r="J345" s="243"/>
      <c r="K345" s="243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169</v>
      </c>
      <c r="AU345" s="253" t="s">
        <v>88</v>
      </c>
      <c r="AV345" s="13" t="s">
        <v>88</v>
      </c>
      <c r="AW345" s="13" t="s">
        <v>34</v>
      </c>
      <c r="AX345" s="13" t="s">
        <v>78</v>
      </c>
      <c r="AY345" s="253" t="s">
        <v>160</v>
      </c>
    </row>
    <row r="346" s="13" customFormat="1">
      <c r="A346" s="13"/>
      <c r="B346" s="242"/>
      <c r="C346" s="243"/>
      <c r="D346" s="244" t="s">
        <v>169</v>
      </c>
      <c r="E346" s="245" t="s">
        <v>1</v>
      </c>
      <c r="F346" s="246" t="s">
        <v>268</v>
      </c>
      <c r="G346" s="243"/>
      <c r="H346" s="247">
        <v>1.6000000000000001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169</v>
      </c>
      <c r="AU346" s="253" t="s">
        <v>88</v>
      </c>
      <c r="AV346" s="13" t="s">
        <v>88</v>
      </c>
      <c r="AW346" s="13" t="s">
        <v>34</v>
      </c>
      <c r="AX346" s="13" t="s">
        <v>78</v>
      </c>
      <c r="AY346" s="253" t="s">
        <v>160</v>
      </c>
    </row>
    <row r="347" s="13" customFormat="1">
      <c r="A347" s="13"/>
      <c r="B347" s="242"/>
      <c r="C347" s="243"/>
      <c r="D347" s="244" t="s">
        <v>169</v>
      </c>
      <c r="E347" s="245" t="s">
        <v>1</v>
      </c>
      <c r="F347" s="246" t="s">
        <v>523</v>
      </c>
      <c r="G347" s="243"/>
      <c r="H347" s="247">
        <v>2.1000000000000001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169</v>
      </c>
      <c r="AU347" s="253" t="s">
        <v>88</v>
      </c>
      <c r="AV347" s="13" t="s">
        <v>88</v>
      </c>
      <c r="AW347" s="13" t="s">
        <v>34</v>
      </c>
      <c r="AX347" s="13" t="s">
        <v>78</v>
      </c>
      <c r="AY347" s="253" t="s">
        <v>160</v>
      </c>
    </row>
    <row r="348" s="16" customFormat="1">
      <c r="A348" s="16"/>
      <c r="B348" s="279"/>
      <c r="C348" s="280"/>
      <c r="D348" s="244" t="s">
        <v>169</v>
      </c>
      <c r="E348" s="281" t="s">
        <v>1</v>
      </c>
      <c r="F348" s="282" t="s">
        <v>205</v>
      </c>
      <c r="G348" s="280"/>
      <c r="H348" s="283">
        <v>27.700000000000003</v>
      </c>
      <c r="I348" s="284"/>
      <c r="J348" s="280"/>
      <c r="K348" s="280"/>
      <c r="L348" s="285"/>
      <c r="M348" s="286"/>
      <c r="N348" s="287"/>
      <c r="O348" s="287"/>
      <c r="P348" s="287"/>
      <c r="Q348" s="287"/>
      <c r="R348" s="287"/>
      <c r="S348" s="287"/>
      <c r="T348" s="288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89" t="s">
        <v>169</v>
      </c>
      <c r="AU348" s="289" t="s">
        <v>88</v>
      </c>
      <c r="AV348" s="16" t="s">
        <v>167</v>
      </c>
      <c r="AW348" s="16" t="s">
        <v>34</v>
      </c>
      <c r="AX348" s="16" t="s">
        <v>86</v>
      </c>
      <c r="AY348" s="289" t="s">
        <v>160</v>
      </c>
    </row>
    <row r="349" s="2" customFormat="1" ht="16.5" customHeight="1">
      <c r="A349" s="39"/>
      <c r="B349" s="40"/>
      <c r="C349" s="228" t="s">
        <v>524</v>
      </c>
      <c r="D349" s="228" t="s">
        <v>163</v>
      </c>
      <c r="E349" s="229" t="s">
        <v>525</v>
      </c>
      <c r="F349" s="230" t="s">
        <v>526</v>
      </c>
      <c r="G349" s="231" t="s">
        <v>184</v>
      </c>
      <c r="H349" s="232">
        <v>21.600000000000001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43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263</v>
      </c>
      <c r="AT349" s="240" t="s">
        <v>163</v>
      </c>
      <c r="AU349" s="240" t="s">
        <v>88</v>
      </c>
      <c r="AY349" s="18" t="s">
        <v>160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86</v>
      </c>
      <c r="BK349" s="241">
        <f>ROUND(I349*H349,2)</f>
        <v>0</v>
      </c>
      <c r="BL349" s="18" t="s">
        <v>263</v>
      </c>
      <c r="BM349" s="240" t="s">
        <v>527</v>
      </c>
    </row>
    <row r="350" s="13" customFormat="1">
      <c r="A350" s="13"/>
      <c r="B350" s="242"/>
      <c r="C350" s="243"/>
      <c r="D350" s="244" t="s">
        <v>169</v>
      </c>
      <c r="E350" s="245" t="s">
        <v>1</v>
      </c>
      <c r="F350" s="246" t="s">
        <v>528</v>
      </c>
      <c r="G350" s="243"/>
      <c r="H350" s="247">
        <v>16.399999999999999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169</v>
      </c>
      <c r="AU350" s="253" t="s">
        <v>88</v>
      </c>
      <c r="AV350" s="13" t="s">
        <v>88</v>
      </c>
      <c r="AW350" s="13" t="s">
        <v>34</v>
      </c>
      <c r="AX350" s="13" t="s">
        <v>78</v>
      </c>
      <c r="AY350" s="253" t="s">
        <v>160</v>
      </c>
    </row>
    <row r="351" s="13" customFormat="1">
      <c r="A351" s="13"/>
      <c r="B351" s="242"/>
      <c r="C351" s="243"/>
      <c r="D351" s="244" t="s">
        <v>169</v>
      </c>
      <c r="E351" s="245" t="s">
        <v>1</v>
      </c>
      <c r="F351" s="246" t="s">
        <v>529</v>
      </c>
      <c r="G351" s="243"/>
      <c r="H351" s="247">
        <v>5.2000000000000002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169</v>
      </c>
      <c r="AU351" s="253" t="s">
        <v>88</v>
      </c>
      <c r="AV351" s="13" t="s">
        <v>88</v>
      </c>
      <c r="AW351" s="13" t="s">
        <v>34</v>
      </c>
      <c r="AX351" s="13" t="s">
        <v>78</v>
      </c>
      <c r="AY351" s="253" t="s">
        <v>160</v>
      </c>
    </row>
    <row r="352" s="16" customFormat="1">
      <c r="A352" s="16"/>
      <c r="B352" s="279"/>
      <c r="C352" s="280"/>
      <c r="D352" s="244" t="s">
        <v>169</v>
      </c>
      <c r="E352" s="281" t="s">
        <v>1</v>
      </c>
      <c r="F352" s="282" t="s">
        <v>205</v>
      </c>
      <c r="G352" s="280"/>
      <c r="H352" s="283">
        <v>21.599999999999998</v>
      </c>
      <c r="I352" s="284"/>
      <c r="J352" s="280"/>
      <c r="K352" s="280"/>
      <c r="L352" s="285"/>
      <c r="M352" s="286"/>
      <c r="N352" s="287"/>
      <c r="O352" s="287"/>
      <c r="P352" s="287"/>
      <c r="Q352" s="287"/>
      <c r="R352" s="287"/>
      <c r="S352" s="287"/>
      <c r="T352" s="288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89" t="s">
        <v>169</v>
      </c>
      <c r="AU352" s="289" t="s">
        <v>88</v>
      </c>
      <c r="AV352" s="16" t="s">
        <v>167</v>
      </c>
      <c r="AW352" s="16" t="s">
        <v>34</v>
      </c>
      <c r="AX352" s="16" t="s">
        <v>86</v>
      </c>
      <c r="AY352" s="289" t="s">
        <v>160</v>
      </c>
    </row>
    <row r="353" s="2" customFormat="1" ht="33" customHeight="1">
      <c r="A353" s="39"/>
      <c r="B353" s="40"/>
      <c r="C353" s="228" t="s">
        <v>530</v>
      </c>
      <c r="D353" s="228" t="s">
        <v>163</v>
      </c>
      <c r="E353" s="229" t="s">
        <v>531</v>
      </c>
      <c r="F353" s="230" t="s">
        <v>532</v>
      </c>
      <c r="G353" s="231" t="s">
        <v>184</v>
      </c>
      <c r="H353" s="232">
        <v>27.699999999999999</v>
      </c>
      <c r="I353" s="233"/>
      <c r="J353" s="234">
        <f>ROUND(I353*H353,2)</f>
        <v>0</v>
      </c>
      <c r="K353" s="235"/>
      <c r="L353" s="45"/>
      <c r="M353" s="236" t="s">
        <v>1</v>
      </c>
      <c r="N353" s="237" t="s">
        <v>43</v>
      </c>
      <c r="O353" s="92"/>
      <c r="P353" s="238">
        <f>O353*H353</f>
        <v>0</v>
      </c>
      <c r="Q353" s="238">
        <v>0.0035200000000000001</v>
      </c>
      <c r="R353" s="238">
        <f>Q353*H353</f>
        <v>0.097504000000000007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263</v>
      </c>
      <c r="AT353" s="240" t="s">
        <v>163</v>
      </c>
      <c r="AU353" s="240" t="s">
        <v>88</v>
      </c>
      <c r="AY353" s="18" t="s">
        <v>160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86</v>
      </c>
      <c r="BK353" s="241">
        <f>ROUND(I353*H353,2)</f>
        <v>0</v>
      </c>
      <c r="BL353" s="18" t="s">
        <v>263</v>
      </c>
      <c r="BM353" s="240" t="s">
        <v>533</v>
      </c>
    </row>
    <row r="354" s="2" customFormat="1" ht="21.75" customHeight="1">
      <c r="A354" s="39"/>
      <c r="B354" s="40"/>
      <c r="C354" s="228" t="s">
        <v>534</v>
      </c>
      <c r="D354" s="228" t="s">
        <v>163</v>
      </c>
      <c r="E354" s="229" t="s">
        <v>535</v>
      </c>
      <c r="F354" s="230" t="s">
        <v>536</v>
      </c>
      <c r="G354" s="231" t="s">
        <v>184</v>
      </c>
      <c r="H354" s="232">
        <v>21.600000000000001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43</v>
      </c>
      <c r="O354" s="92"/>
      <c r="P354" s="238">
        <f>O354*H354</f>
        <v>0</v>
      </c>
      <c r="Q354" s="238">
        <v>0.0021700000000000001</v>
      </c>
      <c r="R354" s="238">
        <f>Q354*H354</f>
        <v>0.046872000000000004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263</v>
      </c>
      <c r="AT354" s="240" t="s">
        <v>163</v>
      </c>
      <c r="AU354" s="240" t="s">
        <v>88</v>
      </c>
      <c r="AY354" s="18" t="s">
        <v>160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263</v>
      </c>
      <c r="BM354" s="240" t="s">
        <v>537</v>
      </c>
    </row>
    <row r="355" s="2" customFormat="1" ht="21.75" customHeight="1">
      <c r="A355" s="39"/>
      <c r="B355" s="40"/>
      <c r="C355" s="228" t="s">
        <v>538</v>
      </c>
      <c r="D355" s="228" t="s">
        <v>163</v>
      </c>
      <c r="E355" s="229" t="s">
        <v>539</v>
      </c>
      <c r="F355" s="230" t="s">
        <v>540</v>
      </c>
      <c r="G355" s="231" t="s">
        <v>541</v>
      </c>
      <c r="H355" s="301"/>
      <c r="I355" s="233"/>
      <c r="J355" s="234">
        <f>ROUND(I355*H355,2)</f>
        <v>0</v>
      </c>
      <c r="K355" s="235"/>
      <c r="L355" s="45"/>
      <c r="M355" s="236" t="s">
        <v>1</v>
      </c>
      <c r="N355" s="237" t="s">
        <v>43</v>
      </c>
      <c r="O355" s="92"/>
      <c r="P355" s="238">
        <f>O355*H355</f>
        <v>0</v>
      </c>
      <c r="Q355" s="238">
        <v>0</v>
      </c>
      <c r="R355" s="238">
        <f>Q355*H355</f>
        <v>0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263</v>
      </c>
      <c r="AT355" s="240" t="s">
        <v>163</v>
      </c>
      <c r="AU355" s="240" t="s">
        <v>88</v>
      </c>
      <c r="AY355" s="18" t="s">
        <v>160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86</v>
      </c>
      <c r="BK355" s="241">
        <f>ROUND(I355*H355,2)</f>
        <v>0</v>
      </c>
      <c r="BL355" s="18" t="s">
        <v>263</v>
      </c>
      <c r="BM355" s="240" t="s">
        <v>542</v>
      </c>
    </row>
    <row r="356" s="12" customFormat="1" ht="22.8" customHeight="1">
      <c r="A356" s="12"/>
      <c r="B356" s="212"/>
      <c r="C356" s="213"/>
      <c r="D356" s="214" t="s">
        <v>77</v>
      </c>
      <c r="E356" s="226" t="s">
        <v>543</v>
      </c>
      <c r="F356" s="226" t="s">
        <v>544</v>
      </c>
      <c r="G356" s="213"/>
      <c r="H356" s="213"/>
      <c r="I356" s="216"/>
      <c r="J356" s="227">
        <f>BK356</f>
        <v>0</v>
      </c>
      <c r="K356" s="213"/>
      <c r="L356" s="218"/>
      <c r="M356" s="219"/>
      <c r="N356" s="220"/>
      <c r="O356" s="220"/>
      <c r="P356" s="221">
        <f>SUM(P357:P407)</f>
        <v>0</v>
      </c>
      <c r="Q356" s="220"/>
      <c r="R356" s="221">
        <f>SUM(R357:R407)</f>
        <v>0.53814280000000003</v>
      </c>
      <c r="S356" s="220"/>
      <c r="T356" s="222">
        <f>SUM(T357:T407)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3" t="s">
        <v>88</v>
      </c>
      <c r="AT356" s="224" t="s">
        <v>77</v>
      </c>
      <c r="AU356" s="224" t="s">
        <v>86</v>
      </c>
      <c r="AY356" s="223" t="s">
        <v>160</v>
      </c>
      <c r="BK356" s="225">
        <f>SUM(BK357:BK407)</f>
        <v>0</v>
      </c>
    </row>
    <row r="357" s="2" customFormat="1" ht="21.75" customHeight="1">
      <c r="A357" s="39"/>
      <c r="B357" s="40"/>
      <c r="C357" s="228" t="s">
        <v>545</v>
      </c>
      <c r="D357" s="228" t="s">
        <v>163</v>
      </c>
      <c r="E357" s="229" t="s">
        <v>546</v>
      </c>
      <c r="F357" s="230" t="s">
        <v>547</v>
      </c>
      <c r="G357" s="231" t="s">
        <v>173</v>
      </c>
      <c r="H357" s="232">
        <v>14</v>
      </c>
      <c r="I357" s="233"/>
      <c r="J357" s="234">
        <f>ROUND(I357*H357,2)</f>
        <v>0</v>
      </c>
      <c r="K357" s="235"/>
      <c r="L357" s="45"/>
      <c r="M357" s="236" t="s">
        <v>1</v>
      </c>
      <c r="N357" s="237" t="s">
        <v>43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263</v>
      </c>
      <c r="AT357" s="240" t="s">
        <v>163</v>
      </c>
      <c r="AU357" s="240" t="s">
        <v>88</v>
      </c>
      <c r="AY357" s="18" t="s">
        <v>160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86</v>
      </c>
      <c r="BK357" s="241">
        <f>ROUND(I357*H357,2)</f>
        <v>0</v>
      </c>
      <c r="BL357" s="18" t="s">
        <v>263</v>
      </c>
      <c r="BM357" s="240" t="s">
        <v>548</v>
      </c>
    </row>
    <row r="358" s="2" customFormat="1" ht="21.75" customHeight="1">
      <c r="A358" s="39"/>
      <c r="B358" s="40"/>
      <c r="C358" s="228" t="s">
        <v>549</v>
      </c>
      <c r="D358" s="228" t="s">
        <v>163</v>
      </c>
      <c r="E358" s="229" t="s">
        <v>550</v>
      </c>
      <c r="F358" s="230" t="s">
        <v>551</v>
      </c>
      <c r="G358" s="231" t="s">
        <v>173</v>
      </c>
      <c r="H358" s="232">
        <v>8</v>
      </c>
      <c r="I358" s="233"/>
      <c r="J358" s="234">
        <f>ROUND(I358*H358,2)</f>
        <v>0</v>
      </c>
      <c r="K358" s="235"/>
      <c r="L358" s="45"/>
      <c r="M358" s="236" t="s">
        <v>1</v>
      </c>
      <c r="N358" s="237" t="s">
        <v>43</v>
      </c>
      <c r="O358" s="92"/>
      <c r="P358" s="238">
        <f>O358*H358</f>
        <v>0</v>
      </c>
      <c r="Q358" s="238">
        <v>0.00027</v>
      </c>
      <c r="R358" s="238">
        <f>Q358*H358</f>
        <v>0.00216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263</v>
      </c>
      <c r="AT358" s="240" t="s">
        <v>163</v>
      </c>
      <c r="AU358" s="240" t="s">
        <v>88</v>
      </c>
      <c r="AY358" s="18" t="s">
        <v>160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263</v>
      </c>
      <c r="BM358" s="240" t="s">
        <v>552</v>
      </c>
    </row>
    <row r="359" s="13" customFormat="1">
      <c r="A359" s="13"/>
      <c r="B359" s="242"/>
      <c r="C359" s="243"/>
      <c r="D359" s="244" t="s">
        <v>169</v>
      </c>
      <c r="E359" s="245" t="s">
        <v>1</v>
      </c>
      <c r="F359" s="246" t="s">
        <v>553</v>
      </c>
      <c r="G359" s="243"/>
      <c r="H359" s="247">
        <v>6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169</v>
      </c>
      <c r="AU359" s="253" t="s">
        <v>88</v>
      </c>
      <c r="AV359" s="13" t="s">
        <v>88</v>
      </c>
      <c r="AW359" s="13" t="s">
        <v>34</v>
      </c>
      <c r="AX359" s="13" t="s">
        <v>78</v>
      </c>
      <c r="AY359" s="253" t="s">
        <v>160</v>
      </c>
    </row>
    <row r="360" s="13" customFormat="1">
      <c r="A360" s="13"/>
      <c r="B360" s="242"/>
      <c r="C360" s="243"/>
      <c r="D360" s="244" t="s">
        <v>169</v>
      </c>
      <c r="E360" s="245" t="s">
        <v>1</v>
      </c>
      <c r="F360" s="246" t="s">
        <v>88</v>
      </c>
      <c r="G360" s="243"/>
      <c r="H360" s="247">
        <v>2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169</v>
      </c>
      <c r="AU360" s="253" t="s">
        <v>88</v>
      </c>
      <c r="AV360" s="13" t="s">
        <v>88</v>
      </c>
      <c r="AW360" s="13" t="s">
        <v>34</v>
      </c>
      <c r="AX360" s="13" t="s">
        <v>78</v>
      </c>
      <c r="AY360" s="253" t="s">
        <v>160</v>
      </c>
    </row>
    <row r="361" s="16" customFormat="1">
      <c r="A361" s="16"/>
      <c r="B361" s="279"/>
      <c r="C361" s="280"/>
      <c r="D361" s="244" t="s">
        <v>169</v>
      </c>
      <c r="E361" s="281" t="s">
        <v>1</v>
      </c>
      <c r="F361" s="282" t="s">
        <v>205</v>
      </c>
      <c r="G361" s="280"/>
      <c r="H361" s="283">
        <v>8</v>
      </c>
      <c r="I361" s="284"/>
      <c r="J361" s="280"/>
      <c r="K361" s="280"/>
      <c r="L361" s="285"/>
      <c r="M361" s="286"/>
      <c r="N361" s="287"/>
      <c r="O361" s="287"/>
      <c r="P361" s="287"/>
      <c r="Q361" s="287"/>
      <c r="R361" s="287"/>
      <c r="S361" s="287"/>
      <c r="T361" s="288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89" t="s">
        <v>169</v>
      </c>
      <c r="AU361" s="289" t="s">
        <v>88</v>
      </c>
      <c r="AV361" s="16" t="s">
        <v>167</v>
      </c>
      <c r="AW361" s="16" t="s">
        <v>34</v>
      </c>
      <c r="AX361" s="16" t="s">
        <v>86</v>
      </c>
      <c r="AY361" s="289" t="s">
        <v>160</v>
      </c>
    </row>
    <row r="362" s="2" customFormat="1" ht="55.5" customHeight="1">
      <c r="A362" s="39"/>
      <c r="B362" s="40"/>
      <c r="C362" s="290" t="s">
        <v>554</v>
      </c>
      <c r="D362" s="290" t="s">
        <v>311</v>
      </c>
      <c r="E362" s="291" t="s">
        <v>555</v>
      </c>
      <c r="F362" s="292" t="s">
        <v>556</v>
      </c>
      <c r="G362" s="293" t="s">
        <v>173</v>
      </c>
      <c r="H362" s="294">
        <v>6</v>
      </c>
      <c r="I362" s="295"/>
      <c r="J362" s="296">
        <f>ROUND(I362*H362,2)</f>
        <v>0</v>
      </c>
      <c r="K362" s="297"/>
      <c r="L362" s="298"/>
      <c r="M362" s="299" t="s">
        <v>1</v>
      </c>
      <c r="N362" s="300" t="s">
        <v>43</v>
      </c>
      <c r="O362" s="92"/>
      <c r="P362" s="238">
        <f>O362*H362</f>
        <v>0</v>
      </c>
      <c r="Q362" s="238">
        <v>0.040280000000000003</v>
      </c>
      <c r="R362" s="238">
        <f>Q362*H362</f>
        <v>0.24168000000000001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347</v>
      </c>
      <c r="AT362" s="240" t="s">
        <v>311</v>
      </c>
      <c r="AU362" s="240" t="s">
        <v>88</v>
      </c>
      <c r="AY362" s="18" t="s">
        <v>160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86</v>
      </c>
      <c r="BK362" s="241">
        <f>ROUND(I362*H362,2)</f>
        <v>0</v>
      </c>
      <c r="BL362" s="18" t="s">
        <v>263</v>
      </c>
      <c r="BM362" s="240" t="s">
        <v>557</v>
      </c>
    </row>
    <row r="363" s="2" customFormat="1">
      <c r="A363" s="39"/>
      <c r="B363" s="40"/>
      <c r="C363" s="41"/>
      <c r="D363" s="244" t="s">
        <v>186</v>
      </c>
      <c r="E363" s="41"/>
      <c r="F363" s="254" t="s">
        <v>558</v>
      </c>
      <c r="G363" s="41"/>
      <c r="H363" s="41"/>
      <c r="I363" s="255"/>
      <c r="J363" s="41"/>
      <c r="K363" s="41"/>
      <c r="L363" s="45"/>
      <c r="M363" s="256"/>
      <c r="N363" s="257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186</v>
      </c>
      <c r="AU363" s="18" t="s">
        <v>88</v>
      </c>
    </row>
    <row r="364" s="2" customFormat="1" ht="55.5" customHeight="1">
      <c r="A364" s="39"/>
      <c r="B364" s="40"/>
      <c r="C364" s="290" t="s">
        <v>559</v>
      </c>
      <c r="D364" s="290" t="s">
        <v>311</v>
      </c>
      <c r="E364" s="291" t="s">
        <v>560</v>
      </c>
      <c r="F364" s="292" t="s">
        <v>561</v>
      </c>
      <c r="G364" s="293" t="s">
        <v>173</v>
      </c>
      <c r="H364" s="294">
        <v>2</v>
      </c>
      <c r="I364" s="295"/>
      <c r="J364" s="296">
        <f>ROUND(I364*H364,2)</f>
        <v>0</v>
      </c>
      <c r="K364" s="297"/>
      <c r="L364" s="298"/>
      <c r="M364" s="299" t="s">
        <v>1</v>
      </c>
      <c r="N364" s="300" t="s">
        <v>43</v>
      </c>
      <c r="O364" s="92"/>
      <c r="P364" s="238">
        <f>O364*H364</f>
        <v>0</v>
      </c>
      <c r="Q364" s="238">
        <v>0.040280000000000003</v>
      </c>
      <c r="R364" s="238">
        <f>Q364*H364</f>
        <v>0.080560000000000007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347</v>
      </c>
      <c r="AT364" s="240" t="s">
        <v>311</v>
      </c>
      <c r="AU364" s="240" t="s">
        <v>88</v>
      </c>
      <c r="AY364" s="18" t="s">
        <v>160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86</v>
      </c>
      <c r="BK364" s="241">
        <f>ROUND(I364*H364,2)</f>
        <v>0</v>
      </c>
      <c r="BL364" s="18" t="s">
        <v>263</v>
      </c>
      <c r="BM364" s="240" t="s">
        <v>562</v>
      </c>
    </row>
    <row r="365" s="2" customFormat="1">
      <c r="A365" s="39"/>
      <c r="B365" s="40"/>
      <c r="C365" s="41"/>
      <c r="D365" s="244" t="s">
        <v>186</v>
      </c>
      <c r="E365" s="41"/>
      <c r="F365" s="254" t="s">
        <v>558</v>
      </c>
      <c r="G365" s="41"/>
      <c r="H365" s="41"/>
      <c r="I365" s="255"/>
      <c r="J365" s="41"/>
      <c r="K365" s="41"/>
      <c r="L365" s="45"/>
      <c r="M365" s="256"/>
      <c r="N365" s="257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186</v>
      </c>
      <c r="AU365" s="18" t="s">
        <v>88</v>
      </c>
    </row>
    <row r="366" s="2" customFormat="1" ht="21.75" customHeight="1">
      <c r="A366" s="39"/>
      <c r="B366" s="40"/>
      <c r="C366" s="228" t="s">
        <v>563</v>
      </c>
      <c r="D366" s="228" t="s">
        <v>163</v>
      </c>
      <c r="E366" s="229" t="s">
        <v>564</v>
      </c>
      <c r="F366" s="230" t="s">
        <v>565</v>
      </c>
      <c r="G366" s="231" t="s">
        <v>209</v>
      </c>
      <c r="H366" s="232">
        <v>26.780000000000001</v>
      </c>
      <c r="I366" s="233"/>
      <c r="J366" s="234">
        <f>ROUND(I366*H366,2)</f>
        <v>0</v>
      </c>
      <c r="K366" s="235"/>
      <c r="L366" s="45"/>
      <c r="M366" s="236" t="s">
        <v>1</v>
      </c>
      <c r="N366" s="237" t="s">
        <v>43</v>
      </c>
      <c r="O366" s="92"/>
      <c r="P366" s="238">
        <f>O366*H366</f>
        <v>0</v>
      </c>
      <c r="Q366" s="238">
        <v>0.00025999999999999998</v>
      </c>
      <c r="R366" s="238">
        <f>Q366*H366</f>
        <v>0.0069627999999999999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263</v>
      </c>
      <c r="AT366" s="240" t="s">
        <v>163</v>
      </c>
      <c r="AU366" s="240" t="s">
        <v>88</v>
      </c>
      <c r="AY366" s="18" t="s">
        <v>160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86</v>
      </c>
      <c r="BK366" s="241">
        <f>ROUND(I366*H366,2)</f>
        <v>0</v>
      </c>
      <c r="BL366" s="18" t="s">
        <v>263</v>
      </c>
      <c r="BM366" s="240" t="s">
        <v>566</v>
      </c>
    </row>
    <row r="367" s="14" customFormat="1">
      <c r="A367" s="14"/>
      <c r="B367" s="258"/>
      <c r="C367" s="259"/>
      <c r="D367" s="244" t="s">
        <v>169</v>
      </c>
      <c r="E367" s="260" t="s">
        <v>1</v>
      </c>
      <c r="F367" s="261" t="s">
        <v>189</v>
      </c>
      <c r="G367" s="259"/>
      <c r="H367" s="260" t="s">
        <v>1</v>
      </c>
      <c r="I367" s="262"/>
      <c r="J367" s="259"/>
      <c r="K367" s="259"/>
      <c r="L367" s="263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7" t="s">
        <v>169</v>
      </c>
      <c r="AU367" s="267" t="s">
        <v>88</v>
      </c>
      <c r="AV367" s="14" t="s">
        <v>86</v>
      </c>
      <c r="AW367" s="14" t="s">
        <v>34</v>
      </c>
      <c r="AX367" s="14" t="s">
        <v>78</v>
      </c>
      <c r="AY367" s="267" t="s">
        <v>160</v>
      </c>
    </row>
    <row r="368" s="13" customFormat="1">
      <c r="A368" s="13"/>
      <c r="B368" s="242"/>
      <c r="C368" s="243"/>
      <c r="D368" s="244" t="s">
        <v>169</v>
      </c>
      <c r="E368" s="245" t="s">
        <v>1</v>
      </c>
      <c r="F368" s="246" t="s">
        <v>567</v>
      </c>
      <c r="G368" s="243"/>
      <c r="H368" s="247">
        <v>8.6400000000000006</v>
      </c>
      <c r="I368" s="248"/>
      <c r="J368" s="243"/>
      <c r="K368" s="243"/>
      <c r="L368" s="249"/>
      <c r="M368" s="250"/>
      <c r="N368" s="251"/>
      <c r="O368" s="251"/>
      <c r="P368" s="251"/>
      <c r="Q368" s="251"/>
      <c r="R368" s="251"/>
      <c r="S368" s="251"/>
      <c r="T368" s="25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3" t="s">
        <v>169</v>
      </c>
      <c r="AU368" s="253" t="s">
        <v>88</v>
      </c>
      <c r="AV368" s="13" t="s">
        <v>88</v>
      </c>
      <c r="AW368" s="13" t="s">
        <v>34</v>
      </c>
      <c r="AX368" s="13" t="s">
        <v>78</v>
      </c>
      <c r="AY368" s="253" t="s">
        <v>160</v>
      </c>
    </row>
    <row r="369" s="13" customFormat="1">
      <c r="A369" s="13"/>
      <c r="B369" s="242"/>
      <c r="C369" s="243"/>
      <c r="D369" s="244" t="s">
        <v>169</v>
      </c>
      <c r="E369" s="245" t="s">
        <v>1</v>
      </c>
      <c r="F369" s="246" t="s">
        <v>398</v>
      </c>
      <c r="G369" s="243"/>
      <c r="H369" s="247">
        <v>2.2400000000000002</v>
      </c>
      <c r="I369" s="248"/>
      <c r="J369" s="243"/>
      <c r="K369" s="243"/>
      <c r="L369" s="249"/>
      <c r="M369" s="250"/>
      <c r="N369" s="251"/>
      <c r="O369" s="251"/>
      <c r="P369" s="251"/>
      <c r="Q369" s="251"/>
      <c r="R369" s="251"/>
      <c r="S369" s="251"/>
      <c r="T369" s="25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3" t="s">
        <v>169</v>
      </c>
      <c r="AU369" s="253" t="s">
        <v>88</v>
      </c>
      <c r="AV369" s="13" t="s">
        <v>88</v>
      </c>
      <c r="AW369" s="13" t="s">
        <v>34</v>
      </c>
      <c r="AX369" s="13" t="s">
        <v>78</v>
      </c>
      <c r="AY369" s="253" t="s">
        <v>160</v>
      </c>
    </row>
    <row r="370" s="13" customFormat="1">
      <c r="A370" s="13"/>
      <c r="B370" s="242"/>
      <c r="C370" s="243"/>
      <c r="D370" s="244" t="s">
        <v>169</v>
      </c>
      <c r="E370" s="245" t="s">
        <v>1</v>
      </c>
      <c r="F370" s="246" t="s">
        <v>568</v>
      </c>
      <c r="G370" s="243"/>
      <c r="H370" s="247">
        <v>2.9399999999999999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169</v>
      </c>
      <c r="AU370" s="253" t="s">
        <v>88</v>
      </c>
      <c r="AV370" s="13" t="s">
        <v>88</v>
      </c>
      <c r="AW370" s="13" t="s">
        <v>34</v>
      </c>
      <c r="AX370" s="13" t="s">
        <v>78</v>
      </c>
      <c r="AY370" s="253" t="s">
        <v>160</v>
      </c>
    </row>
    <row r="371" s="14" customFormat="1">
      <c r="A371" s="14"/>
      <c r="B371" s="258"/>
      <c r="C371" s="259"/>
      <c r="D371" s="244" t="s">
        <v>169</v>
      </c>
      <c r="E371" s="260" t="s">
        <v>1</v>
      </c>
      <c r="F371" s="261" t="s">
        <v>194</v>
      </c>
      <c r="G371" s="259"/>
      <c r="H371" s="260" t="s">
        <v>1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169</v>
      </c>
      <c r="AU371" s="267" t="s">
        <v>88</v>
      </c>
      <c r="AV371" s="14" t="s">
        <v>86</v>
      </c>
      <c r="AW371" s="14" t="s">
        <v>34</v>
      </c>
      <c r="AX371" s="14" t="s">
        <v>78</v>
      </c>
      <c r="AY371" s="267" t="s">
        <v>160</v>
      </c>
    </row>
    <row r="372" s="13" customFormat="1">
      <c r="A372" s="13"/>
      <c r="B372" s="242"/>
      <c r="C372" s="243"/>
      <c r="D372" s="244" t="s">
        <v>169</v>
      </c>
      <c r="E372" s="245" t="s">
        <v>1</v>
      </c>
      <c r="F372" s="246" t="s">
        <v>569</v>
      </c>
      <c r="G372" s="243"/>
      <c r="H372" s="247">
        <v>10.800000000000001</v>
      </c>
      <c r="I372" s="248"/>
      <c r="J372" s="243"/>
      <c r="K372" s="243"/>
      <c r="L372" s="249"/>
      <c r="M372" s="250"/>
      <c r="N372" s="251"/>
      <c r="O372" s="251"/>
      <c r="P372" s="251"/>
      <c r="Q372" s="251"/>
      <c r="R372" s="251"/>
      <c r="S372" s="251"/>
      <c r="T372" s="25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3" t="s">
        <v>169</v>
      </c>
      <c r="AU372" s="253" t="s">
        <v>88</v>
      </c>
      <c r="AV372" s="13" t="s">
        <v>88</v>
      </c>
      <c r="AW372" s="13" t="s">
        <v>34</v>
      </c>
      <c r="AX372" s="13" t="s">
        <v>78</v>
      </c>
      <c r="AY372" s="253" t="s">
        <v>160</v>
      </c>
    </row>
    <row r="373" s="14" customFormat="1">
      <c r="A373" s="14"/>
      <c r="B373" s="258"/>
      <c r="C373" s="259"/>
      <c r="D373" s="244" t="s">
        <v>169</v>
      </c>
      <c r="E373" s="260" t="s">
        <v>1</v>
      </c>
      <c r="F373" s="261" t="s">
        <v>197</v>
      </c>
      <c r="G373" s="259"/>
      <c r="H373" s="260" t="s">
        <v>1</v>
      </c>
      <c r="I373" s="262"/>
      <c r="J373" s="259"/>
      <c r="K373" s="259"/>
      <c r="L373" s="263"/>
      <c r="M373" s="264"/>
      <c r="N373" s="265"/>
      <c r="O373" s="265"/>
      <c r="P373" s="265"/>
      <c r="Q373" s="265"/>
      <c r="R373" s="265"/>
      <c r="S373" s="265"/>
      <c r="T373" s="26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7" t="s">
        <v>169</v>
      </c>
      <c r="AU373" s="267" t="s">
        <v>88</v>
      </c>
      <c r="AV373" s="14" t="s">
        <v>86</v>
      </c>
      <c r="AW373" s="14" t="s">
        <v>34</v>
      </c>
      <c r="AX373" s="14" t="s">
        <v>78</v>
      </c>
      <c r="AY373" s="267" t="s">
        <v>160</v>
      </c>
    </row>
    <row r="374" s="13" customFormat="1">
      <c r="A374" s="13"/>
      <c r="B374" s="242"/>
      <c r="C374" s="243"/>
      <c r="D374" s="244" t="s">
        <v>169</v>
      </c>
      <c r="E374" s="245" t="s">
        <v>1</v>
      </c>
      <c r="F374" s="246" t="s">
        <v>570</v>
      </c>
      <c r="G374" s="243"/>
      <c r="H374" s="247">
        <v>2.1600000000000001</v>
      </c>
      <c r="I374" s="248"/>
      <c r="J374" s="243"/>
      <c r="K374" s="243"/>
      <c r="L374" s="249"/>
      <c r="M374" s="250"/>
      <c r="N374" s="251"/>
      <c r="O374" s="251"/>
      <c r="P374" s="251"/>
      <c r="Q374" s="251"/>
      <c r="R374" s="251"/>
      <c r="S374" s="251"/>
      <c r="T374" s="25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3" t="s">
        <v>169</v>
      </c>
      <c r="AU374" s="253" t="s">
        <v>88</v>
      </c>
      <c r="AV374" s="13" t="s">
        <v>88</v>
      </c>
      <c r="AW374" s="13" t="s">
        <v>34</v>
      </c>
      <c r="AX374" s="13" t="s">
        <v>78</v>
      </c>
      <c r="AY374" s="253" t="s">
        <v>160</v>
      </c>
    </row>
    <row r="375" s="16" customFormat="1">
      <c r="A375" s="16"/>
      <c r="B375" s="279"/>
      <c r="C375" s="280"/>
      <c r="D375" s="244" t="s">
        <v>169</v>
      </c>
      <c r="E375" s="281" t="s">
        <v>1</v>
      </c>
      <c r="F375" s="282" t="s">
        <v>205</v>
      </c>
      <c r="G375" s="280"/>
      <c r="H375" s="283">
        <v>26.780000000000001</v>
      </c>
      <c r="I375" s="284"/>
      <c r="J375" s="280"/>
      <c r="K375" s="280"/>
      <c r="L375" s="285"/>
      <c r="M375" s="286"/>
      <c r="N375" s="287"/>
      <c r="O375" s="287"/>
      <c r="P375" s="287"/>
      <c r="Q375" s="287"/>
      <c r="R375" s="287"/>
      <c r="S375" s="287"/>
      <c r="T375" s="28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89" t="s">
        <v>169</v>
      </c>
      <c r="AU375" s="289" t="s">
        <v>88</v>
      </c>
      <c r="AV375" s="16" t="s">
        <v>167</v>
      </c>
      <c r="AW375" s="16" t="s">
        <v>34</v>
      </c>
      <c r="AX375" s="16" t="s">
        <v>86</v>
      </c>
      <c r="AY375" s="289" t="s">
        <v>160</v>
      </c>
    </row>
    <row r="376" s="2" customFormat="1" ht="55.5" customHeight="1">
      <c r="A376" s="39"/>
      <c r="B376" s="40"/>
      <c r="C376" s="290" t="s">
        <v>571</v>
      </c>
      <c r="D376" s="290" t="s">
        <v>311</v>
      </c>
      <c r="E376" s="291" t="s">
        <v>572</v>
      </c>
      <c r="F376" s="292" t="s">
        <v>573</v>
      </c>
      <c r="G376" s="293" t="s">
        <v>173</v>
      </c>
      <c r="H376" s="294">
        <v>8</v>
      </c>
      <c r="I376" s="295"/>
      <c r="J376" s="296">
        <f>ROUND(I376*H376,2)</f>
        <v>0</v>
      </c>
      <c r="K376" s="297"/>
      <c r="L376" s="298"/>
      <c r="M376" s="299" t="s">
        <v>1</v>
      </c>
      <c r="N376" s="300" t="s">
        <v>43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347</v>
      </c>
      <c r="AT376" s="240" t="s">
        <v>311</v>
      </c>
      <c r="AU376" s="240" t="s">
        <v>88</v>
      </c>
      <c r="AY376" s="18" t="s">
        <v>160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86</v>
      </c>
      <c r="BK376" s="241">
        <f>ROUND(I376*H376,2)</f>
        <v>0</v>
      </c>
      <c r="BL376" s="18" t="s">
        <v>263</v>
      </c>
      <c r="BM376" s="240" t="s">
        <v>574</v>
      </c>
    </row>
    <row r="377" s="2" customFormat="1">
      <c r="A377" s="39"/>
      <c r="B377" s="40"/>
      <c r="C377" s="41"/>
      <c r="D377" s="244" t="s">
        <v>186</v>
      </c>
      <c r="E377" s="41"/>
      <c r="F377" s="254" t="s">
        <v>575</v>
      </c>
      <c r="G377" s="41"/>
      <c r="H377" s="41"/>
      <c r="I377" s="255"/>
      <c r="J377" s="41"/>
      <c r="K377" s="41"/>
      <c r="L377" s="45"/>
      <c r="M377" s="256"/>
      <c r="N377" s="257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186</v>
      </c>
      <c r="AU377" s="18" t="s">
        <v>88</v>
      </c>
    </row>
    <row r="378" s="2" customFormat="1" ht="55.5" customHeight="1">
      <c r="A378" s="39"/>
      <c r="B378" s="40"/>
      <c r="C378" s="290" t="s">
        <v>576</v>
      </c>
      <c r="D378" s="290" t="s">
        <v>311</v>
      </c>
      <c r="E378" s="291" t="s">
        <v>577</v>
      </c>
      <c r="F378" s="292" t="s">
        <v>578</v>
      </c>
      <c r="G378" s="293" t="s">
        <v>173</v>
      </c>
      <c r="H378" s="294">
        <v>2</v>
      </c>
      <c r="I378" s="295"/>
      <c r="J378" s="296">
        <f>ROUND(I378*H378,2)</f>
        <v>0</v>
      </c>
      <c r="K378" s="297"/>
      <c r="L378" s="298"/>
      <c r="M378" s="299" t="s">
        <v>1</v>
      </c>
      <c r="N378" s="300" t="s">
        <v>43</v>
      </c>
      <c r="O378" s="92"/>
      <c r="P378" s="238">
        <f>O378*H378</f>
        <v>0</v>
      </c>
      <c r="Q378" s="238">
        <v>0</v>
      </c>
      <c r="R378" s="238">
        <f>Q378*H378</f>
        <v>0</v>
      </c>
      <c r="S378" s="238">
        <v>0</v>
      </c>
      <c r="T378" s="23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0" t="s">
        <v>347</v>
      </c>
      <c r="AT378" s="240" t="s">
        <v>311</v>
      </c>
      <c r="AU378" s="240" t="s">
        <v>88</v>
      </c>
      <c r="AY378" s="18" t="s">
        <v>160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86</v>
      </c>
      <c r="BK378" s="241">
        <f>ROUND(I378*H378,2)</f>
        <v>0</v>
      </c>
      <c r="BL378" s="18" t="s">
        <v>263</v>
      </c>
      <c r="BM378" s="240" t="s">
        <v>579</v>
      </c>
    </row>
    <row r="379" s="2" customFormat="1">
      <c r="A379" s="39"/>
      <c r="B379" s="40"/>
      <c r="C379" s="41"/>
      <c r="D379" s="244" t="s">
        <v>186</v>
      </c>
      <c r="E379" s="41"/>
      <c r="F379" s="254" t="s">
        <v>575</v>
      </c>
      <c r="G379" s="41"/>
      <c r="H379" s="41"/>
      <c r="I379" s="255"/>
      <c r="J379" s="41"/>
      <c r="K379" s="41"/>
      <c r="L379" s="45"/>
      <c r="M379" s="256"/>
      <c r="N379" s="257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186</v>
      </c>
      <c r="AU379" s="18" t="s">
        <v>88</v>
      </c>
    </row>
    <row r="380" s="2" customFormat="1" ht="55.5" customHeight="1">
      <c r="A380" s="39"/>
      <c r="B380" s="40"/>
      <c r="C380" s="290" t="s">
        <v>580</v>
      </c>
      <c r="D380" s="290" t="s">
        <v>311</v>
      </c>
      <c r="E380" s="291" t="s">
        <v>581</v>
      </c>
      <c r="F380" s="292" t="s">
        <v>582</v>
      </c>
      <c r="G380" s="293" t="s">
        <v>173</v>
      </c>
      <c r="H380" s="294">
        <v>1</v>
      </c>
      <c r="I380" s="295"/>
      <c r="J380" s="296">
        <f>ROUND(I380*H380,2)</f>
        <v>0</v>
      </c>
      <c r="K380" s="297"/>
      <c r="L380" s="298"/>
      <c r="M380" s="299" t="s">
        <v>1</v>
      </c>
      <c r="N380" s="300" t="s">
        <v>43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347</v>
      </c>
      <c r="AT380" s="240" t="s">
        <v>311</v>
      </c>
      <c r="AU380" s="240" t="s">
        <v>88</v>
      </c>
      <c r="AY380" s="18" t="s">
        <v>160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86</v>
      </c>
      <c r="BK380" s="241">
        <f>ROUND(I380*H380,2)</f>
        <v>0</v>
      </c>
      <c r="BL380" s="18" t="s">
        <v>263</v>
      </c>
      <c r="BM380" s="240" t="s">
        <v>583</v>
      </c>
    </row>
    <row r="381" s="2" customFormat="1">
      <c r="A381" s="39"/>
      <c r="B381" s="40"/>
      <c r="C381" s="41"/>
      <c r="D381" s="244" t="s">
        <v>186</v>
      </c>
      <c r="E381" s="41"/>
      <c r="F381" s="254" t="s">
        <v>584</v>
      </c>
      <c r="G381" s="41"/>
      <c r="H381" s="41"/>
      <c r="I381" s="255"/>
      <c r="J381" s="41"/>
      <c r="K381" s="41"/>
      <c r="L381" s="45"/>
      <c r="M381" s="256"/>
      <c r="N381" s="257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186</v>
      </c>
      <c r="AU381" s="18" t="s">
        <v>88</v>
      </c>
    </row>
    <row r="382" s="2" customFormat="1" ht="55.5" customHeight="1">
      <c r="A382" s="39"/>
      <c r="B382" s="40"/>
      <c r="C382" s="290" t="s">
        <v>585</v>
      </c>
      <c r="D382" s="290" t="s">
        <v>311</v>
      </c>
      <c r="E382" s="291" t="s">
        <v>586</v>
      </c>
      <c r="F382" s="292" t="s">
        <v>587</v>
      </c>
      <c r="G382" s="293" t="s">
        <v>173</v>
      </c>
      <c r="H382" s="294">
        <v>2</v>
      </c>
      <c r="I382" s="295"/>
      <c r="J382" s="296">
        <f>ROUND(I382*H382,2)</f>
        <v>0</v>
      </c>
      <c r="K382" s="297"/>
      <c r="L382" s="298"/>
      <c r="M382" s="299" t="s">
        <v>1</v>
      </c>
      <c r="N382" s="300" t="s">
        <v>43</v>
      </c>
      <c r="O382" s="92"/>
      <c r="P382" s="238">
        <f>O382*H382</f>
        <v>0</v>
      </c>
      <c r="Q382" s="238">
        <v>0</v>
      </c>
      <c r="R382" s="238">
        <f>Q382*H382</f>
        <v>0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347</v>
      </c>
      <c r="AT382" s="240" t="s">
        <v>311</v>
      </c>
      <c r="AU382" s="240" t="s">
        <v>88</v>
      </c>
      <c r="AY382" s="18" t="s">
        <v>160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86</v>
      </c>
      <c r="BK382" s="241">
        <f>ROUND(I382*H382,2)</f>
        <v>0</v>
      </c>
      <c r="BL382" s="18" t="s">
        <v>263</v>
      </c>
      <c r="BM382" s="240" t="s">
        <v>588</v>
      </c>
    </row>
    <row r="383" s="2" customFormat="1">
      <c r="A383" s="39"/>
      <c r="B383" s="40"/>
      <c r="C383" s="41"/>
      <c r="D383" s="244" t="s">
        <v>186</v>
      </c>
      <c r="E383" s="41"/>
      <c r="F383" s="254" t="s">
        <v>575</v>
      </c>
      <c r="G383" s="41"/>
      <c r="H383" s="41"/>
      <c r="I383" s="255"/>
      <c r="J383" s="41"/>
      <c r="K383" s="41"/>
      <c r="L383" s="45"/>
      <c r="M383" s="256"/>
      <c r="N383" s="257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186</v>
      </c>
      <c r="AU383" s="18" t="s">
        <v>88</v>
      </c>
    </row>
    <row r="384" s="2" customFormat="1" ht="21.75" customHeight="1">
      <c r="A384" s="39"/>
      <c r="B384" s="40"/>
      <c r="C384" s="228" t="s">
        <v>589</v>
      </c>
      <c r="D384" s="228" t="s">
        <v>163</v>
      </c>
      <c r="E384" s="229" t="s">
        <v>590</v>
      </c>
      <c r="F384" s="230" t="s">
        <v>591</v>
      </c>
      <c r="G384" s="231" t="s">
        <v>173</v>
      </c>
      <c r="H384" s="232">
        <v>1</v>
      </c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43</v>
      </c>
      <c r="O384" s="92"/>
      <c r="P384" s="238">
        <f>O384*H384</f>
        <v>0</v>
      </c>
      <c r="Q384" s="238">
        <v>0.00092000000000000003</v>
      </c>
      <c r="R384" s="238">
        <f>Q384*H384</f>
        <v>0.00092000000000000003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263</v>
      </c>
      <c r="AT384" s="240" t="s">
        <v>163</v>
      </c>
      <c r="AU384" s="240" t="s">
        <v>88</v>
      </c>
      <c r="AY384" s="18" t="s">
        <v>160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86</v>
      </c>
      <c r="BK384" s="241">
        <f>ROUND(I384*H384,2)</f>
        <v>0</v>
      </c>
      <c r="BL384" s="18" t="s">
        <v>263</v>
      </c>
      <c r="BM384" s="240" t="s">
        <v>592</v>
      </c>
    </row>
    <row r="385" s="2" customFormat="1" ht="55.5" customHeight="1">
      <c r="A385" s="39"/>
      <c r="B385" s="40"/>
      <c r="C385" s="290" t="s">
        <v>593</v>
      </c>
      <c r="D385" s="290" t="s">
        <v>311</v>
      </c>
      <c r="E385" s="291" t="s">
        <v>594</v>
      </c>
      <c r="F385" s="292" t="s">
        <v>595</v>
      </c>
      <c r="G385" s="293" t="s">
        <v>173</v>
      </c>
      <c r="H385" s="294">
        <v>1</v>
      </c>
      <c r="I385" s="295"/>
      <c r="J385" s="296">
        <f>ROUND(I385*H385,2)</f>
        <v>0</v>
      </c>
      <c r="K385" s="297"/>
      <c r="L385" s="298"/>
      <c r="M385" s="299" t="s">
        <v>1</v>
      </c>
      <c r="N385" s="300" t="s">
        <v>43</v>
      </c>
      <c r="O385" s="92"/>
      <c r="P385" s="238">
        <f>O385*H385</f>
        <v>0</v>
      </c>
      <c r="Q385" s="238">
        <v>0.068000000000000005</v>
      </c>
      <c r="R385" s="238">
        <f>Q385*H385</f>
        <v>0.068000000000000005</v>
      </c>
      <c r="S385" s="238">
        <v>0</v>
      </c>
      <c r="T385" s="23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0" t="s">
        <v>347</v>
      </c>
      <c r="AT385" s="240" t="s">
        <v>311</v>
      </c>
      <c r="AU385" s="240" t="s">
        <v>88</v>
      </c>
      <c r="AY385" s="18" t="s">
        <v>160</v>
      </c>
      <c r="BE385" s="241">
        <f>IF(N385="základní",J385,0)</f>
        <v>0</v>
      </c>
      <c r="BF385" s="241">
        <f>IF(N385="snížená",J385,0)</f>
        <v>0</v>
      </c>
      <c r="BG385" s="241">
        <f>IF(N385="zákl. přenesená",J385,0)</f>
        <v>0</v>
      </c>
      <c r="BH385" s="241">
        <f>IF(N385="sníž. přenesená",J385,0)</f>
        <v>0</v>
      </c>
      <c r="BI385" s="241">
        <f>IF(N385="nulová",J385,0)</f>
        <v>0</v>
      </c>
      <c r="BJ385" s="18" t="s">
        <v>86</v>
      </c>
      <c r="BK385" s="241">
        <f>ROUND(I385*H385,2)</f>
        <v>0</v>
      </c>
      <c r="BL385" s="18" t="s">
        <v>263</v>
      </c>
      <c r="BM385" s="240" t="s">
        <v>596</v>
      </c>
    </row>
    <row r="386" s="2" customFormat="1">
      <c r="A386" s="39"/>
      <c r="B386" s="40"/>
      <c r="C386" s="41"/>
      <c r="D386" s="244" t="s">
        <v>186</v>
      </c>
      <c r="E386" s="41"/>
      <c r="F386" s="254" t="s">
        <v>597</v>
      </c>
      <c r="G386" s="41"/>
      <c r="H386" s="41"/>
      <c r="I386" s="255"/>
      <c r="J386" s="41"/>
      <c r="K386" s="41"/>
      <c r="L386" s="45"/>
      <c r="M386" s="256"/>
      <c r="N386" s="257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186</v>
      </c>
      <c r="AU386" s="18" t="s">
        <v>88</v>
      </c>
    </row>
    <row r="387" s="2" customFormat="1" ht="21.75" customHeight="1">
      <c r="A387" s="39"/>
      <c r="B387" s="40"/>
      <c r="C387" s="228" t="s">
        <v>598</v>
      </c>
      <c r="D387" s="228" t="s">
        <v>163</v>
      </c>
      <c r="E387" s="229" t="s">
        <v>599</v>
      </c>
      <c r="F387" s="230" t="s">
        <v>600</v>
      </c>
      <c r="G387" s="231" t="s">
        <v>173</v>
      </c>
      <c r="H387" s="232">
        <v>2</v>
      </c>
      <c r="I387" s="233"/>
      <c r="J387" s="234">
        <f>ROUND(I387*H387,2)</f>
        <v>0</v>
      </c>
      <c r="K387" s="235"/>
      <c r="L387" s="45"/>
      <c r="M387" s="236" t="s">
        <v>1</v>
      </c>
      <c r="N387" s="237" t="s">
        <v>43</v>
      </c>
      <c r="O387" s="92"/>
      <c r="P387" s="238">
        <f>O387*H387</f>
        <v>0</v>
      </c>
      <c r="Q387" s="238">
        <v>0.00093000000000000005</v>
      </c>
      <c r="R387" s="238">
        <f>Q387*H387</f>
        <v>0.0018600000000000001</v>
      </c>
      <c r="S387" s="238">
        <v>0</v>
      </c>
      <c r="T387" s="23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0" t="s">
        <v>263</v>
      </c>
      <c r="AT387" s="240" t="s">
        <v>163</v>
      </c>
      <c r="AU387" s="240" t="s">
        <v>88</v>
      </c>
      <c r="AY387" s="18" t="s">
        <v>160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8" t="s">
        <v>86</v>
      </c>
      <c r="BK387" s="241">
        <f>ROUND(I387*H387,2)</f>
        <v>0</v>
      </c>
      <c r="BL387" s="18" t="s">
        <v>263</v>
      </c>
      <c r="BM387" s="240" t="s">
        <v>601</v>
      </c>
    </row>
    <row r="388" s="2" customFormat="1" ht="55.5" customHeight="1">
      <c r="A388" s="39"/>
      <c r="B388" s="40"/>
      <c r="C388" s="290" t="s">
        <v>602</v>
      </c>
      <c r="D388" s="290" t="s">
        <v>311</v>
      </c>
      <c r="E388" s="291" t="s">
        <v>603</v>
      </c>
      <c r="F388" s="292" t="s">
        <v>604</v>
      </c>
      <c r="G388" s="293" t="s">
        <v>173</v>
      </c>
      <c r="H388" s="294">
        <v>1</v>
      </c>
      <c r="I388" s="295"/>
      <c r="J388" s="296">
        <f>ROUND(I388*H388,2)</f>
        <v>0</v>
      </c>
      <c r="K388" s="297"/>
      <c r="L388" s="298"/>
      <c r="M388" s="299" t="s">
        <v>1</v>
      </c>
      <c r="N388" s="300" t="s">
        <v>43</v>
      </c>
      <c r="O388" s="92"/>
      <c r="P388" s="238">
        <f>O388*H388</f>
        <v>0</v>
      </c>
      <c r="Q388" s="238">
        <v>0.068000000000000005</v>
      </c>
      <c r="R388" s="238">
        <f>Q388*H388</f>
        <v>0.068000000000000005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347</v>
      </c>
      <c r="AT388" s="240" t="s">
        <v>311</v>
      </c>
      <c r="AU388" s="240" t="s">
        <v>88</v>
      </c>
      <c r="AY388" s="18" t="s">
        <v>160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86</v>
      </c>
      <c r="BK388" s="241">
        <f>ROUND(I388*H388,2)</f>
        <v>0</v>
      </c>
      <c r="BL388" s="18" t="s">
        <v>263</v>
      </c>
      <c r="BM388" s="240" t="s">
        <v>605</v>
      </c>
    </row>
    <row r="389" s="2" customFormat="1">
      <c r="A389" s="39"/>
      <c r="B389" s="40"/>
      <c r="C389" s="41"/>
      <c r="D389" s="244" t="s">
        <v>186</v>
      </c>
      <c r="E389" s="41"/>
      <c r="F389" s="254" t="s">
        <v>606</v>
      </c>
      <c r="G389" s="41"/>
      <c r="H389" s="41"/>
      <c r="I389" s="255"/>
      <c r="J389" s="41"/>
      <c r="K389" s="41"/>
      <c r="L389" s="45"/>
      <c r="M389" s="256"/>
      <c r="N389" s="257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186</v>
      </c>
      <c r="AU389" s="18" t="s">
        <v>88</v>
      </c>
    </row>
    <row r="390" s="2" customFormat="1" ht="55.5" customHeight="1">
      <c r="A390" s="39"/>
      <c r="B390" s="40"/>
      <c r="C390" s="290" t="s">
        <v>607</v>
      </c>
      <c r="D390" s="290" t="s">
        <v>311</v>
      </c>
      <c r="E390" s="291" t="s">
        <v>608</v>
      </c>
      <c r="F390" s="292" t="s">
        <v>609</v>
      </c>
      <c r="G390" s="293" t="s">
        <v>173</v>
      </c>
      <c r="H390" s="294">
        <v>1</v>
      </c>
      <c r="I390" s="295"/>
      <c r="J390" s="296">
        <f>ROUND(I390*H390,2)</f>
        <v>0</v>
      </c>
      <c r="K390" s="297"/>
      <c r="L390" s="298"/>
      <c r="M390" s="299" t="s">
        <v>1</v>
      </c>
      <c r="N390" s="300" t="s">
        <v>43</v>
      </c>
      <c r="O390" s="92"/>
      <c r="P390" s="238">
        <f>O390*H390</f>
        <v>0</v>
      </c>
      <c r="Q390" s="238">
        <v>0.068000000000000005</v>
      </c>
      <c r="R390" s="238">
        <f>Q390*H390</f>
        <v>0.068000000000000005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347</v>
      </c>
      <c r="AT390" s="240" t="s">
        <v>311</v>
      </c>
      <c r="AU390" s="240" t="s">
        <v>88</v>
      </c>
      <c r="AY390" s="18" t="s">
        <v>160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86</v>
      </c>
      <c r="BK390" s="241">
        <f>ROUND(I390*H390,2)</f>
        <v>0</v>
      </c>
      <c r="BL390" s="18" t="s">
        <v>263</v>
      </c>
      <c r="BM390" s="240" t="s">
        <v>610</v>
      </c>
    </row>
    <row r="391" s="2" customFormat="1">
      <c r="A391" s="39"/>
      <c r="B391" s="40"/>
      <c r="C391" s="41"/>
      <c r="D391" s="244" t="s">
        <v>186</v>
      </c>
      <c r="E391" s="41"/>
      <c r="F391" s="254" t="s">
        <v>597</v>
      </c>
      <c r="G391" s="41"/>
      <c r="H391" s="41"/>
      <c r="I391" s="255"/>
      <c r="J391" s="41"/>
      <c r="K391" s="41"/>
      <c r="L391" s="45"/>
      <c r="M391" s="256"/>
      <c r="N391" s="257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186</v>
      </c>
      <c r="AU391" s="18" t="s">
        <v>88</v>
      </c>
    </row>
    <row r="392" s="2" customFormat="1" ht="21.75" customHeight="1">
      <c r="A392" s="39"/>
      <c r="B392" s="40"/>
      <c r="C392" s="228" t="s">
        <v>611</v>
      </c>
      <c r="D392" s="228" t="s">
        <v>163</v>
      </c>
      <c r="E392" s="229" t="s">
        <v>612</v>
      </c>
      <c r="F392" s="230" t="s">
        <v>613</v>
      </c>
      <c r="G392" s="231" t="s">
        <v>173</v>
      </c>
      <c r="H392" s="232">
        <v>14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43</v>
      </c>
      <c r="O392" s="92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263</v>
      </c>
      <c r="AT392" s="240" t="s">
        <v>163</v>
      </c>
      <c r="AU392" s="240" t="s">
        <v>88</v>
      </c>
      <c r="AY392" s="18" t="s">
        <v>160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86</v>
      </c>
      <c r="BK392" s="241">
        <f>ROUND(I392*H392,2)</f>
        <v>0</v>
      </c>
      <c r="BL392" s="18" t="s">
        <v>263</v>
      </c>
      <c r="BM392" s="240" t="s">
        <v>614</v>
      </c>
    </row>
    <row r="393" s="13" customFormat="1">
      <c r="A393" s="13"/>
      <c r="B393" s="242"/>
      <c r="C393" s="243"/>
      <c r="D393" s="244" t="s">
        <v>169</v>
      </c>
      <c r="E393" s="245" t="s">
        <v>1</v>
      </c>
      <c r="F393" s="246" t="s">
        <v>250</v>
      </c>
      <c r="G393" s="243"/>
      <c r="H393" s="247">
        <v>14</v>
      </c>
      <c r="I393" s="248"/>
      <c r="J393" s="243"/>
      <c r="K393" s="243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169</v>
      </c>
      <c r="AU393" s="253" t="s">
        <v>88</v>
      </c>
      <c r="AV393" s="13" t="s">
        <v>88</v>
      </c>
      <c r="AW393" s="13" t="s">
        <v>34</v>
      </c>
      <c r="AX393" s="13" t="s">
        <v>86</v>
      </c>
      <c r="AY393" s="253" t="s">
        <v>160</v>
      </c>
    </row>
    <row r="394" s="2" customFormat="1" ht="33" customHeight="1">
      <c r="A394" s="39"/>
      <c r="B394" s="40"/>
      <c r="C394" s="290" t="s">
        <v>615</v>
      </c>
      <c r="D394" s="290" t="s">
        <v>311</v>
      </c>
      <c r="E394" s="291" t="s">
        <v>616</v>
      </c>
      <c r="F394" s="292" t="s">
        <v>617</v>
      </c>
      <c r="G394" s="293" t="s">
        <v>184</v>
      </c>
      <c r="H394" s="294">
        <v>16</v>
      </c>
      <c r="I394" s="295"/>
      <c r="J394" s="296">
        <f>ROUND(I394*H394,2)</f>
        <v>0</v>
      </c>
      <c r="K394" s="297"/>
      <c r="L394" s="298"/>
      <c r="M394" s="299" t="s">
        <v>1</v>
      </c>
      <c r="N394" s="300" t="s">
        <v>43</v>
      </c>
      <c r="O394" s="92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347</v>
      </c>
      <c r="AT394" s="240" t="s">
        <v>311</v>
      </c>
      <c r="AU394" s="240" t="s">
        <v>88</v>
      </c>
      <c r="AY394" s="18" t="s">
        <v>160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86</v>
      </c>
      <c r="BK394" s="241">
        <f>ROUND(I394*H394,2)</f>
        <v>0</v>
      </c>
      <c r="BL394" s="18" t="s">
        <v>263</v>
      </c>
      <c r="BM394" s="240" t="s">
        <v>618</v>
      </c>
    </row>
    <row r="395" s="2" customFormat="1">
      <c r="A395" s="39"/>
      <c r="B395" s="40"/>
      <c r="C395" s="41"/>
      <c r="D395" s="244" t="s">
        <v>186</v>
      </c>
      <c r="E395" s="41"/>
      <c r="F395" s="254" t="s">
        <v>619</v>
      </c>
      <c r="G395" s="41"/>
      <c r="H395" s="41"/>
      <c r="I395" s="255"/>
      <c r="J395" s="41"/>
      <c r="K395" s="41"/>
      <c r="L395" s="45"/>
      <c r="M395" s="256"/>
      <c r="N395" s="257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186</v>
      </c>
      <c r="AU395" s="18" t="s">
        <v>88</v>
      </c>
    </row>
    <row r="396" s="13" customFormat="1">
      <c r="A396" s="13"/>
      <c r="B396" s="242"/>
      <c r="C396" s="243"/>
      <c r="D396" s="244" t="s">
        <v>169</v>
      </c>
      <c r="E396" s="245" t="s">
        <v>1</v>
      </c>
      <c r="F396" s="246" t="s">
        <v>620</v>
      </c>
      <c r="G396" s="243"/>
      <c r="H396" s="247">
        <v>10.800000000000001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169</v>
      </c>
      <c r="AU396" s="253" t="s">
        <v>88</v>
      </c>
      <c r="AV396" s="13" t="s">
        <v>88</v>
      </c>
      <c r="AW396" s="13" t="s">
        <v>34</v>
      </c>
      <c r="AX396" s="13" t="s">
        <v>78</v>
      </c>
      <c r="AY396" s="253" t="s">
        <v>160</v>
      </c>
    </row>
    <row r="397" s="13" customFormat="1">
      <c r="A397" s="13"/>
      <c r="B397" s="242"/>
      <c r="C397" s="243"/>
      <c r="D397" s="244" t="s">
        <v>169</v>
      </c>
      <c r="E397" s="245" t="s">
        <v>1</v>
      </c>
      <c r="F397" s="246" t="s">
        <v>621</v>
      </c>
      <c r="G397" s="243"/>
      <c r="H397" s="247">
        <v>1.6000000000000001</v>
      </c>
      <c r="I397" s="248"/>
      <c r="J397" s="243"/>
      <c r="K397" s="243"/>
      <c r="L397" s="249"/>
      <c r="M397" s="250"/>
      <c r="N397" s="251"/>
      <c r="O397" s="251"/>
      <c r="P397" s="251"/>
      <c r="Q397" s="251"/>
      <c r="R397" s="251"/>
      <c r="S397" s="251"/>
      <c r="T397" s="25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3" t="s">
        <v>169</v>
      </c>
      <c r="AU397" s="253" t="s">
        <v>88</v>
      </c>
      <c r="AV397" s="13" t="s">
        <v>88</v>
      </c>
      <c r="AW397" s="13" t="s">
        <v>34</v>
      </c>
      <c r="AX397" s="13" t="s">
        <v>78</v>
      </c>
      <c r="AY397" s="253" t="s">
        <v>160</v>
      </c>
    </row>
    <row r="398" s="13" customFormat="1">
      <c r="A398" s="13"/>
      <c r="B398" s="242"/>
      <c r="C398" s="243"/>
      <c r="D398" s="244" t="s">
        <v>169</v>
      </c>
      <c r="E398" s="245" t="s">
        <v>1</v>
      </c>
      <c r="F398" s="246" t="s">
        <v>622</v>
      </c>
      <c r="G398" s="243"/>
      <c r="H398" s="247">
        <v>2.3999999999999999</v>
      </c>
      <c r="I398" s="248"/>
      <c r="J398" s="243"/>
      <c r="K398" s="243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169</v>
      </c>
      <c r="AU398" s="253" t="s">
        <v>88</v>
      </c>
      <c r="AV398" s="13" t="s">
        <v>88</v>
      </c>
      <c r="AW398" s="13" t="s">
        <v>34</v>
      </c>
      <c r="AX398" s="13" t="s">
        <v>78</v>
      </c>
      <c r="AY398" s="253" t="s">
        <v>160</v>
      </c>
    </row>
    <row r="399" s="13" customFormat="1">
      <c r="A399" s="13"/>
      <c r="B399" s="242"/>
      <c r="C399" s="243"/>
      <c r="D399" s="244" t="s">
        <v>169</v>
      </c>
      <c r="E399" s="245" t="s">
        <v>1</v>
      </c>
      <c r="F399" s="246" t="s">
        <v>623</v>
      </c>
      <c r="G399" s="243"/>
      <c r="H399" s="247">
        <v>1.2</v>
      </c>
      <c r="I399" s="248"/>
      <c r="J399" s="243"/>
      <c r="K399" s="243"/>
      <c r="L399" s="249"/>
      <c r="M399" s="250"/>
      <c r="N399" s="251"/>
      <c r="O399" s="251"/>
      <c r="P399" s="251"/>
      <c r="Q399" s="251"/>
      <c r="R399" s="251"/>
      <c r="S399" s="251"/>
      <c r="T399" s="25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3" t="s">
        <v>169</v>
      </c>
      <c r="AU399" s="253" t="s">
        <v>88</v>
      </c>
      <c r="AV399" s="13" t="s">
        <v>88</v>
      </c>
      <c r="AW399" s="13" t="s">
        <v>34</v>
      </c>
      <c r="AX399" s="13" t="s">
        <v>78</v>
      </c>
      <c r="AY399" s="253" t="s">
        <v>160</v>
      </c>
    </row>
    <row r="400" s="16" customFormat="1">
      <c r="A400" s="16"/>
      <c r="B400" s="279"/>
      <c r="C400" s="280"/>
      <c r="D400" s="244" t="s">
        <v>169</v>
      </c>
      <c r="E400" s="281" t="s">
        <v>1</v>
      </c>
      <c r="F400" s="282" t="s">
        <v>205</v>
      </c>
      <c r="G400" s="280"/>
      <c r="H400" s="283">
        <v>16</v>
      </c>
      <c r="I400" s="284"/>
      <c r="J400" s="280"/>
      <c r="K400" s="280"/>
      <c r="L400" s="285"/>
      <c r="M400" s="286"/>
      <c r="N400" s="287"/>
      <c r="O400" s="287"/>
      <c r="P400" s="287"/>
      <c r="Q400" s="287"/>
      <c r="R400" s="287"/>
      <c r="S400" s="287"/>
      <c r="T400" s="288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89" t="s">
        <v>169</v>
      </c>
      <c r="AU400" s="289" t="s">
        <v>88</v>
      </c>
      <c r="AV400" s="16" t="s">
        <v>167</v>
      </c>
      <c r="AW400" s="16" t="s">
        <v>34</v>
      </c>
      <c r="AX400" s="16" t="s">
        <v>86</v>
      </c>
      <c r="AY400" s="289" t="s">
        <v>160</v>
      </c>
    </row>
    <row r="401" s="2" customFormat="1" ht="16.5" customHeight="1">
      <c r="A401" s="39"/>
      <c r="B401" s="40"/>
      <c r="C401" s="290" t="s">
        <v>624</v>
      </c>
      <c r="D401" s="290" t="s">
        <v>311</v>
      </c>
      <c r="E401" s="291" t="s">
        <v>625</v>
      </c>
      <c r="F401" s="292" t="s">
        <v>626</v>
      </c>
      <c r="G401" s="293" t="s">
        <v>173</v>
      </c>
      <c r="H401" s="294">
        <v>14</v>
      </c>
      <c r="I401" s="295"/>
      <c r="J401" s="296">
        <f>ROUND(I401*H401,2)</f>
        <v>0</v>
      </c>
      <c r="K401" s="297"/>
      <c r="L401" s="298"/>
      <c r="M401" s="299" t="s">
        <v>1</v>
      </c>
      <c r="N401" s="300" t="s">
        <v>43</v>
      </c>
      <c r="O401" s="92"/>
      <c r="P401" s="238">
        <f>O401*H401</f>
        <v>0</v>
      </c>
      <c r="Q401" s="238">
        <v>0</v>
      </c>
      <c r="R401" s="238">
        <f>Q401*H401</f>
        <v>0</v>
      </c>
      <c r="S401" s="238">
        <v>0</v>
      </c>
      <c r="T401" s="23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0" t="s">
        <v>347</v>
      </c>
      <c r="AT401" s="240" t="s">
        <v>311</v>
      </c>
      <c r="AU401" s="240" t="s">
        <v>88</v>
      </c>
      <c r="AY401" s="18" t="s">
        <v>160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8" t="s">
        <v>86</v>
      </c>
      <c r="BK401" s="241">
        <f>ROUND(I401*H401,2)</f>
        <v>0</v>
      </c>
      <c r="BL401" s="18" t="s">
        <v>263</v>
      </c>
      <c r="BM401" s="240" t="s">
        <v>627</v>
      </c>
    </row>
    <row r="402" s="2" customFormat="1" ht="21.75" customHeight="1">
      <c r="A402" s="39"/>
      <c r="B402" s="40"/>
      <c r="C402" s="228" t="s">
        <v>628</v>
      </c>
      <c r="D402" s="228" t="s">
        <v>163</v>
      </c>
      <c r="E402" s="229" t="s">
        <v>629</v>
      </c>
      <c r="F402" s="230" t="s">
        <v>630</v>
      </c>
      <c r="G402" s="231" t="s">
        <v>184</v>
      </c>
      <c r="H402" s="232">
        <v>22.199999999999999</v>
      </c>
      <c r="I402" s="233"/>
      <c r="J402" s="234">
        <f>ROUND(I402*H402,2)</f>
        <v>0</v>
      </c>
      <c r="K402" s="235"/>
      <c r="L402" s="45"/>
      <c r="M402" s="236" t="s">
        <v>1</v>
      </c>
      <c r="N402" s="237" t="s">
        <v>43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263</v>
      </c>
      <c r="AT402" s="240" t="s">
        <v>163</v>
      </c>
      <c r="AU402" s="240" t="s">
        <v>88</v>
      </c>
      <c r="AY402" s="18" t="s">
        <v>160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86</v>
      </c>
      <c r="BK402" s="241">
        <f>ROUND(I402*H402,2)</f>
        <v>0</v>
      </c>
      <c r="BL402" s="18" t="s">
        <v>263</v>
      </c>
      <c r="BM402" s="240" t="s">
        <v>631</v>
      </c>
    </row>
    <row r="403" s="2" customFormat="1">
      <c r="A403" s="39"/>
      <c r="B403" s="40"/>
      <c r="C403" s="41"/>
      <c r="D403" s="244" t="s">
        <v>186</v>
      </c>
      <c r="E403" s="41"/>
      <c r="F403" s="254" t="s">
        <v>632</v>
      </c>
      <c r="G403" s="41"/>
      <c r="H403" s="41"/>
      <c r="I403" s="255"/>
      <c r="J403" s="41"/>
      <c r="K403" s="41"/>
      <c r="L403" s="45"/>
      <c r="M403" s="256"/>
      <c r="N403" s="257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186</v>
      </c>
      <c r="AU403" s="18" t="s">
        <v>88</v>
      </c>
    </row>
    <row r="404" s="13" customFormat="1">
      <c r="A404" s="13"/>
      <c r="B404" s="242"/>
      <c r="C404" s="243"/>
      <c r="D404" s="244" t="s">
        <v>169</v>
      </c>
      <c r="E404" s="245" t="s">
        <v>1</v>
      </c>
      <c r="F404" s="246" t="s">
        <v>633</v>
      </c>
      <c r="G404" s="243"/>
      <c r="H404" s="247">
        <v>21</v>
      </c>
      <c r="I404" s="248"/>
      <c r="J404" s="243"/>
      <c r="K404" s="243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169</v>
      </c>
      <c r="AU404" s="253" t="s">
        <v>88</v>
      </c>
      <c r="AV404" s="13" t="s">
        <v>88</v>
      </c>
      <c r="AW404" s="13" t="s">
        <v>34</v>
      </c>
      <c r="AX404" s="13" t="s">
        <v>78</v>
      </c>
      <c r="AY404" s="253" t="s">
        <v>160</v>
      </c>
    </row>
    <row r="405" s="13" customFormat="1">
      <c r="A405" s="13"/>
      <c r="B405" s="242"/>
      <c r="C405" s="243"/>
      <c r="D405" s="244" t="s">
        <v>169</v>
      </c>
      <c r="E405" s="245" t="s">
        <v>1</v>
      </c>
      <c r="F405" s="246" t="s">
        <v>258</v>
      </c>
      <c r="G405" s="243"/>
      <c r="H405" s="247">
        <v>1.2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169</v>
      </c>
      <c r="AU405" s="253" t="s">
        <v>88</v>
      </c>
      <c r="AV405" s="13" t="s">
        <v>88</v>
      </c>
      <c r="AW405" s="13" t="s">
        <v>34</v>
      </c>
      <c r="AX405" s="13" t="s">
        <v>78</v>
      </c>
      <c r="AY405" s="253" t="s">
        <v>160</v>
      </c>
    </row>
    <row r="406" s="16" customFormat="1">
      <c r="A406" s="16"/>
      <c r="B406" s="279"/>
      <c r="C406" s="280"/>
      <c r="D406" s="244" t="s">
        <v>169</v>
      </c>
      <c r="E406" s="281" t="s">
        <v>1</v>
      </c>
      <c r="F406" s="282" t="s">
        <v>205</v>
      </c>
      <c r="G406" s="280"/>
      <c r="H406" s="283">
        <v>22.199999999999999</v>
      </c>
      <c r="I406" s="284"/>
      <c r="J406" s="280"/>
      <c r="K406" s="280"/>
      <c r="L406" s="285"/>
      <c r="M406" s="286"/>
      <c r="N406" s="287"/>
      <c r="O406" s="287"/>
      <c r="P406" s="287"/>
      <c r="Q406" s="287"/>
      <c r="R406" s="287"/>
      <c r="S406" s="287"/>
      <c r="T406" s="288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89" t="s">
        <v>169</v>
      </c>
      <c r="AU406" s="289" t="s">
        <v>88</v>
      </c>
      <c r="AV406" s="16" t="s">
        <v>167</v>
      </c>
      <c r="AW406" s="16" t="s">
        <v>34</v>
      </c>
      <c r="AX406" s="16" t="s">
        <v>86</v>
      </c>
      <c r="AY406" s="289" t="s">
        <v>160</v>
      </c>
    </row>
    <row r="407" s="2" customFormat="1" ht="21.75" customHeight="1">
      <c r="A407" s="39"/>
      <c r="B407" s="40"/>
      <c r="C407" s="228" t="s">
        <v>634</v>
      </c>
      <c r="D407" s="228" t="s">
        <v>163</v>
      </c>
      <c r="E407" s="229" t="s">
        <v>635</v>
      </c>
      <c r="F407" s="230" t="s">
        <v>636</v>
      </c>
      <c r="G407" s="231" t="s">
        <v>541</v>
      </c>
      <c r="H407" s="301"/>
      <c r="I407" s="233"/>
      <c r="J407" s="234">
        <f>ROUND(I407*H407,2)</f>
        <v>0</v>
      </c>
      <c r="K407" s="235"/>
      <c r="L407" s="45"/>
      <c r="M407" s="236" t="s">
        <v>1</v>
      </c>
      <c r="N407" s="237" t="s">
        <v>43</v>
      </c>
      <c r="O407" s="92"/>
      <c r="P407" s="238">
        <f>O407*H407</f>
        <v>0</v>
      </c>
      <c r="Q407" s="238">
        <v>0</v>
      </c>
      <c r="R407" s="238">
        <f>Q407*H407</f>
        <v>0</v>
      </c>
      <c r="S407" s="238">
        <v>0</v>
      </c>
      <c r="T407" s="23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0" t="s">
        <v>263</v>
      </c>
      <c r="AT407" s="240" t="s">
        <v>163</v>
      </c>
      <c r="AU407" s="240" t="s">
        <v>88</v>
      </c>
      <c r="AY407" s="18" t="s">
        <v>160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86</v>
      </c>
      <c r="BK407" s="241">
        <f>ROUND(I407*H407,2)</f>
        <v>0</v>
      </c>
      <c r="BL407" s="18" t="s">
        <v>263</v>
      </c>
      <c r="BM407" s="240" t="s">
        <v>637</v>
      </c>
    </row>
    <row r="408" s="12" customFormat="1" ht="22.8" customHeight="1">
      <c r="A408" s="12"/>
      <c r="B408" s="212"/>
      <c r="C408" s="213"/>
      <c r="D408" s="214" t="s">
        <v>77</v>
      </c>
      <c r="E408" s="226" t="s">
        <v>638</v>
      </c>
      <c r="F408" s="226" t="s">
        <v>639</v>
      </c>
      <c r="G408" s="213"/>
      <c r="H408" s="213"/>
      <c r="I408" s="216"/>
      <c r="J408" s="227">
        <f>BK408</f>
        <v>0</v>
      </c>
      <c r="K408" s="213"/>
      <c r="L408" s="218"/>
      <c r="M408" s="219"/>
      <c r="N408" s="220"/>
      <c r="O408" s="220"/>
      <c r="P408" s="221">
        <f>SUM(P409:P422)</f>
        <v>0</v>
      </c>
      <c r="Q408" s="220"/>
      <c r="R408" s="221">
        <f>SUM(R409:R422)</f>
        <v>0</v>
      </c>
      <c r="S408" s="220"/>
      <c r="T408" s="222">
        <f>SUM(T409:T422)</f>
        <v>0.043200000000000002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23" t="s">
        <v>88</v>
      </c>
      <c r="AT408" s="224" t="s">
        <v>77</v>
      </c>
      <c r="AU408" s="224" t="s">
        <v>86</v>
      </c>
      <c r="AY408" s="223" t="s">
        <v>160</v>
      </c>
      <c r="BK408" s="225">
        <f>SUM(BK409:BK422)</f>
        <v>0</v>
      </c>
    </row>
    <row r="409" s="2" customFormat="1" ht="21.75" customHeight="1">
      <c r="A409" s="39"/>
      <c r="B409" s="40"/>
      <c r="C409" s="228" t="s">
        <v>640</v>
      </c>
      <c r="D409" s="228" t="s">
        <v>163</v>
      </c>
      <c r="E409" s="229" t="s">
        <v>641</v>
      </c>
      <c r="F409" s="230" t="s">
        <v>642</v>
      </c>
      <c r="G409" s="231" t="s">
        <v>209</v>
      </c>
      <c r="H409" s="232">
        <v>1.3999999999999999</v>
      </c>
      <c r="I409" s="233"/>
      <c r="J409" s="234">
        <f>ROUND(I409*H409,2)</f>
        <v>0</v>
      </c>
      <c r="K409" s="235"/>
      <c r="L409" s="45"/>
      <c r="M409" s="236" t="s">
        <v>1</v>
      </c>
      <c r="N409" s="237" t="s">
        <v>43</v>
      </c>
      <c r="O409" s="92"/>
      <c r="P409" s="238">
        <f>O409*H409</f>
        <v>0</v>
      </c>
      <c r="Q409" s="238">
        <v>0</v>
      </c>
      <c r="R409" s="238">
        <f>Q409*H409</f>
        <v>0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263</v>
      </c>
      <c r="AT409" s="240" t="s">
        <v>163</v>
      </c>
      <c r="AU409" s="240" t="s">
        <v>88</v>
      </c>
      <c r="AY409" s="18" t="s">
        <v>160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86</v>
      </c>
      <c r="BK409" s="241">
        <f>ROUND(I409*H409,2)</f>
        <v>0</v>
      </c>
      <c r="BL409" s="18" t="s">
        <v>263</v>
      </c>
      <c r="BM409" s="240" t="s">
        <v>643</v>
      </c>
    </row>
    <row r="410" s="13" customFormat="1">
      <c r="A410" s="13"/>
      <c r="B410" s="242"/>
      <c r="C410" s="243"/>
      <c r="D410" s="244" t="s">
        <v>169</v>
      </c>
      <c r="E410" s="245" t="s">
        <v>1</v>
      </c>
      <c r="F410" s="246" t="s">
        <v>644</v>
      </c>
      <c r="G410" s="243"/>
      <c r="H410" s="247">
        <v>1.3999999999999999</v>
      </c>
      <c r="I410" s="248"/>
      <c r="J410" s="243"/>
      <c r="K410" s="243"/>
      <c r="L410" s="249"/>
      <c r="M410" s="250"/>
      <c r="N410" s="251"/>
      <c r="O410" s="251"/>
      <c r="P410" s="251"/>
      <c r="Q410" s="251"/>
      <c r="R410" s="251"/>
      <c r="S410" s="251"/>
      <c r="T410" s="25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3" t="s">
        <v>169</v>
      </c>
      <c r="AU410" s="253" t="s">
        <v>88</v>
      </c>
      <c r="AV410" s="13" t="s">
        <v>88</v>
      </c>
      <c r="AW410" s="13" t="s">
        <v>34</v>
      </c>
      <c r="AX410" s="13" t="s">
        <v>78</v>
      </c>
      <c r="AY410" s="253" t="s">
        <v>160</v>
      </c>
    </row>
    <row r="411" s="16" customFormat="1">
      <c r="A411" s="16"/>
      <c r="B411" s="279"/>
      <c r="C411" s="280"/>
      <c r="D411" s="244" t="s">
        <v>169</v>
      </c>
      <c r="E411" s="281" t="s">
        <v>1</v>
      </c>
      <c r="F411" s="282" t="s">
        <v>205</v>
      </c>
      <c r="G411" s="280"/>
      <c r="H411" s="283">
        <v>1.3999999999999999</v>
      </c>
      <c r="I411" s="284"/>
      <c r="J411" s="280"/>
      <c r="K411" s="280"/>
      <c r="L411" s="285"/>
      <c r="M411" s="286"/>
      <c r="N411" s="287"/>
      <c r="O411" s="287"/>
      <c r="P411" s="287"/>
      <c r="Q411" s="287"/>
      <c r="R411" s="287"/>
      <c r="S411" s="287"/>
      <c r="T411" s="288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89" t="s">
        <v>169</v>
      </c>
      <c r="AU411" s="289" t="s">
        <v>88</v>
      </c>
      <c r="AV411" s="16" t="s">
        <v>167</v>
      </c>
      <c r="AW411" s="16" t="s">
        <v>34</v>
      </c>
      <c r="AX411" s="16" t="s">
        <v>86</v>
      </c>
      <c r="AY411" s="289" t="s">
        <v>160</v>
      </c>
    </row>
    <row r="412" s="2" customFormat="1" ht="44.25" customHeight="1">
      <c r="A412" s="39"/>
      <c r="B412" s="40"/>
      <c r="C412" s="290" t="s">
        <v>645</v>
      </c>
      <c r="D412" s="290" t="s">
        <v>311</v>
      </c>
      <c r="E412" s="291" t="s">
        <v>646</v>
      </c>
      <c r="F412" s="292" t="s">
        <v>647</v>
      </c>
      <c r="G412" s="293" t="s">
        <v>173</v>
      </c>
      <c r="H412" s="294">
        <v>5</v>
      </c>
      <c r="I412" s="295"/>
      <c r="J412" s="296">
        <f>ROUND(I412*H412,2)</f>
        <v>0</v>
      </c>
      <c r="K412" s="297"/>
      <c r="L412" s="298"/>
      <c r="M412" s="299" t="s">
        <v>1</v>
      </c>
      <c r="N412" s="300" t="s">
        <v>43</v>
      </c>
      <c r="O412" s="92"/>
      <c r="P412" s="238">
        <f>O412*H412</f>
        <v>0</v>
      </c>
      <c r="Q412" s="238">
        <v>0</v>
      </c>
      <c r="R412" s="238">
        <f>Q412*H412</f>
        <v>0</v>
      </c>
      <c r="S412" s="238">
        <v>0</v>
      </c>
      <c r="T412" s="23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0" t="s">
        <v>347</v>
      </c>
      <c r="AT412" s="240" t="s">
        <v>311</v>
      </c>
      <c r="AU412" s="240" t="s">
        <v>88</v>
      </c>
      <c r="AY412" s="18" t="s">
        <v>160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86</v>
      </c>
      <c r="BK412" s="241">
        <f>ROUND(I412*H412,2)</f>
        <v>0</v>
      </c>
      <c r="BL412" s="18" t="s">
        <v>263</v>
      </c>
      <c r="BM412" s="240" t="s">
        <v>648</v>
      </c>
    </row>
    <row r="413" s="2" customFormat="1">
      <c r="A413" s="39"/>
      <c r="B413" s="40"/>
      <c r="C413" s="41"/>
      <c r="D413" s="244" t="s">
        <v>186</v>
      </c>
      <c r="E413" s="41"/>
      <c r="F413" s="254" t="s">
        <v>649</v>
      </c>
      <c r="G413" s="41"/>
      <c r="H413" s="41"/>
      <c r="I413" s="255"/>
      <c r="J413" s="41"/>
      <c r="K413" s="41"/>
      <c r="L413" s="45"/>
      <c r="M413" s="256"/>
      <c r="N413" s="257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186</v>
      </c>
      <c r="AU413" s="18" t="s">
        <v>88</v>
      </c>
    </row>
    <row r="414" s="2" customFormat="1" ht="16.5" customHeight="1">
      <c r="A414" s="39"/>
      <c r="B414" s="40"/>
      <c r="C414" s="228" t="s">
        <v>650</v>
      </c>
      <c r="D414" s="228" t="s">
        <v>163</v>
      </c>
      <c r="E414" s="229" t="s">
        <v>651</v>
      </c>
      <c r="F414" s="230" t="s">
        <v>652</v>
      </c>
      <c r="G414" s="231" t="s">
        <v>173</v>
      </c>
      <c r="H414" s="232">
        <v>3</v>
      </c>
      <c r="I414" s="233"/>
      <c r="J414" s="234">
        <f>ROUND(I414*H414,2)</f>
        <v>0</v>
      </c>
      <c r="K414" s="235"/>
      <c r="L414" s="45"/>
      <c r="M414" s="236" t="s">
        <v>1</v>
      </c>
      <c r="N414" s="237" t="s">
        <v>43</v>
      </c>
      <c r="O414" s="92"/>
      <c r="P414" s="238">
        <f>O414*H414</f>
        <v>0</v>
      </c>
      <c r="Q414" s="238">
        <v>0</v>
      </c>
      <c r="R414" s="238">
        <f>Q414*H414</f>
        <v>0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263</v>
      </c>
      <c r="AT414" s="240" t="s">
        <v>163</v>
      </c>
      <c r="AU414" s="240" t="s">
        <v>88</v>
      </c>
      <c r="AY414" s="18" t="s">
        <v>160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86</v>
      </c>
      <c r="BK414" s="241">
        <f>ROUND(I414*H414,2)</f>
        <v>0</v>
      </c>
      <c r="BL414" s="18" t="s">
        <v>263</v>
      </c>
      <c r="BM414" s="240" t="s">
        <v>653</v>
      </c>
    </row>
    <row r="415" s="2" customFormat="1" ht="21.75" customHeight="1">
      <c r="A415" s="39"/>
      <c r="B415" s="40"/>
      <c r="C415" s="290" t="s">
        <v>654</v>
      </c>
      <c r="D415" s="290" t="s">
        <v>311</v>
      </c>
      <c r="E415" s="291" t="s">
        <v>655</v>
      </c>
      <c r="F415" s="292" t="s">
        <v>656</v>
      </c>
      <c r="G415" s="293" t="s">
        <v>173</v>
      </c>
      <c r="H415" s="294">
        <v>3</v>
      </c>
      <c r="I415" s="295"/>
      <c r="J415" s="296">
        <f>ROUND(I415*H415,2)</f>
        <v>0</v>
      </c>
      <c r="K415" s="297"/>
      <c r="L415" s="298"/>
      <c r="M415" s="299" t="s">
        <v>1</v>
      </c>
      <c r="N415" s="300" t="s">
        <v>43</v>
      </c>
      <c r="O415" s="92"/>
      <c r="P415" s="238">
        <f>O415*H415</f>
        <v>0</v>
      </c>
      <c r="Q415" s="238">
        <v>0</v>
      </c>
      <c r="R415" s="238">
        <f>Q415*H415</f>
        <v>0</v>
      </c>
      <c r="S415" s="238">
        <v>0</v>
      </c>
      <c r="T415" s="23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0" t="s">
        <v>347</v>
      </c>
      <c r="AT415" s="240" t="s">
        <v>311</v>
      </c>
      <c r="AU415" s="240" t="s">
        <v>88</v>
      </c>
      <c r="AY415" s="18" t="s">
        <v>160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8" t="s">
        <v>86</v>
      </c>
      <c r="BK415" s="241">
        <f>ROUND(I415*H415,2)</f>
        <v>0</v>
      </c>
      <c r="BL415" s="18" t="s">
        <v>263</v>
      </c>
      <c r="BM415" s="240" t="s">
        <v>657</v>
      </c>
    </row>
    <row r="416" s="2" customFormat="1">
      <c r="A416" s="39"/>
      <c r="B416" s="40"/>
      <c r="C416" s="41"/>
      <c r="D416" s="244" t="s">
        <v>186</v>
      </c>
      <c r="E416" s="41"/>
      <c r="F416" s="254" t="s">
        <v>658</v>
      </c>
      <c r="G416" s="41"/>
      <c r="H416" s="41"/>
      <c r="I416" s="255"/>
      <c r="J416" s="41"/>
      <c r="K416" s="41"/>
      <c r="L416" s="45"/>
      <c r="M416" s="256"/>
      <c r="N416" s="257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186</v>
      </c>
      <c r="AU416" s="18" t="s">
        <v>88</v>
      </c>
    </row>
    <row r="417" s="2" customFormat="1" ht="21.75" customHeight="1">
      <c r="A417" s="39"/>
      <c r="B417" s="40"/>
      <c r="C417" s="290" t="s">
        <v>659</v>
      </c>
      <c r="D417" s="290" t="s">
        <v>311</v>
      </c>
      <c r="E417" s="291" t="s">
        <v>660</v>
      </c>
      <c r="F417" s="292" t="s">
        <v>661</v>
      </c>
      <c r="G417" s="293" t="s">
        <v>173</v>
      </c>
      <c r="H417" s="294">
        <v>1</v>
      </c>
      <c r="I417" s="295"/>
      <c r="J417" s="296">
        <f>ROUND(I417*H417,2)</f>
        <v>0</v>
      </c>
      <c r="K417" s="297"/>
      <c r="L417" s="298"/>
      <c r="M417" s="299" t="s">
        <v>1</v>
      </c>
      <c r="N417" s="300" t="s">
        <v>43</v>
      </c>
      <c r="O417" s="92"/>
      <c r="P417" s="238">
        <f>O417*H417</f>
        <v>0</v>
      </c>
      <c r="Q417" s="238">
        <v>0</v>
      </c>
      <c r="R417" s="238">
        <f>Q417*H417</f>
        <v>0</v>
      </c>
      <c r="S417" s="238">
        <v>0</v>
      </c>
      <c r="T417" s="23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0" t="s">
        <v>347</v>
      </c>
      <c r="AT417" s="240" t="s">
        <v>311</v>
      </c>
      <c r="AU417" s="240" t="s">
        <v>88</v>
      </c>
      <c r="AY417" s="18" t="s">
        <v>160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86</v>
      </c>
      <c r="BK417" s="241">
        <f>ROUND(I417*H417,2)</f>
        <v>0</v>
      </c>
      <c r="BL417" s="18" t="s">
        <v>263</v>
      </c>
      <c r="BM417" s="240" t="s">
        <v>662</v>
      </c>
    </row>
    <row r="418" s="2" customFormat="1" ht="16.5" customHeight="1">
      <c r="A418" s="39"/>
      <c r="B418" s="40"/>
      <c r="C418" s="228" t="s">
        <v>663</v>
      </c>
      <c r="D418" s="228" t="s">
        <v>163</v>
      </c>
      <c r="E418" s="229" t="s">
        <v>664</v>
      </c>
      <c r="F418" s="230" t="s">
        <v>665</v>
      </c>
      <c r="G418" s="231" t="s">
        <v>173</v>
      </c>
      <c r="H418" s="232">
        <v>1</v>
      </c>
      <c r="I418" s="233"/>
      <c r="J418" s="234">
        <f>ROUND(I418*H418,2)</f>
        <v>0</v>
      </c>
      <c r="K418" s="235"/>
      <c r="L418" s="45"/>
      <c r="M418" s="236" t="s">
        <v>1</v>
      </c>
      <c r="N418" s="237" t="s">
        <v>43</v>
      </c>
      <c r="O418" s="92"/>
      <c r="P418" s="238">
        <f>O418*H418</f>
        <v>0</v>
      </c>
      <c r="Q418" s="238">
        <v>0</v>
      </c>
      <c r="R418" s="238">
        <f>Q418*H418</f>
        <v>0</v>
      </c>
      <c r="S418" s="238">
        <v>0</v>
      </c>
      <c r="T418" s="23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0" t="s">
        <v>263</v>
      </c>
      <c r="AT418" s="240" t="s">
        <v>163</v>
      </c>
      <c r="AU418" s="240" t="s">
        <v>88</v>
      </c>
      <c r="AY418" s="18" t="s">
        <v>160</v>
      </c>
      <c r="BE418" s="241">
        <f>IF(N418="základní",J418,0)</f>
        <v>0</v>
      </c>
      <c r="BF418" s="241">
        <f>IF(N418="snížená",J418,0)</f>
        <v>0</v>
      </c>
      <c r="BG418" s="241">
        <f>IF(N418="zákl. přenesená",J418,0)</f>
        <v>0</v>
      </c>
      <c r="BH418" s="241">
        <f>IF(N418="sníž. přenesená",J418,0)</f>
        <v>0</v>
      </c>
      <c r="BI418" s="241">
        <f>IF(N418="nulová",J418,0)</f>
        <v>0</v>
      </c>
      <c r="BJ418" s="18" t="s">
        <v>86</v>
      </c>
      <c r="BK418" s="241">
        <f>ROUND(I418*H418,2)</f>
        <v>0</v>
      </c>
      <c r="BL418" s="18" t="s">
        <v>263</v>
      </c>
      <c r="BM418" s="240" t="s">
        <v>666</v>
      </c>
    </row>
    <row r="419" s="2" customFormat="1" ht="16.5" customHeight="1">
      <c r="A419" s="39"/>
      <c r="B419" s="40"/>
      <c r="C419" s="290" t="s">
        <v>667</v>
      </c>
      <c r="D419" s="290" t="s">
        <v>311</v>
      </c>
      <c r="E419" s="291" t="s">
        <v>668</v>
      </c>
      <c r="F419" s="292" t="s">
        <v>669</v>
      </c>
      <c r="G419" s="293" t="s">
        <v>173</v>
      </c>
      <c r="H419" s="294">
        <v>1</v>
      </c>
      <c r="I419" s="295"/>
      <c r="J419" s="296">
        <f>ROUND(I419*H419,2)</f>
        <v>0</v>
      </c>
      <c r="K419" s="297"/>
      <c r="L419" s="298"/>
      <c r="M419" s="299" t="s">
        <v>1</v>
      </c>
      <c r="N419" s="300" t="s">
        <v>43</v>
      </c>
      <c r="O419" s="92"/>
      <c r="P419" s="238">
        <f>O419*H419</f>
        <v>0</v>
      </c>
      <c r="Q419" s="238">
        <v>0</v>
      </c>
      <c r="R419" s="238">
        <f>Q419*H419</f>
        <v>0</v>
      </c>
      <c r="S419" s="238">
        <v>0</v>
      </c>
      <c r="T419" s="23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0" t="s">
        <v>347</v>
      </c>
      <c r="AT419" s="240" t="s">
        <v>311</v>
      </c>
      <c r="AU419" s="240" t="s">
        <v>88</v>
      </c>
      <c r="AY419" s="18" t="s">
        <v>160</v>
      </c>
      <c r="BE419" s="241">
        <f>IF(N419="základní",J419,0)</f>
        <v>0</v>
      </c>
      <c r="BF419" s="241">
        <f>IF(N419="snížená",J419,0)</f>
        <v>0</v>
      </c>
      <c r="BG419" s="241">
        <f>IF(N419="zákl. přenesená",J419,0)</f>
        <v>0</v>
      </c>
      <c r="BH419" s="241">
        <f>IF(N419="sníž. přenesená",J419,0)</f>
        <v>0</v>
      </c>
      <c r="BI419" s="241">
        <f>IF(N419="nulová",J419,0)</f>
        <v>0</v>
      </c>
      <c r="BJ419" s="18" t="s">
        <v>86</v>
      </c>
      <c r="BK419" s="241">
        <f>ROUND(I419*H419,2)</f>
        <v>0</v>
      </c>
      <c r="BL419" s="18" t="s">
        <v>263</v>
      </c>
      <c r="BM419" s="240" t="s">
        <v>670</v>
      </c>
    </row>
    <row r="420" s="2" customFormat="1" ht="16.5" customHeight="1">
      <c r="A420" s="39"/>
      <c r="B420" s="40"/>
      <c r="C420" s="228" t="s">
        <v>671</v>
      </c>
      <c r="D420" s="228" t="s">
        <v>163</v>
      </c>
      <c r="E420" s="229" t="s">
        <v>672</v>
      </c>
      <c r="F420" s="230" t="s">
        <v>673</v>
      </c>
      <c r="G420" s="231" t="s">
        <v>209</v>
      </c>
      <c r="H420" s="232">
        <v>2.1600000000000001</v>
      </c>
      <c r="I420" s="233"/>
      <c r="J420" s="234">
        <f>ROUND(I420*H420,2)</f>
        <v>0</v>
      </c>
      <c r="K420" s="235"/>
      <c r="L420" s="45"/>
      <c r="M420" s="236" t="s">
        <v>1</v>
      </c>
      <c r="N420" s="237" t="s">
        <v>43</v>
      </c>
      <c r="O420" s="92"/>
      <c r="P420" s="238">
        <f>O420*H420</f>
        <v>0</v>
      </c>
      <c r="Q420" s="238">
        <v>0</v>
      </c>
      <c r="R420" s="238">
        <f>Q420*H420</f>
        <v>0</v>
      </c>
      <c r="S420" s="238">
        <v>0.02</v>
      </c>
      <c r="T420" s="239">
        <f>S420*H420</f>
        <v>0.043200000000000002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0" t="s">
        <v>263</v>
      </c>
      <c r="AT420" s="240" t="s">
        <v>163</v>
      </c>
      <c r="AU420" s="240" t="s">
        <v>88</v>
      </c>
      <c r="AY420" s="18" t="s">
        <v>160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8" t="s">
        <v>86</v>
      </c>
      <c r="BK420" s="241">
        <f>ROUND(I420*H420,2)</f>
        <v>0</v>
      </c>
      <c r="BL420" s="18" t="s">
        <v>263</v>
      </c>
      <c r="BM420" s="240" t="s">
        <v>674</v>
      </c>
    </row>
    <row r="421" s="13" customFormat="1">
      <c r="A421" s="13"/>
      <c r="B421" s="242"/>
      <c r="C421" s="243"/>
      <c r="D421" s="244" t="s">
        <v>169</v>
      </c>
      <c r="E421" s="245" t="s">
        <v>1</v>
      </c>
      <c r="F421" s="246" t="s">
        <v>388</v>
      </c>
      <c r="G421" s="243"/>
      <c r="H421" s="247">
        <v>2.1600000000000001</v>
      </c>
      <c r="I421" s="248"/>
      <c r="J421" s="243"/>
      <c r="K421" s="243"/>
      <c r="L421" s="249"/>
      <c r="M421" s="250"/>
      <c r="N421" s="251"/>
      <c r="O421" s="251"/>
      <c r="P421" s="251"/>
      <c r="Q421" s="251"/>
      <c r="R421" s="251"/>
      <c r="S421" s="251"/>
      <c r="T421" s="25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3" t="s">
        <v>169</v>
      </c>
      <c r="AU421" s="253" t="s">
        <v>88</v>
      </c>
      <c r="AV421" s="13" t="s">
        <v>88</v>
      </c>
      <c r="AW421" s="13" t="s">
        <v>34</v>
      </c>
      <c r="AX421" s="13" t="s">
        <v>86</v>
      </c>
      <c r="AY421" s="253" t="s">
        <v>160</v>
      </c>
    </row>
    <row r="422" s="2" customFormat="1" ht="21.75" customHeight="1">
      <c r="A422" s="39"/>
      <c r="B422" s="40"/>
      <c r="C422" s="228" t="s">
        <v>675</v>
      </c>
      <c r="D422" s="228" t="s">
        <v>163</v>
      </c>
      <c r="E422" s="229" t="s">
        <v>676</v>
      </c>
      <c r="F422" s="230" t="s">
        <v>677</v>
      </c>
      <c r="G422" s="231" t="s">
        <v>541</v>
      </c>
      <c r="H422" s="301"/>
      <c r="I422" s="233"/>
      <c r="J422" s="234">
        <f>ROUND(I422*H422,2)</f>
        <v>0</v>
      </c>
      <c r="K422" s="235"/>
      <c r="L422" s="45"/>
      <c r="M422" s="236" t="s">
        <v>1</v>
      </c>
      <c r="N422" s="237" t="s">
        <v>43</v>
      </c>
      <c r="O422" s="92"/>
      <c r="P422" s="238">
        <f>O422*H422</f>
        <v>0</v>
      </c>
      <c r="Q422" s="238">
        <v>0</v>
      </c>
      <c r="R422" s="238">
        <f>Q422*H422</f>
        <v>0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263</v>
      </c>
      <c r="AT422" s="240" t="s">
        <v>163</v>
      </c>
      <c r="AU422" s="240" t="s">
        <v>88</v>
      </c>
      <c r="AY422" s="18" t="s">
        <v>160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86</v>
      </c>
      <c r="BK422" s="241">
        <f>ROUND(I422*H422,2)</f>
        <v>0</v>
      </c>
      <c r="BL422" s="18" t="s">
        <v>263</v>
      </c>
      <c r="BM422" s="240" t="s">
        <v>678</v>
      </c>
    </row>
    <row r="423" s="12" customFormat="1" ht="22.8" customHeight="1">
      <c r="A423" s="12"/>
      <c r="B423" s="212"/>
      <c r="C423" s="213"/>
      <c r="D423" s="214" t="s">
        <v>77</v>
      </c>
      <c r="E423" s="226" t="s">
        <v>679</v>
      </c>
      <c r="F423" s="226" t="s">
        <v>680</v>
      </c>
      <c r="G423" s="213"/>
      <c r="H423" s="213"/>
      <c r="I423" s="216"/>
      <c r="J423" s="227">
        <f>BK423</f>
        <v>0</v>
      </c>
      <c r="K423" s="213"/>
      <c r="L423" s="218"/>
      <c r="M423" s="219"/>
      <c r="N423" s="220"/>
      <c r="O423" s="220"/>
      <c r="P423" s="221">
        <f>SUM(P424:P433)</f>
        <v>0</v>
      </c>
      <c r="Q423" s="220"/>
      <c r="R423" s="221">
        <f>SUM(R424:R433)</f>
        <v>0.43621180000000004</v>
      </c>
      <c r="S423" s="220"/>
      <c r="T423" s="222">
        <f>SUM(T424:T433)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23" t="s">
        <v>88</v>
      </c>
      <c r="AT423" s="224" t="s">
        <v>77</v>
      </c>
      <c r="AU423" s="224" t="s">
        <v>86</v>
      </c>
      <c r="AY423" s="223" t="s">
        <v>160</v>
      </c>
      <c r="BK423" s="225">
        <f>SUM(BK424:BK433)</f>
        <v>0</v>
      </c>
    </row>
    <row r="424" s="2" customFormat="1" ht="21.75" customHeight="1">
      <c r="A424" s="39"/>
      <c r="B424" s="40"/>
      <c r="C424" s="228" t="s">
        <v>681</v>
      </c>
      <c r="D424" s="228" t="s">
        <v>163</v>
      </c>
      <c r="E424" s="229" t="s">
        <v>682</v>
      </c>
      <c r="F424" s="230" t="s">
        <v>683</v>
      </c>
      <c r="G424" s="231" t="s">
        <v>209</v>
      </c>
      <c r="H424" s="232">
        <v>2.5</v>
      </c>
      <c r="I424" s="233"/>
      <c r="J424" s="234">
        <f>ROUND(I424*H424,2)</f>
        <v>0</v>
      </c>
      <c r="K424" s="235"/>
      <c r="L424" s="45"/>
      <c r="M424" s="236" t="s">
        <v>1</v>
      </c>
      <c r="N424" s="237" t="s">
        <v>43</v>
      </c>
      <c r="O424" s="92"/>
      <c r="P424" s="238">
        <f>O424*H424</f>
        <v>0</v>
      </c>
      <c r="Q424" s="238">
        <v>2.0000000000000002E-05</v>
      </c>
      <c r="R424" s="238">
        <f>Q424*H424</f>
        <v>5.0000000000000002E-05</v>
      </c>
      <c r="S424" s="238">
        <v>0</v>
      </c>
      <c r="T424" s="23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263</v>
      </c>
      <c r="AT424" s="240" t="s">
        <v>163</v>
      </c>
      <c r="AU424" s="240" t="s">
        <v>88</v>
      </c>
      <c r="AY424" s="18" t="s">
        <v>160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86</v>
      </c>
      <c r="BK424" s="241">
        <f>ROUND(I424*H424,2)</f>
        <v>0</v>
      </c>
      <c r="BL424" s="18" t="s">
        <v>263</v>
      </c>
      <c r="BM424" s="240" t="s">
        <v>684</v>
      </c>
    </row>
    <row r="425" s="2" customFormat="1" ht="21.75" customHeight="1">
      <c r="A425" s="39"/>
      <c r="B425" s="40"/>
      <c r="C425" s="228" t="s">
        <v>685</v>
      </c>
      <c r="D425" s="228" t="s">
        <v>163</v>
      </c>
      <c r="E425" s="229" t="s">
        <v>686</v>
      </c>
      <c r="F425" s="230" t="s">
        <v>687</v>
      </c>
      <c r="G425" s="231" t="s">
        <v>209</v>
      </c>
      <c r="H425" s="232">
        <v>2.5</v>
      </c>
      <c r="I425" s="233"/>
      <c r="J425" s="234">
        <f>ROUND(I425*H425,2)</f>
        <v>0</v>
      </c>
      <c r="K425" s="235"/>
      <c r="L425" s="45"/>
      <c r="M425" s="236" t="s">
        <v>1</v>
      </c>
      <c r="N425" s="237" t="s">
        <v>43</v>
      </c>
      <c r="O425" s="92"/>
      <c r="P425" s="238">
        <f>O425*H425</f>
        <v>0</v>
      </c>
      <c r="Q425" s="238">
        <v>0.00013999999999999999</v>
      </c>
      <c r="R425" s="238">
        <f>Q425*H425</f>
        <v>0.00034999999999999994</v>
      </c>
      <c r="S425" s="238">
        <v>0</v>
      </c>
      <c r="T425" s="23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0" t="s">
        <v>263</v>
      </c>
      <c r="AT425" s="240" t="s">
        <v>163</v>
      </c>
      <c r="AU425" s="240" t="s">
        <v>88</v>
      </c>
      <c r="AY425" s="18" t="s">
        <v>160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8" t="s">
        <v>86</v>
      </c>
      <c r="BK425" s="241">
        <f>ROUND(I425*H425,2)</f>
        <v>0</v>
      </c>
      <c r="BL425" s="18" t="s">
        <v>263</v>
      </c>
      <c r="BM425" s="240" t="s">
        <v>688</v>
      </c>
    </row>
    <row r="426" s="2" customFormat="1" ht="21.75" customHeight="1">
      <c r="A426" s="39"/>
      <c r="B426" s="40"/>
      <c r="C426" s="228" t="s">
        <v>689</v>
      </c>
      <c r="D426" s="228" t="s">
        <v>163</v>
      </c>
      <c r="E426" s="229" t="s">
        <v>690</v>
      </c>
      <c r="F426" s="230" t="s">
        <v>691</v>
      </c>
      <c r="G426" s="231" t="s">
        <v>209</v>
      </c>
      <c r="H426" s="232">
        <v>2.5</v>
      </c>
      <c r="I426" s="233"/>
      <c r="J426" s="234">
        <f>ROUND(I426*H426,2)</f>
        <v>0</v>
      </c>
      <c r="K426" s="235"/>
      <c r="L426" s="45"/>
      <c r="M426" s="236" t="s">
        <v>1</v>
      </c>
      <c r="N426" s="237" t="s">
        <v>43</v>
      </c>
      <c r="O426" s="92"/>
      <c r="P426" s="238">
        <f>O426*H426</f>
        <v>0</v>
      </c>
      <c r="Q426" s="238">
        <v>0.00012</v>
      </c>
      <c r="R426" s="238">
        <f>Q426*H426</f>
        <v>0.00030000000000000003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263</v>
      </c>
      <c r="AT426" s="240" t="s">
        <v>163</v>
      </c>
      <c r="AU426" s="240" t="s">
        <v>88</v>
      </c>
      <c r="AY426" s="18" t="s">
        <v>160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86</v>
      </c>
      <c r="BK426" s="241">
        <f>ROUND(I426*H426,2)</f>
        <v>0</v>
      </c>
      <c r="BL426" s="18" t="s">
        <v>263</v>
      </c>
      <c r="BM426" s="240" t="s">
        <v>692</v>
      </c>
    </row>
    <row r="427" s="2" customFormat="1" ht="21.75" customHeight="1">
      <c r="A427" s="39"/>
      <c r="B427" s="40"/>
      <c r="C427" s="228" t="s">
        <v>693</v>
      </c>
      <c r="D427" s="228" t="s">
        <v>163</v>
      </c>
      <c r="E427" s="229" t="s">
        <v>694</v>
      </c>
      <c r="F427" s="230" t="s">
        <v>695</v>
      </c>
      <c r="G427" s="231" t="s">
        <v>209</v>
      </c>
      <c r="H427" s="232">
        <v>2.5</v>
      </c>
      <c r="I427" s="233"/>
      <c r="J427" s="234">
        <f>ROUND(I427*H427,2)</f>
        <v>0</v>
      </c>
      <c r="K427" s="235"/>
      <c r="L427" s="45"/>
      <c r="M427" s="236" t="s">
        <v>1</v>
      </c>
      <c r="N427" s="237" t="s">
        <v>43</v>
      </c>
      <c r="O427" s="92"/>
      <c r="P427" s="238">
        <f>O427*H427</f>
        <v>0</v>
      </c>
      <c r="Q427" s="238">
        <v>0.00012</v>
      </c>
      <c r="R427" s="238">
        <f>Q427*H427</f>
        <v>0.00030000000000000003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263</v>
      </c>
      <c r="AT427" s="240" t="s">
        <v>163</v>
      </c>
      <c r="AU427" s="240" t="s">
        <v>88</v>
      </c>
      <c r="AY427" s="18" t="s">
        <v>160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86</v>
      </c>
      <c r="BK427" s="241">
        <f>ROUND(I427*H427,2)</f>
        <v>0</v>
      </c>
      <c r="BL427" s="18" t="s">
        <v>263</v>
      </c>
      <c r="BM427" s="240" t="s">
        <v>696</v>
      </c>
    </row>
    <row r="428" s="2" customFormat="1" ht="21.75" customHeight="1">
      <c r="A428" s="39"/>
      <c r="B428" s="40"/>
      <c r="C428" s="228" t="s">
        <v>697</v>
      </c>
      <c r="D428" s="228" t="s">
        <v>163</v>
      </c>
      <c r="E428" s="229" t="s">
        <v>698</v>
      </c>
      <c r="F428" s="230" t="s">
        <v>699</v>
      </c>
      <c r="G428" s="231" t="s">
        <v>209</v>
      </c>
      <c r="H428" s="232">
        <v>467.04000000000002</v>
      </c>
      <c r="I428" s="233"/>
      <c r="J428" s="234">
        <f>ROUND(I428*H428,2)</f>
        <v>0</v>
      </c>
      <c r="K428" s="235"/>
      <c r="L428" s="45"/>
      <c r="M428" s="236" t="s">
        <v>1</v>
      </c>
      <c r="N428" s="237" t="s">
        <v>43</v>
      </c>
      <c r="O428" s="92"/>
      <c r="P428" s="238">
        <f>O428*H428</f>
        <v>0</v>
      </c>
      <c r="Q428" s="238">
        <v>0.00013999999999999999</v>
      </c>
      <c r="R428" s="238">
        <f>Q428*H428</f>
        <v>0.065385600000000002</v>
      </c>
      <c r="S428" s="238">
        <v>0</v>
      </c>
      <c r="T428" s="23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263</v>
      </c>
      <c r="AT428" s="240" t="s">
        <v>163</v>
      </c>
      <c r="AU428" s="240" t="s">
        <v>88</v>
      </c>
      <c r="AY428" s="18" t="s">
        <v>160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86</v>
      </c>
      <c r="BK428" s="241">
        <f>ROUND(I428*H428,2)</f>
        <v>0</v>
      </c>
      <c r="BL428" s="18" t="s">
        <v>263</v>
      </c>
      <c r="BM428" s="240" t="s">
        <v>700</v>
      </c>
    </row>
    <row r="429" s="2" customFormat="1" ht="33" customHeight="1">
      <c r="A429" s="39"/>
      <c r="B429" s="40"/>
      <c r="C429" s="228" t="s">
        <v>701</v>
      </c>
      <c r="D429" s="228" t="s">
        <v>163</v>
      </c>
      <c r="E429" s="229" t="s">
        <v>702</v>
      </c>
      <c r="F429" s="230" t="s">
        <v>703</v>
      </c>
      <c r="G429" s="231" t="s">
        <v>209</v>
      </c>
      <c r="H429" s="232">
        <v>36.899999999999999</v>
      </c>
      <c r="I429" s="233"/>
      <c r="J429" s="234">
        <f>ROUND(I429*H429,2)</f>
        <v>0</v>
      </c>
      <c r="K429" s="235"/>
      <c r="L429" s="45"/>
      <c r="M429" s="236" t="s">
        <v>1</v>
      </c>
      <c r="N429" s="237" t="s">
        <v>43</v>
      </c>
      <c r="O429" s="92"/>
      <c r="P429" s="238">
        <f>O429*H429</f>
        <v>0</v>
      </c>
      <c r="Q429" s="238">
        <v>0.00014999999999999999</v>
      </c>
      <c r="R429" s="238">
        <f>Q429*H429</f>
        <v>0.0055349999999999991</v>
      </c>
      <c r="S429" s="238">
        <v>0</v>
      </c>
      <c r="T429" s="23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0" t="s">
        <v>263</v>
      </c>
      <c r="AT429" s="240" t="s">
        <v>163</v>
      </c>
      <c r="AU429" s="240" t="s">
        <v>88</v>
      </c>
      <c r="AY429" s="18" t="s">
        <v>160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8" t="s">
        <v>86</v>
      </c>
      <c r="BK429" s="241">
        <f>ROUND(I429*H429,2)</f>
        <v>0</v>
      </c>
      <c r="BL429" s="18" t="s">
        <v>263</v>
      </c>
      <c r="BM429" s="240" t="s">
        <v>704</v>
      </c>
    </row>
    <row r="430" s="2" customFormat="1" ht="21.75" customHeight="1">
      <c r="A430" s="39"/>
      <c r="B430" s="40"/>
      <c r="C430" s="228" t="s">
        <v>705</v>
      </c>
      <c r="D430" s="228" t="s">
        <v>163</v>
      </c>
      <c r="E430" s="229" t="s">
        <v>706</v>
      </c>
      <c r="F430" s="230" t="s">
        <v>707</v>
      </c>
      <c r="G430" s="231" t="s">
        <v>209</v>
      </c>
      <c r="H430" s="232">
        <v>467.04000000000002</v>
      </c>
      <c r="I430" s="233"/>
      <c r="J430" s="234">
        <f>ROUND(I430*H430,2)</f>
        <v>0</v>
      </c>
      <c r="K430" s="235"/>
      <c r="L430" s="45"/>
      <c r="M430" s="236" t="s">
        <v>1</v>
      </c>
      <c r="N430" s="237" t="s">
        <v>43</v>
      </c>
      <c r="O430" s="92"/>
      <c r="P430" s="238">
        <f>O430*H430</f>
        <v>0</v>
      </c>
      <c r="Q430" s="238">
        <v>0.00072000000000000005</v>
      </c>
      <c r="R430" s="238">
        <f>Q430*H430</f>
        <v>0.33626880000000003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263</v>
      </c>
      <c r="AT430" s="240" t="s">
        <v>163</v>
      </c>
      <c r="AU430" s="240" t="s">
        <v>88</v>
      </c>
      <c r="AY430" s="18" t="s">
        <v>160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86</v>
      </c>
      <c r="BK430" s="241">
        <f>ROUND(I430*H430,2)</f>
        <v>0</v>
      </c>
      <c r="BL430" s="18" t="s">
        <v>263</v>
      </c>
      <c r="BM430" s="240" t="s">
        <v>708</v>
      </c>
    </row>
    <row r="431" s="2" customFormat="1" ht="21.75" customHeight="1">
      <c r="A431" s="39"/>
      <c r="B431" s="40"/>
      <c r="C431" s="228" t="s">
        <v>709</v>
      </c>
      <c r="D431" s="228" t="s">
        <v>163</v>
      </c>
      <c r="E431" s="229" t="s">
        <v>710</v>
      </c>
      <c r="F431" s="230" t="s">
        <v>711</v>
      </c>
      <c r="G431" s="231" t="s">
        <v>209</v>
      </c>
      <c r="H431" s="232">
        <v>467.04000000000002</v>
      </c>
      <c r="I431" s="233"/>
      <c r="J431" s="234">
        <f>ROUND(I431*H431,2)</f>
        <v>0</v>
      </c>
      <c r="K431" s="235"/>
      <c r="L431" s="45"/>
      <c r="M431" s="236" t="s">
        <v>1</v>
      </c>
      <c r="N431" s="237" t="s">
        <v>43</v>
      </c>
      <c r="O431" s="92"/>
      <c r="P431" s="238">
        <f>O431*H431</f>
        <v>0</v>
      </c>
      <c r="Q431" s="238">
        <v>4.0000000000000003E-05</v>
      </c>
      <c r="R431" s="238">
        <f>Q431*H431</f>
        <v>0.018681600000000003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263</v>
      </c>
      <c r="AT431" s="240" t="s">
        <v>163</v>
      </c>
      <c r="AU431" s="240" t="s">
        <v>88</v>
      </c>
      <c r="AY431" s="18" t="s">
        <v>160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86</v>
      </c>
      <c r="BK431" s="241">
        <f>ROUND(I431*H431,2)</f>
        <v>0</v>
      </c>
      <c r="BL431" s="18" t="s">
        <v>263</v>
      </c>
      <c r="BM431" s="240" t="s">
        <v>712</v>
      </c>
    </row>
    <row r="432" s="2" customFormat="1" ht="21.75" customHeight="1">
      <c r="A432" s="39"/>
      <c r="B432" s="40"/>
      <c r="C432" s="228" t="s">
        <v>713</v>
      </c>
      <c r="D432" s="228" t="s">
        <v>163</v>
      </c>
      <c r="E432" s="229" t="s">
        <v>714</v>
      </c>
      <c r="F432" s="230" t="s">
        <v>715</v>
      </c>
      <c r="G432" s="231" t="s">
        <v>209</v>
      </c>
      <c r="H432" s="232">
        <v>467.04000000000002</v>
      </c>
      <c r="I432" s="233"/>
      <c r="J432" s="234">
        <f>ROUND(I432*H432,2)</f>
        <v>0</v>
      </c>
      <c r="K432" s="235"/>
      <c r="L432" s="45"/>
      <c r="M432" s="236" t="s">
        <v>1</v>
      </c>
      <c r="N432" s="237" t="s">
        <v>43</v>
      </c>
      <c r="O432" s="92"/>
      <c r="P432" s="238">
        <f>O432*H432</f>
        <v>0</v>
      </c>
      <c r="Q432" s="238">
        <v>0</v>
      </c>
      <c r="R432" s="238">
        <f>Q432*H432</f>
        <v>0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263</v>
      </c>
      <c r="AT432" s="240" t="s">
        <v>163</v>
      </c>
      <c r="AU432" s="240" t="s">
        <v>88</v>
      </c>
      <c r="AY432" s="18" t="s">
        <v>160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86</v>
      </c>
      <c r="BK432" s="241">
        <f>ROUND(I432*H432,2)</f>
        <v>0</v>
      </c>
      <c r="BL432" s="18" t="s">
        <v>263</v>
      </c>
      <c r="BM432" s="240" t="s">
        <v>716</v>
      </c>
    </row>
    <row r="433" s="2" customFormat="1" ht="33" customHeight="1">
      <c r="A433" s="39"/>
      <c r="B433" s="40"/>
      <c r="C433" s="228" t="s">
        <v>717</v>
      </c>
      <c r="D433" s="228" t="s">
        <v>163</v>
      </c>
      <c r="E433" s="229" t="s">
        <v>718</v>
      </c>
      <c r="F433" s="230" t="s">
        <v>719</v>
      </c>
      <c r="G433" s="231" t="s">
        <v>209</v>
      </c>
      <c r="H433" s="232">
        <v>467.04000000000002</v>
      </c>
      <c r="I433" s="233"/>
      <c r="J433" s="234">
        <f>ROUND(I433*H433,2)</f>
        <v>0</v>
      </c>
      <c r="K433" s="235"/>
      <c r="L433" s="45"/>
      <c r="M433" s="236" t="s">
        <v>1</v>
      </c>
      <c r="N433" s="237" t="s">
        <v>43</v>
      </c>
      <c r="O433" s="92"/>
      <c r="P433" s="238">
        <f>O433*H433</f>
        <v>0</v>
      </c>
      <c r="Q433" s="238">
        <v>2.0000000000000002E-05</v>
      </c>
      <c r="R433" s="238">
        <f>Q433*H433</f>
        <v>0.0093408000000000015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263</v>
      </c>
      <c r="AT433" s="240" t="s">
        <v>163</v>
      </c>
      <c r="AU433" s="240" t="s">
        <v>88</v>
      </c>
      <c r="AY433" s="18" t="s">
        <v>160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86</v>
      </c>
      <c r="BK433" s="241">
        <f>ROUND(I433*H433,2)</f>
        <v>0</v>
      </c>
      <c r="BL433" s="18" t="s">
        <v>263</v>
      </c>
      <c r="BM433" s="240" t="s">
        <v>720</v>
      </c>
    </row>
    <row r="434" s="12" customFormat="1" ht="22.8" customHeight="1">
      <c r="A434" s="12"/>
      <c r="B434" s="212"/>
      <c r="C434" s="213"/>
      <c r="D434" s="214" t="s">
        <v>77</v>
      </c>
      <c r="E434" s="226" t="s">
        <v>721</v>
      </c>
      <c r="F434" s="226" t="s">
        <v>722</v>
      </c>
      <c r="G434" s="213"/>
      <c r="H434" s="213"/>
      <c r="I434" s="216"/>
      <c r="J434" s="227">
        <f>BK434</f>
        <v>0</v>
      </c>
      <c r="K434" s="213"/>
      <c r="L434" s="218"/>
      <c r="M434" s="219"/>
      <c r="N434" s="220"/>
      <c r="O434" s="220"/>
      <c r="P434" s="221">
        <f>SUM(P435:P444)</f>
        <v>0</v>
      </c>
      <c r="Q434" s="220"/>
      <c r="R434" s="221">
        <f>SUM(R435:R444)</f>
        <v>0.033877999999999998</v>
      </c>
      <c r="S434" s="220"/>
      <c r="T434" s="222">
        <f>SUM(T435:T444)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3" t="s">
        <v>88</v>
      </c>
      <c r="AT434" s="224" t="s">
        <v>77</v>
      </c>
      <c r="AU434" s="224" t="s">
        <v>86</v>
      </c>
      <c r="AY434" s="223" t="s">
        <v>160</v>
      </c>
      <c r="BK434" s="225">
        <f>SUM(BK435:BK444)</f>
        <v>0</v>
      </c>
    </row>
    <row r="435" s="2" customFormat="1" ht="21.75" customHeight="1">
      <c r="A435" s="39"/>
      <c r="B435" s="40"/>
      <c r="C435" s="228" t="s">
        <v>723</v>
      </c>
      <c r="D435" s="228" t="s">
        <v>163</v>
      </c>
      <c r="E435" s="229" t="s">
        <v>724</v>
      </c>
      <c r="F435" s="230" t="s">
        <v>725</v>
      </c>
      <c r="G435" s="231" t="s">
        <v>209</v>
      </c>
      <c r="H435" s="232">
        <v>26.059999999999999</v>
      </c>
      <c r="I435" s="233"/>
      <c r="J435" s="234">
        <f>ROUND(I435*H435,2)</f>
        <v>0</v>
      </c>
      <c r="K435" s="235"/>
      <c r="L435" s="45"/>
      <c r="M435" s="236" t="s">
        <v>1</v>
      </c>
      <c r="N435" s="237" t="s">
        <v>43</v>
      </c>
      <c r="O435" s="92"/>
      <c r="P435" s="238">
        <f>O435*H435</f>
        <v>0</v>
      </c>
      <c r="Q435" s="238">
        <v>0</v>
      </c>
      <c r="R435" s="238">
        <f>Q435*H435</f>
        <v>0</v>
      </c>
      <c r="S435" s="238">
        <v>0</v>
      </c>
      <c r="T435" s="23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0" t="s">
        <v>263</v>
      </c>
      <c r="AT435" s="240" t="s">
        <v>163</v>
      </c>
      <c r="AU435" s="240" t="s">
        <v>88</v>
      </c>
      <c r="AY435" s="18" t="s">
        <v>160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86</v>
      </c>
      <c r="BK435" s="241">
        <f>ROUND(I435*H435,2)</f>
        <v>0</v>
      </c>
      <c r="BL435" s="18" t="s">
        <v>263</v>
      </c>
      <c r="BM435" s="240" t="s">
        <v>726</v>
      </c>
    </row>
    <row r="436" s="14" customFormat="1">
      <c r="A436" s="14"/>
      <c r="B436" s="258"/>
      <c r="C436" s="259"/>
      <c r="D436" s="244" t="s">
        <v>169</v>
      </c>
      <c r="E436" s="260" t="s">
        <v>1</v>
      </c>
      <c r="F436" s="261" t="s">
        <v>727</v>
      </c>
      <c r="G436" s="259"/>
      <c r="H436" s="260" t="s">
        <v>1</v>
      </c>
      <c r="I436" s="262"/>
      <c r="J436" s="259"/>
      <c r="K436" s="259"/>
      <c r="L436" s="263"/>
      <c r="M436" s="264"/>
      <c r="N436" s="265"/>
      <c r="O436" s="265"/>
      <c r="P436" s="265"/>
      <c r="Q436" s="265"/>
      <c r="R436" s="265"/>
      <c r="S436" s="265"/>
      <c r="T436" s="26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7" t="s">
        <v>169</v>
      </c>
      <c r="AU436" s="267" t="s">
        <v>88</v>
      </c>
      <c r="AV436" s="14" t="s">
        <v>86</v>
      </c>
      <c r="AW436" s="14" t="s">
        <v>34</v>
      </c>
      <c r="AX436" s="14" t="s">
        <v>78</v>
      </c>
      <c r="AY436" s="267" t="s">
        <v>160</v>
      </c>
    </row>
    <row r="437" s="13" customFormat="1">
      <c r="A437" s="13"/>
      <c r="B437" s="242"/>
      <c r="C437" s="243"/>
      <c r="D437" s="244" t="s">
        <v>169</v>
      </c>
      <c r="E437" s="245" t="s">
        <v>1</v>
      </c>
      <c r="F437" s="246" t="s">
        <v>728</v>
      </c>
      <c r="G437" s="243"/>
      <c r="H437" s="247">
        <v>17.280000000000001</v>
      </c>
      <c r="I437" s="248"/>
      <c r="J437" s="243"/>
      <c r="K437" s="243"/>
      <c r="L437" s="249"/>
      <c r="M437" s="250"/>
      <c r="N437" s="251"/>
      <c r="O437" s="251"/>
      <c r="P437" s="251"/>
      <c r="Q437" s="251"/>
      <c r="R437" s="251"/>
      <c r="S437" s="251"/>
      <c r="T437" s="25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3" t="s">
        <v>169</v>
      </c>
      <c r="AU437" s="253" t="s">
        <v>88</v>
      </c>
      <c r="AV437" s="13" t="s">
        <v>88</v>
      </c>
      <c r="AW437" s="13" t="s">
        <v>34</v>
      </c>
      <c r="AX437" s="13" t="s">
        <v>78</v>
      </c>
      <c r="AY437" s="253" t="s">
        <v>160</v>
      </c>
    </row>
    <row r="438" s="13" customFormat="1">
      <c r="A438" s="13"/>
      <c r="B438" s="242"/>
      <c r="C438" s="243"/>
      <c r="D438" s="244" t="s">
        <v>169</v>
      </c>
      <c r="E438" s="245" t="s">
        <v>1</v>
      </c>
      <c r="F438" s="246" t="s">
        <v>398</v>
      </c>
      <c r="G438" s="243"/>
      <c r="H438" s="247">
        <v>2.2400000000000002</v>
      </c>
      <c r="I438" s="248"/>
      <c r="J438" s="243"/>
      <c r="K438" s="243"/>
      <c r="L438" s="249"/>
      <c r="M438" s="250"/>
      <c r="N438" s="251"/>
      <c r="O438" s="251"/>
      <c r="P438" s="251"/>
      <c r="Q438" s="251"/>
      <c r="R438" s="251"/>
      <c r="S438" s="251"/>
      <c r="T438" s="25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3" t="s">
        <v>169</v>
      </c>
      <c r="AU438" s="253" t="s">
        <v>88</v>
      </c>
      <c r="AV438" s="13" t="s">
        <v>88</v>
      </c>
      <c r="AW438" s="13" t="s">
        <v>34</v>
      </c>
      <c r="AX438" s="13" t="s">
        <v>78</v>
      </c>
      <c r="AY438" s="253" t="s">
        <v>160</v>
      </c>
    </row>
    <row r="439" s="13" customFormat="1">
      <c r="A439" s="13"/>
      <c r="B439" s="242"/>
      <c r="C439" s="243"/>
      <c r="D439" s="244" t="s">
        <v>169</v>
      </c>
      <c r="E439" s="245" t="s">
        <v>1</v>
      </c>
      <c r="F439" s="246" t="s">
        <v>568</v>
      </c>
      <c r="G439" s="243"/>
      <c r="H439" s="247">
        <v>2.9399999999999999</v>
      </c>
      <c r="I439" s="248"/>
      <c r="J439" s="243"/>
      <c r="K439" s="243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169</v>
      </c>
      <c r="AU439" s="253" t="s">
        <v>88</v>
      </c>
      <c r="AV439" s="13" t="s">
        <v>88</v>
      </c>
      <c r="AW439" s="13" t="s">
        <v>34</v>
      </c>
      <c r="AX439" s="13" t="s">
        <v>78</v>
      </c>
      <c r="AY439" s="253" t="s">
        <v>160</v>
      </c>
    </row>
    <row r="440" s="14" customFormat="1">
      <c r="A440" s="14"/>
      <c r="B440" s="258"/>
      <c r="C440" s="259"/>
      <c r="D440" s="244" t="s">
        <v>169</v>
      </c>
      <c r="E440" s="260" t="s">
        <v>1</v>
      </c>
      <c r="F440" s="261" t="s">
        <v>729</v>
      </c>
      <c r="G440" s="259"/>
      <c r="H440" s="260" t="s">
        <v>1</v>
      </c>
      <c r="I440" s="262"/>
      <c r="J440" s="259"/>
      <c r="K440" s="259"/>
      <c r="L440" s="263"/>
      <c r="M440" s="264"/>
      <c r="N440" s="265"/>
      <c r="O440" s="265"/>
      <c r="P440" s="265"/>
      <c r="Q440" s="265"/>
      <c r="R440" s="265"/>
      <c r="S440" s="265"/>
      <c r="T440" s="26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7" t="s">
        <v>169</v>
      </c>
      <c r="AU440" s="267" t="s">
        <v>88</v>
      </c>
      <c r="AV440" s="14" t="s">
        <v>86</v>
      </c>
      <c r="AW440" s="14" t="s">
        <v>34</v>
      </c>
      <c r="AX440" s="14" t="s">
        <v>78</v>
      </c>
      <c r="AY440" s="267" t="s">
        <v>160</v>
      </c>
    </row>
    <row r="441" s="13" customFormat="1">
      <c r="A441" s="13"/>
      <c r="B441" s="242"/>
      <c r="C441" s="243"/>
      <c r="D441" s="244" t="s">
        <v>169</v>
      </c>
      <c r="E441" s="245" t="s">
        <v>1</v>
      </c>
      <c r="F441" s="246" t="s">
        <v>730</v>
      </c>
      <c r="G441" s="243"/>
      <c r="H441" s="247">
        <v>3.6000000000000001</v>
      </c>
      <c r="I441" s="248"/>
      <c r="J441" s="243"/>
      <c r="K441" s="243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169</v>
      </c>
      <c r="AU441" s="253" t="s">
        <v>88</v>
      </c>
      <c r="AV441" s="13" t="s">
        <v>88</v>
      </c>
      <c r="AW441" s="13" t="s">
        <v>34</v>
      </c>
      <c r="AX441" s="13" t="s">
        <v>78</v>
      </c>
      <c r="AY441" s="253" t="s">
        <v>160</v>
      </c>
    </row>
    <row r="442" s="16" customFormat="1">
      <c r="A442" s="16"/>
      <c r="B442" s="279"/>
      <c r="C442" s="280"/>
      <c r="D442" s="244" t="s">
        <v>169</v>
      </c>
      <c r="E442" s="281" t="s">
        <v>1</v>
      </c>
      <c r="F442" s="282" t="s">
        <v>205</v>
      </c>
      <c r="G442" s="280"/>
      <c r="H442" s="283">
        <v>26.060000000000006</v>
      </c>
      <c r="I442" s="284"/>
      <c r="J442" s="280"/>
      <c r="K442" s="280"/>
      <c r="L442" s="285"/>
      <c r="M442" s="286"/>
      <c r="N442" s="287"/>
      <c r="O442" s="287"/>
      <c r="P442" s="287"/>
      <c r="Q442" s="287"/>
      <c r="R442" s="287"/>
      <c r="S442" s="287"/>
      <c r="T442" s="288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89" t="s">
        <v>169</v>
      </c>
      <c r="AU442" s="289" t="s">
        <v>88</v>
      </c>
      <c r="AV442" s="16" t="s">
        <v>167</v>
      </c>
      <c r="AW442" s="16" t="s">
        <v>34</v>
      </c>
      <c r="AX442" s="16" t="s">
        <v>86</v>
      </c>
      <c r="AY442" s="289" t="s">
        <v>160</v>
      </c>
    </row>
    <row r="443" s="2" customFormat="1" ht="16.5" customHeight="1">
      <c r="A443" s="39"/>
      <c r="B443" s="40"/>
      <c r="C443" s="290" t="s">
        <v>731</v>
      </c>
      <c r="D443" s="290" t="s">
        <v>311</v>
      </c>
      <c r="E443" s="291" t="s">
        <v>732</v>
      </c>
      <c r="F443" s="292" t="s">
        <v>733</v>
      </c>
      <c r="G443" s="293" t="s">
        <v>209</v>
      </c>
      <c r="H443" s="294">
        <v>26.059999999999999</v>
      </c>
      <c r="I443" s="295"/>
      <c r="J443" s="296">
        <f>ROUND(I443*H443,2)</f>
        <v>0</v>
      </c>
      <c r="K443" s="297"/>
      <c r="L443" s="298"/>
      <c r="M443" s="299" t="s">
        <v>1</v>
      </c>
      <c r="N443" s="300" t="s">
        <v>43</v>
      </c>
      <c r="O443" s="92"/>
      <c r="P443" s="238">
        <f>O443*H443</f>
        <v>0</v>
      </c>
      <c r="Q443" s="238">
        <v>0.0012999999999999999</v>
      </c>
      <c r="R443" s="238">
        <f>Q443*H443</f>
        <v>0.033877999999999998</v>
      </c>
      <c r="S443" s="238">
        <v>0</v>
      </c>
      <c r="T443" s="23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0" t="s">
        <v>347</v>
      </c>
      <c r="AT443" s="240" t="s">
        <v>311</v>
      </c>
      <c r="AU443" s="240" t="s">
        <v>88</v>
      </c>
      <c r="AY443" s="18" t="s">
        <v>160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8" t="s">
        <v>86</v>
      </c>
      <c r="BK443" s="241">
        <f>ROUND(I443*H443,2)</f>
        <v>0</v>
      </c>
      <c r="BL443" s="18" t="s">
        <v>263</v>
      </c>
      <c r="BM443" s="240" t="s">
        <v>734</v>
      </c>
    </row>
    <row r="444" s="2" customFormat="1" ht="21.75" customHeight="1">
      <c r="A444" s="39"/>
      <c r="B444" s="40"/>
      <c r="C444" s="228" t="s">
        <v>735</v>
      </c>
      <c r="D444" s="228" t="s">
        <v>163</v>
      </c>
      <c r="E444" s="229" t="s">
        <v>736</v>
      </c>
      <c r="F444" s="230" t="s">
        <v>737</v>
      </c>
      <c r="G444" s="231" t="s">
        <v>541</v>
      </c>
      <c r="H444" s="301"/>
      <c r="I444" s="233"/>
      <c r="J444" s="234">
        <f>ROUND(I444*H444,2)</f>
        <v>0</v>
      </c>
      <c r="K444" s="235"/>
      <c r="L444" s="45"/>
      <c r="M444" s="236" t="s">
        <v>1</v>
      </c>
      <c r="N444" s="237" t="s">
        <v>43</v>
      </c>
      <c r="O444" s="92"/>
      <c r="P444" s="238">
        <f>O444*H444</f>
        <v>0</v>
      </c>
      <c r="Q444" s="238">
        <v>0</v>
      </c>
      <c r="R444" s="238">
        <f>Q444*H444</f>
        <v>0</v>
      </c>
      <c r="S444" s="238">
        <v>0</v>
      </c>
      <c r="T444" s="23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0" t="s">
        <v>263</v>
      </c>
      <c r="AT444" s="240" t="s">
        <v>163</v>
      </c>
      <c r="AU444" s="240" t="s">
        <v>88</v>
      </c>
      <c r="AY444" s="18" t="s">
        <v>160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86</v>
      </c>
      <c r="BK444" s="241">
        <f>ROUND(I444*H444,2)</f>
        <v>0</v>
      </c>
      <c r="BL444" s="18" t="s">
        <v>263</v>
      </c>
      <c r="BM444" s="240" t="s">
        <v>738</v>
      </c>
    </row>
    <row r="445" s="12" customFormat="1" ht="25.92" customHeight="1">
      <c r="A445" s="12"/>
      <c r="B445" s="212"/>
      <c r="C445" s="213"/>
      <c r="D445" s="214" t="s">
        <v>77</v>
      </c>
      <c r="E445" s="215" t="s">
        <v>739</v>
      </c>
      <c r="F445" s="215" t="s">
        <v>740</v>
      </c>
      <c r="G445" s="213"/>
      <c r="H445" s="213"/>
      <c r="I445" s="216"/>
      <c r="J445" s="217">
        <f>BK445</f>
        <v>0</v>
      </c>
      <c r="K445" s="213"/>
      <c r="L445" s="218"/>
      <c r="M445" s="219"/>
      <c r="N445" s="220"/>
      <c r="O445" s="220"/>
      <c r="P445" s="221">
        <f>SUM(P446:P455)</f>
        <v>0</v>
      </c>
      <c r="Q445" s="220"/>
      <c r="R445" s="221">
        <f>SUM(R446:R455)</f>
        <v>0</v>
      </c>
      <c r="S445" s="220"/>
      <c r="T445" s="222">
        <f>SUM(T446:T455)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23" t="s">
        <v>161</v>
      </c>
      <c r="AT445" s="224" t="s">
        <v>77</v>
      </c>
      <c r="AU445" s="224" t="s">
        <v>78</v>
      </c>
      <c r="AY445" s="223" t="s">
        <v>160</v>
      </c>
      <c r="BK445" s="225">
        <f>SUM(BK446:BK455)</f>
        <v>0</v>
      </c>
    </row>
    <row r="446" s="2" customFormat="1" ht="16.5" customHeight="1">
      <c r="A446" s="39"/>
      <c r="B446" s="40"/>
      <c r="C446" s="228" t="s">
        <v>741</v>
      </c>
      <c r="D446" s="228" t="s">
        <v>163</v>
      </c>
      <c r="E446" s="229" t="s">
        <v>742</v>
      </c>
      <c r="F446" s="230" t="s">
        <v>743</v>
      </c>
      <c r="G446" s="231" t="s">
        <v>173</v>
      </c>
      <c r="H446" s="232">
        <v>2</v>
      </c>
      <c r="I446" s="233"/>
      <c r="J446" s="234">
        <f>ROUND(I446*H446,2)</f>
        <v>0</v>
      </c>
      <c r="K446" s="235"/>
      <c r="L446" s="45"/>
      <c r="M446" s="236" t="s">
        <v>1</v>
      </c>
      <c r="N446" s="237" t="s">
        <v>43</v>
      </c>
      <c r="O446" s="92"/>
      <c r="P446" s="238">
        <f>O446*H446</f>
        <v>0</v>
      </c>
      <c r="Q446" s="238">
        <v>0</v>
      </c>
      <c r="R446" s="238">
        <f>Q446*H446</f>
        <v>0</v>
      </c>
      <c r="S446" s="238">
        <v>0</v>
      </c>
      <c r="T446" s="23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0" t="s">
        <v>509</v>
      </c>
      <c r="AT446" s="240" t="s">
        <v>163</v>
      </c>
      <c r="AU446" s="240" t="s">
        <v>86</v>
      </c>
      <c r="AY446" s="18" t="s">
        <v>160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8" t="s">
        <v>86</v>
      </c>
      <c r="BK446" s="241">
        <f>ROUND(I446*H446,2)</f>
        <v>0</v>
      </c>
      <c r="BL446" s="18" t="s">
        <v>509</v>
      </c>
      <c r="BM446" s="240" t="s">
        <v>744</v>
      </c>
    </row>
    <row r="447" s="2" customFormat="1" ht="55.5" customHeight="1">
      <c r="A447" s="39"/>
      <c r="B447" s="40"/>
      <c r="C447" s="290" t="s">
        <v>745</v>
      </c>
      <c r="D447" s="290" t="s">
        <v>311</v>
      </c>
      <c r="E447" s="291" t="s">
        <v>746</v>
      </c>
      <c r="F447" s="292" t="s">
        <v>747</v>
      </c>
      <c r="G447" s="293" t="s">
        <v>173</v>
      </c>
      <c r="H447" s="294">
        <v>1</v>
      </c>
      <c r="I447" s="295"/>
      <c r="J447" s="296">
        <f>ROUND(I447*H447,2)</f>
        <v>0</v>
      </c>
      <c r="K447" s="297"/>
      <c r="L447" s="298"/>
      <c r="M447" s="299" t="s">
        <v>1</v>
      </c>
      <c r="N447" s="300" t="s">
        <v>43</v>
      </c>
      <c r="O447" s="92"/>
      <c r="P447" s="238">
        <f>O447*H447</f>
        <v>0</v>
      </c>
      <c r="Q447" s="238">
        <v>0</v>
      </c>
      <c r="R447" s="238">
        <f>Q447*H447</f>
        <v>0</v>
      </c>
      <c r="S447" s="238">
        <v>0</v>
      </c>
      <c r="T447" s="23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748</v>
      </c>
      <c r="AT447" s="240" t="s">
        <v>311</v>
      </c>
      <c r="AU447" s="240" t="s">
        <v>86</v>
      </c>
      <c r="AY447" s="18" t="s">
        <v>160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86</v>
      </c>
      <c r="BK447" s="241">
        <f>ROUND(I447*H447,2)</f>
        <v>0</v>
      </c>
      <c r="BL447" s="18" t="s">
        <v>509</v>
      </c>
      <c r="BM447" s="240" t="s">
        <v>749</v>
      </c>
    </row>
    <row r="448" s="2" customFormat="1" ht="44.25" customHeight="1">
      <c r="A448" s="39"/>
      <c r="B448" s="40"/>
      <c r="C448" s="290" t="s">
        <v>750</v>
      </c>
      <c r="D448" s="290" t="s">
        <v>311</v>
      </c>
      <c r="E448" s="291" t="s">
        <v>751</v>
      </c>
      <c r="F448" s="292" t="s">
        <v>752</v>
      </c>
      <c r="G448" s="293" t="s">
        <v>173</v>
      </c>
      <c r="H448" s="294">
        <v>1</v>
      </c>
      <c r="I448" s="295"/>
      <c r="J448" s="296">
        <f>ROUND(I448*H448,2)</f>
        <v>0</v>
      </c>
      <c r="K448" s="297"/>
      <c r="L448" s="298"/>
      <c r="M448" s="299" t="s">
        <v>1</v>
      </c>
      <c r="N448" s="300" t="s">
        <v>43</v>
      </c>
      <c r="O448" s="92"/>
      <c r="P448" s="238">
        <f>O448*H448</f>
        <v>0</v>
      </c>
      <c r="Q448" s="238">
        <v>0</v>
      </c>
      <c r="R448" s="238">
        <f>Q448*H448</f>
        <v>0</v>
      </c>
      <c r="S448" s="238">
        <v>0</v>
      </c>
      <c r="T448" s="23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0" t="s">
        <v>748</v>
      </c>
      <c r="AT448" s="240" t="s">
        <v>311</v>
      </c>
      <c r="AU448" s="240" t="s">
        <v>86</v>
      </c>
      <c r="AY448" s="18" t="s">
        <v>160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8" t="s">
        <v>86</v>
      </c>
      <c r="BK448" s="241">
        <f>ROUND(I448*H448,2)</f>
        <v>0</v>
      </c>
      <c r="BL448" s="18" t="s">
        <v>509</v>
      </c>
      <c r="BM448" s="240" t="s">
        <v>753</v>
      </c>
    </row>
    <row r="449" s="2" customFormat="1" ht="21.75" customHeight="1">
      <c r="A449" s="39"/>
      <c r="B449" s="40"/>
      <c r="C449" s="228" t="s">
        <v>754</v>
      </c>
      <c r="D449" s="228" t="s">
        <v>163</v>
      </c>
      <c r="E449" s="229" t="s">
        <v>755</v>
      </c>
      <c r="F449" s="230" t="s">
        <v>756</v>
      </c>
      <c r="G449" s="231" t="s">
        <v>173</v>
      </c>
      <c r="H449" s="232">
        <v>1</v>
      </c>
      <c r="I449" s="233"/>
      <c r="J449" s="234">
        <f>ROUND(I449*H449,2)</f>
        <v>0</v>
      </c>
      <c r="K449" s="235"/>
      <c r="L449" s="45"/>
      <c r="M449" s="236" t="s">
        <v>1</v>
      </c>
      <c r="N449" s="237" t="s">
        <v>43</v>
      </c>
      <c r="O449" s="92"/>
      <c r="P449" s="238">
        <f>O449*H449</f>
        <v>0</v>
      </c>
      <c r="Q449" s="238">
        <v>0</v>
      </c>
      <c r="R449" s="238">
        <f>Q449*H449</f>
        <v>0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509</v>
      </c>
      <c r="AT449" s="240" t="s">
        <v>163</v>
      </c>
      <c r="AU449" s="240" t="s">
        <v>86</v>
      </c>
      <c r="AY449" s="18" t="s">
        <v>160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86</v>
      </c>
      <c r="BK449" s="241">
        <f>ROUND(I449*H449,2)</f>
        <v>0</v>
      </c>
      <c r="BL449" s="18" t="s">
        <v>509</v>
      </c>
      <c r="BM449" s="240" t="s">
        <v>757</v>
      </c>
    </row>
    <row r="450" s="2" customFormat="1" ht="16.5" customHeight="1">
      <c r="A450" s="39"/>
      <c r="B450" s="40"/>
      <c r="C450" s="228" t="s">
        <v>758</v>
      </c>
      <c r="D450" s="228" t="s">
        <v>163</v>
      </c>
      <c r="E450" s="229" t="s">
        <v>759</v>
      </c>
      <c r="F450" s="230" t="s">
        <v>760</v>
      </c>
      <c r="G450" s="231" t="s">
        <v>173</v>
      </c>
      <c r="H450" s="232">
        <v>1</v>
      </c>
      <c r="I450" s="233"/>
      <c r="J450" s="234">
        <f>ROUND(I450*H450,2)</f>
        <v>0</v>
      </c>
      <c r="K450" s="235"/>
      <c r="L450" s="45"/>
      <c r="M450" s="236" t="s">
        <v>1</v>
      </c>
      <c r="N450" s="237" t="s">
        <v>43</v>
      </c>
      <c r="O450" s="92"/>
      <c r="P450" s="238">
        <f>O450*H450</f>
        <v>0</v>
      </c>
      <c r="Q450" s="238">
        <v>0</v>
      </c>
      <c r="R450" s="238">
        <f>Q450*H450</f>
        <v>0</v>
      </c>
      <c r="S450" s="238">
        <v>0</v>
      </c>
      <c r="T450" s="23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0" t="s">
        <v>509</v>
      </c>
      <c r="AT450" s="240" t="s">
        <v>163</v>
      </c>
      <c r="AU450" s="240" t="s">
        <v>86</v>
      </c>
      <c r="AY450" s="18" t="s">
        <v>160</v>
      </c>
      <c r="BE450" s="241">
        <f>IF(N450="základní",J450,0)</f>
        <v>0</v>
      </c>
      <c r="BF450" s="241">
        <f>IF(N450="snížená",J450,0)</f>
        <v>0</v>
      </c>
      <c r="BG450" s="241">
        <f>IF(N450="zákl. přenesená",J450,0)</f>
        <v>0</v>
      </c>
      <c r="BH450" s="241">
        <f>IF(N450="sníž. přenesená",J450,0)</f>
        <v>0</v>
      </c>
      <c r="BI450" s="241">
        <f>IF(N450="nulová",J450,0)</f>
        <v>0</v>
      </c>
      <c r="BJ450" s="18" t="s">
        <v>86</v>
      </c>
      <c r="BK450" s="241">
        <f>ROUND(I450*H450,2)</f>
        <v>0</v>
      </c>
      <c r="BL450" s="18" t="s">
        <v>509</v>
      </c>
      <c r="BM450" s="240" t="s">
        <v>761</v>
      </c>
    </row>
    <row r="451" s="2" customFormat="1">
      <c r="A451" s="39"/>
      <c r="B451" s="40"/>
      <c r="C451" s="41"/>
      <c r="D451" s="244" t="s">
        <v>186</v>
      </c>
      <c r="E451" s="41"/>
      <c r="F451" s="254" t="s">
        <v>762</v>
      </c>
      <c r="G451" s="41"/>
      <c r="H451" s="41"/>
      <c r="I451" s="255"/>
      <c r="J451" s="41"/>
      <c r="K451" s="41"/>
      <c r="L451" s="45"/>
      <c r="M451" s="256"/>
      <c r="N451" s="257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186</v>
      </c>
      <c r="AU451" s="18" t="s">
        <v>86</v>
      </c>
    </row>
    <row r="452" s="2" customFormat="1" ht="21.75" customHeight="1">
      <c r="A452" s="39"/>
      <c r="B452" s="40"/>
      <c r="C452" s="290" t="s">
        <v>763</v>
      </c>
      <c r="D452" s="290" t="s">
        <v>311</v>
      </c>
      <c r="E452" s="291" t="s">
        <v>764</v>
      </c>
      <c r="F452" s="292" t="s">
        <v>765</v>
      </c>
      <c r="G452" s="293" t="s">
        <v>173</v>
      </c>
      <c r="H452" s="294">
        <v>1</v>
      </c>
      <c r="I452" s="295"/>
      <c r="J452" s="296">
        <f>ROUND(I452*H452,2)</f>
        <v>0</v>
      </c>
      <c r="K452" s="297"/>
      <c r="L452" s="298"/>
      <c r="M452" s="299" t="s">
        <v>1</v>
      </c>
      <c r="N452" s="300" t="s">
        <v>43</v>
      </c>
      <c r="O452" s="92"/>
      <c r="P452" s="238">
        <f>O452*H452</f>
        <v>0</v>
      </c>
      <c r="Q452" s="238">
        <v>0</v>
      </c>
      <c r="R452" s="238">
        <f>Q452*H452</f>
        <v>0</v>
      </c>
      <c r="S452" s="238">
        <v>0</v>
      </c>
      <c r="T452" s="23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0" t="s">
        <v>748</v>
      </c>
      <c r="AT452" s="240" t="s">
        <v>311</v>
      </c>
      <c r="AU452" s="240" t="s">
        <v>86</v>
      </c>
      <c r="AY452" s="18" t="s">
        <v>160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86</v>
      </c>
      <c r="BK452" s="241">
        <f>ROUND(I452*H452,2)</f>
        <v>0</v>
      </c>
      <c r="BL452" s="18" t="s">
        <v>509</v>
      </c>
      <c r="BM452" s="240" t="s">
        <v>766</v>
      </c>
    </row>
    <row r="453" s="2" customFormat="1">
      <c r="A453" s="39"/>
      <c r="B453" s="40"/>
      <c r="C453" s="41"/>
      <c r="D453" s="244" t="s">
        <v>186</v>
      </c>
      <c r="E453" s="41"/>
      <c r="F453" s="254" t="s">
        <v>762</v>
      </c>
      <c r="G453" s="41"/>
      <c r="H453" s="41"/>
      <c r="I453" s="255"/>
      <c r="J453" s="41"/>
      <c r="K453" s="41"/>
      <c r="L453" s="45"/>
      <c r="M453" s="256"/>
      <c r="N453" s="257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186</v>
      </c>
      <c r="AU453" s="18" t="s">
        <v>86</v>
      </c>
    </row>
    <row r="454" s="2" customFormat="1" ht="33" customHeight="1">
      <c r="A454" s="39"/>
      <c r="B454" s="40"/>
      <c r="C454" s="228" t="s">
        <v>767</v>
      </c>
      <c r="D454" s="228" t="s">
        <v>163</v>
      </c>
      <c r="E454" s="229" t="s">
        <v>768</v>
      </c>
      <c r="F454" s="230" t="s">
        <v>769</v>
      </c>
      <c r="G454" s="231" t="s">
        <v>184</v>
      </c>
      <c r="H454" s="232">
        <v>50</v>
      </c>
      <c r="I454" s="233"/>
      <c r="J454" s="234">
        <f>ROUND(I454*H454,2)</f>
        <v>0</v>
      </c>
      <c r="K454" s="235"/>
      <c r="L454" s="45"/>
      <c r="M454" s="236" t="s">
        <v>1</v>
      </c>
      <c r="N454" s="237" t="s">
        <v>43</v>
      </c>
      <c r="O454" s="92"/>
      <c r="P454" s="238">
        <f>O454*H454</f>
        <v>0</v>
      </c>
      <c r="Q454" s="238">
        <v>0</v>
      </c>
      <c r="R454" s="238">
        <f>Q454*H454</f>
        <v>0</v>
      </c>
      <c r="S454" s="238">
        <v>0</v>
      </c>
      <c r="T454" s="23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0" t="s">
        <v>509</v>
      </c>
      <c r="AT454" s="240" t="s">
        <v>163</v>
      </c>
      <c r="AU454" s="240" t="s">
        <v>86</v>
      </c>
      <c r="AY454" s="18" t="s">
        <v>160</v>
      </c>
      <c r="BE454" s="241">
        <f>IF(N454="základní",J454,0)</f>
        <v>0</v>
      </c>
      <c r="BF454" s="241">
        <f>IF(N454="snížená",J454,0)</f>
        <v>0</v>
      </c>
      <c r="BG454" s="241">
        <f>IF(N454="zákl. přenesená",J454,0)</f>
        <v>0</v>
      </c>
      <c r="BH454" s="241">
        <f>IF(N454="sníž. přenesená",J454,0)</f>
        <v>0</v>
      </c>
      <c r="BI454" s="241">
        <f>IF(N454="nulová",J454,0)</f>
        <v>0</v>
      </c>
      <c r="BJ454" s="18" t="s">
        <v>86</v>
      </c>
      <c r="BK454" s="241">
        <f>ROUND(I454*H454,2)</f>
        <v>0</v>
      </c>
      <c r="BL454" s="18" t="s">
        <v>509</v>
      </c>
      <c r="BM454" s="240" t="s">
        <v>770</v>
      </c>
    </row>
    <row r="455" s="2" customFormat="1">
      <c r="A455" s="39"/>
      <c r="B455" s="40"/>
      <c r="C455" s="41"/>
      <c r="D455" s="244" t="s">
        <v>186</v>
      </c>
      <c r="E455" s="41"/>
      <c r="F455" s="254" t="s">
        <v>771</v>
      </c>
      <c r="G455" s="41"/>
      <c r="H455" s="41"/>
      <c r="I455" s="255"/>
      <c r="J455" s="41"/>
      <c r="K455" s="41"/>
      <c r="L455" s="45"/>
      <c r="M455" s="302"/>
      <c r="N455" s="303"/>
      <c r="O455" s="304"/>
      <c r="P455" s="304"/>
      <c r="Q455" s="304"/>
      <c r="R455" s="304"/>
      <c r="S455" s="304"/>
      <c r="T455" s="305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186</v>
      </c>
      <c r="AU455" s="18" t="s">
        <v>86</v>
      </c>
    </row>
    <row r="456" s="2" customFormat="1" ht="6.96" customHeight="1">
      <c r="A456" s="39"/>
      <c r="B456" s="67"/>
      <c r="C456" s="68"/>
      <c r="D456" s="68"/>
      <c r="E456" s="68"/>
      <c r="F456" s="68"/>
      <c r="G456" s="68"/>
      <c r="H456" s="68"/>
      <c r="I456" s="68"/>
      <c r="J456" s="68"/>
      <c r="K456" s="68"/>
      <c r="L456" s="45"/>
      <c r="M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</row>
  </sheetData>
  <sheetProtection sheet="1" autoFilter="0" formatColumns="0" formatRows="0" objects="1" scenarios="1" spinCount="100000" saltValue="t1GGxQEcIkqwh5l0k67dSqglFjvKuDJoYPF7SpE2XZfqZKdKwBPIut+ebaM3V932YFDUBsZOSC76py7tQbqh8w==" hashValue="cC7XQnYDk1uhRCDIjGdr0TXa8+6s3pU+QQBgL+UrhcyfKl5ZyeH8iGxMiCKU1QRPFx43yQUoOpBt+JKcZIkBjw==" algorithmName="SHA-512" password="CC35"/>
  <autoFilter ref="C132:K45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772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>70994234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>Správa železnic, státní organizace</v>
      </c>
      <c r="F15" s="39"/>
      <c r="G15" s="39"/>
      <c r="H15" s="39"/>
      <c r="I15" s="151" t="s">
        <v>28</v>
      </c>
      <c r="J15" s="142" t="str">
        <f>IF('Rekapitulace stavby'!AN11="","",'Rekapitulace stavby'!AN11)</f>
        <v>CZ70994234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ROUND((SUM(BE131:BE284)),  2)</f>
        <v>0</v>
      </c>
      <c r="G33" s="39"/>
      <c r="H33" s="39"/>
      <c r="I33" s="165">
        <v>0.20999999999999999</v>
      </c>
      <c r="J33" s="164">
        <f>ROUND(((SUM(BE131:BE284))*I33),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ROUND((SUM(BF131:BF284)),  2)</f>
        <v>0</v>
      </c>
      <c r="G34" s="39"/>
      <c r="H34" s="39"/>
      <c r="I34" s="165">
        <v>0.14999999999999999</v>
      </c>
      <c r="J34" s="164">
        <f>ROUND(((SUM(BF131:BF284))*I34),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ROUND((SUM(BG131:BG284)),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ROUND((SUM(BH131:BH284)),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ROUND((SUM(BI131:BI284)),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Oprava přístřešku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773</v>
      </c>
      <c r="E98" s="197"/>
      <c r="F98" s="197"/>
      <c r="G98" s="197"/>
      <c r="H98" s="197"/>
      <c r="I98" s="197"/>
      <c r="J98" s="198">
        <f>J133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774</v>
      </c>
      <c r="E99" s="197"/>
      <c r="F99" s="197"/>
      <c r="G99" s="197"/>
      <c r="H99" s="197"/>
      <c r="I99" s="197"/>
      <c r="J99" s="198">
        <f>J139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775</v>
      </c>
      <c r="E100" s="197"/>
      <c r="F100" s="197"/>
      <c r="G100" s="197"/>
      <c r="H100" s="197"/>
      <c r="I100" s="197"/>
      <c r="J100" s="198">
        <f>J146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J156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776</v>
      </c>
      <c r="E102" s="197"/>
      <c r="F102" s="197"/>
      <c r="G102" s="197"/>
      <c r="H102" s="197"/>
      <c r="I102" s="197"/>
      <c r="J102" s="198">
        <f>J162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777</v>
      </c>
      <c r="E103" s="197"/>
      <c r="F103" s="197"/>
      <c r="G103" s="197"/>
      <c r="H103" s="197"/>
      <c r="I103" s="197"/>
      <c r="J103" s="198">
        <f>J177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134</v>
      </c>
      <c r="E104" s="197"/>
      <c r="F104" s="197"/>
      <c r="G104" s="197"/>
      <c r="H104" s="197"/>
      <c r="I104" s="197"/>
      <c r="J104" s="198">
        <f>J192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135</v>
      </c>
      <c r="E105" s="192"/>
      <c r="F105" s="192"/>
      <c r="G105" s="192"/>
      <c r="H105" s="192"/>
      <c r="I105" s="192"/>
      <c r="J105" s="193">
        <f>J197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778</v>
      </c>
      <c r="E106" s="197"/>
      <c r="F106" s="197"/>
      <c r="G106" s="197"/>
      <c r="H106" s="197"/>
      <c r="I106" s="197"/>
      <c r="J106" s="198">
        <f>J198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139</v>
      </c>
      <c r="E107" s="197"/>
      <c r="F107" s="197"/>
      <c r="G107" s="197"/>
      <c r="H107" s="197"/>
      <c r="I107" s="197"/>
      <c r="J107" s="198">
        <f>J231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779</v>
      </c>
      <c r="E108" s="197"/>
      <c r="F108" s="197"/>
      <c r="G108" s="197"/>
      <c r="H108" s="197"/>
      <c r="I108" s="197"/>
      <c r="J108" s="198">
        <f>J256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141</v>
      </c>
      <c r="E109" s="197"/>
      <c r="F109" s="197"/>
      <c r="G109" s="197"/>
      <c r="H109" s="197"/>
      <c r="I109" s="197"/>
      <c r="J109" s="198">
        <f>J264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780</v>
      </c>
      <c r="E110" s="197"/>
      <c r="F110" s="197"/>
      <c r="G110" s="197"/>
      <c r="H110" s="197"/>
      <c r="I110" s="197"/>
      <c r="J110" s="198">
        <f>J273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781</v>
      </c>
      <c r="E111" s="192"/>
      <c r="F111" s="192"/>
      <c r="G111" s="192"/>
      <c r="H111" s="192"/>
      <c r="I111" s="192"/>
      <c r="J111" s="193">
        <f>J282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145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4" t="str">
        <f>E7</f>
        <v>Chrášťany ON - oprava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121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SO.02 - Oprava přístřešku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Chrášťany</v>
      </c>
      <c r="G125" s="41"/>
      <c r="H125" s="41"/>
      <c r="I125" s="33" t="s">
        <v>22</v>
      </c>
      <c r="J125" s="80" t="str">
        <f>IF(J12="","",J12)</f>
        <v>27. 5. 2021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Správa železnic, státní organizace</v>
      </c>
      <c r="G127" s="41"/>
      <c r="H127" s="41"/>
      <c r="I127" s="33" t="s">
        <v>32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30</v>
      </c>
      <c r="D128" s="41"/>
      <c r="E128" s="41"/>
      <c r="F128" s="28" t="str">
        <f>IF(E18="","",E18)</f>
        <v>Vyplň údaj</v>
      </c>
      <c r="G128" s="41"/>
      <c r="H128" s="41"/>
      <c r="I128" s="33" t="s">
        <v>35</v>
      </c>
      <c r="J128" s="37" t="str">
        <f>E24</f>
        <v>L. Malý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0"/>
      <c r="B130" s="201"/>
      <c r="C130" s="202" t="s">
        <v>146</v>
      </c>
      <c r="D130" s="203" t="s">
        <v>63</v>
      </c>
      <c r="E130" s="203" t="s">
        <v>59</v>
      </c>
      <c r="F130" s="203" t="s">
        <v>60</v>
      </c>
      <c r="G130" s="203" t="s">
        <v>147</v>
      </c>
      <c r="H130" s="203" t="s">
        <v>148</v>
      </c>
      <c r="I130" s="203" t="s">
        <v>149</v>
      </c>
      <c r="J130" s="204" t="s">
        <v>125</v>
      </c>
      <c r="K130" s="205" t="s">
        <v>150</v>
      </c>
      <c r="L130" s="206"/>
      <c r="M130" s="101" t="s">
        <v>1</v>
      </c>
      <c r="N130" s="102" t="s">
        <v>42</v>
      </c>
      <c r="O130" s="102" t="s">
        <v>151</v>
      </c>
      <c r="P130" s="102" t="s">
        <v>152</v>
      </c>
      <c r="Q130" s="102" t="s">
        <v>153</v>
      </c>
      <c r="R130" s="102" t="s">
        <v>154</v>
      </c>
      <c r="S130" s="102" t="s">
        <v>155</v>
      </c>
      <c r="T130" s="103" t="s">
        <v>156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9"/>
      <c r="B131" s="40"/>
      <c r="C131" s="108" t="s">
        <v>157</v>
      </c>
      <c r="D131" s="41"/>
      <c r="E131" s="41"/>
      <c r="F131" s="41"/>
      <c r="G131" s="41"/>
      <c r="H131" s="41"/>
      <c r="I131" s="41"/>
      <c r="J131" s="207">
        <f>BK131</f>
        <v>0</v>
      </c>
      <c r="K131" s="41"/>
      <c r="L131" s="45"/>
      <c r="M131" s="104"/>
      <c r="N131" s="208"/>
      <c r="O131" s="105"/>
      <c r="P131" s="209">
        <f>P132+P197+P282</f>
        <v>0</v>
      </c>
      <c r="Q131" s="105"/>
      <c r="R131" s="209">
        <f>R132+R197+R282</f>
        <v>23.23780447</v>
      </c>
      <c r="S131" s="105"/>
      <c r="T131" s="210">
        <f>T132+T197+T282</f>
        <v>21.872623999999998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127</v>
      </c>
      <c r="BK131" s="211">
        <f>BK132+BK197+BK282</f>
        <v>0</v>
      </c>
    </row>
    <row r="132" s="12" customFormat="1" ht="25.92" customHeight="1">
      <c r="A132" s="12"/>
      <c r="B132" s="212"/>
      <c r="C132" s="213"/>
      <c r="D132" s="214" t="s">
        <v>77</v>
      </c>
      <c r="E132" s="215" t="s">
        <v>158</v>
      </c>
      <c r="F132" s="215" t="s">
        <v>159</v>
      </c>
      <c r="G132" s="213"/>
      <c r="H132" s="213"/>
      <c r="I132" s="216"/>
      <c r="J132" s="217">
        <f>BK132</f>
        <v>0</v>
      </c>
      <c r="K132" s="213"/>
      <c r="L132" s="218"/>
      <c r="M132" s="219"/>
      <c r="N132" s="220"/>
      <c r="O132" s="220"/>
      <c r="P132" s="221">
        <f>P133+P139+P146+P156+P162+P177+P192</f>
        <v>0</v>
      </c>
      <c r="Q132" s="220"/>
      <c r="R132" s="221">
        <f>R133+R139+R146+R156+R162+R177+R192</f>
        <v>21.8732638</v>
      </c>
      <c r="S132" s="220"/>
      <c r="T132" s="222">
        <f>T133+T139+T146+T156+T162+T177+T192</f>
        <v>17.910139999999998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86</v>
      </c>
      <c r="AT132" s="224" t="s">
        <v>77</v>
      </c>
      <c r="AU132" s="224" t="s">
        <v>78</v>
      </c>
      <c r="AY132" s="223" t="s">
        <v>160</v>
      </c>
      <c r="BK132" s="225">
        <f>BK133+BK139+BK146+BK156+BK162+BK177+BK192</f>
        <v>0</v>
      </c>
    </row>
    <row r="133" s="12" customFormat="1" ht="22.8" customHeight="1">
      <c r="A133" s="12"/>
      <c r="B133" s="212"/>
      <c r="C133" s="213"/>
      <c r="D133" s="214" t="s">
        <v>77</v>
      </c>
      <c r="E133" s="226" t="s">
        <v>86</v>
      </c>
      <c r="F133" s="226" t="s">
        <v>782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SUM(P134:P138)</f>
        <v>0</v>
      </c>
      <c r="Q133" s="220"/>
      <c r="R133" s="221">
        <f>SUM(R134:R138)</f>
        <v>0</v>
      </c>
      <c r="S133" s="220"/>
      <c r="T133" s="222">
        <f>SUM(T134:T138)</f>
        <v>10.971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86</v>
      </c>
      <c r="AT133" s="224" t="s">
        <v>77</v>
      </c>
      <c r="AU133" s="224" t="s">
        <v>86</v>
      </c>
      <c r="AY133" s="223" t="s">
        <v>160</v>
      </c>
      <c r="BK133" s="225">
        <f>SUM(BK134:BK138)</f>
        <v>0</v>
      </c>
    </row>
    <row r="134" s="2" customFormat="1" ht="21.75" customHeight="1">
      <c r="A134" s="39"/>
      <c r="B134" s="40"/>
      <c r="C134" s="228" t="s">
        <v>86</v>
      </c>
      <c r="D134" s="228" t="s">
        <v>163</v>
      </c>
      <c r="E134" s="229" t="s">
        <v>783</v>
      </c>
      <c r="F134" s="230" t="s">
        <v>784</v>
      </c>
      <c r="G134" s="231" t="s">
        <v>209</v>
      </c>
      <c r="H134" s="232">
        <v>20.699999999999999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0.28999999999999998</v>
      </c>
      <c r="T134" s="239">
        <f>S134*H134</f>
        <v>6.0029999999999992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167</v>
      </c>
      <c r="AT134" s="240" t="s">
        <v>163</v>
      </c>
      <c r="AU134" s="240" t="s">
        <v>88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167</v>
      </c>
      <c r="BM134" s="240" t="s">
        <v>785</v>
      </c>
    </row>
    <row r="135" s="2" customFormat="1" ht="21.75" customHeight="1">
      <c r="A135" s="39"/>
      <c r="B135" s="40"/>
      <c r="C135" s="228" t="s">
        <v>88</v>
      </c>
      <c r="D135" s="228" t="s">
        <v>163</v>
      </c>
      <c r="E135" s="229" t="s">
        <v>786</v>
      </c>
      <c r="F135" s="230" t="s">
        <v>787</v>
      </c>
      <c r="G135" s="231" t="s">
        <v>209</v>
      </c>
      <c r="H135" s="232">
        <v>20.699999999999999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0.23999999999999999</v>
      </c>
      <c r="T135" s="239">
        <f>S135*H135</f>
        <v>4.968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167</v>
      </c>
      <c r="AT135" s="240" t="s">
        <v>163</v>
      </c>
      <c r="AU135" s="240" t="s">
        <v>88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167</v>
      </c>
      <c r="BM135" s="240" t="s">
        <v>788</v>
      </c>
    </row>
    <row r="136" s="13" customFormat="1">
      <c r="A136" s="13"/>
      <c r="B136" s="242"/>
      <c r="C136" s="243"/>
      <c r="D136" s="244" t="s">
        <v>169</v>
      </c>
      <c r="E136" s="245" t="s">
        <v>1</v>
      </c>
      <c r="F136" s="246" t="s">
        <v>789</v>
      </c>
      <c r="G136" s="243"/>
      <c r="H136" s="247">
        <v>20.699999999999999</v>
      </c>
      <c r="I136" s="248"/>
      <c r="J136" s="243"/>
      <c r="K136" s="243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169</v>
      </c>
      <c r="AU136" s="253" t="s">
        <v>88</v>
      </c>
      <c r="AV136" s="13" t="s">
        <v>88</v>
      </c>
      <c r="AW136" s="13" t="s">
        <v>34</v>
      </c>
      <c r="AX136" s="13" t="s">
        <v>78</v>
      </c>
      <c r="AY136" s="253" t="s">
        <v>160</v>
      </c>
    </row>
    <row r="137" s="16" customFormat="1">
      <c r="A137" s="16"/>
      <c r="B137" s="279"/>
      <c r="C137" s="280"/>
      <c r="D137" s="244" t="s">
        <v>169</v>
      </c>
      <c r="E137" s="281" t="s">
        <v>1</v>
      </c>
      <c r="F137" s="282" t="s">
        <v>205</v>
      </c>
      <c r="G137" s="280"/>
      <c r="H137" s="283">
        <v>20.699999999999999</v>
      </c>
      <c r="I137" s="284"/>
      <c r="J137" s="280"/>
      <c r="K137" s="280"/>
      <c r="L137" s="285"/>
      <c r="M137" s="286"/>
      <c r="N137" s="287"/>
      <c r="O137" s="287"/>
      <c r="P137" s="287"/>
      <c r="Q137" s="287"/>
      <c r="R137" s="287"/>
      <c r="S137" s="287"/>
      <c r="T137" s="288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9" t="s">
        <v>169</v>
      </c>
      <c r="AU137" s="289" t="s">
        <v>88</v>
      </c>
      <c r="AV137" s="16" t="s">
        <v>167</v>
      </c>
      <c r="AW137" s="16" t="s">
        <v>34</v>
      </c>
      <c r="AX137" s="16" t="s">
        <v>86</v>
      </c>
      <c r="AY137" s="289" t="s">
        <v>160</v>
      </c>
    </row>
    <row r="138" s="2" customFormat="1" ht="21.75" customHeight="1">
      <c r="A138" s="39"/>
      <c r="B138" s="40"/>
      <c r="C138" s="228" t="s">
        <v>161</v>
      </c>
      <c r="D138" s="228" t="s">
        <v>163</v>
      </c>
      <c r="E138" s="229" t="s">
        <v>790</v>
      </c>
      <c r="F138" s="230" t="s">
        <v>791</v>
      </c>
      <c r="G138" s="231" t="s">
        <v>209</v>
      </c>
      <c r="H138" s="232">
        <v>20.699999999999999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163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792</v>
      </c>
    </row>
    <row r="139" s="12" customFormat="1" ht="22.8" customHeight="1">
      <c r="A139" s="12"/>
      <c r="B139" s="212"/>
      <c r="C139" s="213"/>
      <c r="D139" s="214" t="s">
        <v>77</v>
      </c>
      <c r="E139" s="226" t="s">
        <v>88</v>
      </c>
      <c r="F139" s="226" t="s">
        <v>793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SUM(P140:P145)</f>
        <v>0</v>
      </c>
      <c r="Q139" s="220"/>
      <c r="R139" s="221">
        <f>SUM(R140:R145)</f>
        <v>2.2500810000000002</v>
      </c>
      <c r="S139" s="220"/>
      <c r="T139" s="222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77</v>
      </c>
      <c r="AU139" s="224" t="s">
        <v>86</v>
      </c>
      <c r="AY139" s="223" t="s">
        <v>160</v>
      </c>
      <c r="BK139" s="225">
        <f>SUM(BK140:BK145)</f>
        <v>0</v>
      </c>
    </row>
    <row r="140" s="2" customFormat="1" ht="21.75" customHeight="1">
      <c r="A140" s="39"/>
      <c r="B140" s="40"/>
      <c r="C140" s="228" t="s">
        <v>167</v>
      </c>
      <c r="D140" s="228" t="s">
        <v>163</v>
      </c>
      <c r="E140" s="229" t="s">
        <v>794</v>
      </c>
      <c r="F140" s="230" t="s">
        <v>795</v>
      </c>
      <c r="G140" s="231" t="s">
        <v>166</v>
      </c>
      <c r="H140" s="232">
        <v>0.90000000000000002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2.45329</v>
      </c>
      <c r="R140" s="238">
        <f>Q140*H140</f>
        <v>2.2079610000000001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167</v>
      </c>
      <c r="AT140" s="240" t="s">
        <v>163</v>
      </c>
      <c r="AU140" s="240" t="s">
        <v>88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167</v>
      </c>
      <c r="BM140" s="240" t="s">
        <v>796</v>
      </c>
    </row>
    <row r="141" s="13" customFormat="1">
      <c r="A141" s="13"/>
      <c r="B141" s="242"/>
      <c r="C141" s="243"/>
      <c r="D141" s="244" t="s">
        <v>169</v>
      </c>
      <c r="E141" s="245" t="s">
        <v>1</v>
      </c>
      <c r="F141" s="246" t="s">
        <v>797</v>
      </c>
      <c r="G141" s="243"/>
      <c r="H141" s="247">
        <v>0.90000000000000002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169</v>
      </c>
      <c r="AU141" s="253" t="s">
        <v>88</v>
      </c>
      <c r="AV141" s="13" t="s">
        <v>88</v>
      </c>
      <c r="AW141" s="13" t="s">
        <v>34</v>
      </c>
      <c r="AX141" s="13" t="s">
        <v>78</v>
      </c>
      <c r="AY141" s="253" t="s">
        <v>160</v>
      </c>
    </row>
    <row r="142" s="16" customFormat="1">
      <c r="A142" s="16"/>
      <c r="B142" s="279"/>
      <c r="C142" s="280"/>
      <c r="D142" s="244" t="s">
        <v>169</v>
      </c>
      <c r="E142" s="281" t="s">
        <v>1</v>
      </c>
      <c r="F142" s="282" t="s">
        <v>205</v>
      </c>
      <c r="G142" s="280"/>
      <c r="H142" s="283">
        <v>0.90000000000000002</v>
      </c>
      <c r="I142" s="284"/>
      <c r="J142" s="280"/>
      <c r="K142" s="280"/>
      <c r="L142" s="285"/>
      <c r="M142" s="286"/>
      <c r="N142" s="287"/>
      <c r="O142" s="287"/>
      <c r="P142" s="287"/>
      <c r="Q142" s="287"/>
      <c r="R142" s="287"/>
      <c r="S142" s="287"/>
      <c r="T142" s="288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89" t="s">
        <v>169</v>
      </c>
      <c r="AU142" s="289" t="s">
        <v>88</v>
      </c>
      <c r="AV142" s="16" t="s">
        <v>167</v>
      </c>
      <c r="AW142" s="16" t="s">
        <v>34</v>
      </c>
      <c r="AX142" s="16" t="s">
        <v>86</v>
      </c>
      <c r="AY142" s="289" t="s">
        <v>160</v>
      </c>
    </row>
    <row r="143" s="2" customFormat="1" ht="16.5" customHeight="1">
      <c r="A143" s="39"/>
      <c r="B143" s="40"/>
      <c r="C143" s="228" t="s">
        <v>181</v>
      </c>
      <c r="D143" s="228" t="s">
        <v>163</v>
      </c>
      <c r="E143" s="229" t="s">
        <v>798</v>
      </c>
      <c r="F143" s="230" t="s">
        <v>799</v>
      </c>
      <c r="G143" s="231" t="s">
        <v>209</v>
      </c>
      <c r="H143" s="232">
        <v>1.2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0.035099999999999999</v>
      </c>
      <c r="R143" s="238">
        <f>Q143*H143</f>
        <v>0.042119999999999998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163</v>
      </c>
      <c r="AU143" s="240" t="s">
        <v>88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167</v>
      </c>
      <c r="BM143" s="240" t="s">
        <v>800</v>
      </c>
    </row>
    <row r="144" s="13" customFormat="1">
      <c r="A144" s="13"/>
      <c r="B144" s="242"/>
      <c r="C144" s="243"/>
      <c r="D144" s="244" t="s">
        <v>169</v>
      </c>
      <c r="E144" s="245" t="s">
        <v>1</v>
      </c>
      <c r="F144" s="246" t="s">
        <v>801</v>
      </c>
      <c r="G144" s="243"/>
      <c r="H144" s="247">
        <v>1.2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169</v>
      </c>
      <c r="AU144" s="253" t="s">
        <v>88</v>
      </c>
      <c r="AV144" s="13" t="s">
        <v>88</v>
      </c>
      <c r="AW144" s="13" t="s">
        <v>34</v>
      </c>
      <c r="AX144" s="13" t="s">
        <v>78</v>
      </c>
      <c r="AY144" s="253" t="s">
        <v>160</v>
      </c>
    </row>
    <row r="145" s="16" customFormat="1">
      <c r="A145" s="16"/>
      <c r="B145" s="279"/>
      <c r="C145" s="280"/>
      <c r="D145" s="244" t="s">
        <v>169</v>
      </c>
      <c r="E145" s="281" t="s">
        <v>1</v>
      </c>
      <c r="F145" s="282" t="s">
        <v>205</v>
      </c>
      <c r="G145" s="280"/>
      <c r="H145" s="283">
        <v>1.2</v>
      </c>
      <c r="I145" s="284"/>
      <c r="J145" s="280"/>
      <c r="K145" s="280"/>
      <c r="L145" s="285"/>
      <c r="M145" s="286"/>
      <c r="N145" s="287"/>
      <c r="O145" s="287"/>
      <c r="P145" s="287"/>
      <c r="Q145" s="287"/>
      <c r="R145" s="287"/>
      <c r="S145" s="287"/>
      <c r="T145" s="28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89" t="s">
        <v>169</v>
      </c>
      <c r="AU145" s="289" t="s">
        <v>88</v>
      </c>
      <c r="AV145" s="16" t="s">
        <v>167</v>
      </c>
      <c r="AW145" s="16" t="s">
        <v>34</v>
      </c>
      <c r="AX145" s="16" t="s">
        <v>86</v>
      </c>
      <c r="AY145" s="289" t="s">
        <v>160</v>
      </c>
    </row>
    <row r="146" s="12" customFormat="1" ht="22.8" customHeight="1">
      <c r="A146" s="12"/>
      <c r="B146" s="212"/>
      <c r="C146" s="213"/>
      <c r="D146" s="214" t="s">
        <v>77</v>
      </c>
      <c r="E146" s="226" t="s">
        <v>181</v>
      </c>
      <c r="F146" s="226" t="s">
        <v>802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SUM(P147:P155)</f>
        <v>0</v>
      </c>
      <c r="Q146" s="220"/>
      <c r="R146" s="221">
        <f>SUM(R147:R155)</f>
        <v>15.6863358</v>
      </c>
      <c r="S146" s="220"/>
      <c r="T146" s="222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86</v>
      </c>
      <c r="AT146" s="224" t="s">
        <v>77</v>
      </c>
      <c r="AU146" s="224" t="s">
        <v>86</v>
      </c>
      <c r="AY146" s="223" t="s">
        <v>160</v>
      </c>
      <c r="BK146" s="225">
        <f>SUM(BK147:BK155)</f>
        <v>0</v>
      </c>
    </row>
    <row r="147" s="2" customFormat="1" ht="21.75" customHeight="1">
      <c r="A147" s="39"/>
      <c r="B147" s="40"/>
      <c r="C147" s="228" t="s">
        <v>206</v>
      </c>
      <c r="D147" s="228" t="s">
        <v>163</v>
      </c>
      <c r="E147" s="229" t="s">
        <v>803</v>
      </c>
      <c r="F147" s="230" t="s">
        <v>804</v>
      </c>
      <c r="G147" s="231" t="s">
        <v>209</v>
      </c>
      <c r="H147" s="232">
        <v>20.699999999999999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0.106</v>
      </c>
      <c r="R147" s="238">
        <f>Q147*H147</f>
        <v>2.1941999999999999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163</v>
      </c>
      <c r="AU147" s="240" t="s">
        <v>88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167</v>
      </c>
      <c r="BM147" s="240" t="s">
        <v>805</v>
      </c>
    </row>
    <row r="148" s="13" customFormat="1">
      <c r="A148" s="13"/>
      <c r="B148" s="242"/>
      <c r="C148" s="243"/>
      <c r="D148" s="244" t="s">
        <v>169</v>
      </c>
      <c r="E148" s="245" t="s">
        <v>1</v>
      </c>
      <c r="F148" s="246" t="s">
        <v>789</v>
      </c>
      <c r="G148" s="243"/>
      <c r="H148" s="247">
        <v>20.699999999999999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169</v>
      </c>
      <c r="AU148" s="253" t="s">
        <v>88</v>
      </c>
      <c r="AV148" s="13" t="s">
        <v>88</v>
      </c>
      <c r="AW148" s="13" t="s">
        <v>34</v>
      </c>
      <c r="AX148" s="13" t="s">
        <v>78</v>
      </c>
      <c r="AY148" s="253" t="s">
        <v>160</v>
      </c>
    </row>
    <row r="149" s="16" customFormat="1">
      <c r="A149" s="16"/>
      <c r="B149" s="279"/>
      <c r="C149" s="280"/>
      <c r="D149" s="244" t="s">
        <v>169</v>
      </c>
      <c r="E149" s="281" t="s">
        <v>1</v>
      </c>
      <c r="F149" s="282" t="s">
        <v>205</v>
      </c>
      <c r="G149" s="280"/>
      <c r="H149" s="283">
        <v>20.699999999999999</v>
      </c>
      <c r="I149" s="284"/>
      <c r="J149" s="280"/>
      <c r="K149" s="280"/>
      <c r="L149" s="285"/>
      <c r="M149" s="286"/>
      <c r="N149" s="287"/>
      <c r="O149" s="287"/>
      <c r="P149" s="287"/>
      <c r="Q149" s="287"/>
      <c r="R149" s="287"/>
      <c r="S149" s="287"/>
      <c r="T149" s="288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89" t="s">
        <v>169</v>
      </c>
      <c r="AU149" s="289" t="s">
        <v>88</v>
      </c>
      <c r="AV149" s="16" t="s">
        <v>167</v>
      </c>
      <c r="AW149" s="16" t="s">
        <v>34</v>
      </c>
      <c r="AX149" s="16" t="s">
        <v>86</v>
      </c>
      <c r="AY149" s="289" t="s">
        <v>160</v>
      </c>
    </row>
    <row r="150" s="2" customFormat="1" ht="21.75" customHeight="1">
      <c r="A150" s="39"/>
      <c r="B150" s="40"/>
      <c r="C150" s="228" t="s">
        <v>211</v>
      </c>
      <c r="D150" s="228" t="s">
        <v>163</v>
      </c>
      <c r="E150" s="229" t="s">
        <v>806</v>
      </c>
      <c r="F150" s="230" t="s">
        <v>807</v>
      </c>
      <c r="G150" s="231" t="s">
        <v>209</v>
      </c>
      <c r="H150" s="232">
        <v>20.699999999999999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0.39600000000000002</v>
      </c>
      <c r="R150" s="238">
        <f>Q150*H150</f>
        <v>8.1972000000000005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163</v>
      </c>
      <c r="AU150" s="240" t="s">
        <v>88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167</v>
      </c>
      <c r="BM150" s="240" t="s">
        <v>808</v>
      </c>
    </row>
    <row r="151" s="2" customFormat="1" ht="33" customHeight="1">
      <c r="A151" s="39"/>
      <c r="B151" s="40"/>
      <c r="C151" s="228" t="s">
        <v>222</v>
      </c>
      <c r="D151" s="228" t="s">
        <v>163</v>
      </c>
      <c r="E151" s="229" t="s">
        <v>809</v>
      </c>
      <c r="F151" s="230" t="s">
        <v>810</v>
      </c>
      <c r="G151" s="231" t="s">
        <v>209</v>
      </c>
      <c r="H151" s="232">
        <v>20.699999999999999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0.14610000000000001</v>
      </c>
      <c r="R151" s="238">
        <f>Q151*H151</f>
        <v>3.02427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167</v>
      </c>
      <c r="AT151" s="240" t="s">
        <v>163</v>
      </c>
      <c r="AU151" s="240" t="s">
        <v>88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167</v>
      </c>
      <c r="BM151" s="240" t="s">
        <v>811</v>
      </c>
    </row>
    <row r="152" s="2" customFormat="1" ht="21.75" customHeight="1">
      <c r="A152" s="39"/>
      <c r="B152" s="40"/>
      <c r="C152" s="290" t="s">
        <v>226</v>
      </c>
      <c r="D152" s="290" t="s">
        <v>311</v>
      </c>
      <c r="E152" s="291" t="s">
        <v>812</v>
      </c>
      <c r="F152" s="292" t="s">
        <v>813</v>
      </c>
      <c r="G152" s="293" t="s">
        <v>209</v>
      </c>
      <c r="H152" s="294">
        <v>26.91</v>
      </c>
      <c r="I152" s="295"/>
      <c r="J152" s="296">
        <f>ROUND(I152*H152,2)</f>
        <v>0</v>
      </c>
      <c r="K152" s="297"/>
      <c r="L152" s="298"/>
      <c r="M152" s="299" t="s">
        <v>1</v>
      </c>
      <c r="N152" s="300" t="s">
        <v>43</v>
      </c>
      <c r="O152" s="92"/>
      <c r="P152" s="238">
        <f>O152*H152</f>
        <v>0</v>
      </c>
      <c r="Q152" s="238">
        <v>0.084379999999999997</v>
      </c>
      <c r="R152" s="238">
        <f>Q152*H152</f>
        <v>2.2706657999999997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222</v>
      </c>
      <c r="AT152" s="240" t="s">
        <v>311</v>
      </c>
      <c r="AU152" s="240" t="s">
        <v>88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167</v>
      </c>
      <c r="BM152" s="240" t="s">
        <v>814</v>
      </c>
    </row>
    <row r="153" s="2" customFormat="1">
      <c r="A153" s="39"/>
      <c r="B153" s="40"/>
      <c r="C153" s="41"/>
      <c r="D153" s="244" t="s">
        <v>186</v>
      </c>
      <c r="E153" s="41"/>
      <c r="F153" s="254" t="s">
        <v>815</v>
      </c>
      <c r="G153" s="41"/>
      <c r="H153" s="41"/>
      <c r="I153" s="255"/>
      <c r="J153" s="41"/>
      <c r="K153" s="41"/>
      <c r="L153" s="45"/>
      <c r="M153" s="256"/>
      <c r="N153" s="25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186</v>
      </c>
      <c r="AU153" s="18" t="s">
        <v>88</v>
      </c>
    </row>
    <row r="154" s="13" customFormat="1">
      <c r="A154" s="13"/>
      <c r="B154" s="242"/>
      <c r="C154" s="243"/>
      <c r="D154" s="244" t="s">
        <v>169</v>
      </c>
      <c r="E154" s="245" t="s">
        <v>1</v>
      </c>
      <c r="F154" s="246" t="s">
        <v>816</v>
      </c>
      <c r="G154" s="243"/>
      <c r="H154" s="247">
        <v>26.91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169</v>
      </c>
      <c r="AU154" s="253" t="s">
        <v>88</v>
      </c>
      <c r="AV154" s="13" t="s">
        <v>88</v>
      </c>
      <c r="AW154" s="13" t="s">
        <v>34</v>
      </c>
      <c r="AX154" s="13" t="s">
        <v>78</v>
      </c>
      <c r="AY154" s="253" t="s">
        <v>160</v>
      </c>
    </row>
    <row r="155" s="16" customFormat="1">
      <c r="A155" s="16"/>
      <c r="B155" s="279"/>
      <c r="C155" s="280"/>
      <c r="D155" s="244" t="s">
        <v>169</v>
      </c>
      <c r="E155" s="281" t="s">
        <v>1</v>
      </c>
      <c r="F155" s="282" t="s">
        <v>205</v>
      </c>
      <c r="G155" s="280"/>
      <c r="H155" s="283">
        <v>26.91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89" t="s">
        <v>169</v>
      </c>
      <c r="AU155" s="289" t="s">
        <v>88</v>
      </c>
      <c r="AV155" s="16" t="s">
        <v>167</v>
      </c>
      <c r="AW155" s="16" t="s">
        <v>34</v>
      </c>
      <c r="AX155" s="16" t="s">
        <v>86</v>
      </c>
      <c r="AY155" s="289" t="s">
        <v>160</v>
      </c>
    </row>
    <row r="156" s="12" customFormat="1" ht="22.8" customHeight="1">
      <c r="A156" s="12"/>
      <c r="B156" s="212"/>
      <c r="C156" s="213"/>
      <c r="D156" s="214" t="s">
        <v>77</v>
      </c>
      <c r="E156" s="226" t="s">
        <v>222</v>
      </c>
      <c r="F156" s="226" t="s">
        <v>301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SUM(P157:P161)</f>
        <v>0</v>
      </c>
      <c r="Q156" s="220"/>
      <c r="R156" s="221">
        <f>SUM(R157:R161)</f>
        <v>0.0015</v>
      </c>
      <c r="S156" s="220"/>
      <c r="T156" s="222">
        <f>SUM(T157:T161)</f>
        <v>0.050140000000000004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86</v>
      </c>
      <c r="AT156" s="224" t="s">
        <v>77</v>
      </c>
      <c r="AU156" s="224" t="s">
        <v>86</v>
      </c>
      <c r="AY156" s="223" t="s">
        <v>160</v>
      </c>
      <c r="BK156" s="225">
        <f>SUM(BK157:BK161)</f>
        <v>0</v>
      </c>
    </row>
    <row r="157" s="2" customFormat="1" ht="16.5" customHeight="1">
      <c r="A157" s="39"/>
      <c r="B157" s="40"/>
      <c r="C157" s="228" t="s">
        <v>230</v>
      </c>
      <c r="D157" s="228" t="s">
        <v>163</v>
      </c>
      <c r="E157" s="229" t="s">
        <v>817</v>
      </c>
      <c r="F157" s="230" t="s">
        <v>818</v>
      </c>
      <c r="G157" s="231" t="s">
        <v>184</v>
      </c>
      <c r="H157" s="232">
        <v>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0.014919999999999999</v>
      </c>
      <c r="T157" s="239">
        <f>S157*H157</f>
        <v>0.014919999999999999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163</v>
      </c>
      <c r="AU157" s="240" t="s">
        <v>88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167</v>
      </c>
      <c r="BM157" s="240" t="s">
        <v>819</v>
      </c>
    </row>
    <row r="158" s="2" customFormat="1" ht="21.75" customHeight="1">
      <c r="A158" s="39"/>
      <c r="B158" s="40"/>
      <c r="C158" s="228" t="s">
        <v>234</v>
      </c>
      <c r="D158" s="228" t="s">
        <v>163</v>
      </c>
      <c r="E158" s="229" t="s">
        <v>303</v>
      </c>
      <c r="F158" s="230" t="s">
        <v>304</v>
      </c>
      <c r="G158" s="231" t="s">
        <v>173</v>
      </c>
      <c r="H158" s="232">
        <v>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0.035220000000000001</v>
      </c>
      <c r="T158" s="239">
        <f>S158*H158</f>
        <v>0.035220000000000001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163</v>
      </c>
      <c r="AU158" s="240" t="s">
        <v>88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167</v>
      </c>
      <c r="BM158" s="240" t="s">
        <v>820</v>
      </c>
    </row>
    <row r="159" s="2" customFormat="1" ht="21.75" customHeight="1">
      <c r="A159" s="39"/>
      <c r="B159" s="40"/>
      <c r="C159" s="228" t="s">
        <v>238</v>
      </c>
      <c r="D159" s="228" t="s">
        <v>163</v>
      </c>
      <c r="E159" s="229" t="s">
        <v>821</v>
      </c>
      <c r="F159" s="230" t="s">
        <v>822</v>
      </c>
      <c r="G159" s="231" t="s">
        <v>173</v>
      </c>
      <c r="H159" s="232">
        <v>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163</v>
      </c>
      <c r="AU159" s="240" t="s">
        <v>88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167</v>
      </c>
      <c r="BM159" s="240" t="s">
        <v>823</v>
      </c>
    </row>
    <row r="160" s="2" customFormat="1" ht="16.5" customHeight="1">
      <c r="A160" s="39"/>
      <c r="B160" s="40"/>
      <c r="C160" s="228" t="s">
        <v>242</v>
      </c>
      <c r="D160" s="228" t="s">
        <v>163</v>
      </c>
      <c r="E160" s="229" t="s">
        <v>307</v>
      </c>
      <c r="F160" s="230" t="s">
        <v>308</v>
      </c>
      <c r="G160" s="231" t="s">
        <v>173</v>
      </c>
      <c r="H160" s="232">
        <v>1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167</v>
      </c>
      <c r="AT160" s="240" t="s">
        <v>163</v>
      </c>
      <c r="AU160" s="240" t="s">
        <v>88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167</v>
      </c>
      <c r="BM160" s="240" t="s">
        <v>824</v>
      </c>
    </row>
    <row r="161" s="2" customFormat="1" ht="21.75" customHeight="1">
      <c r="A161" s="39"/>
      <c r="B161" s="40"/>
      <c r="C161" s="290" t="s">
        <v>250</v>
      </c>
      <c r="D161" s="290" t="s">
        <v>311</v>
      </c>
      <c r="E161" s="291" t="s">
        <v>312</v>
      </c>
      <c r="F161" s="292" t="s">
        <v>313</v>
      </c>
      <c r="G161" s="293" t="s">
        <v>173</v>
      </c>
      <c r="H161" s="294">
        <v>1</v>
      </c>
      <c r="I161" s="295"/>
      <c r="J161" s="296">
        <f>ROUND(I161*H161,2)</f>
        <v>0</v>
      </c>
      <c r="K161" s="297"/>
      <c r="L161" s="298"/>
      <c r="M161" s="299" t="s">
        <v>1</v>
      </c>
      <c r="N161" s="300" t="s">
        <v>43</v>
      </c>
      <c r="O161" s="92"/>
      <c r="P161" s="238">
        <f>O161*H161</f>
        <v>0</v>
      </c>
      <c r="Q161" s="238">
        <v>0.0015</v>
      </c>
      <c r="R161" s="238">
        <f>Q161*H161</f>
        <v>0.0015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222</v>
      </c>
      <c r="AT161" s="240" t="s">
        <v>311</v>
      </c>
      <c r="AU161" s="240" t="s">
        <v>88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167</v>
      </c>
      <c r="BM161" s="240" t="s">
        <v>825</v>
      </c>
    </row>
    <row r="162" s="12" customFormat="1" ht="22.8" customHeight="1">
      <c r="A162" s="12"/>
      <c r="B162" s="212"/>
      <c r="C162" s="213"/>
      <c r="D162" s="214" t="s">
        <v>77</v>
      </c>
      <c r="E162" s="226" t="s">
        <v>226</v>
      </c>
      <c r="F162" s="226" t="s">
        <v>826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SUM(P163:P176)</f>
        <v>0</v>
      </c>
      <c r="Q162" s="220"/>
      <c r="R162" s="221">
        <f>SUM(R163:R176)</f>
        <v>3.9353470000000002</v>
      </c>
      <c r="S162" s="220"/>
      <c r="T162" s="222">
        <f>SUM(T163:T176)</f>
        <v>6.8889999999999993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86</v>
      </c>
      <c r="AT162" s="224" t="s">
        <v>77</v>
      </c>
      <c r="AU162" s="224" t="s">
        <v>86</v>
      </c>
      <c r="AY162" s="223" t="s">
        <v>160</v>
      </c>
      <c r="BK162" s="225">
        <f>SUM(BK163:BK176)</f>
        <v>0</v>
      </c>
    </row>
    <row r="163" s="2" customFormat="1" ht="16.5" customHeight="1">
      <c r="A163" s="39"/>
      <c r="B163" s="40"/>
      <c r="C163" s="228" t="s">
        <v>8</v>
      </c>
      <c r="D163" s="228" t="s">
        <v>163</v>
      </c>
      <c r="E163" s="229" t="s">
        <v>827</v>
      </c>
      <c r="F163" s="230" t="s">
        <v>828</v>
      </c>
      <c r="G163" s="231" t="s">
        <v>184</v>
      </c>
      <c r="H163" s="232">
        <v>10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0.20499999999999999</v>
      </c>
      <c r="T163" s="239">
        <f>S163*H163</f>
        <v>2.0499999999999998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167</v>
      </c>
      <c r="AT163" s="240" t="s">
        <v>163</v>
      </c>
      <c r="AU163" s="240" t="s">
        <v>88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167</v>
      </c>
      <c r="BM163" s="240" t="s">
        <v>829</v>
      </c>
    </row>
    <row r="164" s="13" customFormat="1">
      <c r="A164" s="13"/>
      <c r="B164" s="242"/>
      <c r="C164" s="243"/>
      <c r="D164" s="244" t="s">
        <v>169</v>
      </c>
      <c r="E164" s="245" t="s">
        <v>1</v>
      </c>
      <c r="F164" s="246" t="s">
        <v>830</v>
      </c>
      <c r="G164" s="243"/>
      <c r="H164" s="247">
        <v>10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169</v>
      </c>
      <c r="AU164" s="253" t="s">
        <v>88</v>
      </c>
      <c r="AV164" s="13" t="s">
        <v>88</v>
      </c>
      <c r="AW164" s="13" t="s">
        <v>34</v>
      </c>
      <c r="AX164" s="13" t="s">
        <v>78</v>
      </c>
      <c r="AY164" s="253" t="s">
        <v>160</v>
      </c>
    </row>
    <row r="165" s="16" customFormat="1">
      <c r="A165" s="16"/>
      <c r="B165" s="279"/>
      <c r="C165" s="280"/>
      <c r="D165" s="244" t="s">
        <v>169</v>
      </c>
      <c r="E165" s="281" t="s">
        <v>1</v>
      </c>
      <c r="F165" s="282" t="s">
        <v>205</v>
      </c>
      <c r="G165" s="280"/>
      <c r="H165" s="283">
        <v>10</v>
      </c>
      <c r="I165" s="284"/>
      <c r="J165" s="280"/>
      <c r="K165" s="280"/>
      <c r="L165" s="285"/>
      <c r="M165" s="286"/>
      <c r="N165" s="287"/>
      <c r="O165" s="287"/>
      <c r="P165" s="287"/>
      <c r="Q165" s="287"/>
      <c r="R165" s="287"/>
      <c r="S165" s="287"/>
      <c r="T165" s="288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9" t="s">
        <v>169</v>
      </c>
      <c r="AU165" s="289" t="s">
        <v>88</v>
      </c>
      <c r="AV165" s="16" t="s">
        <v>167</v>
      </c>
      <c r="AW165" s="16" t="s">
        <v>34</v>
      </c>
      <c r="AX165" s="16" t="s">
        <v>86</v>
      </c>
      <c r="AY165" s="289" t="s">
        <v>160</v>
      </c>
    </row>
    <row r="166" s="2" customFormat="1" ht="21.75" customHeight="1">
      <c r="A166" s="39"/>
      <c r="B166" s="40"/>
      <c r="C166" s="228" t="s">
        <v>263</v>
      </c>
      <c r="D166" s="228" t="s">
        <v>163</v>
      </c>
      <c r="E166" s="229" t="s">
        <v>339</v>
      </c>
      <c r="F166" s="230" t="s">
        <v>340</v>
      </c>
      <c r="G166" s="231" t="s">
        <v>184</v>
      </c>
      <c r="H166" s="232">
        <v>10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167</v>
      </c>
      <c r="AT166" s="240" t="s">
        <v>163</v>
      </c>
      <c r="AU166" s="240" t="s">
        <v>88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167</v>
      </c>
      <c r="BM166" s="240" t="s">
        <v>831</v>
      </c>
    </row>
    <row r="167" s="2" customFormat="1" ht="33" customHeight="1">
      <c r="A167" s="39"/>
      <c r="B167" s="40"/>
      <c r="C167" s="228" t="s">
        <v>273</v>
      </c>
      <c r="D167" s="228" t="s">
        <v>163</v>
      </c>
      <c r="E167" s="229" t="s">
        <v>832</v>
      </c>
      <c r="F167" s="230" t="s">
        <v>833</v>
      </c>
      <c r="G167" s="231" t="s">
        <v>184</v>
      </c>
      <c r="H167" s="232">
        <v>10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0.16849</v>
      </c>
      <c r="R167" s="238">
        <f>Q167*H167</f>
        <v>1.6849000000000001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167</v>
      </c>
      <c r="AT167" s="240" t="s">
        <v>163</v>
      </c>
      <c r="AU167" s="240" t="s">
        <v>88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167</v>
      </c>
      <c r="BM167" s="240" t="s">
        <v>834</v>
      </c>
    </row>
    <row r="168" s="2" customFormat="1" ht="16.5" customHeight="1">
      <c r="A168" s="39"/>
      <c r="B168" s="40"/>
      <c r="C168" s="290" t="s">
        <v>278</v>
      </c>
      <c r="D168" s="290" t="s">
        <v>311</v>
      </c>
      <c r="E168" s="291" t="s">
        <v>835</v>
      </c>
      <c r="F168" s="292" t="s">
        <v>836</v>
      </c>
      <c r="G168" s="293" t="s">
        <v>184</v>
      </c>
      <c r="H168" s="294">
        <v>10</v>
      </c>
      <c r="I168" s="295"/>
      <c r="J168" s="296">
        <f>ROUND(I168*H168,2)</f>
        <v>0</v>
      </c>
      <c r="K168" s="297"/>
      <c r="L168" s="298"/>
      <c r="M168" s="299" t="s">
        <v>1</v>
      </c>
      <c r="N168" s="300" t="s">
        <v>43</v>
      </c>
      <c r="O168" s="92"/>
      <c r="P168" s="238">
        <f>O168*H168</f>
        <v>0</v>
      </c>
      <c r="Q168" s="238">
        <v>0.056120000000000003</v>
      </c>
      <c r="R168" s="238">
        <f>Q168*H168</f>
        <v>0.56120000000000003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222</v>
      </c>
      <c r="AT168" s="240" t="s">
        <v>311</v>
      </c>
      <c r="AU168" s="240" t="s">
        <v>88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167</v>
      </c>
      <c r="BM168" s="240" t="s">
        <v>837</v>
      </c>
    </row>
    <row r="169" s="2" customFormat="1" ht="21.75" customHeight="1">
      <c r="A169" s="39"/>
      <c r="B169" s="40"/>
      <c r="C169" s="228" t="s">
        <v>282</v>
      </c>
      <c r="D169" s="228" t="s">
        <v>163</v>
      </c>
      <c r="E169" s="229" t="s">
        <v>838</v>
      </c>
      <c r="F169" s="230" t="s">
        <v>839</v>
      </c>
      <c r="G169" s="231" t="s">
        <v>184</v>
      </c>
      <c r="H169" s="232">
        <v>10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0.16849</v>
      </c>
      <c r="R169" s="238">
        <f>Q169*H169</f>
        <v>1.6849000000000001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167</v>
      </c>
      <c r="AT169" s="240" t="s">
        <v>163</v>
      </c>
      <c r="AU169" s="240" t="s">
        <v>88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167</v>
      </c>
      <c r="BM169" s="240" t="s">
        <v>840</v>
      </c>
    </row>
    <row r="170" s="2" customFormat="1" ht="33" customHeight="1">
      <c r="A170" s="39"/>
      <c r="B170" s="40"/>
      <c r="C170" s="228" t="s">
        <v>292</v>
      </c>
      <c r="D170" s="228" t="s">
        <v>163</v>
      </c>
      <c r="E170" s="229" t="s">
        <v>841</v>
      </c>
      <c r="F170" s="230" t="s">
        <v>842</v>
      </c>
      <c r="G170" s="231" t="s">
        <v>209</v>
      </c>
      <c r="H170" s="232">
        <v>20.699999999999999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0.00021000000000000001</v>
      </c>
      <c r="R170" s="238">
        <f>Q170*H170</f>
        <v>0.0043470000000000002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167</v>
      </c>
      <c r="AT170" s="240" t="s">
        <v>163</v>
      </c>
      <c r="AU170" s="240" t="s">
        <v>88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167</v>
      </c>
      <c r="BM170" s="240" t="s">
        <v>843</v>
      </c>
    </row>
    <row r="171" s="13" customFormat="1">
      <c r="A171" s="13"/>
      <c r="B171" s="242"/>
      <c r="C171" s="243"/>
      <c r="D171" s="244" t="s">
        <v>169</v>
      </c>
      <c r="E171" s="245" t="s">
        <v>1</v>
      </c>
      <c r="F171" s="246" t="s">
        <v>844</v>
      </c>
      <c r="G171" s="243"/>
      <c r="H171" s="247">
        <v>20.699999999999999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169</v>
      </c>
      <c r="AU171" s="253" t="s">
        <v>88</v>
      </c>
      <c r="AV171" s="13" t="s">
        <v>88</v>
      </c>
      <c r="AW171" s="13" t="s">
        <v>34</v>
      </c>
      <c r="AX171" s="13" t="s">
        <v>86</v>
      </c>
      <c r="AY171" s="253" t="s">
        <v>160</v>
      </c>
    </row>
    <row r="172" s="2" customFormat="1" ht="16.5" customHeight="1">
      <c r="A172" s="39"/>
      <c r="B172" s="40"/>
      <c r="C172" s="228" t="s">
        <v>7</v>
      </c>
      <c r="D172" s="228" t="s">
        <v>163</v>
      </c>
      <c r="E172" s="229" t="s">
        <v>845</v>
      </c>
      <c r="F172" s="230" t="s">
        <v>846</v>
      </c>
      <c r="G172" s="231" t="s">
        <v>166</v>
      </c>
      <c r="H172" s="232">
        <v>1.24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2.3999999999999999</v>
      </c>
      <c r="T172" s="239">
        <f>S172*H172</f>
        <v>2.976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167</v>
      </c>
      <c r="AT172" s="240" t="s">
        <v>163</v>
      </c>
      <c r="AU172" s="240" t="s">
        <v>88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167</v>
      </c>
      <c r="BM172" s="240" t="s">
        <v>847</v>
      </c>
    </row>
    <row r="173" s="2" customFormat="1" ht="44.25" customHeight="1">
      <c r="A173" s="39"/>
      <c r="B173" s="40"/>
      <c r="C173" s="228" t="s">
        <v>302</v>
      </c>
      <c r="D173" s="228" t="s">
        <v>163</v>
      </c>
      <c r="E173" s="229" t="s">
        <v>848</v>
      </c>
      <c r="F173" s="230" t="s">
        <v>849</v>
      </c>
      <c r="G173" s="231" t="s">
        <v>209</v>
      </c>
      <c r="H173" s="232">
        <v>20.699999999999999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0.089999999999999997</v>
      </c>
      <c r="T173" s="239">
        <f>S173*H173</f>
        <v>1.8629999999999998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167</v>
      </c>
      <c r="AT173" s="240" t="s">
        <v>163</v>
      </c>
      <c r="AU173" s="240" t="s">
        <v>88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167</v>
      </c>
      <c r="BM173" s="240" t="s">
        <v>850</v>
      </c>
    </row>
    <row r="174" s="13" customFormat="1">
      <c r="A174" s="13"/>
      <c r="B174" s="242"/>
      <c r="C174" s="243"/>
      <c r="D174" s="244" t="s">
        <v>169</v>
      </c>
      <c r="E174" s="245" t="s">
        <v>1</v>
      </c>
      <c r="F174" s="246" t="s">
        <v>844</v>
      </c>
      <c r="G174" s="243"/>
      <c r="H174" s="247">
        <v>20.699999999999999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169</v>
      </c>
      <c r="AU174" s="253" t="s">
        <v>88</v>
      </c>
      <c r="AV174" s="13" t="s">
        <v>88</v>
      </c>
      <c r="AW174" s="13" t="s">
        <v>34</v>
      </c>
      <c r="AX174" s="13" t="s">
        <v>86</v>
      </c>
      <c r="AY174" s="253" t="s">
        <v>160</v>
      </c>
    </row>
    <row r="175" s="2" customFormat="1" ht="21.75" customHeight="1">
      <c r="A175" s="39"/>
      <c r="B175" s="40"/>
      <c r="C175" s="228" t="s">
        <v>306</v>
      </c>
      <c r="D175" s="228" t="s">
        <v>163</v>
      </c>
      <c r="E175" s="229" t="s">
        <v>851</v>
      </c>
      <c r="F175" s="230" t="s">
        <v>852</v>
      </c>
      <c r="G175" s="231" t="s">
        <v>184</v>
      </c>
      <c r="H175" s="232">
        <v>10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167</v>
      </c>
      <c r="AT175" s="240" t="s">
        <v>163</v>
      </c>
      <c r="AU175" s="240" t="s">
        <v>88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167</v>
      </c>
      <c r="BM175" s="240" t="s">
        <v>853</v>
      </c>
    </row>
    <row r="176" s="13" customFormat="1">
      <c r="A176" s="13"/>
      <c r="B176" s="242"/>
      <c r="C176" s="243"/>
      <c r="D176" s="244" t="s">
        <v>169</v>
      </c>
      <c r="E176" s="245" t="s">
        <v>1</v>
      </c>
      <c r="F176" s="246" t="s">
        <v>830</v>
      </c>
      <c r="G176" s="243"/>
      <c r="H176" s="247">
        <v>10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169</v>
      </c>
      <c r="AU176" s="253" t="s">
        <v>88</v>
      </c>
      <c r="AV176" s="13" t="s">
        <v>88</v>
      </c>
      <c r="AW176" s="13" t="s">
        <v>34</v>
      </c>
      <c r="AX176" s="13" t="s">
        <v>86</v>
      </c>
      <c r="AY176" s="253" t="s">
        <v>160</v>
      </c>
    </row>
    <row r="177" s="12" customFormat="1" ht="22.8" customHeight="1">
      <c r="A177" s="12"/>
      <c r="B177" s="212"/>
      <c r="C177" s="213"/>
      <c r="D177" s="214" t="s">
        <v>77</v>
      </c>
      <c r="E177" s="226" t="s">
        <v>421</v>
      </c>
      <c r="F177" s="226" t="s">
        <v>854</v>
      </c>
      <c r="G177" s="213"/>
      <c r="H177" s="213"/>
      <c r="I177" s="216"/>
      <c r="J177" s="227">
        <f>BK177</f>
        <v>0</v>
      </c>
      <c r="K177" s="213"/>
      <c r="L177" s="218"/>
      <c r="M177" s="219"/>
      <c r="N177" s="220"/>
      <c r="O177" s="220"/>
      <c r="P177" s="221">
        <f>SUM(P178:P191)</f>
        <v>0</v>
      </c>
      <c r="Q177" s="220"/>
      <c r="R177" s="221">
        <f>SUM(R178:R191)</f>
        <v>0</v>
      </c>
      <c r="S177" s="220"/>
      <c r="T177" s="222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86</v>
      </c>
      <c r="AT177" s="224" t="s">
        <v>77</v>
      </c>
      <c r="AU177" s="224" t="s">
        <v>86</v>
      </c>
      <c r="AY177" s="223" t="s">
        <v>160</v>
      </c>
      <c r="BK177" s="225">
        <f>SUM(BK178:BK191)</f>
        <v>0</v>
      </c>
    </row>
    <row r="178" s="2" customFormat="1" ht="21.75" customHeight="1">
      <c r="A178" s="39"/>
      <c r="B178" s="40"/>
      <c r="C178" s="228" t="s">
        <v>310</v>
      </c>
      <c r="D178" s="228" t="s">
        <v>163</v>
      </c>
      <c r="E178" s="229" t="s">
        <v>855</v>
      </c>
      <c r="F178" s="230" t="s">
        <v>856</v>
      </c>
      <c r="G178" s="231" t="s">
        <v>426</v>
      </c>
      <c r="H178" s="232">
        <v>21.873000000000001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167</v>
      </c>
      <c r="AT178" s="240" t="s">
        <v>163</v>
      </c>
      <c r="AU178" s="240" t="s">
        <v>88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167</v>
      </c>
      <c r="BM178" s="240" t="s">
        <v>857</v>
      </c>
    </row>
    <row r="179" s="2" customFormat="1" ht="21.75" customHeight="1">
      <c r="A179" s="39"/>
      <c r="B179" s="40"/>
      <c r="C179" s="228" t="s">
        <v>316</v>
      </c>
      <c r="D179" s="228" t="s">
        <v>163</v>
      </c>
      <c r="E179" s="229" t="s">
        <v>434</v>
      </c>
      <c r="F179" s="230" t="s">
        <v>435</v>
      </c>
      <c r="G179" s="231" t="s">
        <v>426</v>
      </c>
      <c r="H179" s="232">
        <v>23.238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167</v>
      </c>
      <c r="AT179" s="240" t="s">
        <v>163</v>
      </c>
      <c r="AU179" s="240" t="s">
        <v>88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167</v>
      </c>
      <c r="BM179" s="240" t="s">
        <v>858</v>
      </c>
    </row>
    <row r="180" s="2" customFormat="1" ht="21.75" customHeight="1">
      <c r="A180" s="39"/>
      <c r="B180" s="40"/>
      <c r="C180" s="228" t="s">
        <v>322</v>
      </c>
      <c r="D180" s="228" t="s">
        <v>163</v>
      </c>
      <c r="E180" s="229" t="s">
        <v>438</v>
      </c>
      <c r="F180" s="230" t="s">
        <v>439</v>
      </c>
      <c r="G180" s="231" t="s">
        <v>426</v>
      </c>
      <c r="H180" s="232">
        <v>409.18400000000003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167</v>
      </c>
      <c r="AT180" s="240" t="s">
        <v>163</v>
      </c>
      <c r="AU180" s="240" t="s">
        <v>88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167</v>
      </c>
      <c r="BM180" s="240" t="s">
        <v>859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860</v>
      </c>
      <c r="G181" s="243"/>
      <c r="H181" s="247">
        <v>409.18400000000003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169</v>
      </c>
      <c r="AU181" s="253" t="s">
        <v>88</v>
      </c>
      <c r="AV181" s="13" t="s">
        <v>88</v>
      </c>
      <c r="AW181" s="13" t="s">
        <v>34</v>
      </c>
      <c r="AX181" s="13" t="s">
        <v>78</v>
      </c>
      <c r="AY181" s="253" t="s">
        <v>160</v>
      </c>
    </row>
    <row r="182" s="16" customFormat="1">
      <c r="A182" s="16"/>
      <c r="B182" s="279"/>
      <c r="C182" s="280"/>
      <c r="D182" s="244" t="s">
        <v>169</v>
      </c>
      <c r="E182" s="281" t="s">
        <v>1</v>
      </c>
      <c r="F182" s="282" t="s">
        <v>205</v>
      </c>
      <c r="G182" s="280"/>
      <c r="H182" s="283">
        <v>409.18400000000003</v>
      </c>
      <c r="I182" s="284"/>
      <c r="J182" s="280"/>
      <c r="K182" s="280"/>
      <c r="L182" s="285"/>
      <c r="M182" s="286"/>
      <c r="N182" s="287"/>
      <c r="O182" s="287"/>
      <c r="P182" s="287"/>
      <c r="Q182" s="287"/>
      <c r="R182" s="287"/>
      <c r="S182" s="287"/>
      <c r="T182" s="288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89" t="s">
        <v>169</v>
      </c>
      <c r="AU182" s="289" t="s">
        <v>88</v>
      </c>
      <c r="AV182" s="16" t="s">
        <v>167</v>
      </c>
      <c r="AW182" s="16" t="s">
        <v>34</v>
      </c>
      <c r="AX182" s="16" t="s">
        <v>86</v>
      </c>
      <c r="AY182" s="289" t="s">
        <v>160</v>
      </c>
    </row>
    <row r="183" s="2" customFormat="1" ht="33" customHeight="1">
      <c r="A183" s="39"/>
      <c r="B183" s="40"/>
      <c r="C183" s="228" t="s">
        <v>326</v>
      </c>
      <c r="D183" s="228" t="s">
        <v>163</v>
      </c>
      <c r="E183" s="229" t="s">
        <v>443</v>
      </c>
      <c r="F183" s="230" t="s">
        <v>444</v>
      </c>
      <c r="G183" s="231" t="s">
        <v>426</v>
      </c>
      <c r="H183" s="232">
        <v>5.931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167</v>
      </c>
      <c r="AT183" s="240" t="s">
        <v>163</v>
      </c>
      <c r="AU183" s="240" t="s">
        <v>88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167</v>
      </c>
      <c r="BM183" s="240" t="s">
        <v>861</v>
      </c>
    </row>
    <row r="184" s="13" customFormat="1">
      <c r="A184" s="13"/>
      <c r="B184" s="242"/>
      <c r="C184" s="243"/>
      <c r="D184" s="244" t="s">
        <v>169</v>
      </c>
      <c r="E184" s="245" t="s">
        <v>1</v>
      </c>
      <c r="F184" s="246" t="s">
        <v>862</v>
      </c>
      <c r="G184" s="243"/>
      <c r="H184" s="247">
        <v>23.238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169</v>
      </c>
      <c r="AU184" s="253" t="s">
        <v>88</v>
      </c>
      <c r="AV184" s="13" t="s">
        <v>88</v>
      </c>
      <c r="AW184" s="13" t="s">
        <v>34</v>
      </c>
      <c r="AX184" s="13" t="s">
        <v>78</v>
      </c>
      <c r="AY184" s="253" t="s">
        <v>160</v>
      </c>
    </row>
    <row r="185" s="13" customFormat="1">
      <c r="A185" s="13"/>
      <c r="B185" s="242"/>
      <c r="C185" s="243"/>
      <c r="D185" s="244" t="s">
        <v>169</v>
      </c>
      <c r="E185" s="245" t="s">
        <v>1</v>
      </c>
      <c r="F185" s="246" t="s">
        <v>863</v>
      </c>
      <c r="G185" s="243"/>
      <c r="H185" s="247">
        <v>-2.976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169</v>
      </c>
      <c r="AU185" s="253" t="s">
        <v>88</v>
      </c>
      <c r="AV185" s="13" t="s">
        <v>88</v>
      </c>
      <c r="AW185" s="13" t="s">
        <v>34</v>
      </c>
      <c r="AX185" s="13" t="s">
        <v>78</v>
      </c>
      <c r="AY185" s="253" t="s">
        <v>160</v>
      </c>
    </row>
    <row r="186" s="13" customFormat="1">
      <c r="A186" s="13"/>
      <c r="B186" s="242"/>
      <c r="C186" s="243"/>
      <c r="D186" s="244" t="s">
        <v>169</v>
      </c>
      <c r="E186" s="245" t="s">
        <v>1</v>
      </c>
      <c r="F186" s="246" t="s">
        <v>864</v>
      </c>
      <c r="G186" s="243"/>
      <c r="H186" s="247">
        <v>-3.3599999999999999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169</v>
      </c>
      <c r="AU186" s="253" t="s">
        <v>88</v>
      </c>
      <c r="AV186" s="13" t="s">
        <v>88</v>
      </c>
      <c r="AW186" s="13" t="s">
        <v>34</v>
      </c>
      <c r="AX186" s="13" t="s">
        <v>78</v>
      </c>
      <c r="AY186" s="253" t="s">
        <v>160</v>
      </c>
    </row>
    <row r="187" s="13" customFormat="1">
      <c r="A187" s="13"/>
      <c r="B187" s="242"/>
      <c r="C187" s="243"/>
      <c r="D187" s="244" t="s">
        <v>169</v>
      </c>
      <c r="E187" s="245" t="s">
        <v>1</v>
      </c>
      <c r="F187" s="246" t="s">
        <v>865</v>
      </c>
      <c r="G187" s="243"/>
      <c r="H187" s="247">
        <v>-10.971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169</v>
      </c>
      <c r="AU187" s="253" t="s">
        <v>88</v>
      </c>
      <c r="AV187" s="13" t="s">
        <v>88</v>
      </c>
      <c r="AW187" s="13" t="s">
        <v>34</v>
      </c>
      <c r="AX187" s="13" t="s">
        <v>78</v>
      </c>
      <c r="AY187" s="253" t="s">
        <v>160</v>
      </c>
    </row>
    <row r="188" s="16" customFormat="1">
      <c r="A188" s="16"/>
      <c r="B188" s="279"/>
      <c r="C188" s="280"/>
      <c r="D188" s="244" t="s">
        <v>169</v>
      </c>
      <c r="E188" s="281" t="s">
        <v>1</v>
      </c>
      <c r="F188" s="282" t="s">
        <v>205</v>
      </c>
      <c r="G188" s="280"/>
      <c r="H188" s="283">
        <v>5.9310000000000009</v>
      </c>
      <c r="I188" s="284"/>
      <c r="J188" s="280"/>
      <c r="K188" s="280"/>
      <c r="L188" s="285"/>
      <c r="M188" s="286"/>
      <c r="N188" s="287"/>
      <c r="O188" s="287"/>
      <c r="P188" s="287"/>
      <c r="Q188" s="287"/>
      <c r="R188" s="287"/>
      <c r="S188" s="287"/>
      <c r="T188" s="28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89" t="s">
        <v>169</v>
      </c>
      <c r="AU188" s="289" t="s">
        <v>88</v>
      </c>
      <c r="AV188" s="16" t="s">
        <v>167</v>
      </c>
      <c r="AW188" s="16" t="s">
        <v>34</v>
      </c>
      <c r="AX188" s="16" t="s">
        <v>86</v>
      </c>
      <c r="AY188" s="289" t="s">
        <v>160</v>
      </c>
    </row>
    <row r="189" s="2" customFormat="1" ht="33" customHeight="1">
      <c r="A189" s="39"/>
      <c r="B189" s="40"/>
      <c r="C189" s="228" t="s">
        <v>330</v>
      </c>
      <c r="D189" s="228" t="s">
        <v>163</v>
      </c>
      <c r="E189" s="229" t="s">
        <v>866</v>
      </c>
      <c r="F189" s="230" t="s">
        <v>867</v>
      </c>
      <c r="G189" s="231" t="s">
        <v>426</v>
      </c>
      <c r="H189" s="232">
        <v>3.3599999999999999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167</v>
      </c>
      <c r="AT189" s="240" t="s">
        <v>163</v>
      </c>
      <c r="AU189" s="240" t="s">
        <v>88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167</v>
      </c>
      <c r="BM189" s="240" t="s">
        <v>868</v>
      </c>
    </row>
    <row r="190" s="2" customFormat="1" ht="21.75" customHeight="1">
      <c r="A190" s="39"/>
      <c r="B190" s="40"/>
      <c r="C190" s="228" t="s">
        <v>334</v>
      </c>
      <c r="D190" s="228" t="s">
        <v>163</v>
      </c>
      <c r="E190" s="229" t="s">
        <v>869</v>
      </c>
      <c r="F190" s="230" t="s">
        <v>870</v>
      </c>
      <c r="G190" s="231" t="s">
        <v>426</v>
      </c>
      <c r="H190" s="232">
        <v>10.971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167</v>
      </c>
      <c r="AT190" s="240" t="s">
        <v>163</v>
      </c>
      <c r="AU190" s="240" t="s">
        <v>88</v>
      </c>
      <c r="AY190" s="18" t="s">
        <v>160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167</v>
      </c>
      <c r="BM190" s="240" t="s">
        <v>871</v>
      </c>
    </row>
    <row r="191" s="2" customFormat="1" ht="33" customHeight="1">
      <c r="A191" s="39"/>
      <c r="B191" s="40"/>
      <c r="C191" s="228" t="s">
        <v>338</v>
      </c>
      <c r="D191" s="228" t="s">
        <v>163</v>
      </c>
      <c r="E191" s="229" t="s">
        <v>872</v>
      </c>
      <c r="F191" s="230" t="s">
        <v>873</v>
      </c>
      <c r="G191" s="231" t="s">
        <v>426</v>
      </c>
      <c r="H191" s="232">
        <v>2.976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167</v>
      </c>
      <c r="AT191" s="240" t="s">
        <v>163</v>
      </c>
      <c r="AU191" s="240" t="s">
        <v>88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167</v>
      </c>
      <c r="BM191" s="240" t="s">
        <v>874</v>
      </c>
    </row>
    <row r="192" s="12" customFormat="1" ht="22.8" customHeight="1">
      <c r="A192" s="12"/>
      <c r="B192" s="212"/>
      <c r="C192" s="213"/>
      <c r="D192" s="214" t="s">
        <v>77</v>
      </c>
      <c r="E192" s="226" t="s">
        <v>452</v>
      </c>
      <c r="F192" s="226" t="s">
        <v>453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SUM(P193:P196)</f>
        <v>0</v>
      </c>
      <c r="Q192" s="220"/>
      <c r="R192" s="221">
        <f>SUM(R193:R196)</f>
        <v>0</v>
      </c>
      <c r="S192" s="220"/>
      <c r="T192" s="222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86</v>
      </c>
      <c r="AT192" s="224" t="s">
        <v>77</v>
      </c>
      <c r="AU192" s="224" t="s">
        <v>86</v>
      </c>
      <c r="AY192" s="223" t="s">
        <v>160</v>
      </c>
      <c r="BK192" s="225">
        <f>SUM(BK193:BK196)</f>
        <v>0</v>
      </c>
    </row>
    <row r="193" s="2" customFormat="1" ht="16.5" customHeight="1">
      <c r="A193" s="39"/>
      <c r="B193" s="40"/>
      <c r="C193" s="228" t="s">
        <v>343</v>
      </c>
      <c r="D193" s="228" t="s">
        <v>163</v>
      </c>
      <c r="E193" s="229" t="s">
        <v>455</v>
      </c>
      <c r="F193" s="230" t="s">
        <v>456</v>
      </c>
      <c r="G193" s="231" t="s">
        <v>426</v>
      </c>
      <c r="H193" s="232">
        <v>5.8499999999999996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167</v>
      </c>
      <c r="AT193" s="240" t="s">
        <v>163</v>
      </c>
      <c r="AU193" s="240" t="s">
        <v>88</v>
      </c>
      <c r="AY193" s="18" t="s">
        <v>160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167</v>
      </c>
      <c r="BM193" s="240" t="s">
        <v>875</v>
      </c>
    </row>
    <row r="194" s="13" customFormat="1">
      <c r="A194" s="13"/>
      <c r="B194" s="242"/>
      <c r="C194" s="243"/>
      <c r="D194" s="244" t="s">
        <v>169</v>
      </c>
      <c r="E194" s="245" t="s">
        <v>1</v>
      </c>
      <c r="F194" s="246" t="s">
        <v>876</v>
      </c>
      <c r="G194" s="243"/>
      <c r="H194" s="247">
        <v>5.8499999999999996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169</v>
      </c>
      <c r="AU194" s="253" t="s">
        <v>88</v>
      </c>
      <c r="AV194" s="13" t="s">
        <v>88</v>
      </c>
      <c r="AW194" s="13" t="s">
        <v>34</v>
      </c>
      <c r="AX194" s="13" t="s">
        <v>78</v>
      </c>
      <c r="AY194" s="253" t="s">
        <v>160</v>
      </c>
    </row>
    <row r="195" s="16" customFormat="1">
      <c r="A195" s="16"/>
      <c r="B195" s="279"/>
      <c r="C195" s="280"/>
      <c r="D195" s="244" t="s">
        <v>169</v>
      </c>
      <c r="E195" s="281" t="s">
        <v>1</v>
      </c>
      <c r="F195" s="282" t="s">
        <v>205</v>
      </c>
      <c r="G195" s="280"/>
      <c r="H195" s="283">
        <v>5.8499999999999996</v>
      </c>
      <c r="I195" s="284"/>
      <c r="J195" s="280"/>
      <c r="K195" s="280"/>
      <c r="L195" s="285"/>
      <c r="M195" s="286"/>
      <c r="N195" s="287"/>
      <c r="O195" s="287"/>
      <c r="P195" s="287"/>
      <c r="Q195" s="287"/>
      <c r="R195" s="287"/>
      <c r="S195" s="287"/>
      <c r="T195" s="288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9" t="s">
        <v>169</v>
      </c>
      <c r="AU195" s="289" t="s">
        <v>88</v>
      </c>
      <c r="AV195" s="16" t="s">
        <v>167</v>
      </c>
      <c r="AW195" s="16" t="s">
        <v>34</v>
      </c>
      <c r="AX195" s="16" t="s">
        <v>86</v>
      </c>
      <c r="AY195" s="289" t="s">
        <v>160</v>
      </c>
    </row>
    <row r="196" s="2" customFormat="1" ht="21.75" customHeight="1">
      <c r="A196" s="39"/>
      <c r="B196" s="40"/>
      <c r="C196" s="228" t="s">
        <v>347</v>
      </c>
      <c r="D196" s="228" t="s">
        <v>163</v>
      </c>
      <c r="E196" s="229" t="s">
        <v>877</v>
      </c>
      <c r="F196" s="230" t="s">
        <v>878</v>
      </c>
      <c r="G196" s="231" t="s">
        <v>426</v>
      </c>
      <c r="H196" s="232">
        <v>15.686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167</v>
      </c>
      <c r="AT196" s="240" t="s">
        <v>163</v>
      </c>
      <c r="AU196" s="240" t="s">
        <v>88</v>
      </c>
      <c r="AY196" s="18" t="s">
        <v>160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167</v>
      </c>
      <c r="BM196" s="240" t="s">
        <v>879</v>
      </c>
    </row>
    <row r="197" s="12" customFormat="1" ht="25.92" customHeight="1">
      <c r="A197" s="12"/>
      <c r="B197" s="212"/>
      <c r="C197" s="213"/>
      <c r="D197" s="214" t="s">
        <v>77</v>
      </c>
      <c r="E197" s="215" t="s">
        <v>458</v>
      </c>
      <c r="F197" s="215" t="s">
        <v>459</v>
      </c>
      <c r="G197" s="213"/>
      <c r="H197" s="213"/>
      <c r="I197" s="216"/>
      <c r="J197" s="217">
        <f>BK197</f>
        <v>0</v>
      </c>
      <c r="K197" s="213"/>
      <c r="L197" s="218"/>
      <c r="M197" s="219"/>
      <c r="N197" s="220"/>
      <c r="O197" s="220"/>
      <c r="P197" s="221">
        <f>P198+P231+P256+P264+P273</f>
        <v>0</v>
      </c>
      <c r="Q197" s="220"/>
      <c r="R197" s="221">
        <f>R198+R231+R256+R264+R273</f>
        <v>1.36454067</v>
      </c>
      <c r="S197" s="220"/>
      <c r="T197" s="222">
        <f>T198+T231+T256+T264+T273</f>
        <v>3.9624840000000003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3" t="s">
        <v>88</v>
      </c>
      <c r="AT197" s="224" t="s">
        <v>77</v>
      </c>
      <c r="AU197" s="224" t="s">
        <v>78</v>
      </c>
      <c r="AY197" s="223" t="s">
        <v>160</v>
      </c>
      <c r="BK197" s="225">
        <f>BK198+BK231+BK256+BK264+BK273</f>
        <v>0</v>
      </c>
    </row>
    <row r="198" s="12" customFormat="1" ht="22.8" customHeight="1">
      <c r="A198" s="12"/>
      <c r="B198" s="212"/>
      <c r="C198" s="213"/>
      <c r="D198" s="214" t="s">
        <v>77</v>
      </c>
      <c r="E198" s="226" t="s">
        <v>880</v>
      </c>
      <c r="F198" s="226" t="s">
        <v>881</v>
      </c>
      <c r="G198" s="213"/>
      <c r="H198" s="213"/>
      <c r="I198" s="216"/>
      <c r="J198" s="227">
        <f>BK198</f>
        <v>0</v>
      </c>
      <c r="K198" s="213"/>
      <c r="L198" s="218"/>
      <c r="M198" s="219"/>
      <c r="N198" s="220"/>
      <c r="O198" s="220"/>
      <c r="P198" s="221">
        <f>SUM(P199:P230)</f>
        <v>0</v>
      </c>
      <c r="Q198" s="220"/>
      <c r="R198" s="221">
        <f>SUM(R199:R230)</f>
        <v>0.87547986999999994</v>
      </c>
      <c r="S198" s="220"/>
      <c r="T198" s="222">
        <f>SUM(T199:T230)</f>
        <v>3.3600000000000003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88</v>
      </c>
      <c r="AT198" s="224" t="s">
        <v>77</v>
      </c>
      <c r="AU198" s="224" t="s">
        <v>86</v>
      </c>
      <c r="AY198" s="223" t="s">
        <v>160</v>
      </c>
      <c r="BK198" s="225">
        <f>SUM(BK199:BK230)</f>
        <v>0</v>
      </c>
    </row>
    <row r="199" s="2" customFormat="1" ht="33" customHeight="1">
      <c r="A199" s="39"/>
      <c r="B199" s="40"/>
      <c r="C199" s="228" t="s">
        <v>351</v>
      </c>
      <c r="D199" s="228" t="s">
        <v>163</v>
      </c>
      <c r="E199" s="229" t="s">
        <v>882</v>
      </c>
      <c r="F199" s="230" t="s">
        <v>883</v>
      </c>
      <c r="G199" s="231" t="s">
        <v>166</v>
      </c>
      <c r="H199" s="232">
        <v>1.2270000000000001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0.00189</v>
      </c>
      <c r="R199" s="238">
        <f>Q199*H199</f>
        <v>0.0023190300000000001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263</v>
      </c>
      <c r="AT199" s="240" t="s">
        <v>163</v>
      </c>
      <c r="AU199" s="240" t="s">
        <v>88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263</v>
      </c>
      <c r="BM199" s="240" t="s">
        <v>884</v>
      </c>
    </row>
    <row r="200" s="13" customFormat="1">
      <c r="A200" s="13"/>
      <c r="B200" s="242"/>
      <c r="C200" s="243"/>
      <c r="D200" s="244" t="s">
        <v>169</v>
      </c>
      <c r="E200" s="245" t="s">
        <v>1</v>
      </c>
      <c r="F200" s="246" t="s">
        <v>885</v>
      </c>
      <c r="G200" s="243"/>
      <c r="H200" s="247">
        <v>1.2270000000000001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169</v>
      </c>
      <c r="AU200" s="253" t="s">
        <v>88</v>
      </c>
      <c r="AV200" s="13" t="s">
        <v>88</v>
      </c>
      <c r="AW200" s="13" t="s">
        <v>34</v>
      </c>
      <c r="AX200" s="13" t="s">
        <v>78</v>
      </c>
      <c r="AY200" s="253" t="s">
        <v>160</v>
      </c>
    </row>
    <row r="201" s="16" customFormat="1">
      <c r="A201" s="16"/>
      <c r="B201" s="279"/>
      <c r="C201" s="280"/>
      <c r="D201" s="244" t="s">
        <v>169</v>
      </c>
      <c r="E201" s="281" t="s">
        <v>1</v>
      </c>
      <c r="F201" s="282" t="s">
        <v>205</v>
      </c>
      <c r="G201" s="280"/>
      <c r="H201" s="283">
        <v>1.2270000000000001</v>
      </c>
      <c r="I201" s="284"/>
      <c r="J201" s="280"/>
      <c r="K201" s="280"/>
      <c r="L201" s="285"/>
      <c r="M201" s="286"/>
      <c r="N201" s="287"/>
      <c r="O201" s="287"/>
      <c r="P201" s="287"/>
      <c r="Q201" s="287"/>
      <c r="R201" s="287"/>
      <c r="S201" s="287"/>
      <c r="T201" s="28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9" t="s">
        <v>169</v>
      </c>
      <c r="AU201" s="289" t="s">
        <v>88</v>
      </c>
      <c r="AV201" s="16" t="s">
        <v>167</v>
      </c>
      <c r="AW201" s="16" t="s">
        <v>34</v>
      </c>
      <c r="AX201" s="16" t="s">
        <v>86</v>
      </c>
      <c r="AY201" s="289" t="s">
        <v>160</v>
      </c>
    </row>
    <row r="202" s="2" customFormat="1" ht="21.75" customHeight="1">
      <c r="A202" s="39"/>
      <c r="B202" s="40"/>
      <c r="C202" s="228" t="s">
        <v>357</v>
      </c>
      <c r="D202" s="228" t="s">
        <v>163</v>
      </c>
      <c r="E202" s="229" t="s">
        <v>886</v>
      </c>
      <c r="F202" s="230" t="s">
        <v>887</v>
      </c>
      <c r="G202" s="231" t="s">
        <v>184</v>
      </c>
      <c r="H202" s="232">
        <v>83.200000000000003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0.029999999999999999</v>
      </c>
      <c r="T202" s="239">
        <f>S202*H202</f>
        <v>2.496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263</v>
      </c>
      <c r="AT202" s="240" t="s">
        <v>163</v>
      </c>
      <c r="AU202" s="240" t="s">
        <v>88</v>
      </c>
      <c r="AY202" s="18" t="s">
        <v>160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263</v>
      </c>
      <c r="BM202" s="240" t="s">
        <v>888</v>
      </c>
    </row>
    <row r="203" s="2" customFormat="1">
      <c r="A203" s="39"/>
      <c r="B203" s="40"/>
      <c r="C203" s="41"/>
      <c r="D203" s="244" t="s">
        <v>186</v>
      </c>
      <c r="E203" s="41"/>
      <c r="F203" s="254" t="s">
        <v>889</v>
      </c>
      <c r="G203" s="41"/>
      <c r="H203" s="41"/>
      <c r="I203" s="255"/>
      <c r="J203" s="41"/>
      <c r="K203" s="41"/>
      <c r="L203" s="45"/>
      <c r="M203" s="256"/>
      <c r="N203" s="25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186</v>
      </c>
      <c r="AU203" s="18" t="s">
        <v>88</v>
      </c>
    </row>
    <row r="204" s="13" customFormat="1">
      <c r="A204" s="13"/>
      <c r="B204" s="242"/>
      <c r="C204" s="243"/>
      <c r="D204" s="244" t="s">
        <v>169</v>
      </c>
      <c r="E204" s="245" t="s">
        <v>1</v>
      </c>
      <c r="F204" s="246" t="s">
        <v>890</v>
      </c>
      <c r="G204" s="243"/>
      <c r="H204" s="247">
        <v>9.5999999999999996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169</v>
      </c>
      <c r="AU204" s="253" t="s">
        <v>88</v>
      </c>
      <c r="AV204" s="13" t="s">
        <v>88</v>
      </c>
      <c r="AW204" s="13" t="s">
        <v>34</v>
      </c>
      <c r="AX204" s="13" t="s">
        <v>78</v>
      </c>
      <c r="AY204" s="253" t="s">
        <v>160</v>
      </c>
    </row>
    <row r="205" s="13" customFormat="1">
      <c r="A205" s="13"/>
      <c r="B205" s="242"/>
      <c r="C205" s="243"/>
      <c r="D205" s="244" t="s">
        <v>169</v>
      </c>
      <c r="E205" s="245" t="s">
        <v>1</v>
      </c>
      <c r="F205" s="246" t="s">
        <v>891</v>
      </c>
      <c r="G205" s="243"/>
      <c r="H205" s="247">
        <v>21.600000000000001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169</v>
      </c>
      <c r="AU205" s="253" t="s">
        <v>88</v>
      </c>
      <c r="AV205" s="13" t="s">
        <v>88</v>
      </c>
      <c r="AW205" s="13" t="s">
        <v>34</v>
      </c>
      <c r="AX205" s="13" t="s">
        <v>78</v>
      </c>
      <c r="AY205" s="253" t="s">
        <v>160</v>
      </c>
    </row>
    <row r="206" s="13" customFormat="1">
      <c r="A206" s="13"/>
      <c r="B206" s="242"/>
      <c r="C206" s="243"/>
      <c r="D206" s="244" t="s">
        <v>169</v>
      </c>
      <c r="E206" s="245" t="s">
        <v>1</v>
      </c>
      <c r="F206" s="246" t="s">
        <v>892</v>
      </c>
      <c r="G206" s="243"/>
      <c r="H206" s="247">
        <v>52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169</v>
      </c>
      <c r="AU206" s="253" t="s">
        <v>88</v>
      </c>
      <c r="AV206" s="13" t="s">
        <v>88</v>
      </c>
      <c r="AW206" s="13" t="s">
        <v>34</v>
      </c>
      <c r="AX206" s="13" t="s">
        <v>78</v>
      </c>
      <c r="AY206" s="253" t="s">
        <v>160</v>
      </c>
    </row>
    <row r="207" s="16" customFormat="1">
      <c r="A207" s="16"/>
      <c r="B207" s="279"/>
      <c r="C207" s="280"/>
      <c r="D207" s="244" t="s">
        <v>169</v>
      </c>
      <c r="E207" s="281" t="s">
        <v>1</v>
      </c>
      <c r="F207" s="282" t="s">
        <v>205</v>
      </c>
      <c r="G207" s="280"/>
      <c r="H207" s="283">
        <v>83.200000000000003</v>
      </c>
      <c r="I207" s="284"/>
      <c r="J207" s="280"/>
      <c r="K207" s="280"/>
      <c r="L207" s="285"/>
      <c r="M207" s="286"/>
      <c r="N207" s="287"/>
      <c r="O207" s="287"/>
      <c r="P207" s="287"/>
      <c r="Q207" s="287"/>
      <c r="R207" s="287"/>
      <c r="S207" s="287"/>
      <c r="T207" s="288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89" t="s">
        <v>169</v>
      </c>
      <c r="AU207" s="289" t="s">
        <v>88</v>
      </c>
      <c r="AV207" s="16" t="s">
        <v>167</v>
      </c>
      <c r="AW207" s="16" t="s">
        <v>34</v>
      </c>
      <c r="AX207" s="16" t="s">
        <v>86</v>
      </c>
      <c r="AY207" s="289" t="s">
        <v>160</v>
      </c>
    </row>
    <row r="208" s="2" customFormat="1" ht="21.75" customHeight="1">
      <c r="A208" s="39"/>
      <c r="B208" s="40"/>
      <c r="C208" s="228" t="s">
        <v>362</v>
      </c>
      <c r="D208" s="228" t="s">
        <v>163</v>
      </c>
      <c r="E208" s="229" t="s">
        <v>893</v>
      </c>
      <c r="F208" s="230" t="s">
        <v>894</v>
      </c>
      <c r="G208" s="231" t="s">
        <v>209</v>
      </c>
      <c r="H208" s="232">
        <v>43.200000000000003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263</v>
      </c>
      <c r="AT208" s="240" t="s">
        <v>163</v>
      </c>
      <c r="AU208" s="240" t="s">
        <v>88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263</v>
      </c>
      <c r="BM208" s="240" t="s">
        <v>895</v>
      </c>
    </row>
    <row r="209" s="13" customFormat="1">
      <c r="A209" s="13"/>
      <c r="B209" s="242"/>
      <c r="C209" s="243"/>
      <c r="D209" s="244" t="s">
        <v>169</v>
      </c>
      <c r="E209" s="245" t="s">
        <v>1</v>
      </c>
      <c r="F209" s="246" t="s">
        <v>896</v>
      </c>
      <c r="G209" s="243"/>
      <c r="H209" s="247">
        <v>43.200000000000003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169</v>
      </c>
      <c r="AU209" s="253" t="s">
        <v>88</v>
      </c>
      <c r="AV209" s="13" t="s">
        <v>88</v>
      </c>
      <c r="AW209" s="13" t="s">
        <v>34</v>
      </c>
      <c r="AX209" s="13" t="s">
        <v>86</v>
      </c>
      <c r="AY209" s="253" t="s">
        <v>160</v>
      </c>
    </row>
    <row r="210" s="2" customFormat="1" ht="16.5" customHeight="1">
      <c r="A210" s="39"/>
      <c r="B210" s="40"/>
      <c r="C210" s="290" t="s">
        <v>366</v>
      </c>
      <c r="D210" s="290" t="s">
        <v>311</v>
      </c>
      <c r="E210" s="291" t="s">
        <v>897</v>
      </c>
      <c r="F210" s="292" t="s">
        <v>898</v>
      </c>
      <c r="G210" s="293" t="s">
        <v>209</v>
      </c>
      <c r="H210" s="294">
        <v>47.520000000000003</v>
      </c>
      <c r="I210" s="295"/>
      <c r="J210" s="296">
        <f>ROUND(I210*H210,2)</f>
        <v>0</v>
      </c>
      <c r="K210" s="297"/>
      <c r="L210" s="298"/>
      <c r="M210" s="299" t="s">
        <v>1</v>
      </c>
      <c r="N210" s="300" t="s">
        <v>43</v>
      </c>
      <c r="O210" s="92"/>
      <c r="P210" s="238">
        <f>O210*H210</f>
        <v>0</v>
      </c>
      <c r="Q210" s="238">
        <v>0.01023</v>
      </c>
      <c r="R210" s="238">
        <f>Q210*H210</f>
        <v>0.4861296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347</v>
      </c>
      <c r="AT210" s="240" t="s">
        <v>311</v>
      </c>
      <c r="AU210" s="240" t="s">
        <v>88</v>
      </c>
      <c r="AY210" s="18" t="s">
        <v>160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263</v>
      </c>
      <c r="BM210" s="240" t="s">
        <v>899</v>
      </c>
    </row>
    <row r="211" s="13" customFormat="1">
      <c r="A211" s="13"/>
      <c r="B211" s="242"/>
      <c r="C211" s="243"/>
      <c r="D211" s="244" t="s">
        <v>169</v>
      </c>
      <c r="E211" s="245" t="s">
        <v>1</v>
      </c>
      <c r="F211" s="246" t="s">
        <v>900</v>
      </c>
      <c r="G211" s="243"/>
      <c r="H211" s="247">
        <v>47.520000000000003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169</v>
      </c>
      <c r="AU211" s="253" t="s">
        <v>88</v>
      </c>
      <c r="AV211" s="13" t="s">
        <v>88</v>
      </c>
      <c r="AW211" s="13" t="s">
        <v>34</v>
      </c>
      <c r="AX211" s="13" t="s">
        <v>78</v>
      </c>
      <c r="AY211" s="253" t="s">
        <v>160</v>
      </c>
    </row>
    <row r="212" s="16" customFormat="1">
      <c r="A212" s="16"/>
      <c r="B212" s="279"/>
      <c r="C212" s="280"/>
      <c r="D212" s="244" t="s">
        <v>169</v>
      </c>
      <c r="E212" s="281" t="s">
        <v>1</v>
      </c>
      <c r="F212" s="282" t="s">
        <v>205</v>
      </c>
      <c r="G212" s="280"/>
      <c r="H212" s="283">
        <v>47.520000000000003</v>
      </c>
      <c r="I212" s="284"/>
      <c r="J212" s="280"/>
      <c r="K212" s="280"/>
      <c r="L212" s="285"/>
      <c r="M212" s="286"/>
      <c r="N212" s="287"/>
      <c r="O212" s="287"/>
      <c r="P212" s="287"/>
      <c r="Q212" s="287"/>
      <c r="R212" s="287"/>
      <c r="S212" s="287"/>
      <c r="T212" s="288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89" t="s">
        <v>169</v>
      </c>
      <c r="AU212" s="289" t="s">
        <v>88</v>
      </c>
      <c r="AV212" s="16" t="s">
        <v>167</v>
      </c>
      <c r="AW212" s="16" t="s">
        <v>34</v>
      </c>
      <c r="AX212" s="16" t="s">
        <v>86</v>
      </c>
      <c r="AY212" s="289" t="s">
        <v>160</v>
      </c>
    </row>
    <row r="213" s="2" customFormat="1" ht="16.5" customHeight="1">
      <c r="A213" s="39"/>
      <c r="B213" s="40"/>
      <c r="C213" s="228" t="s">
        <v>370</v>
      </c>
      <c r="D213" s="228" t="s">
        <v>163</v>
      </c>
      <c r="E213" s="229" t="s">
        <v>901</v>
      </c>
      <c r="F213" s="230" t="s">
        <v>902</v>
      </c>
      <c r="G213" s="231" t="s">
        <v>209</v>
      </c>
      <c r="H213" s="232">
        <v>43.200000000000003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0.014999999999999999</v>
      </c>
      <c r="T213" s="239">
        <f>S213*H213</f>
        <v>0.64800000000000002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263</v>
      </c>
      <c r="AT213" s="240" t="s">
        <v>163</v>
      </c>
      <c r="AU213" s="240" t="s">
        <v>88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263</v>
      </c>
      <c r="BM213" s="240" t="s">
        <v>903</v>
      </c>
    </row>
    <row r="214" s="2" customFormat="1" ht="21.75" customHeight="1">
      <c r="A214" s="39"/>
      <c r="B214" s="40"/>
      <c r="C214" s="228" t="s">
        <v>374</v>
      </c>
      <c r="D214" s="228" t="s">
        <v>163</v>
      </c>
      <c r="E214" s="229" t="s">
        <v>904</v>
      </c>
      <c r="F214" s="230" t="s">
        <v>905</v>
      </c>
      <c r="G214" s="231" t="s">
        <v>209</v>
      </c>
      <c r="H214" s="232">
        <v>43.200000000000003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263</v>
      </c>
      <c r="AT214" s="240" t="s">
        <v>163</v>
      </c>
      <c r="AU214" s="240" t="s">
        <v>88</v>
      </c>
      <c r="AY214" s="18" t="s">
        <v>160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263</v>
      </c>
      <c r="BM214" s="240" t="s">
        <v>906</v>
      </c>
    </row>
    <row r="215" s="2" customFormat="1" ht="16.5" customHeight="1">
      <c r="A215" s="39"/>
      <c r="B215" s="40"/>
      <c r="C215" s="290" t="s">
        <v>378</v>
      </c>
      <c r="D215" s="290" t="s">
        <v>311</v>
      </c>
      <c r="E215" s="291" t="s">
        <v>907</v>
      </c>
      <c r="F215" s="292" t="s">
        <v>908</v>
      </c>
      <c r="G215" s="293" t="s">
        <v>166</v>
      </c>
      <c r="H215" s="294">
        <v>0.41699999999999998</v>
      </c>
      <c r="I215" s="295"/>
      <c r="J215" s="296">
        <f>ROUND(I215*H215,2)</f>
        <v>0</v>
      </c>
      <c r="K215" s="297"/>
      <c r="L215" s="298"/>
      <c r="M215" s="299" t="s">
        <v>1</v>
      </c>
      <c r="N215" s="300" t="s">
        <v>43</v>
      </c>
      <c r="O215" s="92"/>
      <c r="P215" s="238">
        <f>O215*H215</f>
        <v>0</v>
      </c>
      <c r="Q215" s="238">
        <v>0.55000000000000004</v>
      </c>
      <c r="R215" s="238">
        <f>Q215*H215</f>
        <v>0.22935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347</v>
      </c>
      <c r="AT215" s="240" t="s">
        <v>311</v>
      </c>
      <c r="AU215" s="240" t="s">
        <v>88</v>
      </c>
      <c r="AY215" s="18" t="s">
        <v>160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263</v>
      </c>
      <c r="BM215" s="240" t="s">
        <v>909</v>
      </c>
    </row>
    <row r="216" s="13" customFormat="1">
      <c r="A216" s="13"/>
      <c r="B216" s="242"/>
      <c r="C216" s="243"/>
      <c r="D216" s="244" t="s">
        <v>169</v>
      </c>
      <c r="E216" s="245" t="s">
        <v>1</v>
      </c>
      <c r="F216" s="246" t="s">
        <v>910</v>
      </c>
      <c r="G216" s="243"/>
      <c r="H216" s="247">
        <v>0.36299999999999999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169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160</v>
      </c>
    </row>
    <row r="217" s="13" customFormat="1">
      <c r="A217" s="13"/>
      <c r="B217" s="242"/>
      <c r="C217" s="243"/>
      <c r="D217" s="244" t="s">
        <v>169</v>
      </c>
      <c r="E217" s="245" t="s">
        <v>1</v>
      </c>
      <c r="F217" s="246" t="s">
        <v>911</v>
      </c>
      <c r="G217" s="243"/>
      <c r="H217" s="247">
        <v>0.053999999999999999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169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160</v>
      </c>
    </row>
    <row r="218" s="16" customFormat="1">
      <c r="A218" s="16"/>
      <c r="B218" s="279"/>
      <c r="C218" s="280"/>
      <c r="D218" s="244" t="s">
        <v>169</v>
      </c>
      <c r="E218" s="281" t="s">
        <v>1</v>
      </c>
      <c r="F218" s="282" t="s">
        <v>205</v>
      </c>
      <c r="G218" s="280"/>
      <c r="H218" s="283">
        <v>0.41699999999999998</v>
      </c>
      <c r="I218" s="284"/>
      <c r="J218" s="280"/>
      <c r="K218" s="280"/>
      <c r="L218" s="285"/>
      <c r="M218" s="286"/>
      <c r="N218" s="287"/>
      <c r="O218" s="287"/>
      <c r="P218" s="287"/>
      <c r="Q218" s="287"/>
      <c r="R218" s="287"/>
      <c r="S218" s="287"/>
      <c r="T218" s="28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9" t="s">
        <v>169</v>
      </c>
      <c r="AU218" s="289" t="s">
        <v>88</v>
      </c>
      <c r="AV218" s="16" t="s">
        <v>167</v>
      </c>
      <c r="AW218" s="16" t="s">
        <v>34</v>
      </c>
      <c r="AX218" s="16" t="s">
        <v>86</v>
      </c>
      <c r="AY218" s="289" t="s">
        <v>160</v>
      </c>
    </row>
    <row r="219" s="2" customFormat="1" ht="21.75" customHeight="1">
      <c r="A219" s="39"/>
      <c r="B219" s="40"/>
      <c r="C219" s="228" t="s">
        <v>382</v>
      </c>
      <c r="D219" s="228" t="s">
        <v>163</v>
      </c>
      <c r="E219" s="229" t="s">
        <v>912</v>
      </c>
      <c r="F219" s="230" t="s">
        <v>913</v>
      </c>
      <c r="G219" s="231" t="s">
        <v>184</v>
      </c>
      <c r="H219" s="232">
        <v>52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263</v>
      </c>
      <c r="AT219" s="240" t="s">
        <v>163</v>
      </c>
      <c r="AU219" s="240" t="s">
        <v>88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263</v>
      </c>
      <c r="BM219" s="240" t="s">
        <v>914</v>
      </c>
    </row>
    <row r="220" s="13" customFormat="1">
      <c r="A220" s="13"/>
      <c r="B220" s="242"/>
      <c r="C220" s="243"/>
      <c r="D220" s="244" t="s">
        <v>169</v>
      </c>
      <c r="E220" s="245" t="s">
        <v>1</v>
      </c>
      <c r="F220" s="246" t="s">
        <v>915</v>
      </c>
      <c r="G220" s="243"/>
      <c r="H220" s="247">
        <v>52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169</v>
      </c>
      <c r="AU220" s="253" t="s">
        <v>88</v>
      </c>
      <c r="AV220" s="13" t="s">
        <v>88</v>
      </c>
      <c r="AW220" s="13" t="s">
        <v>34</v>
      </c>
      <c r="AX220" s="13" t="s">
        <v>78</v>
      </c>
      <c r="AY220" s="253" t="s">
        <v>160</v>
      </c>
    </row>
    <row r="221" s="16" customFormat="1">
      <c r="A221" s="16"/>
      <c r="B221" s="279"/>
      <c r="C221" s="280"/>
      <c r="D221" s="244" t="s">
        <v>169</v>
      </c>
      <c r="E221" s="281" t="s">
        <v>1</v>
      </c>
      <c r="F221" s="282" t="s">
        <v>205</v>
      </c>
      <c r="G221" s="280"/>
      <c r="H221" s="283">
        <v>52</v>
      </c>
      <c r="I221" s="284"/>
      <c r="J221" s="280"/>
      <c r="K221" s="280"/>
      <c r="L221" s="285"/>
      <c r="M221" s="286"/>
      <c r="N221" s="287"/>
      <c r="O221" s="287"/>
      <c r="P221" s="287"/>
      <c r="Q221" s="287"/>
      <c r="R221" s="287"/>
      <c r="S221" s="287"/>
      <c r="T221" s="28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89" t="s">
        <v>169</v>
      </c>
      <c r="AU221" s="289" t="s">
        <v>88</v>
      </c>
      <c r="AV221" s="16" t="s">
        <v>167</v>
      </c>
      <c r="AW221" s="16" t="s">
        <v>34</v>
      </c>
      <c r="AX221" s="16" t="s">
        <v>86</v>
      </c>
      <c r="AY221" s="289" t="s">
        <v>160</v>
      </c>
    </row>
    <row r="222" s="2" customFormat="1" ht="16.5" customHeight="1">
      <c r="A222" s="39"/>
      <c r="B222" s="40"/>
      <c r="C222" s="290" t="s">
        <v>389</v>
      </c>
      <c r="D222" s="290" t="s">
        <v>311</v>
      </c>
      <c r="E222" s="291" t="s">
        <v>907</v>
      </c>
      <c r="F222" s="292" t="s">
        <v>908</v>
      </c>
      <c r="G222" s="293" t="s">
        <v>166</v>
      </c>
      <c r="H222" s="294">
        <v>0.20799999999999999</v>
      </c>
      <c r="I222" s="295"/>
      <c r="J222" s="296">
        <f>ROUND(I222*H222,2)</f>
        <v>0</v>
      </c>
      <c r="K222" s="297"/>
      <c r="L222" s="298"/>
      <c r="M222" s="299" t="s">
        <v>1</v>
      </c>
      <c r="N222" s="300" t="s">
        <v>43</v>
      </c>
      <c r="O222" s="92"/>
      <c r="P222" s="238">
        <f>O222*H222</f>
        <v>0</v>
      </c>
      <c r="Q222" s="238">
        <v>0.55000000000000004</v>
      </c>
      <c r="R222" s="238">
        <f>Q222*H222</f>
        <v>0.1144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347</v>
      </c>
      <c r="AT222" s="240" t="s">
        <v>311</v>
      </c>
      <c r="AU222" s="240" t="s">
        <v>88</v>
      </c>
      <c r="AY222" s="18" t="s">
        <v>160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263</v>
      </c>
      <c r="BM222" s="240" t="s">
        <v>916</v>
      </c>
    </row>
    <row r="223" s="13" customFormat="1">
      <c r="A223" s="13"/>
      <c r="B223" s="242"/>
      <c r="C223" s="243"/>
      <c r="D223" s="244" t="s">
        <v>169</v>
      </c>
      <c r="E223" s="245" t="s">
        <v>1</v>
      </c>
      <c r="F223" s="246" t="s">
        <v>917</v>
      </c>
      <c r="G223" s="243"/>
      <c r="H223" s="247">
        <v>0.187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169</v>
      </c>
      <c r="AU223" s="253" t="s">
        <v>88</v>
      </c>
      <c r="AV223" s="13" t="s">
        <v>88</v>
      </c>
      <c r="AW223" s="13" t="s">
        <v>34</v>
      </c>
      <c r="AX223" s="13" t="s">
        <v>78</v>
      </c>
      <c r="AY223" s="253" t="s">
        <v>160</v>
      </c>
    </row>
    <row r="224" s="13" customFormat="1">
      <c r="A224" s="13"/>
      <c r="B224" s="242"/>
      <c r="C224" s="243"/>
      <c r="D224" s="244" t="s">
        <v>169</v>
      </c>
      <c r="E224" s="245" t="s">
        <v>1</v>
      </c>
      <c r="F224" s="246" t="s">
        <v>918</v>
      </c>
      <c r="G224" s="243"/>
      <c r="H224" s="247">
        <v>0.021000000000000001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169</v>
      </c>
      <c r="AU224" s="253" t="s">
        <v>88</v>
      </c>
      <c r="AV224" s="13" t="s">
        <v>88</v>
      </c>
      <c r="AW224" s="13" t="s">
        <v>34</v>
      </c>
      <c r="AX224" s="13" t="s">
        <v>78</v>
      </c>
      <c r="AY224" s="253" t="s">
        <v>160</v>
      </c>
    </row>
    <row r="225" s="16" customFormat="1">
      <c r="A225" s="16"/>
      <c r="B225" s="279"/>
      <c r="C225" s="280"/>
      <c r="D225" s="244" t="s">
        <v>169</v>
      </c>
      <c r="E225" s="281" t="s">
        <v>1</v>
      </c>
      <c r="F225" s="282" t="s">
        <v>205</v>
      </c>
      <c r="G225" s="280"/>
      <c r="H225" s="283">
        <v>0.20799999999999999</v>
      </c>
      <c r="I225" s="284"/>
      <c r="J225" s="280"/>
      <c r="K225" s="280"/>
      <c r="L225" s="285"/>
      <c r="M225" s="286"/>
      <c r="N225" s="287"/>
      <c r="O225" s="287"/>
      <c r="P225" s="287"/>
      <c r="Q225" s="287"/>
      <c r="R225" s="287"/>
      <c r="S225" s="287"/>
      <c r="T225" s="28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9" t="s">
        <v>169</v>
      </c>
      <c r="AU225" s="289" t="s">
        <v>88</v>
      </c>
      <c r="AV225" s="16" t="s">
        <v>167</v>
      </c>
      <c r="AW225" s="16" t="s">
        <v>34</v>
      </c>
      <c r="AX225" s="16" t="s">
        <v>86</v>
      </c>
      <c r="AY225" s="289" t="s">
        <v>160</v>
      </c>
    </row>
    <row r="226" s="2" customFormat="1" ht="21.75" customHeight="1">
      <c r="A226" s="39"/>
      <c r="B226" s="40"/>
      <c r="C226" s="228" t="s">
        <v>394</v>
      </c>
      <c r="D226" s="228" t="s">
        <v>163</v>
      </c>
      <c r="E226" s="229" t="s">
        <v>919</v>
      </c>
      <c r="F226" s="230" t="s">
        <v>920</v>
      </c>
      <c r="G226" s="231" t="s">
        <v>209</v>
      </c>
      <c r="H226" s="232">
        <v>43.200000000000003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0.0050000000000000001</v>
      </c>
      <c r="T226" s="239">
        <f>S226*H226</f>
        <v>0.21600000000000003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263</v>
      </c>
      <c r="AT226" s="240" t="s">
        <v>163</v>
      </c>
      <c r="AU226" s="240" t="s">
        <v>88</v>
      </c>
      <c r="AY226" s="18" t="s">
        <v>160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263</v>
      </c>
      <c r="BM226" s="240" t="s">
        <v>921</v>
      </c>
    </row>
    <row r="227" s="2" customFormat="1" ht="21.75" customHeight="1">
      <c r="A227" s="39"/>
      <c r="B227" s="40"/>
      <c r="C227" s="228" t="s">
        <v>402</v>
      </c>
      <c r="D227" s="228" t="s">
        <v>163</v>
      </c>
      <c r="E227" s="229" t="s">
        <v>922</v>
      </c>
      <c r="F227" s="230" t="s">
        <v>923</v>
      </c>
      <c r="G227" s="231" t="s">
        <v>166</v>
      </c>
      <c r="H227" s="232">
        <v>1.8520000000000001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0.023369999999999998</v>
      </c>
      <c r="R227" s="238">
        <f>Q227*H227</f>
        <v>0.043281239999999999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263</v>
      </c>
      <c r="AT227" s="240" t="s">
        <v>163</v>
      </c>
      <c r="AU227" s="240" t="s">
        <v>88</v>
      </c>
      <c r="AY227" s="18" t="s">
        <v>160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263</v>
      </c>
      <c r="BM227" s="240" t="s">
        <v>924</v>
      </c>
    </row>
    <row r="228" s="13" customFormat="1">
      <c r="A228" s="13"/>
      <c r="B228" s="242"/>
      <c r="C228" s="243"/>
      <c r="D228" s="244" t="s">
        <v>169</v>
      </c>
      <c r="E228" s="245" t="s">
        <v>1</v>
      </c>
      <c r="F228" s="246" t="s">
        <v>925</v>
      </c>
      <c r="G228" s="243"/>
      <c r="H228" s="247">
        <v>1.8520000000000001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169</v>
      </c>
      <c r="AU228" s="253" t="s">
        <v>88</v>
      </c>
      <c r="AV228" s="13" t="s">
        <v>88</v>
      </c>
      <c r="AW228" s="13" t="s">
        <v>34</v>
      </c>
      <c r="AX228" s="13" t="s">
        <v>78</v>
      </c>
      <c r="AY228" s="253" t="s">
        <v>160</v>
      </c>
    </row>
    <row r="229" s="16" customFormat="1">
      <c r="A229" s="16"/>
      <c r="B229" s="279"/>
      <c r="C229" s="280"/>
      <c r="D229" s="244" t="s">
        <v>169</v>
      </c>
      <c r="E229" s="281" t="s">
        <v>1</v>
      </c>
      <c r="F229" s="282" t="s">
        <v>205</v>
      </c>
      <c r="G229" s="280"/>
      <c r="H229" s="283">
        <v>1.8520000000000001</v>
      </c>
      <c r="I229" s="284"/>
      <c r="J229" s="280"/>
      <c r="K229" s="280"/>
      <c r="L229" s="285"/>
      <c r="M229" s="286"/>
      <c r="N229" s="287"/>
      <c r="O229" s="287"/>
      <c r="P229" s="287"/>
      <c r="Q229" s="287"/>
      <c r="R229" s="287"/>
      <c r="S229" s="287"/>
      <c r="T229" s="28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89" t="s">
        <v>169</v>
      </c>
      <c r="AU229" s="289" t="s">
        <v>88</v>
      </c>
      <c r="AV229" s="16" t="s">
        <v>167</v>
      </c>
      <c r="AW229" s="16" t="s">
        <v>34</v>
      </c>
      <c r="AX229" s="16" t="s">
        <v>86</v>
      </c>
      <c r="AY229" s="289" t="s">
        <v>160</v>
      </c>
    </row>
    <row r="230" s="2" customFormat="1" ht="21.75" customHeight="1">
      <c r="A230" s="39"/>
      <c r="B230" s="40"/>
      <c r="C230" s="228" t="s">
        <v>408</v>
      </c>
      <c r="D230" s="228" t="s">
        <v>163</v>
      </c>
      <c r="E230" s="229" t="s">
        <v>926</v>
      </c>
      <c r="F230" s="230" t="s">
        <v>927</v>
      </c>
      <c r="G230" s="231" t="s">
        <v>541</v>
      </c>
      <c r="H230" s="301"/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263</v>
      </c>
      <c r="AT230" s="240" t="s">
        <v>163</v>
      </c>
      <c r="AU230" s="240" t="s">
        <v>88</v>
      </c>
      <c r="AY230" s="18" t="s">
        <v>160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263</v>
      </c>
      <c r="BM230" s="240" t="s">
        <v>928</v>
      </c>
    </row>
    <row r="231" s="12" customFormat="1" ht="22.8" customHeight="1">
      <c r="A231" s="12"/>
      <c r="B231" s="212"/>
      <c r="C231" s="213"/>
      <c r="D231" s="214" t="s">
        <v>77</v>
      </c>
      <c r="E231" s="226" t="s">
        <v>514</v>
      </c>
      <c r="F231" s="226" t="s">
        <v>515</v>
      </c>
      <c r="G231" s="213"/>
      <c r="H231" s="213"/>
      <c r="I231" s="216"/>
      <c r="J231" s="227">
        <f>BK231</f>
        <v>0</v>
      </c>
      <c r="K231" s="213"/>
      <c r="L231" s="218"/>
      <c r="M231" s="219"/>
      <c r="N231" s="220"/>
      <c r="O231" s="220"/>
      <c r="P231" s="221">
        <f>SUM(P232:P255)</f>
        <v>0</v>
      </c>
      <c r="Q231" s="220"/>
      <c r="R231" s="221">
        <f>SUM(R232:R255)</f>
        <v>0.39782300000000009</v>
      </c>
      <c r="S231" s="220"/>
      <c r="T231" s="222">
        <f>SUM(T232:T255)</f>
        <v>0.35248400000000002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3" t="s">
        <v>88</v>
      </c>
      <c r="AT231" s="224" t="s">
        <v>77</v>
      </c>
      <c r="AU231" s="224" t="s">
        <v>86</v>
      </c>
      <c r="AY231" s="223" t="s">
        <v>160</v>
      </c>
      <c r="BK231" s="225">
        <f>SUM(BK232:BK255)</f>
        <v>0</v>
      </c>
    </row>
    <row r="232" s="2" customFormat="1" ht="16.5" customHeight="1">
      <c r="A232" s="39"/>
      <c r="B232" s="40"/>
      <c r="C232" s="228" t="s">
        <v>412</v>
      </c>
      <c r="D232" s="228" t="s">
        <v>163</v>
      </c>
      <c r="E232" s="229" t="s">
        <v>929</v>
      </c>
      <c r="F232" s="230" t="s">
        <v>930</v>
      </c>
      <c r="G232" s="231" t="s">
        <v>209</v>
      </c>
      <c r="H232" s="232">
        <v>43.200000000000003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0.00594</v>
      </c>
      <c r="T232" s="239">
        <f>S232*H232</f>
        <v>0.256608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263</v>
      </c>
      <c r="AT232" s="240" t="s">
        <v>163</v>
      </c>
      <c r="AU232" s="240" t="s">
        <v>88</v>
      </c>
      <c r="AY232" s="18" t="s">
        <v>160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263</v>
      </c>
      <c r="BM232" s="240" t="s">
        <v>931</v>
      </c>
    </row>
    <row r="233" s="13" customFormat="1">
      <c r="A233" s="13"/>
      <c r="B233" s="242"/>
      <c r="C233" s="243"/>
      <c r="D233" s="244" t="s">
        <v>169</v>
      </c>
      <c r="E233" s="245" t="s">
        <v>1</v>
      </c>
      <c r="F233" s="246" t="s">
        <v>932</v>
      </c>
      <c r="G233" s="243"/>
      <c r="H233" s="247">
        <v>43.200000000000003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169</v>
      </c>
      <c r="AU233" s="253" t="s">
        <v>88</v>
      </c>
      <c r="AV233" s="13" t="s">
        <v>88</v>
      </c>
      <c r="AW233" s="13" t="s">
        <v>34</v>
      </c>
      <c r="AX233" s="13" t="s">
        <v>86</v>
      </c>
      <c r="AY233" s="253" t="s">
        <v>160</v>
      </c>
    </row>
    <row r="234" s="2" customFormat="1" ht="16.5" customHeight="1">
      <c r="A234" s="39"/>
      <c r="B234" s="40"/>
      <c r="C234" s="228" t="s">
        <v>416</v>
      </c>
      <c r="D234" s="228" t="s">
        <v>163</v>
      </c>
      <c r="E234" s="229" t="s">
        <v>933</v>
      </c>
      <c r="F234" s="230" t="s">
        <v>934</v>
      </c>
      <c r="G234" s="231" t="s">
        <v>184</v>
      </c>
      <c r="H234" s="232">
        <v>4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0.0016999999999999999</v>
      </c>
      <c r="T234" s="239">
        <f>S234*H234</f>
        <v>0.0067999999999999996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263</v>
      </c>
      <c r="AT234" s="240" t="s">
        <v>163</v>
      </c>
      <c r="AU234" s="240" t="s">
        <v>88</v>
      </c>
      <c r="AY234" s="18" t="s">
        <v>160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263</v>
      </c>
      <c r="BM234" s="240" t="s">
        <v>935</v>
      </c>
    </row>
    <row r="235" s="13" customFormat="1">
      <c r="A235" s="13"/>
      <c r="B235" s="242"/>
      <c r="C235" s="243"/>
      <c r="D235" s="244" t="s">
        <v>169</v>
      </c>
      <c r="E235" s="245" t="s">
        <v>1</v>
      </c>
      <c r="F235" s="246" t="s">
        <v>167</v>
      </c>
      <c r="G235" s="243"/>
      <c r="H235" s="247">
        <v>4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169</v>
      </c>
      <c r="AU235" s="253" t="s">
        <v>88</v>
      </c>
      <c r="AV235" s="13" t="s">
        <v>88</v>
      </c>
      <c r="AW235" s="13" t="s">
        <v>34</v>
      </c>
      <c r="AX235" s="13" t="s">
        <v>78</v>
      </c>
      <c r="AY235" s="253" t="s">
        <v>160</v>
      </c>
    </row>
    <row r="236" s="16" customFormat="1">
      <c r="A236" s="16"/>
      <c r="B236" s="279"/>
      <c r="C236" s="280"/>
      <c r="D236" s="244" t="s">
        <v>169</v>
      </c>
      <c r="E236" s="281" t="s">
        <v>1</v>
      </c>
      <c r="F236" s="282" t="s">
        <v>205</v>
      </c>
      <c r="G236" s="280"/>
      <c r="H236" s="283">
        <v>4</v>
      </c>
      <c r="I236" s="284"/>
      <c r="J236" s="280"/>
      <c r="K236" s="280"/>
      <c r="L236" s="285"/>
      <c r="M236" s="286"/>
      <c r="N236" s="287"/>
      <c r="O236" s="287"/>
      <c r="P236" s="287"/>
      <c r="Q236" s="287"/>
      <c r="R236" s="287"/>
      <c r="S236" s="287"/>
      <c r="T236" s="288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9" t="s">
        <v>169</v>
      </c>
      <c r="AU236" s="289" t="s">
        <v>88</v>
      </c>
      <c r="AV236" s="16" t="s">
        <v>167</v>
      </c>
      <c r="AW236" s="16" t="s">
        <v>34</v>
      </c>
      <c r="AX236" s="16" t="s">
        <v>86</v>
      </c>
      <c r="AY236" s="289" t="s">
        <v>160</v>
      </c>
    </row>
    <row r="237" s="2" customFormat="1" ht="21.75" customHeight="1">
      <c r="A237" s="39"/>
      <c r="B237" s="40"/>
      <c r="C237" s="228" t="s">
        <v>423</v>
      </c>
      <c r="D237" s="228" t="s">
        <v>163</v>
      </c>
      <c r="E237" s="229" t="s">
        <v>936</v>
      </c>
      <c r="F237" s="230" t="s">
        <v>937</v>
      </c>
      <c r="G237" s="231" t="s">
        <v>184</v>
      </c>
      <c r="H237" s="232">
        <v>10.800000000000001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0.0017700000000000001</v>
      </c>
      <c r="T237" s="239">
        <f>S237*H237</f>
        <v>0.019116000000000001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263</v>
      </c>
      <c r="AT237" s="240" t="s">
        <v>163</v>
      </c>
      <c r="AU237" s="240" t="s">
        <v>88</v>
      </c>
      <c r="AY237" s="18" t="s">
        <v>160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263</v>
      </c>
      <c r="BM237" s="240" t="s">
        <v>938</v>
      </c>
    </row>
    <row r="238" s="2" customFormat="1" ht="16.5" customHeight="1">
      <c r="A238" s="39"/>
      <c r="B238" s="40"/>
      <c r="C238" s="228" t="s">
        <v>429</v>
      </c>
      <c r="D238" s="228" t="s">
        <v>163</v>
      </c>
      <c r="E238" s="229" t="s">
        <v>939</v>
      </c>
      <c r="F238" s="230" t="s">
        <v>940</v>
      </c>
      <c r="G238" s="231" t="s">
        <v>184</v>
      </c>
      <c r="H238" s="232">
        <v>13.800000000000001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0.00175</v>
      </c>
      <c r="T238" s="239">
        <f>S238*H238</f>
        <v>0.024150000000000001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263</v>
      </c>
      <c r="AT238" s="240" t="s">
        <v>163</v>
      </c>
      <c r="AU238" s="240" t="s">
        <v>88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263</v>
      </c>
      <c r="BM238" s="240" t="s">
        <v>941</v>
      </c>
    </row>
    <row r="239" s="13" customFormat="1">
      <c r="A239" s="13"/>
      <c r="B239" s="242"/>
      <c r="C239" s="243"/>
      <c r="D239" s="244" t="s">
        <v>169</v>
      </c>
      <c r="E239" s="245" t="s">
        <v>1</v>
      </c>
      <c r="F239" s="246" t="s">
        <v>942</v>
      </c>
      <c r="G239" s="243"/>
      <c r="H239" s="247">
        <v>13.800000000000001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169</v>
      </c>
      <c r="AU239" s="253" t="s">
        <v>88</v>
      </c>
      <c r="AV239" s="13" t="s">
        <v>88</v>
      </c>
      <c r="AW239" s="13" t="s">
        <v>34</v>
      </c>
      <c r="AX239" s="13" t="s">
        <v>86</v>
      </c>
      <c r="AY239" s="253" t="s">
        <v>160</v>
      </c>
    </row>
    <row r="240" s="2" customFormat="1" ht="16.5" customHeight="1">
      <c r="A240" s="39"/>
      <c r="B240" s="40"/>
      <c r="C240" s="228" t="s">
        <v>433</v>
      </c>
      <c r="D240" s="228" t="s">
        <v>163</v>
      </c>
      <c r="E240" s="229" t="s">
        <v>943</v>
      </c>
      <c r="F240" s="230" t="s">
        <v>944</v>
      </c>
      <c r="G240" s="231" t="s">
        <v>184</v>
      </c>
      <c r="H240" s="232">
        <v>10.800000000000001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0.0025999999999999999</v>
      </c>
      <c r="T240" s="239">
        <f>S240*H240</f>
        <v>0.028080000000000001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263</v>
      </c>
      <c r="AT240" s="240" t="s">
        <v>163</v>
      </c>
      <c r="AU240" s="240" t="s">
        <v>88</v>
      </c>
      <c r="AY240" s="18" t="s">
        <v>160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263</v>
      </c>
      <c r="BM240" s="240" t="s">
        <v>945</v>
      </c>
    </row>
    <row r="241" s="2" customFormat="1" ht="16.5" customHeight="1">
      <c r="A241" s="39"/>
      <c r="B241" s="40"/>
      <c r="C241" s="228" t="s">
        <v>437</v>
      </c>
      <c r="D241" s="228" t="s">
        <v>163</v>
      </c>
      <c r="E241" s="229" t="s">
        <v>525</v>
      </c>
      <c r="F241" s="230" t="s">
        <v>526</v>
      </c>
      <c r="G241" s="231" t="s">
        <v>184</v>
      </c>
      <c r="H241" s="232">
        <v>4.5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0.0039399999999999999</v>
      </c>
      <c r="T241" s="239">
        <f>S241*H241</f>
        <v>0.017729999999999999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263</v>
      </c>
      <c r="AT241" s="240" t="s">
        <v>163</v>
      </c>
      <c r="AU241" s="240" t="s">
        <v>88</v>
      </c>
      <c r="AY241" s="18" t="s">
        <v>160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263</v>
      </c>
      <c r="BM241" s="240" t="s">
        <v>946</v>
      </c>
    </row>
    <row r="242" s="2" customFormat="1" ht="33" customHeight="1">
      <c r="A242" s="39"/>
      <c r="B242" s="40"/>
      <c r="C242" s="228" t="s">
        <v>442</v>
      </c>
      <c r="D242" s="228" t="s">
        <v>163</v>
      </c>
      <c r="E242" s="229" t="s">
        <v>947</v>
      </c>
      <c r="F242" s="230" t="s">
        <v>948</v>
      </c>
      <c r="G242" s="231" t="s">
        <v>209</v>
      </c>
      <c r="H242" s="232">
        <v>43.200000000000003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0.0066</v>
      </c>
      <c r="R242" s="238">
        <f>Q242*H242</f>
        <v>0.28512000000000004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263</v>
      </c>
      <c r="AT242" s="240" t="s">
        <v>163</v>
      </c>
      <c r="AU242" s="240" t="s">
        <v>88</v>
      </c>
      <c r="AY242" s="18" t="s">
        <v>160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263</v>
      </c>
      <c r="BM242" s="240" t="s">
        <v>949</v>
      </c>
    </row>
    <row r="243" s="2" customFormat="1">
      <c r="A243" s="39"/>
      <c r="B243" s="40"/>
      <c r="C243" s="41"/>
      <c r="D243" s="244" t="s">
        <v>186</v>
      </c>
      <c r="E243" s="41"/>
      <c r="F243" s="254" t="s">
        <v>950</v>
      </c>
      <c r="G243" s="41"/>
      <c r="H243" s="41"/>
      <c r="I243" s="255"/>
      <c r="J243" s="41"/>
      <c r="K243" s="41"/>
      <c r="L243" s="45"/>
      <c r="M243" s="256"/>
      <c r="N243" s="25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186</v>
      </c>
      <c r="AU243" s="18" t="s">
        <v>88</v>
      </c>
    </row>
    <row r="244" s="2" customFormat="1" ht="33" customHeight="1">
      <c r="A244" s="39"/>
      <c r="B244" s="40"/>
      <c r="C244" s="228" t="s">
        <v>448</v>
      </c>
      <c r="D244" s="228" t="s">
        <v>163</v>
      </c>
      <c r="E244" s="229" t="s">
        <v>951</v>
      </c>
      <c r="F244" s="230" t="s">
        <v>952</v>
      </c>
      <c r="G244" s="231" t="s">
        <v>184</v>
      </c>
      <c r="H244" s="232">
        <v>4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0.00347</v>
      </c>
      <c r="R244" s="238">
        <f>Q244*H244</f>
        <v>0.01388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263</v>
      </c>
      <c r="AT244" s="240" t="s">
        <v>163</v>
      </c>
      <c r="AU244" s="240" t="s">
        <v>88</v>
      </c>
      <c r="AY244" s="18" t="s">
        <v>160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263</v>
      </c>
      <c r="BM244" s="240" t="s">
        <v>953</v>
      </c>
    </row>
    <row r="245" s="2" customFormat="1">
      <c r="A245" s="39"/>
      <c r="B245" s="40"/>
      <c r="C245" s="41"/>
      <c r="D245" s="244" t="s">
        <v>186</v>
      </c>
      <c r="E245" s="41"/>
      <c r="F245" s="254" t="s">
        <v>954</v>
      </c>
      <c r="G245" s="41"/>
      <c r="H245" s="41"/>
      <c r="I245" s="255"/>
      <c r="J245" s="41"/>
      <c r="K245" s="41"/>
      <c r="L245" s="45"/>
      <c r="M245" s="256"/>
      <c r="N245" s="25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186</v>
      </c>
      <c r="AU245" s="18" t="s">
        <v>88</v>
      </c>
    </row>
    <row r="246" s="2" customFormat="1" ht="33" customHeight="1">
      <c r="A246" s="39"/>
      <c r="B246" s="40"/>
      <c r="C246" s="228" t="s">
        <v>454</v>
      </c>
      <c r="D246" s="228" t="s">
        <v>163</v>
      </c>
      <c r="E246" s="229" t="s">
        <v>955</v>
      </c>
      <c r="F246" s="230" t="s">
        <v>956</v>
      </c>
      <c r="G246" s="231" t="s">
        <v>184</v>
      </c>
      <c r="H246" s="232">
        <v>10.800000000000001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263</v>
      </c>
      <c r="AT246" s="240" t="s">
        <v>163</v>
      </c>
      <c r="AU246" s="240" t="s">
        <v>88</v>
      </c>
      <c r="AY246" s="18" t="s">
        <v>160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263</v>
      </c>
      <c r="BM246" s="240" t="s">
        <v>957</v>
      </c>
    </row>
    <row r="247" s="2" customFormat="1">
      <c r="A247" s="39"/>
      <c r="B247" s="40"/>
      <c r="C247" s="41"/>
      <c r="D247" s="244" t="s">
        <v>186</v>
      </c>
      <c r="E247" s="41"/>
      <c r="F247" s="254" t="s">
        <v>954</v>
      </c>
      <c r="G247" s="41"/>
      <c r="H247" s="41"/>
      <c r="I247" s="255"/>
      <c r="J247" s="41"/>
      <c r="K247" s="41"/>
      <c r="L247" s="45"/>
      <c r="M247" s="256"/>
      <c r="N247" s="25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186</v>
      </c>
      <c r="AU247" s="18" t="s">
        <v>88</v>
      </c>
    </row>
    <row r="248" s="2" customFormat="1" ht="21.75" customHeight="1">
      <c r="A248" s="39"/>
      <c r="B248" s="40"/>
      <c r="C248" s="228" t="s">
        <v>462</v>
      </c>
      <c r="D248" s="228" t="s">
        <v>163</v>
      </c>
      <c r="E248" s="229" t="s">
        <v>958</v>
      </c>
      <c r="F248" s="230" t="s">
        <v>959</v>
      </c>
      <c r="G248" s="231" t="s">
        <v>184</v>
      </c>
      <c r="H248" s="232">
        <v>10.800000000000001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0.0028300000000000001</v>
      </c>
      <c r="R248" s="238">
        <f>Q248*H248</f>
        <v>0.030564000000000001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263</v>
      </c>
      <c r="AT248" s="240" t="s">
        <v>163</v>
      </c>
      <c r="AU248" s="240" t="s">
        <v>88</v>
      </c>
      <c r="AY248" s="18" t="s">
        <v>160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263</v>
      </c>
      <c r="BM248" s="240" t="s">
        <v>960</v>
      </c>
    </row>
    <row r="249" s="2" customFormat="1" ht="21.75" customHeight="1">
      <c r="A249" s="39"/>
      <c r="B249" s="40"/>
      <c r="C249" s="228" t="s">
        <v>468</v>
      </c>
      <c r="D249" s="228" t="s">
        <v>163</v>
      </c>
      <c r="E249" s="229" t="s">
        <v>961</v>
      </c>
      <c r="F249" s="230" t="s">
        <v>962</v>
      </c>
      <c r="G249" s="231" t="s">
        <v>184</v>
      </c>
      <c r="H249" s="232">
        <v>13.800000000000001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0.0028900000000000002</v>
      </c>
      <c r="R249" s="238">
        <f>Q249*H249</f>
        <v>0.039882000000000008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263</v>
      </c>
      <c r="AT249" s="240" t="s">
        <v>163</v>
      </c>
      <c r="AU249" s="240" t="s">
        <v>88</v>
      </c>
      <c r="AY249" s="18" t="s">
        <v>160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263</v>
      </c>
      <c r="BM249" s="240" t="s">
        <v>963</v>
      </c>
    </row>
    <row r="250" s="2" customFormat="1">
      <c r="A250" s="39"/>
      <c r="B250" s="40"/>
      <c r="C250" s="41"/>
      <c r="D250" s="244" t="s">
        <v>186</v>
      </c>
      <c r="E250" s="41"/>
      <c r="F250" s="254" t="s">
        <v>954</v>
      </c>
      <c r="G250" s="41"/>
      <c r="H250" s="41"/>
      <c r="I250" s="255"/>
      <c r="J250" s="41"/>
      <c r="K250" s="41"/>
      <c r="L250" s="45"/>
      <c r="M250" s="256"/>
      <c r="N250" s="25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186</v>
      </c>
      <c r="AU250" s="18" t="s">
        <v>88</v>
      </c>
    </row>
    <row r="251" s="13" customFormat="1">
      <c r="A251" s="13"/>
      <c r="B251" s="242"/>
      <c r="C251" s="243"/>
      <c r="D251" s="244" t="s">
        <v>169</v>
      </c>
      <c r="E251" s="245" t="s">
        <v>1</v>
      </c>
      <c r="F251" s="246" t="s">
        <v>942</v>
      </c>
      <c r="G251" s="243"/>
      <c r="H251" s="247">
        <v>13.800000000000001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169</v>
      </c>
      <c r="AU251" s="253" t="s">
        <v>88</v>
      </c>
      <c r="AV251" s="13" t="s">
        <v>88</v>
      </c>
      <c r="AW251" s="13" t="s">
        <v>34</v>
      </c>
      <c r="AX251" s="13" t="s">
        <v>86</v>
      </c>
      <c r="AY251" s="253" t="s">
        <v>160</v>
      </c>
    </row>
    <row r="252" s="2" customFormat="1" ht="21.75" customHeight="1">
      <c r="A252" s="39"/>
      <c r="B252" s="40"/>
      <c r="C252" s="228" t="s">
        <v>472</v>
      </c>
      <c r="D252" s="228" t="s">
        <v>163</v>
      </c>
      <c r="E252" s="229" t="s">
        <v>964</v>
      </c>
      <c r="F252" s="230" t="s">
        <v>965</v>
      </c>
      <c r="G252" s="231" t="s">
        <v>184</v>
      </c>
      <c r="H252" s="232">
        <v>10.800000000000001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0.0016900000000000001</v>
      </c>
      <c r="R252" s="238">
        <f>Q252*H252</f>
        <v>0.018252000000000001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263</v>
      </c>
      <c r="AT252" s="240" t="s">
        <v>163</v>
      </c>
      <c r="AU252" s="240" t="s">
        <v>88</v>
      </c>
      <c r="AY252" s="18" t="s">
        <v>160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263</v>
      </c>
      <c r="BM252" s="240" t="s">
        <v>966</v>
      </c>
    </row>
    <row r="253" s="2" customFormat="1" ht="21.75" customHeight="1">
      <c r="A253" s="39"/>
      <c r="B253" s="40"/>
      <c r="C253" s="228" t="s">
        <v>476</v>
      </c>
      <c r="D253" s="228" t="s">
        <v>163</v>
      </c>
      <c r="E253" s="229" t="s">
        <v>967</v>
      </c>
      <c r="F253" s="230" t="s">
        <v>968</v>
      </c>
      <c r="G253" s="231" t="s">
        <v>173</v>
      </c>
      <c r="H253" s="232">
        <v>1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0.00036000000000000002</v>
      </c>
      <c r="R253" s="238">
        <f>Q253*H253</f>
        <v>0.00036000000000000002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263</v>
      </c>
      <c r="AT253" s="240" t="s">
        <v>163</v>
      </c>
      <c r="AU253" s="240" t="s">
        <v>88</v>
      </c>
      <c r="AY253" s="18" t="s">
        <v>160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263</v>
      </c>
      <c r="BM253" s="240" t="s">
        <v>969</v>
      </c>
    </row>
    <row r="254" s="2" customFormat="1" ht="21.75" customHeight="1">
      <c r="A254" s="39"/>
      <c r="B254" s="40"/>
      <c r="C254" s="228" t="s">
        <v>480</v>
      </c>
      <c r="D254" s="228" t="s">
        <v>163</v>
      </c>
      <c r="E254" s="229" t="s">
        <v>535</v>
      </c>
      <c r="F254" s="230" t="s">
        <v>536</v>
      </c>
      <c r="G254" s="231" t="s">
        <v>184</v>
      </c>
      <c r="H254" s="232">
        <v>4.5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0.0021700000000000001</v>
      </c>
      <c r="R254" s="238">
        <f>Q254*H254</f>
        <v>0.0097649999999999994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263</v>
      </c>
      <c r="AT254" s="240" t="s">
        <v>163</v>
      </c>
      <c r="AU254" s="240" t="s">
        <v>88</v>
      </c>
      <c r="AY254" s="18" t="s">
        <v>160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263</v>
      </c>
      <c r="BM254" s="240" t="s">
        <v>970</v>
      </c>
    </row>
    <row r="255" s="2" customFormat="1" ht="21.75" customHeight="1">
      <c r="A255" s="39"/>
      <c r="B255" s="40"/>
      <c r="C255" s="228" t="s">
        <v>484</v>
      </c>
      <c r="D255" s="228" t="s">
        <v>163</v>
      </c>
      <c r="E255" s="229" t="s">
        <v>539</v>
      </c>
      <c r="F255" s="230" t="s">
        <v>540</v>
      </c>
      <c r="G255" s="231" t="s">
        <v>541</v>
      </c>
      <c r="H255" s="301"/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263</v>
      </c>
      <c r="AT255" s="240" t="s">
        <v>163</v>
      </c>
      <c r="AU255" s="240" t="s">
        <v>88</v>
      </c>
      <c r="AY255" s="18" t="s">
        <v>160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263</v>
      </c>
      <c r="BM255" s="240" t="s">
        <v>971</v>
      </c>
    </row>
    <row r="256" s="12" customFormat="1" ht="22.8" customHeight="1">
      <c r="A256" s="12"/>
      <c r="B256" s="212"/>
      <c r="C256" s="213"/>
      <c r="D256" s="214" t="s">
        <v>77</v>
      </c>
      <c r="E256" s="226" t="s">
        <v>972</v>
      </c>
      <c r="F256" s="226" t="s">
        <v>973</v>
      </c>
      <c r="G256" s="213"/>
      <c r="H256" s="213"/>
      <c r="I256" s="216"/>
      <c r="J256" s="227">
        <f>BK256</f>
        <v>0</v>
      </c>
      <c r="K256" s="213"/>
      <c r="L256" s="218"/>
      <c r="M256" s="219"/>
      <c r="N256" s="220"/>
      <c r="O256" s="220"/>
      <c r="P256" s="221">
        <f>SUM(P257:P263)</f>
        <v>0</v>
      </c>
      <c r="Q256" s="220"/>
      <c r="R256" s="221">
        <f>SUM(R257:R263)</f>
        <v>0.021060000000000002</v>
      </c>
      <c r="S256" s="220"/>
      <c r="T256" s="222">
        <f>SUM(T257:T263)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3" t="s">
        <v>88</v>
      </c>
      <c r="AT256" s="224" t="s">
        <v>77</v>
      </c>
      <c r="AU256" s="224" t="s">
        <v>86</v>
      </c>
      <c r="AY256" s="223" t="s">
        <v>160</v>
      </c>
      <c r="BK256" s="225">
        <f>SUM(BK257:BK263)</f>
        <v>0</v>
      </c>
    </row>
    <row r="257" s="2" customFormat="1" ht="16.5" customHeight="1">
      <c r="A257" s="39"/>
      <c r="B257" s="40"/>
      <c r="C257" s="228" t="s">
        <v>489</v>
      </c>
      <c r="D257" s="228" t="s">
        <v>163</v>
      </c>
      <c r="E257" s="229" t="s">
        <v>974</v>
      </c>
      <c r="F257" s="230" t="s">
        <v>975</v>
      </c>
      <c r="G257" s="231" t="s">
        <v>184</v>
      </c>
      <c r="H257" s="232">
        <v>10.800000000000001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0.00011</v>
      </c>
      <c r="R257" s="238">
        <f>Q257*H257</f>
        <v>0.001188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263</v>
      </c>
      <c r="AT257" s="240" t="s">
        <v>163</v>
      </c>
      <c r="AU257" s="240" t="s">
        <v>88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263</v>
      </c>
      <c r="BM257" s="240" t="s">
        <v>976</v>
      </c>
    </row>
    <row r="258" s="13" customFormat="1">
      <c r="A258" s="13"/>
      <c r="B258" s="242"/>
      <c r="C258" s="243"/>
      <c r="D258" s="244" t="s">
        <v>169</v>
      </c>
      <c r="E258" s="245" t="s">
        <v>1</v>
      </c>
      <c r="F258" s="246" t="s">
        <v>977</v>
      </c>
      <c r="G258" s="243"/>
      <c r="H258" s="247">
        <v>10.800000000000001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169</v>
      </c>
      <c r="AU258" s="253" t="s">
        <v>88</v>
      </c>
      <c r="AV258" s="13" t="s">
        <v>88</v>
      </c>
      <c r="AW258" s="13" t="s">
        <v>34</v>
      </c>
      <c r="AX258" s="13" t="s">
        <v>86</v>
      </c>
      <c r="AY258" s="253" t="s">
        <v>160</v>
      </c>
    </row>
    <row r="259" s="2" customFormat="1" ht="21.75" customHeight="1">
      <c r="A259" s="39"/>
      <c r="B259" s="40"/>
      <c r="C259" s="228" t="s">
        <v>494</v>
      </c>
      <c r="D259" s="228" t="s">
        <v>163</v>
      </c>
      <c r="E259" s="229" t="s">
        <v>978</v>
      </c>
      <c r="F259" s="230" t="s">
        <v>979</v>
      </c>
      <c r="G259" s="231" t="s">
        <v>209</v>
      </c>
      <c r="H259" s="232">
        <v>43.200000000000003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263</v>
      </c>
      <c r="AT259" s="240" t="s">
        <v>163</v>
      </c>
      <c r="AU259" s="240" t="s">
        <v>88</v>
      </c>
      <c r="AY259" s="18" t="s">
        <v>160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263</v>
      </c>
      <c r="BM259" s="240" t="s">
        <v>980</v>
      </c>
    </row>
    <row r="260" s="13" customFormat="1">
      <c r="A260" s="13"/>
      <c r="B260" s="242"/>
      <c r="C260" s="243"/>
      <c r="D260" s="244" t="s">
        <v>169</v>
      </c>
      <c r="E260" s="245" t="s">
        <v>1</v>
      </c>
      <c r="F260" s="246" t="s">
        <v>896</v>
      </c>
      <c r="G260" s="243"/>
      <c r="H260" s="247">
        <v>43.200000000000003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169</v>
      </c>
      <c r="AU260" s="253" t="s">
        <v>88</v>
      </c>
      <c r="AV260" s="13" t="s">
        <v>88</v>
      </c>
      <c r="AW260" s="13" t="s">
        <v>34</v>
      </c>
      <c r="AX260" s="13" t="s">
        <v>86</v>
      </c>
      <c r="AY260" s="253" t="s">
        <v>160</v>
      </c>
    </row>
    <row r="261" s="2" customFormat="1" ht="44.25" customHeight="1">
      <c r="A261" s="39"/>
      <c r="B261" s="40"/>
      <c r="C261" s="290" t="s">
        <v>498</v>
      </c>
      <c r="D261" s="290" t="s">
        <v>311</v>
      </c>
      <c r="E261" s="291" t="s">
        <v>981</v>
      </c>
      <c r="F261" s="292" t="s">
        <v>982</v>
      </c>
      <c r="G261" s="293" t="s">
        <v>209</v>
      </c>
      <c r="H261" s="294">
        <v>49.68</v>
      </c>
      <c r="I261" s="295"/>
      <c r="J261" s="296">
        <f>ROUND(I261*H261,2)</f>
        <v>0</v>
      </c>
      <c r="K261" s="297"/>
      <c r="L261" s="298"/>
      <c r="M261" s="299" t="s">
        <v>1</v>
      </c>
      <c r="N261" s="300" t="s">
        <v>43</v>
      </c>
      <c r="O261" s="92"/>
      <c r="P261" s="238">
        <f>O261*H261</f>
        <v>0</v>
      </c>
      <c r="Q261" s="238">
        <v>0.00040000000000000002</v>
      </c>
      <c r="R261" s="238">
        <f>Q261*H261</f>
        <v>0.019872000000000001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347</v>
      </c>
      <c r="AT261" s="240" t="s">
        <v>311</v>
      </c>
      <c r="AU261" s="240" t="s">
        <v>88</v>
      </c>
      <c r="AY261" s="18" t="s">
        <v>160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263</v>
      </c>
      <c r="BM261" s="240" t="s">
        <v>983</v>
      </c>
    </row>
    <row r="262" s="13" customFormat="1">
      <c r="A262" s="13"/>
      <c r="B262" s="242"/>
      <c r="C262" s="243"/>
      <c r="D262" s="244" t="s">
        <v>169</v>
      </c>
      <c r="E262" s="243"/>
      <c r="F262" s="246" t="s">
        <v>984</v>
      </c>
      <c r="G262" s="243"/>
      <c r="H262" s="247">
        <v>49.68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169</v>
      </c>
      <c r="AU262" s="253" t="s">
        <v>88</v>
      </c>
      <c r="AV262" s="13" t="s">
        <v>88</v>
      </c>
      <c r="AW262" s="13" t="s">
        <v>4</v>
      </c>
      <c r="AX262" s="13" t="s">
        <v>86</v>
      </c>
      <c r="AY262" s="253" t="s">
        <v>160</v>
      </c>
    </row>
    <row r="263" s="2" customFormat="1" ht="21.75" customHeight="1">
      <c r="A263" s="39"/>
      <c r="B263" s="40"/>
      <c r="C263" s="228" t="s">
        <v>505</v>
      </c>
      <c r="D263" s="228" t="s">
        <v>163</v>
      </c>
      <c r="E263" s="229" t="s">
        <v>985</v>
      </c>
      <c r="F263" s="230" t="s">
        <v>986</v>
      </c>
      <c r="G263" s="231" t="s">
        <v>541</v>
      </c>
      <c r="H263" s="301"/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263</v>
      </c>
      <c r="AT263" s="240" t="s">
        <v>163</v>
      </c>
      <c r="AU263" s="240" t="s">
        <v>88</v>
      </c>
      <c r="AY263" s="18" t="s">
        <v>160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263</v>
      </c>
      <c r="BM263" s="240" t="s">
        <v>987</v>
      </c>
    </row>
    <row r="264" s="12" customFormat="1" ht="22.8" customHeight="1">
      <c r="A264" s="12"/>
      <c r="B264" s="212"/>
      <c r="C264" s="213"/>
      <c r="D264" s="214" t="s">
        <v>77</v>
      </c>
      <c r="E264" s="226" t="s">
        <v>638</v>
      </c>
      <c r="F264" s="226" t="s">
        <v>639</v>
      </c>
      <c r="G264" s="213"/>
      <c r="H264" s="213"/>
      <c r="I264" s="216"/>
      <c r="J264" s="227">
        <f>BK264</f>
        <v>0</v>
      </c>
      <c r="K264" s="213"/>
      <c r="L264" s="218"/>
      <c r="M264" s="219"/>
      <c r="N264" s="220"/>
      <c r="O264" s="220"/>
      <c r="P264" s="221">
        <f>SUM(P265:P272)</f>
        <v>0</v>
      </c>
      <c r="Q264" s="220"/>
      <c r="R264" s="221">
        <f>SUM(R265:R272)</f>
        <v>0.018599999999999998</v>
      </c>
      <c r="S264" s="220"/>
      <c r="T264" s="222">
        <f>SUM(T265:T272)</f>
        <v>0.25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3" t="s">
        <v>88</v>
      </c>
      <c r="AT264" s="224" t="s">
        <v>77</v>
      </c>
      <c r="AU264" s="224" t="s">
        <v>86</v>
      </c>
      <c r="AY264" s="223" t="s">
        <v>160</v>
      </c>
      <c r="BK264" s="225">
        <f>SUM(BK265:BK272)</f>
        <v>0</v>
      </c>
    </row>
    <row r="265" s="2" customFormat="1" ht="21.75" customHeight="1">
      <c r="A265" s="39"/>
      <c r="B265" s="40"/>
      <c r="C265" s="228" t="s">
        <v>509</v>
      </c>
      <c r="D265" s="228" t="s">
        <v>163</v>
      </c>
      <c r="E265" s="229" t="s">
        <v>988</v>
      </c>
      <c r="F265" s="230" t="s">
        <v>989</v>
      </c>
      <c r="G265" s="231" t="s">
        <v>209</v>
      </c>
      <c r="H265" s="232">
        <v>1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263</v>
      </c>
      <c r="AT265" s="240" t="s">
        <v>163</v>
      </c>
      <c r="AU265" s="240" t="s">
        <v>88</v>
      </c>
      <c r="AY265" s="18" t="s">
        <v>160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263</v>
      </c>
      <c r="BM265" s="240" t="s">
        <v>990</v>
      </c>
    </row>
    <row r="266" s="13" customFormat="1">
      <c r="A266" s="13"/>
      <c r="B266" s="242"/>
      <c r="C266" s="243"/>
      <c r="D266" s="244" t="s">
        <v>169</v>
      </c>
      <c r="E266" s="245" t="s">
        <v>1</v>
      </c>
      <c r="F266" s="246" t="s">
        <v>991</v>
      </c>
      <c r="G266" s="243"/>
      <c r="H266" s="247">
        <v>1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169</v>
      </c>
      <c r="AU266" s="253" t="s">
        <v>88</v>
      </c>
      <c r="AV266" s="13" t="s">
        <v>88</v>
      </c>
      <c r="AW266" s="13" t="s">
        <v>34</v>
      </c>
      <c r="AX266" s="13" t="s">
        <v>86</v>
      </c>
      <c r="AY266" s="253" t="s">
        <v>160</v>
      </c>
    </row>
    <row r="267" s="2" customFormat="1" ht="21.75" customHeight="1">
      <c r="A267" s="39"/>
      <c r="B267" s="40"/>
      <c r="C267" s="290" t="s">
        <v>516</v>
      </c>
      <c r="D267" s="290" t="s">
        <v>311</v>
      </c>
      <c r="E267" s="291" t="s">
        <v>992</v>
      </c>
      <c r="F267" s="292" t="s">
        <v>993</v>
      </c>
      <c r="G267" s="293" t="s">
        <v>209</v>
      </c>
      <c r="H267" s="294">
        <v>1</v>
      </c>
      <c r="I267" s="295"/>
      <c r="J267" s="296">
        <f>ROUND(I267*H267,2)</f>
        <v>0</v>
      </c>
      <c r="K267" s="297"/>
      <c r="L267" s="298"/>
      <c r="M267" s="299" t="s">
        <v>1</v>
      </c>
      <c r="N267" s="300" t="s">
        <v>43</v>
      </c>
      <c r="O267" s="92"/>
      <c r="P267" s="238">
        <f>O267*H267</f>
        <v>0</v>
      </c>
      <c r="Q267" s="238">
        <v>0.017999999999999999</v>
      </c>
      <c r="R267" s="238">
        <f>Q267*H267</f>
        <v>0.017999999999999999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347</v>
      </c>
      <c r="AT267" s="240" t="s">
        <v>311</v>
      </c>
      <c r="AU267" s="240" t="s">
        <v>88</v>
      </c>
      <c r="AY267" s="18" t="s">
        <v>160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263</v>
      </c>
      <c r="BM267" s="240" t="s">
        <v>994</v>
      </c>
    </row>
    <row r="268" s="2" customFormat="1" ht="21.75" customHeight="1">
      <c r="A268" s="39"/>
      <c r="B268" s="40"/>
      <c r="C268" s="228" t="s">
        <v>524</v>
      </c>
      <c r="D268" s="228" t="s">
        <v>163</v>
      </c>
      <c r="E268" s="229" t="s">
        <v>995</v>
      </c>
      <c r="F268" s="230" t="s">
        <v>996</v>
      </c>
      <c r="G268" s="231" t="s">
        <v>184</v>
      </c>
      <c r="H268" s="232">
        <v>3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263</v>
      </c>
      <c r="AT268" s="240" t="s">
        <v>163</v>
      </c>
      <c r="AU268" s="240" t="s">
        <v>88</v>
      </c>
      <c r="AY268" s="18" t="s">
        <v>160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263</v>
      </c>
      <c r="BM268" s="240" t="s">
        <v>997</v>
      </c>
    </row>
    <row r="269" s="13" customFormat="1">
      <c r="A269" s="13"/>
      <c r="B269" s="242"/>
      <c r="C269" s="243"/>
      <c r="D269" s="244" t="s">
        <v>169</v>
      </c>
      <c r="E269" s="245" t="s">
        <v>1</v>
      </c>
      <c r="F269" s="246" t="s">
        <v>998</v>
      </c>
      <c r="G269" s="243"/>
      <c r="H269" s="247">
        <v>3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169</v>
      </c>
      <c r="AU269" s="253" t="s">
        <v>88</v>
      </c>
      <c r="AV269" s="13" t="s">
        <v>88</v>
      </c>
      <c r="AW269" s="13" t="s">
        <v>34</v>
      </c>
      <c r="AX269" s="13" t="s">
        <v>86</v>
      </c>
      <c r="AY269" s="253" t="s">
        <v>160</v>
      </c>
    </row>
    <row r="270" s="2" customFormat="1" ht="21.75" customHeight="1">
      <c r="A270" s="39"/>
      <c r="B270" s="40"/>
      <c r="C270" s="290" t="s">
        <v>530</v>
      </c>
      <c r="D270" s="290" t="s">
        <v>311</v>
      </c>
      <c r="E270" s="291" t="s">
        <v>999</v>
      </c>
      <c r="F270" s="292" t="s">
        <v>1000</v>
      </c>
      <c r="G270" s="293" t="s">
        <v>184</v>
      </c>
      <c r="H270" s="294">
        <v>3</v>
      </c>
      <c r="I270" s="295"/>
      <c r="J270" s="296">
        <f>ROUND(I270*H270,2)</f>
        <v>0</v>
      </c>
      <c r="K270" s="297"/>
      <c r="L270" s="298"/>
      <c r="M270" s="299" t="s">
        <v>1</v>
      </c>
      <c r="N270" s="300" t="s">
        <v>43</v>
      </c>
      <c r="O270" s="92"/>
      <c r="P270" s="238">
        <f>O270*H270</f>
        <v>0</v>
      </c>
      <c r="Q270" s="238">
        <v>0.00020000000000000001</v>
      </c>
      <c r="R270" s="238">
        <f>Q270*H270</f>
        <v>0.00060000000000000006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347</v>
      </c>
      <c r="AT270" s="240" t="s">
        <v>311</v>
      </c>
      <c r="AU270" s="240" t="s">
        <v>88</v>
      </c>
      <c r="AY270" s="18" t="s">
        <v>160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263</v>
      </c>
      <c r="BM270" s="240" t="s">
        <v>1001</v>
      </c>
    </row>
    <row r="271" s="2" customFormat="1" ht="33" customHeight="1">
      <c r="A271" s="39"/>
      <c r="B271" s="40"/>
      <c r="C271" s="228" t="s">
        <v>534</v>
      </c>
      <c r="D271" s="228" t="s">
        <v>163</v>
      </c>
      <c r="E271" s="229" t="s">
        <v>1002</v>
      </c>
      <c r="F271" s="230" t="s">
        <v>1003</v>
      </c>
      <c r="G271" s="231" t="s">
        <v>1004</v>
      </c>
      <c r="H271" s="232">
        <v>250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0.001</v>
      </c>
      <c r="T271" s="239">
        <f>S271*H271</f>
        <v>0.25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263</v>
      </c>
      <c r="AT271" s="240" t="s">
        <v>163</v>
      </c>
      <c r="AU271" s="240" t="s">
        <v>88</v>
      </c>
      <c r="AY271" s="18" t="s">
        <v>160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263</v>
      </c>
      <c r="BM271" s="240" t="s">
        <v>1005</v>
      </c>
    </row>
    <row r="272" s="2" customFormat="1" ht="21.75" customHeight="1">
      <c r="A272" s="39"/>
      <c r="B272" s="40"/>
      <c r="C272" s="228" t="s">
        <v>538</v>
      </c>
      <c r="D272" s="228" t="s">
        <v>163</v>
      </c>
      <c r="E272" s="229" t="s">
        <v>1006</v>
      </c>
      <c r="F272" s="230" t="s">
        <v>1007</v>
      </c>
      <c r="G272" s="231" t="s">
        <v>426</v>
      </c>
      <c r="H272" s="232">
        <v>0.019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263</v>
      </c>
      <c r="AT272" s="240" t="s">
        <v>163</v>
      </c>
      <c r="AU272" s="240" t="s">
        <v>88</v>
      </c>
      <c r="AY272" s="18" t="s">
        <v>160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263</v>
      </c>
      <c r="BM272" s="240" t="s">
        <v>1008</v>
      </c>
    </row>
    <row r="273" s="12" customFormat="1" ht="22.8" customHeight="1">
      <c r="A273" s="12"/>
      <c r="B273" s="212"/>
      <c r="C273" s="213"/>
      <c r="D273" s="214" t="s">
        <v>77</v>
      </c>
      <c r="E273" s="226" t="s">
        <v>679</v>
      </c>
      <c r="F273" s="226" t="s">
        <v>1009</v>
      </c>
      <c r="G273" s="213"/>
      <c r="H273" s="213"/>
      <c r="I273" s="216"/>
      <c r="J273" s="227">
        <f>BK273</f>
        <v>0</v>
      </c>
      <c r="K273" s="213"/>
      <c r="L273" s="218"/>
      <c r="M273" s="219"/>
      <c r="N273" s="220"/>
      <c r="O273" s="220"/>
      <c r="P273" s="221">
        <f>SUM(P274:P281)</f>
        <v>0</v>
      </c>
      <c r="Q273" s="220"/>
      <c r="R273" s="221">
        <f>SUM(R274:R281)</f>
        <v>0.051577799999999993</v>
      </c>
      <c r="S273" s="220"/>
      <c r="T273" s="222">
        <f>SUM(T274:T281)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3" t="s">
        <v>88</v>
      </c>
      <c r="AT273" s="224" t="s">
        <v>77</v>
      </c>
      <c r="AU273" s="224" t="s">
        <v>86</v>
      </c>
      <c r="AY273" s="223" t="s">
        <v>160</v>
      </c>
      <c r="BK273" s="225">
        <f>SUM(BK274:BK281)</f>
        <v>0</v>
      </c>
    </row>
    <row r="274" s="2" customFormat="1" ht="21.75" customHeight="1">
      <c r="A274" s="39"/>
      <c r="B274" s="40"/>
      <c r="C274" s="228" t="s">
        <v>545</v>
      </c>
      <c r="D274" s="228" t="s">
        <v>163</v>
      </c>
      <c r="E274" s="229" t="s">
        <v>1010</v>
      </c>
      <c r="F274" s="230" t="s">
        <v>1011</v>
      </c>
      <c r="G274" s="231" t="s">
        <v>209</v>
      </c>
      <c r="H274" s="232">
        <v>109.74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263</v>
      </c>
      <c r="AT274" s="240" t="s">
        <v>163</v>
      </c>
      <c r="AU274" s="240" t="s">
        <v>88</v>
      </c>
      <c r="AY274" s="18" t="s">
        <v>160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263</v>
      </c>
      <c r="BM274" s="240" t="s">
        <v>1012</v>
      </c>
    </row>
    <row r="275" s="13" customFormat="1">
      <c r="A275" s="13"/>
      <c r="B275" s="242"/>
      <c r="C275" s="243"/>
      <c r="D275" s="244" t="s">
        <v>169</v>
      </c>
      <c r="E275" s="245" t="s">
        <v>1</v>
      </c>
      <c r="F275" s="246" t="s">
        <v>1013</v>
      </c>
      <c r="G275" s="243"/>
      <c r="H275" s="247">
        <v>6.5999999999999996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169</v>
      </c>
      <c r="AU275" s="253" t="s">
        <v>88</v>
      </c>
      <c r="AV275" s="13" t="s">
        <v>88</v>
      </c>
      <c r="AW275" s="13" t="s">
        <v>34</v>
      </c>
      <c r="AX275" s="13" t="s">
        <v>78</v>
      </c>
      <c r="AY275" s="253" t="s">
        <v>160</v>
      </c>
    </row>
    <row r="276" s="13" customFormat="1">
      <c r="A276" s="13"/>
      <c r="B276" s="242"/>
      <c r="C276" s="243"/>
      <c r="D276" s="244" t="s">
        <v>169</v>
      </c>
      <c r="E276" s="245" t="s">
        <v>1</v>
      </c>
      <c r="F276" s="246" t="s">
        <v>1014</v>
      </c>
      <c r="G276" s="243"/>
      <c r="H276" s="247">
        <v>28.34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169</v>
      </c>
      <c r="AU276" s="253" t="s">
        <v>88</v>
      </c>
      <c r="AV276" s="13" t="s">
        <v>88</v>
      </c>
      <c r="AW276" s="13" t="s">
        <v>34</v>
      </c>
      <c r="AX276" s="13" t="s">
        <v>78</v>
      </c>
      <c r="AY276" s="253" t="s">
        <v>160</v>
      </c>
    </row>
    <row r="277" s="13" customFormat="1">
      <c r="A277" s="13"/>
      <c r="B277" s="242"/>
      <c r="C277" s="243"/>
      <c r="D277" s="244" t="s">
        <v>169</v>
      </c>
      <c r="E277" s="245" t="s">
        <v>1</v>
      </c>
      <c r="F277" s="246" t="s">
        <v>1015</v>
      </c>
      <c r="G277" s="243"/>
      <c r="H277" s="247">
        <v>31.199999999999999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169</v>
      </c>
      <c r="AU277" s="253" t="s">
        <v>88</v>
      </c>
      <c r="AV277" s="13" t="s">
        <v>88</v>
      </c>
      <c r="AW277" s="13" t="s">
        <v>34</v>
      </c>
      <c r="AX277" s="13" t="s">
        <v>78</v>
      </c>
      <c r="AY277" s="253" t="s">
        <v>160</v>
      </c>
    </row>
    <row r="278" s="13" customFormat="1">
      <c r="A278" s="13"/>
      <c r="B278" s="242"/>
      <c r="C278" s="243"/>
      <c r="D278" s="244" t="s">
        <v>169</v>
      </c>
      <c r="E278" s="245" t="s">
        <v>1</v>
      </c>
      <c r="F278" s="246" t="s">
        <v>1016</v>
      </c>
      <c r="G278" s="243"/>
      <c r="H278" s="247">
        <v>43.600000000000001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169</v>
      </c>
      <c r="AU278" s="253" t="s">
        <v>88</v>
      </c>
      <c r="AV278" s="13" t="s">
        <v>88</v>
      </c>
      <c r="AW278" s="13" t="s">
        <v>34</v>
      </c>
      <c r="AX278" s="13" t="s">
        <v>78</v>
      </c>
      <c r="AY278" s="253" t="s">
        <v>160</v>
      </c>
    </row>
    <row r="279" s="16" customFormat="1">
      <c r="A279" s="16"/>
      <c r="B279" s="279"/>
      <c r="C279" s="280"/>
      <c r="D279" s="244" t="s">
        <v>169</v>
      </c>
      <c r="E279" s="281" t="s">
        <v>1</v>
      </c>
      <c r="F279" s="282" t="s">
        <v>205</v>
      </c>
      <c r="G279" s="280"/>
      <c r="H279" s="283">
        <v>109.74000000000001</v>
      </c>
      <c r="I279" s="284"/>
      <c r="J279" s="280"/>
      <c r="K279" s="280"/>
      <c r="L279" s="285"/>
      <c r="M279" s="286"/>
      <c r="N279" s="287"/>
      <c r="O279" s="287"/>
      <c r="P279" s="287"/>
      <c r="Q279" s="287"/>
      <c r="R279" s="287"/>
      <c r="S279" s="287"/>
      <c r="T279" s="288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9" t="s">
        <v>169</v>
      </c>
      <c r="AU279" s="289" t="s">
        <v>88</v>
      </c>
      <c r="AV279" s="16" t="s">
        <v>167</v>
      </c>
      <c r="AW279" s="16" t="s">
        <v>34</v>
      </c>
      <c r="AX279" s="16" t="s">
        <v>86</v>
      </c>
      <c r="AY279" s="289" t="s">
        <v>160</v>
      </c>
    </row>
    <row r="280" s="2" customFormat="1" ht="33" customHeight="1">
      <c r="A280" s="39"/>
      <c r="B280" s="40"/>
      <c r="C280" s="228" t="s">
        <v>549</v>
      </c>
      <c r="D280" s="228" t="s">
        <v>163</v>
      </c>
      <c r="E280" s="229" t="s">
        <v>1017</v>
      </c>
      <c r="F280" s="230" t="s">
        <v>1018</v>
      </c>
      <c r="G280" s="231" t="s">
        <v>209</v>
      </c>
      <c r="H280" s="232">
        <v>109.74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0.00022000000000000001</v>
      </c>
      <c r="R280" s="238">
        <f>Q280*H280</f>
        <v>0.024142799999999999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263</v>
      </c>
      <c r="AT280" s="240" t="s">
        <v>163</v>
      </c>
      <c r="AU280" s="240" t="s">
        <v>88</v>
      </c>
      <c r="AY280" s="18" t="s">
        <v>160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263</v>
      </c>
      <c r="BM280" s="240" t="s">
        <v>1019</v>
      </c>
    </row>
    <row r="281" s="2" customFormat="1" ht="21.75" customHeight="1">
      <c r="A281" s="39"/>
      <c r="B281" s="40"/>
      <c r="C281" s="228" t="s">
        <v>554</v>
      </c>
      <c r="D281" s="228" t="s">
        <v>163</v>
      </c>
      <c r="E281" s="229" t="s">
        <v>1020</v>
      </c>
      <c r="F281" s="230" t="s">
        <v>1021</v>
      </c>
      <c r="G281" s="231" t="s">
        <v>209</v>
      </c>
      <c r="H281" s="232">
        <v>109.74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0.00025000000000000001</v>
      </c>
      <c r="R281" s="238">
        <f>Q281*H281</f>
        <v>0.027434999999999998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263</v>
      </c>
      <c r="AT281" s="240" t="s">
        <v>163</v>
      </c>
      <c r="AU281" s="240" t="s">
        <v>88</v>
      </c>
      <c r="AY281" s="18" t="s">
        <v>160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263</v>
      </c>
      <c r="BM281" s="240" t="s">
        <v>1022</v>
      </c>
    </row>
    <row r="282" s="12" customFormat="1" ht="25.92" customHeight="1">
      <c r="A282" s="12"/>
      <c r="B282" s="212"/>
      <c r="C282" s="213"/>
      <c r="D282" s="214" t="s">
        <v>77</v>
      </c>
      <c r="E282" s="215" t="s">
        <v>1023</v>
      </c>
      <c r="F282" s="215" t="s">
        <v>1024</v>
      </c>
      <c r="G282" s="213"/>
      <c r="H282" s="213"/>
      <c r="I282" s="216"/>
      <c r="J282" s="217">
        <f>BK282</f>
        <v>0</v>
      </c>
      <c r="K282" s="213"/>
      <c r="L282" s="218"/>
      <c r="M282" s="219"/>
      <c r="N282" s="220"/>
      <c r="O282" s="220"/>
      <c r="P282" s="221">
        <f>SUM(P283:P284)</f>
        <v>0</v>
      </c>
      <c r="Q282" s="220"/>
      <c r="R282" s="221">
        <f>SUM(R283:R284)</f>
        <v>0</v>
      </c>
      <c r="S282" s="220"/>
      <c r="T282" s="222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3" t="s">
        <v>167</v>
      </c>
      <c r="AT282" s="224" t="s">
        <v>77</v>
      </c>
      <c r="AU282" s="224" t="s">
        <v>78</v>
      </c>
      <c r="AY282" s="223" t="s">
        <v>160</v>
      </c>
      <c r="BK282" s="225">
        <f>SUM(BK283:BK284)</f>
        <v>0</v>
      </c>
    </row>
    <row r="283" s="2" customFormat="1" ht="16.5" customHeight="1">
      <c r="A283" s="39"/>
      <c r="B283" s="40"/>
      <c r="C283" s="228" t="s">
        <v>559</v>
      </c>
      <c r="D283" s="228" t="s">
        <v>163</v>
      </c>
      <c r="E283" s="229" t="s">
        <v>1025</v>
      </c>
      <c r="F283" s="230" t="s">
        <v>1024</v>
      </c>
      <c r="G283" s="231" t="s">
        <v>1</v>
      </c>
      <c r="H283" s="232">
        <v>0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1026</v>
      </c>
      <c r="AT283" s="240" t="s">
        <v>163</v>
      </c>
      <c r="AU283" s="240" t="s">
        <v>86</v>
      </c>
      <c r="AY283" s="18" t="s">
        <v>160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1026</v>
      </c>
      <c r="BM283" s="240" t="s">
        <v>1027</v>
      </c>
    </row>
    <row r="284" s="2" customFormat="1">
      <c r="A284" s="39"/>
      <c r="B284" s="40"/>
      <c r="C284" s="41"/>
      <c r="D284" s="244" t="s">
        <v>186</v>
      </c>
      <c r="E284" s="41"/>
      <c r="F284" s="254" t="s">
        <v>1028</v>
      </c>
      <c r="G284" s="41"/>
      <c r="H284" s="41"/>
      <c r="I284" s="255"/>
      <c r="J284" s="41"/>
      <c r="K284" s="41"/>
      <c r="L284" s="45"/>
      <c r="M284" s="302"/>
      <c r="N284" s="303"/>
      <c r="O284" s="304"/>
      <c r="P284" s="304"/>
      <c r="Q284" s="304"/>
      <c r="R284" s="304"/>
      <c r="S284" s="304"/>
      <c r="T284" s="305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186</v>
      </c>
      <c r="AU284" s="18" t="s">
        <v>86</v>
      </c>
    </row>
    <row r="285" s="2" customFormat="1" ht="6.96" customHeight="1">
      <c r="A285" s="39"/>
      <c r="B285" s="67"/>
      <c r="C285" s="68"/>
      <c r="D285" s="68"/>
      <c r="E285" s="68"/>
      <c r="F285" s="68"/>
      <c r="G285" s="68"/>
      <c r="H285" s="68"/>
      <c r="I285" s="68"/>
      <c r="J285" s="68"/>
      <c r="K285" s="68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/3BTmBcF/x2/W3YPRAzQTaGvgaGr/vNxZwVWcaeTV6zoPcQHJRUWXaVQa6EGhxLubMWsdU9NoXEmQjdLB1WNHg==" hashValue="kMSG1/hBq+FA6BVkgYF37mCNWliQueb4OFvuyGKDWFydTHKg63sGQkS6L5gpOl1/sT978ODi+iMxexwl0MYMgg==" algorithmName="SHA-512" password="CC35"/>
  <autoFilter ref="C130:K28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1029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ROUND((SUM(BE128:BE280)),  2)</f>
        <v>0</v>
      </c>
      <c r="G33" s="39"/>
      <c r="H33" s="39"/>
      <c r="I33" s="165">
        <v>0.20999999999999999</v>
      </c>
      <c r="J33" s="164">
        <f>ROUND(((SUM(BE128:BE280))*I33),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ROUND((SUM(BF128:BF280)),  2)</f>
        <v>0</v>
      </c>
      <c r="G34" s="39"/>
      <c r="H34" s="39"/>
      <c r="I34" s="165">
        <v>0.14999999999999999</v>
      </c>
      <c r="J34" s="164">
        <f>ROUND(((SUM(BF128:BF280))*I34),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ROUND((SUM(BG128:BG280)),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ROUND((SUM(BH128:BH280)),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ROUND((SUM(BI128:BI280)),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Oprava střechy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J129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J130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776</v>
      </c>
      <c r="E99" s="197"/>
      <c r="F99" s="197"/>
      <c r="G99" s="197"/>
      <c r="H99" s="197"/>
      <c r="I99" s="197"/>
      <c r="J99" s="198">
        <f>J135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133</v>
      </c>
      <c r="E100" s="197"/>
      <c r="F100" s="197"/>
      <c r="G100" s="197"/>
      <c r="H100" s="197"/>
      <c r="I100" s="197"/>
      <c r="J100" s="198">
        <f>J146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134</v>
      </c>
      <c r="E101" s="197"/>
      <c r="F101" s="197"/>
      <c r="G101" s="197"/>
      <c r="H101" s="197"/>
      <c r="I101" s="197"/>
      <c r="J101" s="198">
        <f>J158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135</v>
      </c>
      <c r="E102" s="192"/>
      <c r="F102" s="192"/>
      <c r="G102" s="192"/>
      <c r="H102" s="192"/>
      <c r="I102" s="192"/>
      <c r="J102" s="193">
        <f>J160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1030</v>
      </c>
      <c r="E103" s="197"/>
      <c r="F103" s="197"/>
      <c r="G103" s="197"/>
      <c r="H103" s="197"/>
      <c r="I103" s="197"/>
      <c r="J103" s="198">
        <f>J161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778</v>
      </c>
      <c r="E104" s="197"/>
      <c r="F104" s="197"/>
      <c r="G104" s="197"/>
      <c r="H104" s="197"/>
      <c r="I104" s="197"/>
      <c r="J104" s="198">
        <f>J164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139</v>
      </c>
      <c r="E105" s="197"/>
      <c r="F105" s="197"/>
      <c r="G105" s="197"/>
      <c r="H105" s="197"/>
      <c r="I105" s="197"/>
      <c r="J105" s="198">
        <f>J210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779</v>
      </c>
      <c r="E106" s="197"/>
      <c r="F106" s="197"/>
      <c r="G106" s="197"/>
      <c r="H106" s="197"/>
      <c r="I106" s="197"/>
      <c r="J106" s="198">
        <f>J255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780</v>
      </c>
      <c r="E107" s="197"/>
      <c r="F107" s="197"/>
      <c r="G107" s="197"/>
      <c r="H107" s="197"/>
      <c r="I107" s="197"/>
      <c r="J107" s="198">
        <f>J269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781</v>
      </c>
      <c r="E108" s="192"/>
      <c r="F108" s="192"/>
      <c r="G108" s="192"/>
      <c r="H108" s="192"/>
      <c r="I108" s="192"/>
      <c r="J108" s="193">
        <f>J278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4" t="str">
        <f>E7</f>
        <v>Chrášťany ON - oprava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121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SO.03 - Oprava střechy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Chrášťany</v>
      </c>
      <c r="G122" s="41"/>
      <c r="H122" s="41"/>
      <c r="I122" s="33" t="s">
        <v>22</v>
      </c>
      <c r="J122" s="80" t="str">
        <f>IF(J12="","",J12)</f>
        <v>27. 5. 2021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Správa železnic, státní organizace</v>
      </c>
      <c r="G124" s="41"/>
      <c r="H124" s="41"/>
      <c r="I124" s="33" t="s">
        <v>32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>L. Malý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146</v>
      </c>
      <c r="D127" s="203" t="s">
        <v>63</v>
      </c>
      <c r="E127" s="203" t="s">
        <v>59</v>
      </c>
      <c r="F127" s="203" t="s">
        <v>60</v>
      </c>
      <c r="G127" s="203" t="s">
        <v>147</v>
      </c>
      <c r="H127" s="203" t="s">
        <v>148</v>
      </c>
      <c r="I127" s="203" t="s">
        <v>149</v>
      </c>
      <c r="J127" s="204" t="s">
        <v>125</v>
      </c>
      <c r="K127" s="205" t="s">
        <v>150</v>
      </c>
      <c r="L127" s="206"/>
      <c r="M127" s="101" t="s">
        <v>1</v>
      </c>
      <c r="N127" s="102" t="s">
        <v>42</v>
      </c>
      <c r="O127" s="102" t="s">
        <v>151</v>
      </c>
      <c r="P127" s="102" t="s">
        <v>152</v>
      </c>
      <c r="Q127" s="102" t="s">
        <v>153</v>
      </c>
      <c r="R127" s="102" t="s">
        <v>154</v>
      </c>
      <c r="S127" s="102" t="s">
        <v>155</v>
      </c>
      <c r="T127" s="103" t="s">
        <v>156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157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P129+P160+P278</f>
        <v>0</v>
      </c>
      <c r="Q128" s="105"/>
      <c r="R128" s="209">
        <f>R129+R160+R278</f>
        <v>3.4021789999999998</v>
      </c>
      <c r="S128" s="105"/>
      <c r="T128" s="210">
        <f>T129+T160+T278</f>
        <v>35.910929600000003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127</v>
      </c>
      <c r="BK128" s="211">
        <f>BK129+BK160+BK278</f>
        <v>0</v>
      </c>
    </row>
    <row r="129" s="12" customFormat="1" ht="25.92" customHeight="1">
      <c r="A129" s="12"/>
      <c r="B129" s="212"/>
      <c r="C129" s="213"/>
      <c r="D129" s="214" t="s">
        <v>77</v>
      </c>
      <c r="E129" s="215" t="s">
        <v>158</v>
      </c>
      <c r="F129" s="215" t="s">
        <v>159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P130+P135+P146+P158</f>
        <v>0</v>
      </c>
      <c r="Q129" s="220"/>
      <c r="R129" s="221">
        <f>R130+R135+R146+R158</f>
        <v>3.1825029999999996</v>
      </c>
      <c r="S129" s="220"/>
      <c r="T129" s="222">
        <f>T130+T135+T146+T158</f>
        <v>22.226960000000002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77</v>
      </c>
      <c r="AU129" s="224" t="s">
        <v>78</v>
      </c>
      <c r="AY129" s="223" t="s">
        <v>160</v>
      </c>
      <c r="BK129" s="225">
        <f>BK130+BK135+BK146+BK158</f>
        <v>0</v>
      </c>
    </row>
    <row r="130" s="12" customFormat="1" ht="22.8" customHeight="1">
      <c r="A130" s="12"/>
      <c r="B130" s="212"/>
      <c r="C130" s="213"/>
      <c r="D130" s="214" t="s">
        <v>77</v>
      </c>
      <c r="E130" s="226" t="s">
        <v>161</v>
      </c>
      <c r="F130" s="226" t="s">
        <v>162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SUM(P131:P134)</f>
        <v>0</v>
      </c>
      <c r="Q130" s="220"/>
      <c r="R130" s="221">
        <f>SUM(R131:R134)</f>
        <v>3.0691099999999998</v>
      </c>
      <c r="S130" s="220"/>
      <c r="T130" s="222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86</v>
      </c>
      <c r="AT130" s="224" t="s">
        <v>77</v>
      </c>
      <c r="AU130" s="224" t="s">
        <v>86</v>
      </c>
      <c r="AY130" s="223" t="s">
        <v>160</v>
      </c>
      <c r="BK130" s="225">
        <f>SUM(BK131:BK134)</f>
        <v>0</v>
      </c>
    </row>
    <row r="131" s="2" customFormat="1" ht="16.5" customHeight="1">
      <c r="A131" s="39"/>
      <c r="B131" s="40"/>
      <c r="C131" s="228" t="s">
        <v>86</v>
      </c>
      <c r="D131" s="228" t="s">
        <v>163</v>
      </c>
      <c r="E131" s="229" t="s">
        <v>1031</v>
      </c>
      <c r="F131" s="230" t="s">
        <v>1032</v>
      </c>
      <c r="G131" s="231" t="s">
        <v>173</v>
      </c>
      <c r="H131" s="232">
        <v>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43</v>
      </c>
      <c r="O131" s="92"/>
      <c r="P131" s="238">
        <f>O131*H131</f>
        <v>0</v>
      </c>
      <c r="Q131" s="238">
        <v>1.8056000000000001</v>
      </c>
      <c r="R131" s="238">
        <f>Q131*H131</f>
        <v>1.8056000000000001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167</v>
      </c>
      <c r="AT131" s="240" t="s">
        <v>163</v>
      </c>
      <c r="AU131" s="240" t="s">
        <v>88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167</v>
      </c>
      <c r="BM131" s="240" t="s">
        <v>1033</v>
      </c>
    </row>
    <row r="132" s="2" customFormat="1" ht="33" customHeight="1">
      <c r="A132" s="39"/>
      <c r="B132" s="40"/>
      <c r="C132" s="228" t="s">
        <v>88</v>
      </c>
      <c r="D132" s="228" t="s">
        <v>163</v>
      </c>
      <c r="E132" s="229" t="s">
        <v>1034</v>
      </c>
      <c r="F132" s="230" t="s">
        <v>1035</v>
      </c>
      <c r="G132" s="231" t="s">
        <v>1036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0.28561999999999998</v>
      </c>
      <c r="R132" s="238">
        <f>Q132*H132</f>
        <v>0.28561999999999998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167</v>
      </c>
      <c r="AT132" s="240" t="s">
        <v>163</v>
      </c>
      <c r="AU132" s="240" t="s">
        <v>88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167</v>
      </c>
      <c r="BM132" s="240" t="s">
        <v>1037</v>
      </c>
    </row>
    <row r="133" s="2" customFormat="1" ht="33" customHeight="1">
      <c r="A133" s="39"/>
      <c r="B133" s="40"/>
      <c r="C133" s="228" t="s">
        <v>161</v>
      </c>
      <c r="D133" s="228" t="s">
        <v>163</v>
      </c>
      <c r="E133" s="229" t="s">
        <v>1038</v>
      </c>
      <c r="F133" s="230" t="s">
        <v>1039</v>
      </c>
      <c r="G133" s="231" t="s">
        <v>184</v>
      </c>
      <c r="H133" s="232">
        <v>11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0.083989999999999995</v>
      </c>
      <c r="R133" s="238">
        <f>Q133*H133</f>
        <v>0.92388999999999999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167</v>
      </c>
      <c r="AT133" s="240" t="s">
        <v>163</v>
      </c>
      <c r="AU133" s="240" t="s">
        <v>88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167</v>
      </c>
      <c r="BM133" s="240" t="s">
        <v>1040</v>
      </c>
    </row>
    <row r="134" s="2" customFormat="1" ht="33" customHeight="1">
      <c r="A134" s="39"/>
      <c r="B134" s="40"/>
      <c r="C134" s="228" t="s">
        <v>167</v>
      </c>
      <c r="D134" s="228" t="s">
        <v>163</v>
      </c>
      <c r="E134" s="229" t="s">
        <v>1041</v>
      </c>
      <c r="F134" s="230" t="s">
        <v>1042</v>
      </c>
      <c r="G134" s="231" t="s">
        <v>173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0.053999999999999999</v>
      </c>
      <c r="R134" s="238">
        <f>Q134*H134</f>
        <v>0.053999999999999999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167</v>
      </c>
      <c r="AT134" s="240" t="s">
        <v>163</v>
      </c>
      <c r="AU134" s="240" t="s">
        <v>88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167</v>
      </c>
      <c r="BM134" s="240" t="s">
        <v>1043</v>
      </c>
    </row>
    <row r="135" s="12" customFormat="1" ht="22.8" customHeight="1">
      <c r="A135" s="12"/>
      <c r="B135" s="212"/>
      <c r="C135" s="213"/>
      <c r="D135" s="214" t="s">
        <v>77</v>
      </c>
      <c r="E135" s="226" t="s">
        <v>226</v>
      </c>
      <c r="F135" s="226" t="s">
        <v>826</v>
      </c>
      <c r="G135" s="213"/>
      <c r="H135" s="213"/>
      <c r="I135" s="216"/>
      <c r="J135" s="227">
        <f>BK135</f>
        <v>0</v>
      </c>
      <c r="K135" s="213"/>
      <c r="L135" s="218"/>
      <c r="M135" s="219"/>
      <c r="N135" s="220"/>
      <c r="O135" s="220"/>
      <c r="P135" s="221">
        <f>SUM(P136:P145)</f>
        <v>0</v>
      </c>
      <c r="Q135" s="220"/>
      <c r="R135" s="221">
        <f>SUM(R136:R145)</f>
        <v>0.083989999999999995</v>
      </c>
      <c r="S135" s="220"/>
      <c r="T135" s="222">
        <f>SUM(T136:T145)</f>
        <v>22.226960000000002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86</v>
      </c>
      <c r="AT135" s="224" t="s">
        <v>77</v>
      </c>
      <c r="AU135" s="224" t="s">
        <v>86</v>
      </c>
      <c r="AY135" s="223" t="s">
        <v>160</v>
      </c>
      <c r="BK135" s="225">
        <f>SUM(BK136:BK145)</f>
        <v>0</v>
      </c>
    </row>
    <row r="136" s="2" customFormat="1" ht="33" customHeight="1">
      <c r="A136" s="39"/>
      <c r="B136" s="40"/>
      <c r="C136" s="228" t="s">
        <v>181</v>
      </c>
      <c r="D136" s="228" t="s">
        <v>163</v>
      </c>
      <c r="E136" s="229" t="s">
        <v>331</v>
      </c>
      <c r="F136" s="230" t="s">
        <v>1044</v>
      </c>
      <c r="G136" s="231" t="s">
        <v>319</v>
      </c>
      <c r="H136" s="232">
        <v>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163</v>
      </c>
      <c r="AU136" s="240" t="s">
        <v>88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167</v>
      </c>
      <c r="BM136" s="240" t="s">
        <v>1045</v>
      </c>
    </row>
    <row r="137" s="2" customFormat="1" ht="33" customHeight="1">
      <c r="A137" s="39"/>
      <c r="B137" s="40"/>
      <c r="C137" s="228" t="s">
        <v>206</v>
      </c>
      <c r="D137" s="228" t="s">
        <v>163</v>
      </c>
      <c r="E137" s="229" t="s">
        <v>1046</v>
      </c>
      <c r="F137" s="230" t="s">
        <v>1047</v>
      </c>
      <c r="G137" s="231" t="s">
        <v>426</v>
      </c>
      <c r="H137" s="232">
        <v>2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1</v>
      </c>
      <c r="T137" s="239">
        <f>S137*H137</f>
        <v>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167</v>
      </c>
      <c r="AT137" s="240" t="s">
        <v>163</v>
      </c>
      <c r="AU137" s="240" t="s">
        <v>88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167</v>
      </c>
      <c r="BM137" s="240" t="s">
        <v>1048</v>
      </c>
    </row>
    <row r="138" s="2" customFormat="1" ht="21.75" customHeight="1">
      <c r="A138" s="39"/>
      <c r="B138" s="40"/>
      <c r="C138" s="228" t="s">
        <v>211</v>
      </c>
      <c r="D138" s="228" t="s">
        <v>163</v>
      </c>
      <c r="E138" s="229" t="s">
        <v>1049</v>
      </c>
      <c r="F138" s="230" t="s">
        <v>1050</v>
      </c>
      <c r="G138" s="231" t="s">
        <v>319</v>
      </c>
      <c r="H138" s="232">
        <v>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0.083989999999999995</v>
      </c>
      <c r="R138" s="238">
        <f>Q138*H138</f>
        <v>0.083989999999999995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163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1051</v>
      </c>
    </row>
    <row r="139" s="2" customFormat="1" ht="21.75" customHeight="1">
      <c r="A139" s="39"/>
      <c r="B139" s="40"/>
      <c r="C139" s="228" t="s">
        <v>222</v>
      </c>
      <c r="D139" s="228" t="s">
        <v>163</v>
      </c>
      <c r="E139" s="229" t="s">
        <v>1052</v>
      </c>
      <c r="F139" s="230" t="s">
        <v>1053</v>
      </c>
      <c r="G139" s="231" t="s">
        <v>166</v>
      </c>
      <c r="H139" s="232">
        <v>12.6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1.5940000000000001</v>
      </c>
      <c r="T139" s="239">
        <f>S139*H139</f>
        <v>20.084400000000002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163</v>
      </c>
      <c r="AU139" s="240" t="s">
        <v>88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1054</v>
      </c>
    </row>
    <row r="140" s="13" customFormat="1">
      <c r="A140" s="13"/>
      <c r="B140" s="242"/>
      <c r="C140" s="243"/>
      <c r="D140" s="244" t="s">
        <v>169</v>
      </c>
      <c r="E140" s="245" t="s">
        <v>1</v>
      </c>
      <c r="F140" s="246" t="s">
        <v>1055</v>
      </c>
      <c r="G140" s="243"/>
      <c r="H140" s="247">
        <v>12.6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169</v>
      </c>
      <c r="AU140" s="253" t="s">
        <v>88</v>
      </c>
      <c r="AV140" s="13" t="s">
        <v>88</v>
      </c>
      <c r="AW140" s="13" t="s">
        <v>34</v>
      </c>
      <c r="AX140" s="13" t="s">
        <v>78</v>
      </c>
      <c r="AY140" s="253" t="s">
        <v>160</v>
      </c>
    </row>
    <row r="141" s="16" customFormat="1">
      <c r="A141" s="16"/>
      <c r="B141" s="279"/>
      <c r="C141" s="280"/>
      <c r="D141" s="244" t="s">
        <v>169</v>
      </c>
      <c r="E141" s="281" t="s">
        <v>1</v>
      </c>
      <c r="F141" s="282" t="s">
        <v>205</v>
      </c>
      <c r="G141" s="280"/>
      <c r="H141" s="283">
        <v>12.6</v>
      </c>
      <c r="I141" s="284"/>
      <c r="J141" s="280"/>
      <c r="K141" s="280"/>
      <c r="L141" s="285"/>
      <c r="M141" s="286"/>
      <c r="N141" s="287"/>
      <c r="O141" s="287"/>
      <c r="P141" s="287"/>
      <c r="Q141" s="287"/>
      <c r="R141" s="287"/>
      <c r="S141" s="287"/>
      <c r="T141" s="288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89" t="s">
        <v>169</v>
      </c>
      <c r="AU141" s="289" t="s">
        <v>88</v>
      </c>
      <c r="AV141" s="16" t="s">
        <v>167</v>
      </c>
      <c r="AW141" s="16" t="s">
        <v>34</v>
      </c>
      <c r="AX141" s="16" t="s">
        <v>86</v>
      </c>
      <c r="AY141" s="289" t="s">
        <v>160</v>
      </c>
    </row>
    <row r="142" s="2" customFormat="1" ht="44.25" customHeight="1">
      <c r="A142" s="39"/>
      <c r="B142" s="40"/>
      <c r="C142" s="228" t="s">
        <v>226</v>
      </c>
      <c r="D142" s="228" t="s">
        <v>163</v>
      </c>
      <c r="E142" s="229" t="s">
        <v>1056</v>
      </c>
      <c r="F142" s="230" t="s">
        <v>1057</v>
      </c>
      <c r="G142" s="231" t="s">
        <v>319</v>
      </c>
      <c r="H142" s="232">
        <v>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167</v>
      </c>
      <c r="AT142" s="240" t="s">
        <v>163</v>
      </c>
      <c r="AU142" s="240" t="s">
        <v>88</v>
      </c>
      <c r="AY142" s="18" t="s">
        <v>160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167</v>
      </c>
      <c r="BM142" s="240" t="s">
        <v>1058</v>
      </c>
    </row>
    <row r="143" s="2" customFormat="1" ht="21.75" customHeight="1">
      <c r="A143" s="39"/>
      <c r="B143" s="40"/>
      <c r="C143" s="228" t="s">
        <v>230</v>
      </c>
      <c r="D143" s="228" t="s">
        <v>163</v>
      </c>
      <c r="E143" s="229" t="s">
        <v>1059</v>
      </c>
      <c r="F143" s="230" t="s">
        <v>1060</v>
      </c>
      <c r="G143" s="231" t="s">
        <v>209</v>
      </c>
      <c r="H143" s="232">
        <v>0.81000000000000005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0.17599999999999999</v>
      </c>
      <c r="T143" s="239">
        <f>S143*H143</f>
        <v>0.14255999999999999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163</v>
      </c>
      <c r="AU143" s="240" t="s">
        <v>88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167</v>
      </c>
      <c r="BM143" s="240" t="s">
        <v>1061</v>
      </c>
    </row>
    <row r="144" s="13" customFormat="1">
      <c r="A144" s="13"/>
      <c r="B144" s="242"/>
      <c r="C144" s="243"/>
      <c r="D144" s="244" t="s">
        <v>169</v>
      </c>
      <c r="E144" s="245" t="s">
        <v>1</v>
      </c>
      <c r="F144" s="246" t="s">
        <v>1062</v>
      </c>
      <c r="G144" s="243"/>
      <c r="H144" s="247">
        <v>0.81000000000000005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169</v>
      </c>
      <c r="AU144" s="253" t="s">
        <v>88</v>
      </c>
      <c r="AV144" s="13" t="s">
        <v>88</v>
      </c>
      <c r="AW144" s="13" t="s">
        <v>34</v>
      </c>
      <c r="AX144" s="13" t="s">
        <v>78</v>
      </c>
      <c r="AY144" s="253" t="s">
        <v>160</v>
      </c>
    </row>
    <row r="145" s="16" customFormat="1">
      <c r="A145" s="16"/>
      <c r="B145" s="279"/>
      <c r="C145" s="280"/>
      <c r="D145" s="244" t="s">
        <v>169</v>
      </c>
      <c r="E145" s="281" t="s">
        <v>1</v>
      </c>
      <c r="F145" s="282" t="s">
        <v>205</v>
      </c>
      <c r="G145" s="280"/>
      <c r="H145" s="283">
        <v>0.81000000000000005</v>
      </c>
      <c r="I145" s="284"/>
      <c r="J145" s="280"/>
      <c r="K145" s="280"/>
      <c r="L145" s="285"/>
      <c r="M145" s="286"/>
      <c r="N145" s="287"/>
      <c r="O145" s="287"/>
      <c r="P145" s="287"/>
      <c r="Q145" s="287"/>
      <c r="R145" s="287"/>
      <c r="S145" s="287"/>
      <c r="T145" s="28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89" t="s">
        <v>169</v>
      </c>
      <c r="AU145" s="289" t="s">
        <v>88</v>
      </c>
      <c r="AV145" s="16" t="s">
        <v>167</v>
      </c>
      <c r="AW145" s="16" t="s">
        <v>34</v>
      </c>
      <c r="AX145" s="16" t="s">
        <v>86</v>
      </c>
      <c r="AY145" s="289" t="s">
        <v>160</v>
      </c>
    </row>
    <row r="146" s="12" customFormat="1" ht="22.8" customHeight="1">
      <c r="A146" s="12"/>
      <c r="B146" s="212"/>
      <c r="C146" s="213"/>
      <c r="D146" s="214" t="s">
        <v>77</v>
      </c>
      <c r="E146" s="226" t="s">
        <v>421</v>
      </c>
      <c r="F146" s="226" t="s">
        <v>422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SUM(P147:P157)</f>
        <v>0</v>
      </c>
      <c r="Q146" s="220"/>
      <c r="R146" s="221">
        <f>SUM(R147:R157)</f>
        <v>0.029402999999999999</v>
      </c>
      <c r="S146" s="220"/>
      <c r="T146" s="222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86</v>
      </c>
      <c r="AT146" s="224" t="s">
        <v>77</v>
      </c>
      <c r="AU146" s="224" t="s">
        <v>86</v>
      </c>
      <c r="AY146" s="223" t="s">
        <v>160</v>
      </c>
      <c r="BK146" s="225">
        <f>SUM(BK147:BK157)</f>
        <v>0</v>
      </c>
    </row>
    <row r="147" s="2" customFormat="1" ht="21.75" customHeight="1">
      <c r="A147" s="39"/>
      <c r="B147" s="40"/>
      <c r="C147" s="228" t="s">
        <v>234</v>
      </c>
      <c r="D147" s="228" t="s">
        <v>163</v>
      </c>
      <c r="E147" s="229" t="s">
        <v>1063</v>
      </c>
      <c r="F147" s="230" t="s">
        <v>1064</v>
      </c>
      <c r="G147" s="231" t="s">
        <v>426</v>
      </c>
      <c r="H147" s="232">
        <v>5.3460000000000001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0.0054999999999999997</v>
      </c>
      <c r="R147" s="238">
        <f>Q147*H147</f>
        <v>0.029402999999999999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163</v>
      </c>
      <c r="AU147" s="240" t="s">
        <v>88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167</v>
      </c>
      <c r="BM147" s="240" t="s">
        <v>1065</v>
      </c>
    </row>
    <row r="148" s="2" customFormat="1" ht="21.75" customHeight="1">
      <c r="A148" s="39"/>
      <c r="B148" s="40"/>
      <c r="C148" s="228" t="s">
        <v>238</v>
      </c>
      <c r="D148" s="228" t="s">
        <v>163</v>
      </c>
      <c r="E148" s="229" t="s">
        <v>430</v>
      </c>
      <c r="F148" s="230" t="s">
        <v>431</v>
      </c>
      <c r="G148" s="231" t="s">
        <v>426</v>
      </c>
      <c r="H148" s="232">
        <v>35.911000000000001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167</v>
      </c>
      <c r="AT148" s="240" t="s">
        <v>163</v>
      </c>
      <c r="AU148" s="240" t="s">
        <v>88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167</v>
      </c>
      <c r="BM148" s="240" t="s">
        <v>1066</v>
      </c>
    </row>
    <row r="149" s="2" customFormat="1" ht="21.75" customHeight="1">
      <c r="A149" s="39"/>
      <c r="B149" s="40"/>
      <c r="C149" s="228" t="s">
        <v>242</v>
      </c>
      <c r="D149" s="228" t="s">
        <v>163</v>
      </c>
      <c r="E149" s="229" t="s">
        <v>434</v>
      </c>
      <c r="F149" s="230" t="s">
        <v>435</v>
      </c>
      <c r="G149" s="231" t="s">
        <v>426</v>
      </c>
      <c r="H149" s="232">
        <v>35.911000000000001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163</v>
      </c>
      <c r="AU149" s="240" t="s">
        <v>88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167</v>
      </c>
      <c r="BM149" s="240" t="s">
        <v>1067</v>
      </c>
    </row>
    <row r="150" s="2" customFormat="1" ht="21.75" customHeight="1">
      <c r="A150" s="39"/>
      <c r="B150" s="40"/>
      <c r="C150" s="228" t="s">
        <v>250</v>
      </c>
      <c r="D150" s="228" t="s">
        <v>163</v>
      </c>
      <c r="E150" s="229" t="s">
        <v>438</v>
      </c>
      <c r="F150" s="230" t="s">
        <v>439</v>
      </c>
      <c r="G150" s="231" t="s">
        <v>426</v>
      </c>
      <c r="H150" s="232">
        <v>682.30899999999997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163</v>
      </c>
      <c r="AU150" s="240" t="s">
        <v>88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167</v>
      </c>
      <c r="BM150" s="240" t="s">
        <v>1068</v>
      </c>
    </row>
    <row r="151" s="13" customFormat="1">
      <c r="A151" s="13"/>
      <c r="B151" s="242"/>
      <c r="C151" s="243"/>
      <c r="D151" s="244" t="s">
        <v>169</v>
      </c>
      <c r="E151" s="243"/>
      <c r="F151" s="246" t="s">
        <v>1069</v>
      </c>
      <c r="G151" s="243"/>
      <c r="H151" s="247">
        <v>682.30899999999997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169</v>
      </c>
      <c r="AU151" s="253" t="s">
        <v>88</v>
      </c>
      <c r="AV151" s="13" t="s">
        <v>88</v>
      </c>
      <c r="AW151" s="13" t="s">
        <v>4</v>
      </c>
      <c r="AX151" s="13" t="s">
        <v>86</v>
      </c>
      <c r="AY151" s="253" t="s">
        <v>160</v>
      </c>
    </row>
    <row r="152" s="2" customFormat="1" ht="21.75" customHeight="1">
      <c r="A152" s="39"/>
      <c r="B152" s="40"/>
      <c r="C152" s="228" t="s">
        <v>8</v>
      </c>
      <c r="D152" s="228" t="s">
        <v>163</v>
      </c>
      <c r="E152" s="229" t="s">
        <v>1070</v>
      </c>
      <c r="F152" s="230" t="s">
        <v>1071</v>
      </c>
      <c r="G152" s="231" t="s">
        <v>426</v>
      </c>
      <c r="H152" s="232">
        <v>0.20000000000000001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167</v>
      </c>
      <c r="AT152" s="240" t="s">
        <v>163</v>
      </c>
      <c r="AU152" s="240" t="s">
        <v>88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167</v>
      </c>
      <c r="BM152" s="240" t="s">
        <v>1072</v>
      </c>
    </row>
    <row r="153" s="2" customFormat="1">
      <c r="A153" s="39"/>
      <c r="B153" s="40"/>
      <c r="C153" s="41"/>
      <c r="D153" s="244" t="s">
        <v>186</v>
      </c>
      <c r="E153" s="41"/>
      <c r="F153" s="254" t="s">
        <v>1073</v>
      </c>
      <c r="G153" s="41"/>
      <c r="H153" s="41"/>
      <c r="I153" s="255"/>
      <c r="J153" s="41"/>
      <c r="K153" s="41"/>
      <c r="L153" s="45"/>
      <c r="M153" s="256"/>
      <c r="N153" s="25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186</v>
      </c>
      <c r="AU153" s="18" t="s">
        <v>88</v>
      </c>
    </row>
    <row r="154" s="2" customFormat="1" ht="44.25" customHeight="1">
      <c r="A154" s="39"/>
      <c r="B154" s="40"/>
      <c r="C154" s="228" t="s">
        <v>263</v>
      </c>
      <c r="D154" s="228" t="s">
        <v>163</v>
      </c>
      <c r="E154" s="229" t="s">
        <v>1074</v>
      </c>
      <c r="F154" s="230" t="s">
        <v>1075</v>
      </c>
      <c r="G154" s="231" t="s">
        <v>426</v>
      </c>
      <c r="H154" s="232">
        <v>20.084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167</v>
      </c>
      <c r="AT154" s="240" t="s">
        <v>163</v>
      </c>
      <c r="AU154" s="240" t="s">
        <v>88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167</v>
      </c>
      <c r="BM154" s="240" t="s">
        <v>1076</v>
      </c>
    </row>
    <row r="155" s="2" customFormat="1" ht="21.75" customHeight="1">
      <c r="A155" s="39"/>
      <c r="B155" s="40"/>
      <c r="C155" s="228" t="s">
        <v>273</v>
      </c>
      <c r="D155" s="228" t="s">
        <v>163</v>
      </c>
      <c r="E155" s="229" t="s">
        <v>1077</v>
      </c>
      <c r="F155" s="230" t="s">
        <v>1078</v>
      </c>
      <c r="G155" s="231" t="s">
        <v>426</v>
      </c>
      <c r="H155" s="232">
        <v>2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167</v>
      </c>
      <c r="AT155" s="240" t="s">
        <v>163</v>
      </c>
      <c r="AU155" s="240" t="s">
        <v>88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167</v>
      </c>
      <c r="BM155" s="240" t="s">
        <v>1079</v>
      </c>
    </row>
    <row r="156" s="2" customFormat="1" ht="21.75" customHeight="1">
      <c r="A156" s="39"/>
      <c r="B156" s="40"/>
      <c r="C156" s="228" t="s">
        <v>278</v>
      </c>
      <c r="D156" s="228" t="s">
        <v>163</v>
      </c>
      <c r="E156" s="229" t="s">
        <v>866</v>
      </c>
      <c r="F156" s="230" t="s">
        <v>1080</v>
      </c>
      <c r="G156" s="231" t="s">
        <v>426</v>
      </c>
      <c r="H156" s="232">
        <v>8.3379999999999992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163</v>
      </c>
      <c r="AU156" s="240" t="s">
        <v>88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167</v>
      </c>
      <c r="BM156" s="240" t="s">
        <v>1081</v>
      </c>
    </row>
    <row r="157" s="2" customFormat="1" ht="33" customHeight="1">
      <c r="A157" s="39"/>
      <c r="B157" s="40"/>
      <c r="C157" s="228" t="s">
        <v>282</v>
      </c>
      <c r="D157" s="228" t="s">
        <v>163</v>
      </c>
      <c r="E157" s="229" t="s">
        <v>1082</v>
      </c>
      <c r="F157" s="230" t="s">
        <v>1083</v>
      </c>
      <c r="G157" s="231" t="s">
        <v>426</v>
      </c>
      <c r="H157" s="232">
        <v>5.3460000000000001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163</v>
      </c>
      <c r="AU157" s="240" t="s">
        <v>88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167</v>
      </c>
      <c r="BM157" s="240" t="s">
        <v>1084</v>
      </c>
    </row>
    <row r="158" s="12" customFormat="1" ht="22.8" customHeight="1">
      <c r="A158" s="12"/>
      <c r="B158" s="212"/>
      <c r="C158" s="213"/>
      <c r="D158" s="214" t="s">
        <v>77</v>
      </c>
      <c r="E158" s="226" t="s">
        <v>452</v>
      </c>
      <c r="F158" s="226" t="s">
        <v>453</v>
      </c>
      <c r="G158" s="213"/>
      <c r="H158" s="213"/>
      <c r="I158" s="216"/>
      <c r="J158" s="227">
        <f>BK158</f>
        <v>0</v>
      </c>
      <c r="K158" s="213"/>
      <c r="L158" s="218"/>
      <c r="M158" s="219"/>
      <c r="N158" s="220"/>
      <c r="O158" s="220"/>
      <c r="P158" s="221">
        <f>P159</f>
        <v>0</v>
      </c>
      <c r="Q158" s="220"/>
      <c r="R158" s="221">
        <f>R159</f>
        <v>0</v>
      </c>
      <c r="S158" s="220"/>
      <c r="T158" s="22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86</v>
      </c>
      <c r="AT158" s="224" t="s">
        <v>77</v>
      </c>
      <c r="AU158" s="224" t="s">
        <v>86</v>
      </c>
      <c r="AY158" s="223" t="s">
        <v>160</v>
      </c>
      <c r="BK158" s="225">
        <f>BK159</f>
        <v>0</v>
      </c>
    </row>
    <row r="159" s="2" customFormat="1" ht="16.5" customHeight="1">
      <c r="A159" s="39"/>
      <c r="B159" s="40"/>
      <c r="C159" s="228" t="s">
        <v>292</v>
      </c>
      <c r="D159" s="228" t="s">
        <v>163</v>
      </c>
      <c r="E159" s="229" t="s">
        <v>455</v>
      </c>
      <c r="F159" s="230" t="s">
        <v>456</v>
      </c>
      <c r="G159" s="231" t="s">
        <v>426</v>
      </c>
      <c r="H159" s="232">
        <v>3.1829999999999998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163</v>
      </c>
      <c r="AU159" s="240" t="s">
        <v>88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167</v>
      </c>
      <c r="BM159" s="240" t="s">
        <v>1085</v>
      </c>
    </row>
    <row r="160" s="12" customFormat="1" ht="25.92" customHeight="1">
      <c r="A160" s="12"/>
      <c r="B160" s="212"/>
      <c r="C160" s="213"/>
      <c r="D160" s="214" t="s">
        <v>77</v>
      </c>
      <c r="E160" s="215" t="s">
        <v>458</v>
      </c>
      <c r="F160" s="215" t="s">
        <v>459</v>
      </c>
      <c r="G160" s="213"/>
      <c r="H160" s="213"/>
      <c r="I160" s="216"/>
      <c r="J160" s="217">
        <f>BK160</f>
        <v>0</v>
      </c>
      <c r="K160" s="213"/>
      <c r="L160" s="218"/>
      <c r="M160" s="219"/>
      <c r="N160" s="220"/>
      <c r="O160" s="220"/>
      <c r="P160" s="221">
        <f>P161+P164+P210+P255+P269</f>
        <v>0</v>
      </c>
      <c r="Q160" s="220"/>
      <c r="R160" s="221">
        <f>R161+R164+R210+R255+R269</f>
        <v>0.21967600000000001</v>
      </c>
      <c r="S160" s="220"/>
      <c r="T160" s="222">
        <f>T161+T164+T210+T255+T269</f>
        <v>13.683969600000001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88</v>
      </c>
      <c r="AT160" s="224" t="s">
        <v>77</v>
      </c>
      <c r="AU160" s="224" t="s">
        <v>78</v>
      </c>
      <c r="AY160" s="223" t="s">
        <v>160</v>
      </c>
      <c r="BK160" s="225">
        <f>BK161+BK164+BK210+BK255+BK269</f>
        <v>0</v>
      </c>
    </row>
    <row r="161" s="12" customFormat="1" ht="22.8" customHeight="1">
      <c r="A161" s="12"/>
      <c r="B161" s="212"/>
      <c r="C161" s="213"/>
      <c r="D161" s="214" t="s">
        <v>77</v>
      </c>
      <c r="E161" s="226" t="s">
        <v>466</v>
      </c>
      <c r="F161" s="226" t="s">
        <v>1086</v>
      </c>
      <c r="G161" s="213"/>
      <c r="H161" s="213"/>
      <c r="I161" s="216"/>
      <c r="J161" s="227">
        <f>BK161</f>
        <v>0</v>
      </c>
      <c r="K161" s="213"/>
      <c r="L161" s="218"/>
      <c r="M161" s="219"/>
      <c r="N161" s="220"/>
      <c r="O161" s="220"/>
      <c r="P161" s="221">
        <f>SUM(P162:P163)</f>
        <v>0</v>
      </c>
      <c r="Q161" s="220"/>
      <c r="R161" s="221">
        <f>SUM(R162:R163)</f>
        <v>0</v>
      </c>
      <c r="S161" s="220"/>
      <c r="T161" s="222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3" t="s">
        <v>88</v>
      </c>
      <c r="AT161" s="224" t="s">
        <v>77</v>
      </c>
      <c r="AU161" s="224" t="s">
        <v>86</v>
      </c>
      <c r="AY161" s="223" t="s">
        <v>160</v>
      </c>
      <c r="BK161" s="225">
        <f>SUM(BK162:BK163)</f>
        <v>0</v>
      </c>
    </row>
    <row r="162" s="2" customFormat="1" ht="21.75" customHeight="1">
      <c r="A162" s="39"/>
      <c r="B162" s="40"/>
      <c r="C162" s="228" t="s">
        <v>7</v>
      </c>
      <c r="D162" s="228" t="s">
        <v>163</v>
      </c>
      <c r="E162" s="229" t="s">
        <v>1087</v>
      </c>
      <c r="F162" s="230" t="s">
        <v>1088</v>
      </c>
      <c r="G162" s="231" t="s">
        <v>173</v>
      </c>
      <c r="H162" s="232">
        <v>2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263</v>
      </c>
      <c r="AT162" s="240" t="s">
        <v>163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263</v>
      </c>
      <c r="BM162" s="240" t="s">
        <v>1089</v>
      </c>
    </row>
    <row r="163" s="2" customFormat="1" ht="16.5" customHeight="1">
      <c r="A163" s="39"/>
      <c r="B163" s="40"/>
      <c r="C163" s="290" t="s">
        <v>302</v>
      </c>
      <c r="D163" s="290" t="s">
        <v>311</v>
      </c>
      <c r="E163" s="291" t="s">
        <v>1090</v>
      </c>
      <c r="F163" s="292" t="s">
        <v>1091</v>
      </c>
      <c r="G163" s="293" t="s">
        <v>173</v>
      </c>
      <c r="H163" s="294">
        <v>2</v>
      </c>
      <c r="I163" s="295"/>
      <c r="J163" s="296">
        <f>ROUND(I163*H163,2)</f>
        <v>0</v>
      </c>
      <c r="K163" s="297"/>
      <c r="L163" s="298"/>
      <c r="M163" s="299" t="s">
        <v>1</v>
      </c>
      <c r="N163" s="300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347</v>
      </c>
      <c r="AT163" s="240" t="s">
        <v>311</v>
      </c>
      <c r="AU163" s="240" t="s">
        <v>88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263</v>
      </c>
      <c r="BM163" s="240" t="s">
        <v>1092</v>
      </c>
    </row>
    <row r="164" s="12" customFormat="1" ht="22.8" customHeight="1">
      <c r="A164" s="12"/>
      <c r="B164" s="212"/>
      <c r="C164" s="213"/>
      <c r="D164" s="214" t="s">
        <v>77</v>
      </c>
      <c r="E164" s="226" t="s">
        <v>880</v>
      </c>
      <c r="F164" s="226" t="s">
        <v>881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SUM(P165:P209)</f>
        <v>0</v>
      </c>
      <c r="Q164" s="220"/>
      <c r="R164" s="221">
        <f>SUM(R165:R209)</f>
        <v>0</v>
      </c>
      <c r="S164" s="220"/>
      <c r="T164" s="222">
        <f>SUM(T165:T209)</f>
        <v>8.3378399999999999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88</v>
      </c>
      <c r="AT164" s="224" t="s">
        <v>77</v>
      </c>
      <c r="AU164" s="224" t="s">
        <v>86</v>
      </c>
      <c r="AY164" s="223" t="s">
        <v>160</v>
      </c>
      <c r="BK164" s="225">
        <f>SUM(BK165:BK209)</f>
        <v>0</v>
      </c>
    </row>
    <row r="165" s="2" customFormat="1" ht="16.5" customHeight="1">
      <c r="A165" s="39"/>
      <c r="B165" s="40"/>
      <c r="C165" s="228" t="s">
        <v>306</v>
      </c>
      <c r="D165" s="228" t="s">
        <v>163</v>
      </c>
      <c r="E165" s="229" t="s">
        <v>1093</v>
      </c>
      <c r="F165" s="230" t="s">
        <v>1094</v>
      </c>
      <c r="G165" s="231" t="s">
        <v>184</v>
      </c>
      <c r="H165" s="232">
        <v>311.19999999999999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263</v>
      </c>
      <c r="AT165" s="240" t="s">
        <v>163</v>
      </c>
      <c r="AU165" s="240" t="s">
        <v>88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263</v>
      </c>
      <c r="BM165" s="240" t="s">
        <v>1095</v>
      </c>
    </row>
    <row r="166" s="13" customFormat="1">
      <c r="A166" s="13"/>
      <c r="B166" s="242"/>
      <c r="C166" s="243"/>
      <c r="D166" s="244" t="s">
        <v>169</v>
      </c>
      <c r="E166" s="245" t="s">
        <v>1</v>
      </c>
      <c r="F166" s="246" t="s">
        <v>1096</v>
      </c>
      <c r="G166" s="243"/>
      <c r="H166" s="247">
        <v>170.80000000000001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169</v>
      </c>
      <c r="AU166" s="253" t="s">
        <v>88</v>
      </c>
      <c r="AV166" s="13" t="s">
        <v>88</v>
      </c>
      <c r="AW166" s="13" t="s">
        <v>34</v>
      </c>
      <c r="AX166" s="13" t="s">
        <v>78</v>
      </c>
      <c r="AY166" s="253" t="s">
        <v>160</v>
      </c>
    </row>
    <row r="167" s="13" customFormat="1">
      <c r="A167" s="13"/>
      <c r="B167" s="242"/>
      <c r="C167" s="243"/>
      <c r="D167" s="244" t="s">
        <v>169</v>
      </c>
      <c r="E167" s="245" t="s">
        <v>1</v>
      </c>
      <c r="F167" s="246" t="s">
        <v>1097</v>
      </c>
      <c r="G167" s="243"/>
      <c r="H167" s="247">
        <v>140.40000000000001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169</v>
      </c>
      <c r="AU167" s="253" t="s">
        <v>88</v>
      </c>
      <c r="AV167" s="13" t="s">
        <v>88</v>
      </c>
      <c r="AW167" s="13" t="s">
        <v>34</v>
      </c>
      <c r="AX167" s="13" t="s">
        <v>78</v>
      </c>
      <c r="AY167" s="253" t="s">
        <v>160</v>
      </c>
    </row>
    <row r="168" s="16" customFormat="1">
      <c r="A168" s="16"/>
      <c r="B168" s="279"/>
      <c r="C168" s="280"/>
      <c r="D168" s="244" t="s">
        <v>169</v>
      </c>
      <c r="E168" s="281" t="s">
        <v>1</v>
      </c>
      <c r="F168" s="282" t="s">
        <v>205</v>
      </c>
      <c r="G168" s="280"/>
      <c r="H168" s="283">
        <v>311.20000000000005</v>
      </c>
      <c r="I168" s="284"/>
      <c r="J168" s="280"/>
      <c r="K168" s="280"/>
      <c r="L168" s="285"/>
      <c r="M168" s="286"/>
      <c r="N168" s="287"/>
      <c r="O168" s="287"/>
      <c r="P168" s="287"/>
      <c r="Q168" s="287"/>
      <c r="R168" s="287"/>
      <c r="S168" s="287"/>
      <c r="T168" s="28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9" t="s">
        <v>169</v>
      </c>
      <c r="AU168" s="289" t="s">
        <v>88</v>
      </c>
      <c r="AV168" s="16" t="s">
        <v>167</v>
      </c>
      <c r="AW168" s="16" t="s">
        <v>34</v>
      </c>
      <c r="AX168" s="16" t="s">
        <v>86</v>
      </c>
      <c r="AY168" s="289" t="s">
        <v>160</v>
      </c>
    </row>
    <row r="169" s="2" customFormat="1" ht="33" customHeight="1">
      <c r="A169" s="39"/>
      <c r="B169" s="40"/>
      <c r="C169" s="228" t="s">
        <v>310</v>
      </c>
      <c r="D169" s="228" t="s">
        <v>163</v>
      </c>
      <c r="E169" s="229" t="s">
        <v>882</v>
      </c>
      <c r="F169" s="230" t="s">
        <v>883</v>
      </c>
      <c r="G169" s="231" t="s">
        <v>166</v>
      </c>
      <c r="H169" s="232">
        <v>11.081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263</v>
      </c>
      <c r="AT169" s="240" t="s">
        <v>163</v>
      </c>
      <c r="AU169" s="240" t="s">
        <v>88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263</v>
      </c>
      <c r="BM169" s="240" t="s">
        <v>1098</v>
      </c>
    </row>
    <row r="170" s="2" customFormat="1" ht="21.75" customHeight="1">
      <c r="A170" s="39"/>
      <c r="B170" s="40"/>
      <c r="C170" s="228" t="s">
        <v>316</v>
      </c>
      <c r="D170" s="228" t="s">
        <v>163</v>
      </c>
      <c r="E170" s="229" t="s">
        <v>886</v>
      </c>
      <c r="F170" s="230" t="s">
        <v>1099</v>
      </c>
      <c r="G170" s="231" t="s">
        <v>184</v>
      </c>
      <c r="H170" s="232">
        <v>93.359999999999999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0.02</v>
      </c>
      <c r="T170" s="239">
        <f>S170*H170</f>
        <v>1.8672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263</v>
      </c>
      <c r="AT170" s="240" t="s">
        <v>163</v>
      </c>
      <c r="AU170" s="240" t="s">
        <v>88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263</v>
      </c>
      <c r="BM170" s="240" t="s">
        <v>1100</v>
      </c>
    </row>
    <row r="171" s="13" customFormat="1">
      <c r="A171" s="13"/>
      <c r="B171" s="242"/>
      <c r="C171" s="243"/>
      <c r="D171" s="244" t="s">
        <v>169</v>
      </c>
      <c r="E171" s="243"/>
      <c r="F171" s="246" t="s">
        <v>1101</v>
      </c>
      <c r="G171" s="243"/>
      <c r="H171" s="247">
        <v>93.359999999999999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169</v>
      </c>
      <c r="AU171" s="253" t="s">
        <v>88</v>
      </c>
      <c r="AV171" s="13" t="s">
        <v>88</v>
      </c>
      <c r="AW171" s="13" t="s">
        <v>4</v>
      </c>
      <c r="AX171" s="13" t="s">
        <v>86</v>
      </c>
      <c r="AY171" s="253" t="s">
        <v>160</v>
      </c>
    </row>
    <row r="172" s="2" customFormat="1" ht="21.75" customHeight="1">
      <c r="A172" s="39"/>
      <c r="B172" s="40"/>
      <c r="C172" s="228" t="s">
        <v>322</v>
      </c>
      <c r="D172" s="228" t="s">
        <v>163</v>
      </c>
      <c r="E172" s="229" t="s">
        <v>1102</v>
      </c>
      <c r="F172" s="230" t="s">
        <v>1103</v>
      </c>
      <c r="G172" s="231" t="s">
        <v>209</v>
      </c>
      <c r="H172" s="232">
        <v>191.72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263</v>
      </c>
      <c r="AT172" s="240" t="s">
        <v>163</v>
      </c>
      <c r="AU172" s="240" t="s">
        <v>88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263</v>
      </c>
      <c r="BM172" s="240" t="s">
        <v>1104</v>
      </c>
    </row>
    <row r="173" s="13" customFormat="1">
      <c r="A173" s="13"/>
      <c r="B173" s="242"/>
      <c r="C173" s="243"/>
      <c r="D173" s="244" t="s">
        <v>169</v>
      </c>
      <c r="E173" s="245" t="s">
        <v>1</v>
      </c>
      <c r="F173" s="246" t="s">
        <v>1105</v>
      </c>
      <c r="G173" s="243"/>
      <c r="H173" s="247">
        <v>294.12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169</v>
      </c>
      <c r="AU173" s="253" t="s">
        <v>88</v>
      </c>
      <c r="AV173" s="13" t="s">
        <v>88</v>
      </c>
      <c r="AW173" s="13" t="s">
        <v>34</v>
      </c>
      <c r="AX173" s="13" t="s">
        <v>78</v>
      </c>
      <c r="AY173" s="253" t="s">
        <v>160</v>
      </c>
    </row>
    <row r="174" s="13" customFormat="1">
      <c r="A174" s="13"/>
      <c r="B174" s="242"/>
      <c r="C174" s="243"/>
      <c r="D174" s="244" t="s">
        <v>169</v>
      </c>
      <c r="E174" s="245" t="s">
        <v>1</v>
      </c>
      <c r="F174" s="246" t="s">
        <v>1106</v>
      </c>
      <c r="G174" s="243"/>
      <c r="H174" s="247">
        <v>-102.40000000000001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169</v>
      </c>
      <c r="AU174" s="253" t="s">
        <v>88</v>
      </c>
      <c r="AV174" s="13" t="s">
        <v>88</v>
      </c>
      <c r="AW174" s="13" t="s">
        <v>34</v>
      </c>
      <c r="AX174" s="13" t="s">
        <v>78</v>
      </c>
      <c r="AY174" s="253" t="s">
        <v>160</v>
      </c>
    </row>
    <row r="175" s="16" customFormat="1">
      <c r="A175" s="16"/>
      <c r="B175" s="279"/>
      <c r="C175" s="280"/>
      <c r="D175" s="244" t="s">
        <v>169</v>
      </c>
      <c r="E175" s="281" t="s">
        <v>1</v>
      </c>
      <c r="F175" s="282" t="s">
        <v>205</v>
      </c>
      <c r="G175" s="280"/>
      <c r="H175" s="283">
        <v>191.72</v>
      </c>
      <c r="I175" s="284"/>
      <c r="J175" s="280"/>
      <c r="K175" s="280"/>
      <c r="L175" s="285"/>
      <c r="M175" s="286"/>
      <c r="N175" s="287"/>
      <c r="O175" s="287"/>
      <c r="P175" s="287"/>
      <c r="Q175" s="287"/>
      <c r="R175" s="287"/>
      <c r="S175" s="287"/>
      <c r="T175" s="28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9" t="s">
        <v>169</v>
      </c>
      <c r="AU175" s="289" t="s">
        <v>88</v>
      </c>
      <c r="AV175" s="16" t="s">
        <v>167</v>
      </c>
      <c r="AW175" s="16" t="s">
        <v>34</v>
      </c>
      <c r="AX175" s="16" t="s">
        <v>86</v>
      </c>
      <c r="AY175" s="289" t="s">
        <v>160</v>
      </c>
    </row>
    <row r="176" s="2" customFormat="1" ht="16.5" customHeight="1">
      <c r="A176" s="39"/>
      <c r="B176" s="40"/>
      <c r="C176" s="290" t="s">
        <v>326</v>
      </c>
      <c r="D176" s="290" t="s">
        <v>311</v>
      </c>
      <c r="E176" s="291" t="s">
        <v>1107</v>
      </c>
      <c r="F176" s="292" t="s">
        <v>1108</v>
      </c>
      <c r="G176" s="293" t="s">
        <v>166</v>
      </c>
      <c r="H176" s="294">
        <v>5.2720000000000002</v>
      </c>
      <c r="I176" s="295"/>
      <c r="J176" s="296">
        <f>ROUND(I176*H176,2)</f>
        <v>0</v>
      </c>
      <c r="K176" s="297"/>
      <c r="L176" s="298"/>
      <c r="M176" s="299" t="s">
        <v>1</v>
      </c>
      <c r="N176" s="300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347</v>
      </c>
      <c r="AT176" s="240" t="s">
        <v>311</v>
      </c>
      <c r="AU176" s="240" t="s">
        <v>88</v>
      </c>
      <c r="AY176" s="18" t="s">
        <v>160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263</v>
      </c>
      <c r="BM176" s="240" t="s">
        <v>1109</v>
      </c>
    </row>
    <row r="177" s="13" customFormat="1">
      <c r="A177" s="13"/>
      <c r="B177" s="242"/>
      <c r="C177" s="243"/>
      <c r="D177" s="244" t="s">
        <v>169</v>
      </c>
      <c r="E177" s="245" t="s">
        <v>1</v>
      </c>
      <c r="F177" s="246" t="s">
        <v>1110</v>
      </c>
      <c r="G177" s="243"/>
      <c r="H177" s="247">
        <v>4.7930000000000001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169</v>
      </c>
      <c r="AU177" s="253" t="s">
        <v>88</v>
      </c>
      <c r="AV177" s="13" t="s">
        <v>88</v>
      </c>
      <c r="AW177" s="13" t="s">
        <v>34</v>
      </c>
      <c r="AX177" s="13" t="s">
        <v>86</v>
      </c>
      <c r="AY177" s="253" t="s">
        <v>160</v>
      </c>
    </row>
    <row r="178" s="13" customFormat="1">
      <c r="A178" s="13"/>
      <c r="B178" s="242"/>
      <c r="C178" s="243"/>
      <c r="D178" s="244" t="s">
        <v>169</v>
      </c>
      <c r="E178" s="243"/>
      <c r="F178" s="246" t="s">
        <v>1111</v>
      </c>
      <c r="G178" s="243"/>
      <c r="H178" s="247">
        <v>5.2720000000000002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169</v>
      </c>
      <c r="AU178" s="253" t="s">
        <v>88</v>
      </c>
      <c r="AV178" s="13" t="s">
        <v>88</v>
      </c>
      <c r="AW178" s="13" t="s">
        <v>4</v>
      </c>
      <c r="AX178" s="13" t="s">
        <v>86</v>
      </c>
      <c r="AY178" s="253" t="s">
        <v>160</v>
      </c>
    </row>
    <row r="179" s="2" customFormat="1" ht="21.75" customHeight="1">
      <c r="A179" s="39"/>
      <c r="B179" s="40"/>
      <c r="C179" s="228" t="s">
        <v>330</v>
      </c>
      <c r="D179" s="228" t="s">
        <v>163</v>
      </c>
      <c r="E179" s="229" t="s">
        <v>893</v>
      </c>
      <c r="F179" s="230" t="s">
        <v>894</v>
      </c>
      <c r="G179" s="231" t="s">
        <v>209</v>
      </c>
      <c r="H179" s="232">
        <v>102.40000000000001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263</v>
      </c>
      <c r="AT179" s="240" t="s">
        <v>163</v>
      </c>
      <c r="AU179" s="240" t="s">
        <v>88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263</v>
      </c>
      <c r="BM179" s="240" t="s">
        <v>1112</v>
      </c>
    </row>
    <row r="180" s="14" customFormat="1">
      <c r="A180" s="14"/>
      <c r="B180" s="258"/>
      <c r="C180" s="259"/>
      <c r="D180" s="244" t="s">
        <v>169</v>
      </c>
      <c r="E180" s="260" t="s">
        <v>1</v>
      </c>
      <c r="F180" s="261" t="s">
        <v>1113</v>
      </c>
      <c r="G180" s="259"/>
      <c r="H180" s="260" t="s">
        <v>1</v>
      </c>
      <c r="I180" s="262"/>
      <c r="J180" s="259"/>
      <c r="K180" s="259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169</v>
      </c>
      <c r="AU180" s="267" t="s">
        <v>88</v>
      </c>
      <c r="AV180" s="14" t="s">
        <v>86</v>
      </c>
      <c r="AW180" s="14" t="s">
        <v>34</v>
      </c>
      <c r="AX180" s="14" t="s">
        <v>78</v>
      </c>
      <c r="AY180" s="267" t="s">
        <v>160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1114</v>
      </c>
      <c r="G181" s="243"/>
      <c r="H181" s="247">
        <v>24.399999999999999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169</v>
      </c>
      <c r="AU181" s="253" t="s">
        <v>88</v>
      </c>
      <c r="AV181" s="13" t="s">
        <v>88</v>
      </c>
      <c r="AW181" s="13" t="s">
        <v>34</v>
      </c>
      <c r="AX181" s="13" t="s">
        <v>78</v>
      </c>
      <c r="AY181" s="253" t="s">
        <v>160</v>
      </c>
    </row>
    <row r="182" s="13" customFormat="1">
      <c r="A182" s="13"/>
      <c r="B182" s="242"/>
      <c r="C182" s="243"/>
      <c r="D182" s="244" t="s">
        <v>169</v>
      </c>
      <c r="E182" s="245" t="s">
        <v>1</v>
      </c>
      <c r="F182" s="246" t="s">
        <v>1115</v>
      </c>
      <c r="G182" s="243"/>
      <c r="H182" s="247">
        <v>45.600000000000001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169</v>
      </c>
      <c r="AU182" s="253" t="s">
        <v>88</v>
      </c>
      <c r="AV182" s="13" t="s">
        <v>88</v>
      </c>
      <c r="AW182" s="13" t="s">
        <v>34</v>
      </c>
      <c r="AX182" s="13" t="s">
        <v>78</v>
      </c>
      <c r="AY182" s="253" t="s">
        <v>160</v>
      </c>
    </row>
    <row r="183" s="14" customFormat="1">
      <c r="A183" s="14"/>
      <c r="B183" s="258"/>
      <c r="C183" s="259"/>
      <c r="D183" s="244" t="s">
        <v>169</v>
      </c>
      <c r="E183" s="260" t="s">
        <v>1</v>
      </c>
      <c r="F183" s="261" t="s">
        <v>1116</v>
      </c>
      <c r="G183" s="259"/>
      <c r="H183" s="260" t="s">
        <v>1</v>
      </c>
      <c r="I183" s="262"/>
      <c r="J183" s="259"/>
      <c r="K183" s="259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169</v>
      </c>
      <c r="AU183" s="267" t="s">
        <v>88</v>
      </c>
      <c r="AV183" s="14" t="s">
        <v>86</v>
      </c>
      <c r="AW183" s="14" t="s">
        <v>34</v>
      </c>
      <c r="AX183" s="14" t="s">
        <v>78</v>
      </c>
      <c r="AY183" s="267" t="s">
        <v>160</v>
      </c>
    </row>
    <row r="184" s="13" customFormat="1">
      <c r="A184" s="13"/>
      <c r="B184" s="242"/>
      <c r="C184" s="243"/>
      <c r="D184" s="244" t="s">
        <v>169</v>
      </c>
      <c r="E184" s="245" t="s">
        <v>1</v>
      </c>
      <c r="F184" s="246" t="s">
        <v>1117</v>
      </c>
      <c r="G184" s="243"/>
      <c r="H184" s="247">
        <v>10.800000000000001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169</v>
      </c>
      <c r="AU184" s="253" t="s">
        <v>88</v>
      </c>
      <c r="AV184" s="13" t="s">
        <v>88</v>
      </c>
      <c r="AW184" s="13" t="s">
        <v>34</v>
      </c>
      <c r="AX184" s="13" t="s">
        <v>78</v>
      </c>
      <c r="AY184" s="253" t="s">
        <v>160</v>
      </c>
    </row>
    <row r="185" s="13" customFormat="1">
      <c r="A185" s="13"/>
      <c r="B185" s="242"/>
      <c r="C185" s="243"/>
      <c r="D185" s="244" t="s">
        <v>169</v>
      </c>
      <c r="E185" s="245" t="s">
        <v>1</v>
      </c>
      <c r="F185" s="246" t="s">
        <v>1118</v>
      </c>
      <c r="G185" s="243"/>
      <c r="H185" s="247">
        <v>21.600000000000001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169</v>
      </c>
      <c r="AU185" s="253" t="s">
        <v>88</v>
      </c>
      <c r="AV185" s="13" t="s">
        <v>88</v>
      </c>
      <c r="AW185" s="13" t="s">
        <v>34</v>
      </c>
      <c r="AX185" s="13" t="s">
        <v>78</v>
      </c>
      <c r="AY185" s="253" t="s">
        <v>160</v>
      </c>
    </row>
    <row r="186" s="16" customFormat="1">
      <c r="A186" s="16"/>
      <c r="B186" s="279"/>
      <c r="C186" s="280"/>
      <c r="D186" s="244" t="s">
        <v>169</v>
      </c>
      <c r="E186" s="281" t="s">
        <v>1</v>
      </c>
      <c r="F186" s="282" t="s">
        <v>205</v>
      </c>
      <c r="G186" s="280"/>
      <c r="H186" s="283">
        <v>102.40000000000001</v>
      </c>
      <c r="I186" s="284"/>
      <c r="J186" s="280"/>
      <c r="K186" s="280"/>
      <c r="L186" s="285"/>
      <c r="M186" s="286"/>
      <c r="N186" s="287"/>
      <c r="O186" s="287"/>
      <c r="P186" s="287"/>
      <c r="Q186" s="287"/>
      <c r="R186" s="287"/>
      <c r="S186" s="287"/>
      <c r="T186" s="28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89" t="s">
        <v>169</v>
      </c>
      <c r="AU186" s="289" t="s">
        <v>88</v>
      </c>
      <c r="AV186" s="16" t="s">
        <v>167</v>
      </c>
      <c r="AW186" s="16" t="s">
        <v>34</v>
      </c>
      <c r="AX186" s="16" t="s">
        <v>86</v>
      </c>
      <c r="AY186" s="289" t="s">
        <v>160</v>
      </c>
    </row>
    <row r="187" s="2" customFormat="1" ht="16.5" customHeight="1">
      <c r="A187" s="39"/>
      <c r="B187" s="40"/>
      <c r="C187" s="290" t="s">
        <v>334</v>
      </c>
      <c r="D187" s="290" t="s">
        <v>311</v>
      </c>
      <c r="E187" s="291" t="s">
        <v>897</v>
      </c>
      <c r="F187" s="292" t="s">
        <v>898</v>
      </c>
      <c r="G187" s="293" t="s">
        <v>209</v>
      </c>
      <c r="H187" s="294">
        <v>117.76000000000001</v>
      </c>
      <c r="I187" s="295"/>
      <c r="J187" s="296">
        <f>ROUND(I187*H187,2)</f>
        <v>0</v>
      </c>
      <c r="K187" s="297"/>
      <c r="L187" s="298"/>
      <c r="M187" s="299" t="s">
        <v>1</v>
      </c>
      <c r="N187" s="300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347</v>
      </c>
      <c r="AT187" s="240" t="s">
        <v>311</v>
      </c>
      <c r="AU187" s="240" t="s">
        <v>88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263</v>
      </c>
      <c r="BM187" s="240" t="s">
        <v>1119</v>
      </c>
    </row>
    <row r="188" s="13" customFormat="1">
      <c r="A188" s="13"/>
      <c r="B188" s="242"/>
      <c r="C188" s="243"/>
      <c r="D188" s="244" t="s">
        <v>169</v>
      </c>
      <c r="E188" s="243"/>
      <c r="F188" s="246" t="s">
        <v>1120</v>
      </c>
      <c r="G188" s="243"/>
      <c r="H188" s="247">
        <v>117.76000000000001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169</v>
      </c>
      <c r="AU188" s="253" t="s">
        <v>88</v>
      </c>
      <c r="AV188" s="13" t="s">
        <v>88</v>
      </c>
      <c r="AW188" s="13" t="s">
        <v>4</v>
      </c>
      <c r="AX188" s="13" t="s">
        <v>86</v>
      </c>
      <c r="AY188" s="253" t="s">
        <v>160</v>
      </c>
    </row>
    <row r="189" s="2" customFormat="1" ht="16.5" customHeight="1">
      <c r="A189" s="39"/>
      <c r="B189" s="40"/>
      <c r="C189" s="228" t="s">
        <v>338</v>
      </c>
      <c r="D189" s="228" t="s">
        <v>163</v>
      </c>
      <c r="E189" s="229" t="s">
        <v>901</v>
      </c>
      <c r="F189" s="230" t="s">
        <v>902</v>
      </c>
      <c r="G189" s="231" t="s">
        <v>209</v>
      </c>
      <c r="H189" s="232">
        <v>294.12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0.014999999999999999</v>
      </c>
      <c r="T189" s="239">
        <f>S189*H189</f>
        <v>4.4117999999999995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263</v>
      </c>
      <c r="AT189" s="240" t="s">
        <v>163</v>
      </c>
      <c r="AU189" s="240" t="s">
        <v>88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263</v>
      </c>
      <c r="BM189" s="240" t="s">
        <v>1121</v>
      </c>
    </row>
    <row r="190" s="2" customFormat="1" ht="21.75" customHeight="1">
      <c r="A190" s="39"/>
      <c r="B190" s="40"/>
      <c r="C190" s="228" t="s">
        <v>343</v>
      </c>
      <c r="D190" s="228" t="s">
        <v>163</v>
      </c>
      <c r="E190" s="229" t="s">
        <v>904</v>
      </c>
      <c r="F190" s="230" t="s">
        <v>905</v>
      </c>
      <c r="G190" s="231" t="s">
        <v>209</v>
      </c>
      <c r="H190" s="232">
        <v>294.12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263</v>
      </c>
      <c r="AT190" s="240" t="s">
        <v>163</v>
      </c>
      <c r="AU190" s="240" t="s">
        <v>88</v>
      </c>
      <c r="AY190" s="18" t="s">
        <v>160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263</v>
      </c>
      <c r="BM190" s="240" t="s">
        <v>1122</v>
      </c>
    </row>
    <row r="191" s="2" customFormat="1" ht="21.75" customHeight="1">
      <c r="A191" s="39"/>
      <c r="B191" s="40"/>
      <c r="C191" s="290" t="s">
        <v>347</v>
      </c>
      <c r="D191" s="290" t="s">
        <v>311</v>
      </c>
      <c r="E191" s="291" t="s">
        <v>1123</v>
      </c>
      <c r="F191" s="292" t="s">
        <v>1124</v>
      </c>
      <c r="G191" s="293" t="s">
        <v>166</v>
      </c>
      <c r="H191" s="294">
        <v>2.427</v>
      </c>
      <c r="I191" s="295"/>
      <c r="J191" s="296">
        <f>ROUND(I191*H191,2)</f>
        <v>0</v>
      </c>
      <c r="K191" s="297"/>
      <c r="L191" s="298"/>
      <c r="M191" s="299" t="s">
        <v>1</v>
      </c>
      <c r="N191" s="300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347</v>
      </c>
      <c r="AT191" s="240" t="s">
        <v>311</v>
      </c>
      <c r="AU191" s="240" t="s">
        <v>88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263</v>
      </c>
      <c r="BM191" s="240" t="s">
        <v>1125</v>
      </c>
    </row>
    <row r="192" s="13" customFormat="1">
      <c r="A192" s="13"/>
      <c r="B192" s="242"/>
      <c r="C192" s="243"/>
      <c r="D192" s="244" t="s">
        <v>169</v>
      </c>
      <c r="E192" s="245" t="s">
        <v>1</v>
      </c>
      <c r="F192" s="246" t="s">
        <v>1126</v>
      </c>
      <c r="G192" s="243"/>
      <c r="H192" s="247">
        <v>1.351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169</v>
      </c>
      <c r="AU192" s="253" t="s">
        <v>88</v>
      </c>
      <c r="AV192" s="13" t="s">
        <v>88</v>
      </c>
      <c r="AW192" s="13" t="s">
        <v>34</v>
      </c>
      <c r="AX192" s="13" t="s">
        <v>78</v>
      </c>
      <c r="AY192" s="253" t="s">
        <v>160</v>
      </c>
    </row>
    <row r="193" s="13" customFormat="1">
      <c r="A193" s="13"/>
      <c r="B193" s="242"/>
      <c r="C193" s="243"/>
      <c r="D193" s="244" t="s">
        <v>169</v>
      </c>
      <c r="E193" s="245" t="s">
        <v>1</v>
      </c>
      <c r="F193" s="246" t="s">
        <v>1127</v>
      </c>
      <c r="G193" s="243"/>
      <c r="H193" s="247">
        <v>1.0760000000000001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169</v>
      </c>
      <c r="AU193" s="253" t="s">
        <v>88</v>
      </c>
      <c r="AV193" s="13" t="s">
        <v>88</v>
      </c>
      <c r="AW193" s="13" t="s">
        <v>34</v>
      </c>
      <c r="AX193" s="13" t="s">
        <v>78</v>
      </c>
      <c r="AY193" s="253" t="s">
        <v>160</v>
      </c>
    </row>
    <row r="194" s="16" customFormat="1">
      <c r="A194" s="16"/>
      <c r="B194" s="279"/>
      <c r="C194" s="280"/>
      <c r="D194" s="244" t="s">
        <v>169</v>
      </c>
      <c r="E194" s="281" t="s">
        <v>1</v>
      </c>
      <c r="F194" s="282" t="s">
        <v>205</v>
      </c>
      <c r="G194" s="280"/>
      <c r="H194" s="283">
        <v>2.427</v>
      </c>
      <c r="I194" s="284"/>
      <c r="J194" s="280"/>
      <c r="K194" s="280"/>
      <c r="L194" s="285"/>
      <c r="M194" s="286"/>
      <c r="N194" s="287"/>
      <c r="O194" s="287"/>
      <c r="P194" s="287"/>
      <c r="Q194" s="287"/>
      <c r="R194" s="287"/>
      <c r="S194" s="287"/>
      <c r="T194" s="28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9" t="s">
        <v>169</v>
      </c>
      <c r="AU194" s="289" t="s">
        <v>88</v>
      </c>
      <c r="AV194" s="16" t="s">
        <v>167</v>
      </c>
      <c r="AW194" s="16" t="s">
        <v>34</v>
      </c>
      <c r="AX194" s="16" t="s">
        <v>86</v>
      </c>
      <c r="AY194" s="289" t="s">
        <v>160</v>
      </c>
    </row>
    <row r="195" s="2" customFormat="1" ht="21.75" customHeight="1">
      <c r="A195" s="39"/>
      <c r="B195" s="40"/>
      <c r="C195" s="228" t="s">
        <v>351</v>
      </c>
      <c r="D195" s="228" t="s">
        <v>163</v>
      </c>
      <c r="E195" s="229" t="s">
        <v>912</v>
      </c>
      <c r="F195" s="230" t="s">
        <v>913</v>
      </c>
      <c r="G195" s="231" t="s">
        <v>184</v>
      </c>
      <c r="H195" s="232">
        <v>311.19999999999999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263</v>
      </c>
      <c r="AT195" s="240" t="s">
        <v>163</v>
      </c>
      <c r="AU195" s="240" t="s">
        <v>88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263</v>
      </c>
      <c r="BM195" s="240" t="s">
        <v>1128</v>
      </c>
    </row>
    <row r="196" s="13" customFormat="1">
      <c r="A196" s="13"/>
      <c r="B196" s="242"/>
      <c r="C196" s="243"/>
      <c r="D196" s="244" t="s">
        <v>169</v>
      </c>
      <c r="E196" s="245" t="s">
        <v>1</v>
      </c>
      <c r="F196" s="246" t="s">
        <v>1096</v>
      </c>
      <c r="G196" s="243"/>
      <c r="H196" s="247">
        <v>170.80000000000001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169</v>
      </c>
      <c r="AU196" s="253" t="s">
        <v>88</v>
      </c>
      <c r="AV196" s="13" t="s">
        <v>88</v>
      </c>
      <c r="AW196" s="13" t="s">
        <v>34</v>
      </c>
      <c r="AX196" s="13" t="s">
        <v>78</v>
      </c>
      <c r="AY196" s="253" t="s">
        <v>160</v>
      </c>
    </row>
    <row r="197" s="13" customFormat="1">
      <c r="A197" s="13"/>
      <c r="B197" s="242"/>
      <c r="C197" s="243"/>
      <c r="D197" s="244" t="s">
        <v>169</v>
      </c>
      <c r="E197" s="245" t="s">
        <v>1</v>
      </c>
      <c r="F197" s="246" t="s">
        <v>1097</v>
      </c>
      <c r="G197" s="243"/>
      <c r="H197" s="247">
        <v>140.40000000000001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169</v>
      </c>
      <c r="AU197" s="253" t="s">
        <v>88</v>
      </c>
      <c r="AV197" s="13" t="s">
        <v>88</v>
      </c>
      <c r="AW197" s="13" t="s">
        <v>34</v>
      </c>
      <c r="AX197" s="13" t="s">
        <v>78</v>
      </c>
      <c r="AY197" s="253" t="s">
        <v>160</v>
      </c>
    </row>
    <row r="198" s="16" customFormat="1">
      <c r="A198" s="16"/>
      <c r="B198" s="279"/>
      <c r="C198" s="280"/>
      <c r="D198" s="244" t="s">
        <v>169</v>
      </c>
      <c r="E198" s="281" t="s">
        <v>1</v>
      </c>
      <c r="F198" s="282" t="s">
        <v>205</v>
      </c>
      <c r="G198" s="280"/>
      <c r="H198" s="283">
        <v>311.20000000000005</v>
      </c>
      <c r="I198" s="284"/>
      <c r="J198" s="280"/>
      <c r="K198" s="280"/>
      <c r="L198" s="285"/>
      <c r="M198" s="286"/>
      <c r="N198" s="287"/>
      <c r="O198" s="287"/>
      <c r="P198" s="287"/>
      <c r="Q198" s="287"/>
      <c r="R198" s="287"/>
      <c r="S198" s="287"/>
      <c r="T198" s="288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9" t="s">
        <v>169</v>
      </c>
      <c r="AU198" s="289" t="s">
        <v>88</v>
      </c>
      <c r="AV198" s="16" t="s">
        <v>167</v>
      </c>
      <c r="AW198" s="16" t="s">
        <v>34</v>
      </c>
      <c r="AX198" s="16" t="s">
        <v>86</v>
      </c>
      <c r="AY198" s="289" t="s">
        <v>160</v>
      </c>
    </row>
    <row r="199" s="2" customFormat="1" ht="21.75" customHeight="1">
      <c r="A199" s="39"/>
      <c r="B199" s="40"/>
      <c r="C199" s="290" t="s">
        <v>357</v>
      </c>
      <c r="D199" s="290" t="s">
        <v>311</v>
      </c>
      <c r="E199" s="291" t="s">
        <v>1123</v>
      </c>
      <c r="F199" s="292" t="s">
        <v>1124</v>
      </c>
      <c r="G199" s="293" t="s">
        <v>166</v>
      </c>
      <c r="H199" s="294">
        <v>0.82199999999999995</v>
      </c>
      <c r="I199" s="295"/>
      <c r="J199" s="296">
        <f>ROUND(I199*H199,2)</f>
        <v>0</v>
      </c>
      <c r="K199" s="297"/>
      <c r="L199" s="298"/>
      <c r="M199" s="299" t="s">
        <v>1</v>
      </c>
      <c r="N199" s="300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347</v>
      </c>
      <c r="AT199" s="240" t="s">
        <v>311</v>
      </c>
      <c r="AU199" s="240" t="s">
        <v>88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263</v>
      </c>
      <c r="BM199" s="240" t="s">
        <v>1129</v>
      </c>
    </row>
    <row r="200" s="13" customFormat="1">
      <c r="A200" s="13"/>
      <c r="B200" s="242"/>
      <c r="C200" s="243"/>
      <c r="D200" s="244" t="s">
        <v>169</v>
      </c>
      <c r="E200" s="245" t="s">
        <v>1</v>
      </c>
      <c r="F200" s="246" t="s">
        <v>1130</v>
      </c>
      <c r="G200" s="243"/>
      <c r="H200" s="247">
        <v>0.747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169</v>
      </c>
      <c r="AU200" s="253" t="s">
        <v>88</v>
      </c>
      <c r="AV200" s="13" t="s">
        <v>88</v>
      </c>
      <c r="AW200" s="13" t="s">
        <v>34</v>
      </c>
      <c r="AX200" s="13" t="s">
        <v>86</v>
      </c>
      <c r="AY200" s="253" t="s">
        <v>160</v>
      </c>
    </row>
    <row r="201" s="13" customFormat="1">
      <c r="A201" s="13"/>
      <c r="B201" s="242"/>
      <c r="C201" s="243"/>
      <c r="D201" s="244" t="s">
        <v>169</v>
      </c>
      <c r="E201" s="243"/>
      <c r="F201" s="246" t="s">
        <v>1131</v>
      </c>
      <c r="G201" s="243"/>
      <c r="H201" s="247">
        <v>0.82199999999999995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169</v>
      </c>
      <c r="AU201" s="253" t="s">
        <v>88</v>
      </c>
      <c r="AV201" s="13" t="s">
        <v>88</v>
      </c>
      <c r="AW201" s="13" t="s">
        <v>4</v>
      </c>
      <c r="AX201" s="13" t="s">
        <v>86</v>
      </c>
      <c r="AY201" s="253" t="s">
        <v>160</v>
      </c>
    </row>
    <row r="202" s="2" customFormat="1" ht="21.75" customHeight="1">
      <c r="A202" s="39"/>
      <c r="B202" s="40"/>
      <c r="C202" s="228" t="s">
        <v>362</v>
      </c>
      <c r="D202" s="228" t="s">
        <v>163</v>
      </c>
      <c r="E202" s="229" t="s">
        <v>1132</v>
      </c>
      <c r="F202" s="230" t="s">
        <v>1133</v>
      </c>
      <c r="G202" s="231" t="s">
        <v>209</v>
      </c>
      <c r="H202" s="232">
        <v>294.12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0.0070000000000000001</v>
      </c>
      <c r="T202" s="239">
        <f>S202*H202</f>
        <v>2.05884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263</v>
      </c>
      <c r="AT202" s="240" t="s">
        <v>163</v>
      </c>
      <c r="AU202" s="240" t="s">
        <v>88</v>
      </c>
      <c r="AY202" s="18" t="s">
        <v>160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263</v>
      </c>
      <c r="BM202" s="240" t="s">
        <v>1134</v>
      </c>
    </row>
    <row r="203" s="2" customFormat="1" ht="21.75" customHeight="1">
      <c r="A203" s="39"/>
      <c r="B203" s="40"/>
      <c r="C203" s="228" t="s">
        <v>366</v>
      </c>
      <c r="D203" s="228" t="s">
        <v>163</v>
      </c>
      <c r="E203" s="229" t="s">
        <v>922</v>
      </c>
      <c r="F203" s="230" t="s">
        <v>923</v>
      </c>
      <c r="G203" s="231" t="s">
        <v>166</v>
      </c>
      <c r="H203" s="232">
        <v>11.081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263</v>
      </c>
      <c r="AT203" s="240" t="s">
        <v>163</v>
      </c>
      <c r="AU203" s="240" t="s">
        <v>88</v>
      </c>
      <c r="AY203" s="18" t="s">
        <v>160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263</v>
      </c>
      <c r="BM203" s="240" t="s">
        <v>1135</v>
      </c>
    </row>
    <row r="204" s="13" customFormat="1">
      <c r="A204" s="13"/>
      <c r="B204" s="242"/>
      <c r="C204" s="243"/>
      <c r="D204" s="244" t="s">
        <v>169</v>
      </c>
      <c r="E204" s="245" t="s">
        <v>1</v>
      </c>
      <c r="F204" s="246" t="s">
        <v>1136</v>
      </c>
      <c r="G204" s="243"/>
      <c r="H204" s="247">
        <v>5.2720000000000002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169</v>
      </c>
      <c r="AU204" s="253" t="s">
        <v>88</v>
      </c>
      <c r="AV204" s="13" t="s">
        <v>88</v>
      </c>
      <c r="AW204" s="13" t="s">
        <v>34</v>
      </c>
      <c r="AX204" s="13" t="s">
        <v>78</v>
      </c>
      <c r="AY204" s="253" t="s">
        <v>160</v>
      </c>
    </row>
    <row r="205" s="13" customFormat="1">
      <c r="A205" s="13"/>
      <c r="B205" s="242"/>
      <c r="C205" s="243"/>
      <c r="D205" s="244" t="s">
        <v>169</v>
      </c>
      <c r="E205" s="245" t="s">
        <v>1</v>
      </c>
      <c r="F205" s="246" t="s">
        <v>1137</v>
      </c>
      <c r="G205" s="243"/>
      <c r="H205" s="247">
        <v>2.5600000000000001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169</v>
      </c>
      <c r="AU205" s="253" t="s">
        <v>88</v>
      </c>
      <c r="AV205" s="13" t="s">
        <v>88</v>
      </c>
      <c r="AW205" s="13" t="s">
        <v>34</v>
      </c>
      <c r="AX205" s="13" t="s">
        <v>78</v>
      </c>
      <c r="AY205" s="253" t="s">
        <v>160</v>
      </c>
    </row>
    <row r="206" s="13" customFormat="1">
      <c r="A206" s="13"/>
      <c r="B206" s="242"/>
      <c r="C206" s="243"/>
      <c r="D206" s="244" t="s">
        <v>169</v>
      </c>
      <c r="E206" s="245" t="s">
        <v>1</v>
      </c>
      <c r="F206" s="246" t="s">
        <v>1138</v>
      </c>
      <c r="G206" s="243"/>
      <c r="H206" s="247">
        <v>2.427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169</v>
      </c>
      <c r="AU206" s="253" t="s">
        <v>88</v>
      </c>
      <c r="AV206" s="13" t="s">
        <v>88</v>
      </c>
      <c r="AW206" s="13" t="s">
        <v>34</v>
      </c>
      <c r="AX206" s="13" t="s">
        <v>78</v>
      </c>
      <c r="AY206" s="253" t="s">
        <v>160</v>
      </c>
    </row>
    <row r="207" s="13" customFormat="1">
      <c r="A207" s="13"/>
      <c r="B207" s="242"/>
      <c r="C207" s="243"/>
      <c r="D207" s="244" t="s">
        <v>169</v>
      </c>
      <c r="E207" s="245" t="s">
        <v>1</v>
      </c>
      <c r="F207" s="246" t="s">
        <v>1139</v>
      </c>
      <c r="G207" s="243"/>
      <c r="H207" s="247">
        <v>0.82199999999999995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169</v>
      </c>
      <c r="AU207" s="253" t="s">
        <v>88</v>
      </c>
      <c r="AV207" s="13" t="s">
        <v>88</v>
      </c>
      <c r="AW207" s="13" t="s">
        <v>34</v>
      </c>
      <c r="AX207" s="13" t="s">
        <v>78</v>
      </c>
      <c r="AY207" s="253" t="s">
        <v>160</v>
      </c>
    </row>
    <row r="208" s="16" customFormat="1">
      <c r="A208" s="16"/>
      <c r="B208" s="279"/>
      <c r="C208" s="280"/>
      <c r="D208" s="244" t="s">
        <v>169</v>
      </c>
      <c r="E208" s="281" t="s">
        <v>1</v>
      </c>
      <c r="F208" s="282" t="s">
        <v>205</v>
      </c>
      <c r="G208" s="280"/>
      <c r="H208" s="283">
        <v>11.081</v>
      </c>
      <c r="I208" s="284"/>
      <c r="J208" s="280"/>
      <c r="K208" s="280"/>
      <c r="L208" s="285"/>
      <c r="M208" s="286"/>
      <c r="N208" s="287"/>
      <c r="O208" s="287"/>
      <c r="P208" s="287"/>
      <c r="Q208" s="287"/>
      <c r="R208" s="287"/>
      <c r="S208" s="287"/>
      <c r="T208" s="288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89" t="s">
        <v>169</v>
      </c>
      <c r="AU208" s="289" t="s">
        <v>88</v>
      </c>
      <c r="AV208" s="16" t="s">
        <v>167</v>
      </c>
      <c r="AW208" s="16" t="s">
        <v>34</v>
      </c>
      <c r="AX208" s="16" t="s">
        <v>86</v>
      </c>
      <c r="AY208" s="289" t="s">
        <v>160</v>
      </c>
    </row>
    <row r="209" s="2" customFormat="1" ht="21.75" customHeight="1">
      <c r="A209" s="39"/>
      <c r="B209" s="40"/>
      <c r="C209" s="228" t="s">
        <v>370</v>
      </c>
      <c r="D209" s="228" t="s">
        <v>163</v>
      </c>
      <c r="E209" s="229" t="s">
        <v>926</v>
      </c>
      <c r="F209" s="230" t="s">
        <v>927</v>
      </c>
      <c r="G209" s="231" t="s">
        <v>541</v>
      </c>
      <c r="H209" s="301"/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263</v>
      </c>
      <c r="AT209" s="240" t="s">
        <v>163</v>
      </c>
      <c r="AU209" s="240" t="s">
        <v>88</v>
      </c>
      <c r="AY209" s="18" t="s">
        <v>160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263</v>
      </c>
      <c r="BM209" s="240" t="s">
        <v>1140</v>
      </c>
    </row>
    <row r="210" s="12" customFormat="1" ht="22.8" customHeight="1">
      <c r="A210" s="12"/>
      <c r="B210" s="212"/>
      <c r="C210" s="213"/>
      <c r="D210" s="214" t="s">
        <v>77</v>
      </c>
      <c r="E210" s="226" t="s">
        <v>514</v>
      </c>
      <c r="F210" s="226" t="s">
        <v>515</v>
      </c>
      <c r="G210" s="213"/>
      <c r="H210" s="213"/>
      <c r="I210" s="216"/>
      <c r="J210" s="227">
        <f>BK210</f>
        <v>0</v>
      </c>
      <c r="K210" s="213"/>
      <c r="L210" s="218"/>
      <c r="M210" s="219"/>
      <c r="N210" s="220"/>
      <c r="O210" s="220"/>
      <c r="P210" s="221">
        <f>SUM(P211:P254)</f>
        <v>0</v>
      </c>
      <c r="Q210" s="220"/>
      <c r="R210" s="221">
        <f>SUM(R211:R254)</f>
        <v>0.134496</v>
      </c>
      <c r="S210" s="220"/>
      <c r="T210" s="222">
        <f>SUM(T211:T254)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88</v>
      </c>
      <c r="AT210" s="224" t="s">
        <v>77</v>
      </c>
      <c r="AU210" s="224" t="s">
        <v>86</v>
      </c>
      <c r="AY210" s="223" t="s">
        <v>160</v>
      </c>
      <c r="BK210" s="225">
        <f>SUM(BK211:BK254)</f>
        <v>0</v>
      </c>
    </row>
    <row r="211" s="2" customFormat="1" ht="16.5" customHeight="1">
      <c r="A211" s="39"/>
      <c r="B211" s="40"/>
      <c r="C211" s="228" t="s">
        <v>374</v>
      </c>
      <c r="D211" s="228" t="s">
        <v>163</v>
      </c>
      <c r="E211" s="229" t="s">
        <v>933</v>
      </c>
      <c r="F211" s="230" t="s">
        <v>934</v>
      </c>
      <c r="G211" s="231" t="s">
        <v>184</v>
      </c>
      <c r="H211" s="232">
        <v>35.200000000000003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263</v>
      </c>
      <c r="AT211" s="240" t="s">
        <v>163</v>
      </c>
      <c r="AU211" s="240" t="s">
        <v>88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263</v>
      </c>
      <c r="BM211" s="240" t="s">
        <v>1141</v>
      </c>
    </row>
    <row r="212" s="13" customFormat="1">
      <c r="A212" s="13"/>
      <c r="B212" s="242"/>
      <c r="C212" s="243"/>
      <c r="D212" s="244" t="s">
        <v>169</v>
      </c>
      <c r="E212" s="245" t="s">
        <v>1</v>
      </c>
      <c r="F212" s="246" t="s">
        <v>1142</v>
      </c>
      <c r="G212" s="243"/>
      <c r="H212" s="247">
        <v>24.399999999999999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169</v>
      </c>
      <c r="AU212" s="253" t="s">
        <v>88</v>
      </c>
      <c r="AV212" s="13" t="s">
        <v>88</v>
      </c>
      <c r="AW212" s="13" t="s">
        <v>34</v>
      </c>
      <c r="AX212" s="13" t="s">
        <v>78</v>
      </c>
      <c r="AY212" s="253" t="s">
        <v>160</v>
      </c>
    </row>
    <row r="213" s="13" customFormat="1">
      <c r="A213" s="13"/>
      <c r="B213" s="242"/>
      <c r="C213" s="243"/>
      <c r="D213" s="244" t="s">
        <v>169</v>
      </c>
      <c r="E213" s="245" t="s">
        <v>1</v>
      </c>
      <c r="F213" s="246" t="s">
        <v>1143</v>
      </c>
      <c r="G213" s="243"/>
      <c r="H213" s="247">
        <v>10.800000000000001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169</v>
      </c>
      <c r="AU213" s="253" t="s">
        <v>88</v>
      </c>
      <c r="AV213" s="13" t="s">
        <v>88</v>
      </c>
      <c r="AW213" s="13" t="s">
        <v>34</v>
      </c>
      <c r="AX213" s="13" t="s">
        <v>78</v>
      </c>
      <c r="AY213" s="253" t="s">
        <v>160</v>
      </c>
    </row>
    <row r="214" s="16" customFormat="1">
      <c r="A214" s="16"/>
      <c r="B214" s="279"/>
      <c r="C214" s="280"/>
      <c r="D214" s="244" t="s">
        <v>169</v>
      </c>
      <c r="E214" s="281" t="s">
        <v>1</v>
      </c>
      <c r="F214" s="282" t="s">
        <v>205</v>
      </c>
      <c r="G214" s="280"/>
      <c r="H214" s="283">
        <v>35.200000000000003</v>
      </c>
      <c r="I214" s="284"/>
      <c r="J214" s="280"/>
      <c r="K214" s="280"/>
      <c r="L214" s="285"/>
      <c r="M214" s="286"/>
      <c r="N214" s="287"/>
      <c r="O214" s="287"/>
      <c r="P214" s="287"/>
      <c r="Q214" s="287"/>
      <c r="R214" s="287"/>
      <c r="S214" s="287"/>
      <c r="T214" s="28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9" t="s">
        <v>169</v>
      </c>
      <c r="AU214" s="289" t="s">
        <v>88</v>
      </c>
      <c r="AV214" s="16" t="s">
        <v>167</v>
      </c>
      <c r="AW214" s="16" t="s">
        <v>34</v>
      </c>
      <c r="AX214" s="16" t="s">
        <v>86</v>
      </c>
      <c r="AY214" s="289" t="s">
        <v>160</v>
      </c>
    </row>
    <row r="215" s="2" customFormat="1" ht="21.75" customHeight="1">
      <c r="A215" s="39"/>
      <c r="B215" s="40"/>
      <c r="C215" s="228" t="s">
        <v>378</v>
      </c>
      <c r="D215" s="228" t="s">
        <v>163</v>
      </c>
      <c r="E215" s="229" t="s">
        <v>936</v>
      </c>
      <c r="F215" s="230" t="s">
        <v>937</v>
      </c>
      <c r="G215" s="231" t="s">
        <v>184</v>
      </c>
      <c r="H215" s="232">
        <v>50.399999999999999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263</v>
      </c>
      <c r="AT215" s="240" t="s">
        <v>163</v>
      </c>
      <c r="AU215" s="240" t="s">
        <v>88</v>
      </c>
      <c r="AY215" s="18" t="s">
        <v>160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263</v>
      </c>
      <c r="BM215" s="240" t="s">
        <v>1144</v>
      </c>
    </row>
    <row r="216" s="13" customFormat="1">
      <c r="A216" s="13"/>
      <c r="B216" s="242"/>
      <c r="C216" s="243"/>
      <c r="D216" s="244" t="s">
        <v>169</v>
      </c>
      <c r="E216" s="245" t="s">
        <v>1</v>
      </c>
      <c r="F216" s="246" t="s">
        <v>1145</v>
      </c>
      <c r="G216" s="243"/>
      <c r="H216" s="247">
        <v>26.800000000000001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169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160</v>
      </c>
    </row>
    <row r="217" s="13" customFormat="1">
      <c r="A217" s="13"/>
      <c r="B217" s="242"/>
      <c r="C217" s="243"/>
      <c r="D217" s="244" t="s">
        <v>169</v>
      </c>
      <c r="E217" s="245" t="s">
        <v>1</v>
      </c>
      <c r="F217" s="246" t="s">
        <v>1146</v>
      </c>
      <c r="G217" s="243"/>
      <c r="H217" s="247">
        <v>23.600000000000001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169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160</v>
      </c>
    </row>
    <row r="218" s="16" customFormat="1">
      <c r="A218" s="16"/>
      <c r="B218" s="279"/>
      <c r="C218" s="280"/>
      <c r="D218" s="244" t="s">
        <v>169</v>
      </c>
      <c r="E218" s="281" t="s">
        <v>1</v>
      </c>
      <c r="F218" s="282" t="s">
        <v>205</v>
      </c>
      <c r="G218" s="280"/>
      <c r="H218" s="283">
        <v>50.400000000000006</v>
      </c>
      <c r="I218" s="284"/>
      <c r="J218" s="280"/>
      <c r="K218" s="280"/>
      <c r="L218" s="285"/>
      <c r="M218" s="286"/>
      <c r="N218" s="287"/>
      <c r="O218" s="287"/>
      <c r="P218" s="287"/>
      <c r="Q218" s="287"/>
      <c r="R218" s="287"/>
      <c r="S218" s="287"/>
      <c r="T218" s="28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9" t="s">
        <v>169</v>
      </c>
      <c r="AU218" s="289" t="s">
        <v>88</v>
      </c>
      <c r="AV218" s="16" t="s">
        <v>167</v>
      </c>
      <c r="AW218" s="16" t="s">
        <v>34</v>
      </c>
      <c r="AX218" s="16" t="s">
        <v>86</v>
      </c>
      <c r="AY218" s="289" t="s">
        <v>160</v>
      </c>
    </row>
    <row r="219" s="2" customFormat="1" ht="16.5" customHeight="1">
      <c r="A219" s="39"/>
      <c r="B219" s="40"/>
      <c r="C219" s="228" t="s">
        <v>382</v>
      </c>
      <c r="D219" s="228" t="s">
        <v>163</v>
      </c>
      <c r="E219" s="229" t="s">
        <v>1147</v>
      </c>
      <c r="F219" s="230" t="s">
        <v>1148</v>
      </c>
      <c r="G219" s="231" t="s">
        <v>173</v>
      </c>
      <c r="H219" s="232">
        <v>2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263</v>
      </c>
      <c r="AT219" s="240" t="s">
        <v>163</v>
      </c>
      <c r="AU219" s="240" t="s">
        <v>88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263</v>
      </c>
      <c r="BM219" s="240" t="s">
        <v>1149</v>
      </c>
    </row>
    <row r="220" s="2" customFormat="1" ht="16.5" customHeight="1">
      <c r="A220" s="39"/>
      <c r="B220" s="40"/>
      <c r="C220" s="228" t="s">
        <v>389</v>
      </c>
      <c r="D220" s="228" t="s">
        <v>163</v>
      </c>
      <c r="E220" s="229" t="s">
        <v>1150</v>
      </c>
      <c r="F220" s="230" t="s">
        <v>1151</v>
      </c>
      <c r="G220" s="231" t="s">
        <v>209</v>
      </c>
      <c r="H220" s="232">
        <v>4.7999999999999998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263</v>
      </c>
      <c r="AT220" s="240" t="s">
        <v>163</v>
      </c>
      <c r="AU220" s="240" t="s">
        <v>88</v>
      </c>
      <c r="AY220" s="18" t="s">
        <v>160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263</v>
      </c>
      <c r="BM220" s="240" t="s">
        <v>1152</v>
      </c>
    </row>
    <row r="221" s="13" customFormat="1">
      <c r="A221" s="13"/>
      <c r="B221" s="242"/>
      <c r="C221" s="243"/>
      <c r="D221" s="244" t="s">
        <v>169</v>
      </c>
      <c r="E221" s="245" t="s">
        <v>1</v>
      </c>
      <c r="F221" s="246" t="s">
        <v>1153</v>
      </c>
      <c r="G221" s="243"/>
      <c r="H221" s="247">
        <v>2.3999999999999999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169</v>
      </c>
      <c r="AU221" s="253" t="s">
        <v>88</v>
      </c>
      <c r="AV221" s="13" t="s">
        <v>88</v>
      </c>
      <c r="AW221" s="13" t="s">
        <v>34</v>
      </c>
      <c r="AX221" s="13" t="s">
        <v>78</v>
      </c>
      <c r="AY221" s="253" t="s">
        <v>160</v>
      </c>
    </row>
    <row r="222" s="13" customFormat="1">
      <c r="A222" s="13"/>
      <c r="B222" s="242"/>
      <c r="C222" s="243"/>
      <c r="D222" s="244" t="s">
        <v>169</v>
      </c>
      <c r="E222" s="245" t="s">
        <v>1</v>
      </c>
      <c r="F222" s="246" t="s">
        <v>1153</v>
      </c>
      <c r="G222" s="243"/>
      <c r="H222" s="247">
        <v>2.3999999999999999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169</v>
      </c>
      <c r="AU222" s="253" t="s">
        <v>88</v>
      </c>
      <c r="AV222" s="13" t="s">
        <v>88</v>
      </c>
      <c r="AW222" s="13" t="s">
        <v>34</v>
      </c>
      <c r="AX222" s="13" t="s">
        <v>78</v>
      </c>
      <c r="AY222" s="253" t="s">
        <v>160</v>
      </c>
    </row>
    <row r="223" s="16" customFormat="1">
      <c r="A223" s="16"/>
      <c r="B223" s="279"/>
      <c r="C223" s="280"/>
      <c r="D223" s="244" t="s">
        <v>169</v>
      </c>
      <c r="E223" s="281" t="s">
        <v>1</v>
      </c>
      <c r="F223" s="282" t="s">
        <v>205</v>
      </c>
      <c r="G223" s="280"/>
      <c r="H223" s="283">
        <v>4.7999999999999998</v>
      </c>
      <c r="I223" s="284"/>
      <c r="J223" s="280"/>
      <c r="K223" s="280"/>
      <c r="L223" s="285"/>
      <c r="M223" s="286"/>
      <c r="N223" s="287"/>
      <c r="O223" s="287"/>
      <c r="P223" s="287"/>
      <c r="Q223" s="287"/>
      <c r="R223" s="287"/>
      <c r="S223" s="287"/>
      <c r="T223" s="28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89" t="s">
        <v>169</v>
      </c>
      <c r="AU223" s="289" t="s">
        <v>88</v>
      </c>
      <c r="AV223" s="16" t="s">
        <v>167</v>
      </c>
      <c r="AW223" s="16" t="s">
        <v>34</v>
      </c>
      <c r="AX223" s="16" t="s">
        <v>86</v>
      </c>
      <c r="AY223" s="289" t="s">
        <v>160</v>
      </c>
    </row>
    <row r="224" s="2" customFormat="1" ht="33" customHeight="1">
      <c r="A224" s="39"/>
      <c r="B224" s="40"/>
      <c r="C224" s="228" t="s">
        <v>394</v>
      </c>
      <c r="D224" s="228" t="s">
        <v>163</v>
      </c>
      <c r="E224" s="229" t="s">
        <v>1154</v>
      </c>
      <c r="F224" s="230" t="s">
        <v>1155</v>
      </c>
      <c r="G224" s="231" t="s">
        <v>173</v>
      </c>
      <c r="H224" s="232">
        <v>2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263</v>
      </c>
      <c r="AT224" s="240" t="s">
        <v>163</v>
      </c>
      <c r="AU224" s="240" t="s">
        <v>88</v>
      </c>
      <c r="AY224" s="18" t="s">
        <v>160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263</v>
      </c>
      <c r="BM224" s="240" t="s">
        <v>1156</v>
      </c>
    </row>
    <row r="225" s="2" customFormat="1" ht="16.5" customHeight="1">
      <c r="A225" s="39"/>
      <c r="B225" s="40"/>
      <c r="C225" s="228" t="s">
        <v>402</v>
      </c>
      <c r="D225" s="228" t="s">
        <v>163</v>
      </c>
      <c r="E225" s="229" t="s">
        <v>943</v>
      </c>
      <c r="F225" s="230" t="s">
        <v>944</v>
      </c>
      <c r="G225" s="231" t="s">
        <v>184</v>
      </c>
      <c r="H225" s="232">
        <v>50.399999999999999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263</v>
      </c>
      <c r="AT225" s="240" t="s">
        <v>163</v>
      </c>
      <c r="AU225" s="240" t="s">
        <v>88</v>
      </c>
      <c r="AY225" s="18" t="s">
        <v>160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263</v>
      </c>
      <c r="BM225" s="240" t="s">
        <v>1157</v>
      </c>
    </row>
    <row r="226" s="2" customFormat="1" ht="33" customHeight="1">
      <c r="A226" s="39"/>
      <c r="B226" s="40"/>
      <c r="C226" s="228" t="s">
        <v>408</v>
      </c>
      <c r="D226" s="228" t="s">
        <v>163</v>
      </c>
      <c r="E226" s="229" t="s">
        <v>1158</v>
      </c>
      <c r="F226" s="230" t="s">
        <v>1159</v>
      </c>
      <c r="G226" s="231" t="s">
        <v>209</v>
      </c>
      <c r="H226" s="232">
        <v>294.12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263</v>
      </c>
      <c r="AT226" s="240" t="s">
        <v>163</v>
      </c>
      <c r="AU226" s="240" t="s">
        <v>88</v>
      </c>
      <c r="AY226" s="18" t="s">
        <v>160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263</v>
      </c>
      <c r="BM226" s="240" t="s">
        <v>1160</v>
      </c>
    </row>
    <row r="227" s="2" customFormat="1">
      <c r="A227" s="39"/>
      <c r="B227" s="40"/>
      <c r="C227" s="41"/>
      <c r="D227" s="244" t="s">
        <v>186</v>
      </c>
      <c r="E227" s="41"/>
      <c r="F227" s="254" t="s">
        <v>1161</v>
      </c>
      <c r="G227" s="41"/>
      <c r="H227" s="41"/>
      <c r="I227" s="255"/>
      <c r="J227" s="41"/>
      <c r="K227" s="41"/>
      <c r="L227" s="45"/>
      <c r="M227" s="256"/>
      <c r="N227" s="25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186</v>
      </c>
      <c r="AU227" s="18" t="s">
        <v>88</v>
      </c>
    </row>
    <row r="228" s="13" customFormat="1">
      <c r="A228" s="13"/>
      <c r="B228" s="242"/>
      <c r="C228" s="243"/>
      <c r="D228" s="244" t="s">
        <v>169</v>
      </c>
      <c r="E228" s="245" t="s">
        <v>1</v>
      </c>
      <c r="F228" s="246" t="s">
        <v>1162</v>
      </c>
      <c r="G228" s="243"/>
      <c r="H228" s="247">
        <v>190.28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169</v>
      </c>
      <c r="AU228" s="253" t="s">
        <v>88</v>
      </c>
      <c r="AV228" s="13" t="s">
        <v>88</v>
      </c>
      <c r="AW228" s="13" t="s">
        <v>34</v>
      </c>
      <c r="AX228" s="13" t="s">
        <v>78</v>
      </c>
      <c r="AY228" s="253" t="s">
        <v>160</v>
      </c>
    </row>
    <row r="229" s="13" customFormat="1">
      <c r="A229" s="13"/>
      <c r="B229" s="242"/>
      <c r="C229" s="243"/>
      <c r="D229" s="244" t="s">
        <v>169</v>
      </c>
      <c r="E229" s="245" t="s">
        <v>1</v>
      </c>
      <c r="F229" s="246" t="s">
        <v>1163</v>
      </c>
      <c r="G229" s="243"/>
      <c r="H229" s="247">
        <v>103.84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169</v>
      </c>
      <c r="AU229" s="253" t="s">
        <v>88</v>
      </c>
      <c r="AV229" s="13" t="s">
        <v>88</v>
      </c>
      <c r="AW229" s="13" t="s">
        <v>34</v>
      </c>
      <c r="AX229" s="13" t="s">
        <v>78</v>
      </c>
      <c r="AY229" s="253" t="s">
        <v>160</v>
      </c>
    </row>
    <row r="230" s="16" customFormat="1">
      <c r="A230" s="16"/>
      <c r="B230" s="279"/>
      <c r="C230" s="280"/>
      <c r="D230" s="244" t="s">
        <v>169</v>
      </c>
      <c r="E230" s="281" t="s">
        <v>1</v>
      </c>
      <c r="F230" s="282" t="s">
        <v>205</v>
      </c>
      <c r="G230" s="280"/>
      <c r="H230" s="283">
        <v>294.12</v>
      </c>
      <c r="I230" s="284"/>
      <c r="J230" s="280"/>
      <c r="K230" s="280"/>
      <c r="L230" s="285"/>
      <c r="M230" s="286"/>
      <c r="N230" s="287"/>
      <c r="O230" s="287"/>
      <c r="P230" s="287"/>
      <c r="Q230" s="287"/>
      <c r="R230" s="287"/>
      <c r="S230" s="287"/>
      <c r="T230" s="288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9" t="s">
        <v>169</v>
      </c>
      <c r="AU230" s="289" t="s">
        <v>88</v>
      </c>
      <c r="AV230" s="16" t="s">
        <v>167</v>
      </c>
      <c r="AW230" s="16" t="s">
        <v>34</v>
      </c>
      <c r="AX230" s="16" t="s">
        <v>86</v>
      </c>
      <c r="AY230" s="289" t="s">
        <v>160</v>
      </c>
    </row>
    <row r="231" s="2" customFormat="1" ht="16.5" customHeight="1">
      <c r="A231" s="39"/>
      <c r="B231" s="40"/>
      <c r="C231" s="228" t="s">
        <v>412</v>
      </c>
      <c r="D231" s="228" t="s">
        <v>163</v>
      </c>
      <c r="E231" s="229" t="s">
        <v>1164</v>
      </c>
      <c r="F231" s="230" t="s">
        <v>1165</v>
      </c>
      <c r="G231" s="231" t="s">
        <v>184</v>
      </c>
      <c r="H231" s="232">
        <v>50.399999999999999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263</v>
      </c>
      <c r="AT231" s="240" t="s">
        <v>163</v>
      </c>
      <c r="AU231" s="240" t="s">
        <v>88</v>
      </c>
      <c r="AY231" s="18" t="s">
        <v>160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263</v>
      </c>
      <c r="BM231" s="240" t="s">
        <v>1166</v>
      </c>
    </row>
    <row r="232" s="2" customFormat="1" ht="16.5" customHeight="1">
      <c r="A232" s="39"/>
      <c r="B232" s="40"/>
      <c r="C232" s="290" t="s">
        <v>416</v>
      </c>
      <c r="D232" s="290" t="s">
        <v>311</v>
      </c>
      <c r="E232" s="291" t="s">
        <v>1167</v>
      </c>
      <c r="F232" s="292" t="s">
        <v>1168</v>
      </c>
      <c r="G232" s="293" t="s">
        <v>184</v>
      </c>
      <c r="H232" s="294">
        <v>50.399999999999999</v>
      </c>
      <c r="I232" s="295"/>
      <c r="J232" s="296">
        <f>ROUND(I232*H232,2)</f>
        <v>0</v>
      </c>
      <c r="K232" s="297"/>
      <c r="L232" s="298"/>
      <c r="M232" s="299" t="s">
        <v>1</v>
      </c>
      <c r="N232" s="300" t="s">
        <v>43</v>
      </c>
      <c r="O232" s="92"/>
      <c r="P232" s="238">
        <f>O232*H232</f>
        <v>0</v>
      </c>
      <c r="Q232" s="238">
        <v>0.00020000000000000001</v>
      </c>
      <c r="R232" s="238">
        <f>Q232*H232</f>
        <v>0.01008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347</v>
      </c>
      <c r="AT232" s="240" t="s">
        <v>311</v>
      </c>
      <c r="AU232" s="240" t="s">
        <v>88</v>
      </c>
      <c r="AY232" s="18" t="s">
        <v>160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263</v>
      </c>
      <c r="BM232" s="240" t="s">
        <v>1169</v>
      </c>
    </row>
    <row r="233" s="2" customFormat="1" ht="33" customHeight="1">
      <c r="A233" s="39"/>
      <c r="B233" s="40"/>
      <c r="C233" s="228" t="s">
        <v>423</v>
      </c>
      <c r="D233" s="228" t="s">
        <v>163</v>
      </c>
      <c r="E233" s="229" t="s">
        <v>1170</v>
      </c>
      <c r="F233" s="230" t="s">
        <v>1171</v>
      </c>
      <c r="G233" s="231" t="s">
        <v>184</v>
      </c>
      <c r="H233" s="232">
        <v>25.199999999999999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263</v>
      </c>
      <c r="AT233" s="240" t="s">
        <v>163</v>
      </c>
      <c r="AU233" s="240" t="s">
        <v>88</v>
      </c>
      <c r="AY233" s="18" t="s">
        <v>160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263</v>
      </c>
      <c r="BM233" s="240" t="s">
        <v>1172</v>
      </c>
    </row>
    <row r="234" s="2" customFormat="1">
      <c r="A234" s="39"/>
      <c r="B234" s="40"/>
      <c r="C234" s="41"/>
      <c r="D234" s="244" t="s">
        <v>186</v>
      </c>
      <c r="E234" s="41"/>
      <c r="F234" s="254" t="s">
        <v>954</v>
      </c>
      <c r="G234" s="41"/>
      <c r="H234" s="41"/>
      <c r="I234" s="255"/>
      <c r="J234" s="41"/>
      <c r="K234" s="41"/>
      <c r="L234" s="45"/>
      <c r="M234" s="256"/>
      <c r="N234" s="25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186</v>
      </c>
      <c r="AU234" s="18" t="s">
        <v>88</v>
      </c>
    </row>
    <row r="235" s="13" customFormat="1">
      <c r="A235" s="13"/>
      <c r="B235" s="242"/>
      <c r="C235" s="243"/>
      <c r="D235" s="244" t="s">
        <v>169</v>
      </c>
      <c r="E235" s="245" t="s">
        <v>1</v>
      </c>
      <c r="F235" s="246" t="s">
        <v>1173</v>
      </c>
      <c r="G235" s="243"/>
      <c r="H235" s="247">
        <v>25.199999999999999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169</v>
      </c>
      <c r="AU235" s="253" t="s">
        <v>88</v>
      </c>
      <c r="AV235" s="13" t="s">
        <v>88</v>
      </c>
      <c r="AW235" s="13" t="s">
        <v>34</v>
      </c>
      <c r="AX235" s="13" t="s">
        <v>86</v>
      </c>
      <c r="AY235" s="253" t="s">
        <v>160</v>
      </c>
    </row>
    <row r="236" s="2" customFormat="1" ht="33" customHeight="1">
      <c r="A236" s="39"/>
      <c r="B236" s="40"/>
      <c r="C236" s="228" t="s">
        <v>429</v>
      </c>
      <c r="D236" s="228" t="s">
        <v>163</v>
      </c>
      <c r="E236" s="229" t="s">
        <v>951</v>
      </c>
      <c r="F236" s="230" t="s">
        <v>952</v>
      </c>
      <c r="G236" s="231" t="s">
        <v>184</v>
      </c>
      <c r="H236" s="232">
        <v>35.200000000000003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263</v>
      </c>
      <c r="AT236" s="240" t="s">
        <v>163</v>
      </c>
      <c r="AU236" s="240" t="s">
        <v>88</v>
      </c>
      <c r="AY236" s="18" t="s">
        <v>160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263</v>
      </c>
      <c r="BM236" s="240" t="s">
        <v>1174</v>
      </c>
    </row>
    <row r="237" s="2" customFormat="1">
      <c r="A237" s="39"/>
      <c r="B237" s="40"/>
      <c r="C237" s="41"/>
      <c r="D237" s="244" t="s">
        <v>186</v>
      </c>
      <c r="E237" s="41"/>
      <c r="F237" s="254" t="s">
        <v>954</v>
      </c>
      <c r="G237" s="41"/>
      <c r="H237" s="41"/>
      <c r="I237" s="255"/>
      <c r="J237" s="41"/>
      <c r="K237" s="41"/>
      <c r="L237" s="45"/>
      <c r="M237" s="256"/>
      <c r="N237" s="25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186</v>
      </c>
      <c r="AU237" s="18" t="s">
        <v>88</v>
      </c>
    </row>
    <row r="238" s="2" customFormat="1" ht="33" customHeight="1">
      <c r="A238" s="39"/>
      <c r="B238" s="40"/>
      <c r="C238" s="228" t="s">
        <v>433</v>
      </c>
      <c r="D238" s="228" t="s">
        <v>163</v>
      </c>
      <c r="E238" s="229" t="s">
        <v>1175</v>
      </c>
      <c r="F238" s="230" t="s">
        <v>1176</v>
      </c>
      <c r="G238" s="231" t="s">
        <v>184</v>
      </c>
      <c r="H238" s="232">
        <v>50.399999999999999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263</v>
      </c>
      <c r="AT238" s="240" t="s">
        <v>163</v>
      </c>
      <c r="AU238" s="240" t="s">
        <v>88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263</v>
      </c>
      <c r="BM238" s="240" t="s">
        <v>1177</v>
      </c>
    </row>
    <row r="239" s="2" customFormat="1">
      <c r="A239" s="39"/>
      <c r="B239" s="40"/>
      <c r="C239" s="41"/>
      <c r="D239" s="244" t="s">
        <v>186</v>
      </c>
      <c r="E239" s="41"/>
      <c r="F239" s="254" t="s">
        <v>954</v>
      </c>
      <c r="G239" s="41"/>
      <c r="H239" s="41"/>
      <c r="I239" s="255"/>
      <c r="J239" s="41"/>
      <c r="K239" s="41"/>
      <c r="L239" s="45"/>
      <c r="M239" s="256"/>
      <c r="N239" s="25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186</v>
      </c>
      <c r="AU239" s="18" t="s">
        <v>88</v>
      </c>
    </row>
    <row r="240" s="2" customFormat="1" ht="33" customHeight="1">
      <c r="A240" s="39"/>
      <c r="B240" s="40"/>
      <c r="C240" s="228" t="s">
        <v>437</v>
      </c>
      <c r="D240" s="228" t="s">
        <v>163</v>
      </c>
      <c r="E240" s="229" t="s">
        <v>955</v>
      </c>
      <c r="F240" s="230" t="s">
        <v>956</v>
      </c>
      <c r="G240" s="231" t="s">
        <v>184</v>
      </c>
      <c r="H240" s="232">
        <v>50.399999999999999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263</v>
      </c>
      <c r="AT240" s="240" t="s">
        <v>163</v>
      </c>
      <c r="AU240" s="240" t="s">
        <v>88</v>
      </c>
      <c r="AY240" s="18" t="s">
        <v>160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263</v>
      </c>
      <c r="BM240" s="240" t="s">
        <v>1178</v>
      </c>
    </row>
    <row r="241" s="2" customFormat="1">
      <c r="A241" s="39"/>
      <c r="B241" s="40"/>
      <c r="C241" s="41"/>
      <c r="D241" s="244" t="s">
        <v>186</v>
      </c>
      <c r="E241" s="41"/>
      <c r="F241" s="254" t="s">
        <v>954</v>
      </c>
      <c r="G241" s="41"/>
      <c r="H241" s="41"/>
      <c r="I241" s="255"/>
      <c r="J241" s="41"/>
      <c r="K241" s="41"/>
      <c r="L241" s="45"/>
      <c r="M241" s="256"/>
      <c r="N241" s="25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186</v>
      </c>
      <c r="AU241" s="18" t="s">
        <v>88</v>
      </c>
    </row>
    <row r="242" s="2" customFormat="1" ht="33" customHeight="1">
      <c r="A242" s="39"/>
      <c r="B242" s="40"/>
      <c r="C242" s="228" t="s">
        <v>442</v>
      </c>
      <c r="D242" s="228" t="s">
        <v>163</v>
      </c>
      <c r="E242" s="229" t="s">
        <v>958</v>
      </c>
      <c r="F242" s="230" t="s">
        <v>1179</v>
      </c>
      <c r="G242" s="231" t="s">
        <v>184</v>
      </c>
      <c r="H242" s="232">
        <v>50.399999999999999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263</v>
      </c>
      <c r="AT242" s="240" t="s">
        <v>163</v>
      </c>
      <c r="AU242" s="240" t="s">
        <v>88</v>
      </c>
      <c r="AY242" s="18" t="s">
        <v>160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263</v>
      </c>
      <c r="BM242" s="240" t="s">
        <v>1180</v>
      </c>
    </row>
    <row r="243" s="2" customFormat="1" ht="21.75" customHeight="1">
      <c r="A243" s="39"/>
      <c r="B243" s="40"/>
      <c r="C243" s="228" t="s">
        <v>448</v>
      </c>
      <c r="D243" s="228" t="s">
        <v>163</v>
      </c>
      <c r="E243" s="229" t="s">
        <v>1181</v>
      </c>
      <c r="F243" s="230" t="s">
        <v>1182</v>
      </c>
      <c r="G243" s="231" t="s">
        <v>173</v>
      </c>
      <c r="H243" s="232">
        <v>1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263</v>
      </c>
      <c r="AT243" s="240" t="s">
        <v>163</v>
      </c>
      <c r="AU243" s="240" t="s">
        <v>88</v>
      </c>
      <c r="AY243" s="18" t="s">
        <v>160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263</v>
      </c>
      <c r="BM243" s="240" t="s">
        <v>1183</v>
      </c>
    </row>
    <row r="244" s="2" customFormat="1">
      <c r="A244" s="39"/>
      <c r="B244" s="40"/>
      <c r="C244" s="41"/>
      <c r="D244" s="244" t="s">
        <v>186</v>
      </c>
      <c r="E244" s="41"/>
      <c r="F244" s="254" t="s">
        <v>954</v>
      </c>
      <c r="G244" s="41"/>
      <c r="H244" s="41"/>
      <c r="I244" s="255"/>
      <c r="J244" s="41"/>
      <c r="K244" s="41"/>
      <c r="L244" s="45"/>
      <c r="M244" s="256"/>
      <c r="N244" s="25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186</v>
      </c>
      <c r="AU244" s="18" t="s">
        <v>88</v>
      </c>
    </row>
    <row r="245" s="2" customFormat="1" ht="33" customHeight="1">
      <c r="A245" s="39"/>
      <c r="B245" s="40"/>
      <c r="C245" s="228" t="s">
        <v>454</v>
      </c>
      <c r="D245" s="228" t="s">
        <v>163</v>
      </c>
      <c r="E245" s="229" t="s">
        <v>1184</v>
      </c>
      <c r="F245" s="230" t="s">
        <v>1185</v>
      </c>
      <c r="G245" s="231" t="s">
        <v>184</v>
      </c>
      <c r="H245" s="232">
        <v>10.800000000000001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0.0035000000000000001</v>
      </c>
      <c r="R245" s="238">
        <f>Q245*H245</f>
        <v>0.0378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263</v>
      </c>
      <c r="AT245" s="240" t="s">
        <v>163</v>
      </c>
      <c r="AU245" s="240" t="s">
        <v>88</v>
      </c>
      <c r="AY245" s="18" t="s">
        <v>160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263</v>
      </c>
      <c r="BM245" s="240" t="s">
        <v>1186</v>
      </c>
    </row>
    <row r="246" s="13" customFormat="1">
      <c r="A246" s="13"/>
      <c r="B246" s="242"/>
      <c r="C246" s="243"/>
      <c r="D246" s="244" t="s">
        <v>169</v>
      </c>
      <c r="E246" s="245" t="s">
        <v>1</v>
      </c>
      <c r="F246" s="246" t="s">
        <v>1143</v>
      </c>
      <c r="G246" s="243"/>
      <c r="H246" s="247">
        <v>10.800000000000001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169</v>
      </c>
      <c r="AU246" s="253" t="s">
        <v>88</v>
      </c>
      <c r="AV246" s="13" t="s">
        <v>88</v>
      </c>
      <c r="AW246" s="13" t="s">
        <v>34</v>
      </c>
      <c r="AX246" s="13" t="s">
        <v>86</v>
      </c>
      <c r="AY246" s="253" t="s">
        <v>160</v>
      </c>
    </row>
    <row r="247" s="2" customFormat="1" ht="21.75" customHeight="1">
      <c r="A247" s="39"/>
      <c r="B247" s="40"/>
      <c r="C247" s="228" t="s">
        <v>462</v>
      </c>
      <c r="D247" s="228" t="s">
        <v>163</v>
      </c>
      <c r="E247" s="229" t="s">
        <v>1187</v>
      </c>
      <c r="F247" s="230" t="s">
        <v>1188</v>
      </c>
      <c r="G247" s="231" t="s">
        <v>209</v>
      </c>
      <c r="H247" s="232">
        <v>2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263</v>
      </c>
      <c r="AT247" s="240" t="s">
        <v>163</v>
      </c>
      <c r="AU247" s="240" t="s">
        <v>88</v>
      </c>
      <c r="AY247" s="18" t="s">
        <v>160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263</v>
      </c>
      <c r="BM247" s="240" t="s">
        <v>1189</v>
      </c>
    </row>
    <row r="248" s="2" customFormat="1">
      <c r="A248" s="39"/>
      <c r="B248" s="40"/>
      <c r="C248" s="41"/>
      <c r="D248" s="244" t="s">
        <v>186</v>
      </c>
      <c r="E248" s="41"/>
      <c r="F248" s="254" t="s">
        <v>954</v>
      </c>
      <c r="G248" s="41"/>
      <c r="H248" s="41"/>
      <c r="I248" s="255"/>
      <c r="J248" s="41"/>
      <c r="K248" s="41"/>
      <c r="L248" s="45"/>
      <c r="M248" s="256"/>
      <c r="N248" s="25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186</v>
      </c>
      <c r="AU248" s="18" t="s">
        <v>88</v>
      </c>
    </row>
    <row r="249" s="2" customFormat="1" ht="33" customHeight="1">
      <c r="A249" s="39"/>
      <c r="B249" s="40"/>
      <c r="C249" s="228" t="s">
        <v>468</v>
      </c>
      <c r="D249" s="228" t="s">
        <v>163</v>
      </c>
      <c r="E249" s="229" t="s">
        <v>1190</v>
      </c>
      <c r="F249" s="230" t="s">
        <v>1191</v>
      </c>
      <c r="G249" s="231" t="s">
        <v>173</v>
      </c>
      <c r="H249" s="232">
        <v>4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263</v>
      </c>
      <c r="AT249" s="240" t="s">
        <v>163</v>
      </c>
      <c r="AU249" s="240" t="s">
        <v>88</v>
      </c>
      <c r="AY249" s="18" t="s">
        <v>160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263</v>
      </c>
      <c r="BM249" s="240" t="s">
        <v>1192</v>
      </c>
    </row>
    <row r="250" s="2" customFormat="1">
      <c r="A250" s="39"/>
      <c r="B250" s="40"/>
      <c r="C250" s="41"/>
      <c r="D250" s="244" t="s">
        <v>186</v>
      </c>
      <c r="E250" s="41"/>
      <c r="F250" s="254" t="s">
        <v>954</v>
      </c>
      <c r="G250" s="41"/>
      <c r="H250" s="41"/>
      <c r="I250" s="255"/>
      <c r="J250" s="41"/>
      <c r="K250" s="41"/>
      <c r="L250" s="45"/>
      <c r="M250" s="256"/>
      <c r="N250" s="25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186</v>
      </c>
      <c r="AU250" s="18" t="s">
        <v>88</v>
      </c>
    </row>
    <row r="251" s="2" customFormat="1" ht="33" customHeight="1">
      <c r="A251" s="39"/>
      <c r="B251" s="40"/>
      <c r="C251" s="228" t="s">
        <v>472</v>
      </c>
      <c r="D251" s="228" t="s">
        <v>163</v>
      </c>
      <c r="E251" s="229" t="s">
        <v>1193</v>
      </c>
      <c r="F251" s="230" t="s">
        <v>1194</v>
      </c>
      <c r="G251" s="231" t="s">
        <v>173</v>
      </c>
      <c r="H251" s="232">
        <v>2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263</v>
      </c>
      <c r="AT251" s="240" t="s">
        <v>163</v>
      </c>
      <c r="AU251" s="240" t="s">
        <v>88</v>
      </c>
      <c r="AY251" s="18" t="s">
        <v>160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263</v>
      </c>
      <c r="BM251" s="240" t="s">
        <v>1195</v>
      </c>
    </row>
    <row r="252" s="2" customFormat="1" ht="21.75" customHeight="1">
      <c r="A252" s="39"/>
      <c r="B252" s="40"/>
      <c r="C252" s="228" t="s">
        <v>476</v>
      </c>
      <c r="D252" s="228" t="s">
        <v>163</v>
      </c>
      <c r="E252" s="229" t="s">
        <v>964</v>
      </c>
      <c r="F252" s="230" t="s">
        <v>965</v>
      </c>
      <c r="G252" s="231" t="s">
        <v>184</v>
      </c>
      <c r="H252" s="232">
        <v>50.399999999999999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0.0016900000000000001</v>
      </c>
      <c r="R252" s="238">
        <f>Q252*H252</f>
        <v>0.085176000000000002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263</v>
      </c>
      <c r="AT252" s="240" t="s">
        <v>163</v>
      </c>
      <c r="AU252" s="240" t="s">
        <v>88</v>
      </c>
      <c r="AY252" s="18" t="s">
        <v>160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263</v>
      </c>
      <c r="BM252" s="240" t="s">
        <v>1196</v>
      </c>
    </row>
    <row r="253" s="2" customFormat="1" ht="21.75" customHeight="1">
      <c r="A253" s="39"/>
      <c r="B253" s="40"/>
      <c r="C253" s="228" t="s">
        <v>480</v>
      </c>
      <c r="D253" s="228" t="s">
        <v>163</v>
      </c>
      <c r="E253" s="229" t="s">
        <v>967</v>
      </c>
      <c r="F253" s="230" t="s">
        <v>968</v>
      </c>
      <c r="G253" s="231" t="s">
        <v>173</v>
      </c>
      <c r="H253" s="232">
        <v>4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0.00036000000000000002</v>
      </c>
      <c r="R253" s="238">
        <f>Q253*H253</f>
        <v>0.0014400000000000001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263</v>
      </c>
      <c r="AT253" s="240" t="s">
        <v>163</v>
      </c>
      <c r="AU253" s="240" t="s">
        <v>88</v>
      </c>
      <c r="AY253" s="18" t="s">
        <v>160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263</v>
      </c>
      <c r="BM253" s="240" t="s">
        <v>1197</v>
      </c>
    </row>
    <row r="254" s="2" customFormat="1" ht="21.75" customHeight="1">
      <c r="A254" s="39"/>
      <c r="B254" s="40"/>
      <c r="C254" s="228" t="s">
        <v>484</v>
      </c>
      <c r="D254" s="228" t="s">
        <v>163</v>
      </c>
      <c r="E254" s="229" t="s">
        <v>539</v>
      </c>
      <c r="F254" s="230" t="s">
        <v>540</v>
      </c>
      <c r="G254" s="231" t="s">
        <v>541</v>
      </c>
      <c r="H254" s="301"/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263</v>
      </c>
      <c r="AT254" s="240" t="s">
        <v>163</v>
      </c>
      <c r="AU254" s="240" t="s">
        <v>88</v>
      </c>
      <c r="AY254" s="18" t="s">
        <v>160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263</v>
      </c>
      <c r="BM254" s="240" t="s">
        <v>1198</v>
      </c>
    </row>
    <row r="255" s="12" customFormat="1" ht="22.8" customHeight="1">
      <c r="A255" s="12"/>
      <c r="B255" s="212"/>
      <c r="C255" s="213"/>
      <c r="D255" s="214" t="s">
        <v>77</v>
      </c>
      <c r="E255" s="226" t="s">
        <v>972</v>
      </c>
      <c r="F255" s="226" t="s">
        <v>973</v>
      </c>
      <c r="G255" s="213"/>
      <c r="H255" s="213"/>
      <c r="I255" s="216"/>
      <c r="J255" s="227">
        <f>BK255</f>
        <v>0</v>
      </c>
      <c r="K255" s="213"/>
      <c r="L255" s="218"/>
      <c r="M255" s="219"/>
      <c r="N255" s="220"/>
      <c r="O255" s="220"/>
      <c r="P255" s="221">
        <f>SUM(P256:P268)</f>
        <v>0</v>
      </c>
      <c r="Q255" s="220"/>
      <c r="R255" s="221">
        <f>SUM(R256:R268)</f>
        <v>0.059580000000000001</v>
      </c>
      <c r="S255" s="220"/>
      <c r="T255" s="222">
        <f>SUM(T256:T268)</f>
        <v>5.3461296000000003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88</v>
      </c>
      <c r="AT255" s="224" t="s">
        <v>77</v>
      </c>
      <c r="AU255" s="224" t="s">
        <v>86</v>
      </c>
      <c r="AY255" s="223" t="s">
        <v>160</v>
      </c>
      <c r="BK255" s="225">
        <f>SUM(BK256:BK268)</f>
        <v>0</v>
      </c>
    </row>
    <row r="256" s="2" customFormat="1" ht="16.5" customHeight="1">
      <c r="A256" s="39"/>
      <c r="B256" s="40"/>
      <c r="C256" s="228" t="s">
        <v>489</v>
      </c>
      <c r="D256" s="228" t="s">
        <v>163</v>
      </c>
      <c r="E256" s="229" t="s">
        <v>974</v>
      </c>
      <c r="F256" s="230" t="s">
        <v>975</v>
      </c>
      <c r="G256" s="231" t="s">
        <v>184</v>
      </c>
      <c r="H256" s="232">
        <v>50.399999999999999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263</v>
      </c>
      <c r="AT256" s="240" t="s">
        <v>163</v>
      </c>
      <c r="AU256" s="240" t="s">
        <v>88</v>
      </c>
      <c r="AY256" s="18" t="s">
        <v>160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263</v>
      </c>
      <c r="BM256" s="240" t="s">
        <v>1199</v>
      </c>
    </row>
    <row r="257" s="2" customFormat="1" ht="21.75" customHeight="1">
      <c r="A257" s="39"/>
      <c r="B257" s="40"/>
      <c r="C257" s="228" t="s">
        <v>494</v>
      </c>
      <c r="D257" s="228" t="s">
        <v>163</v>
      </c>
      <c r="E257" s="229" t="s">
        <v>1200</v>
      </c>
      <c r="F257" s="230" t="s">
        <v>1201</v>
      </c>
      <c r="G257" s="231" t="s">
        <v>209</v>
      </c>
      <c r="H257" s="232">
        <v>294.12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0.00020000000000000001</v>
      </c>
      <c r="R257" s="238">
        <f>Q257*H257</f>
        <v>0.058824000000000001</v>
      </c>
      <c r="S257" s="238">
        <v>0.017780000000000001</v>
      </c>
      <c r="T257" s="239">
        <f>S257*H257</f>
        <v>5.2294536000000003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263</v>
      </c>
      <c r="AT257" s="240" t="s">
        <v>163</v>
      </c>
      <c r="AU257" s="240" t="s">
        <v>88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263</v>
      </c>
      <c r="BM257" s="240" t="s">
        <v>1202</v>
      </c>
    </row>
    <row r="258" s="13" customFormat="1">
      <c r="A258" s="13"/>
      <c r="B258" s="242"/>
      <c r="C258" s="243"/>
      <c r="D258" s="244" t="s">
        <v>169</v>
      </c>
      <c r="E258" s="245" t="s">
        <v>1</v>
      </c>
      <c r="F258" s="246" t="s">
        <v>1162</v>
      </c>
      <c r="G258" s="243"/>
      <c r="H258" s="247">
        <v>190.28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169</v>
      </c>
      <c r="AU258" s="253" t="s">
        <v>88</v>
      </c>
      <c r="AV258" s="13" t="s">
        <v>88</v>
      </c>
      <c r="AW258" s="13" t="s">
        <v>34</v>
      </c>
      <c r="AX258" s="13" t="s">
        <v>78</v>
      </c>
      <c r="AY258" s="253" t="s">
        <v>160</v>
      </c>
    </row>
    <row r="259" s="13" customFormat="1">
      <c r="A259" s="13"/>
      <c r="B259" s="242"/>
      <c r="C259" s="243"/>
      <c r="D259" s="244" t="s">
        <v>169</v>
      </c>
      <c r="E259" s="245" t="s">
        <v>1</v>
      </c>
      <c r="F259" s="246" t="s">
        <v>1163</v>
      </c>
      <c r="G259" s="243"/>
      <c r="H259" s="247">
        <v>103.84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169</v>
      </c>
      <c r="AU259" s="253" t="s">
        <v>88</v>
      </c>
      <c r="AV259" s="13" t="s">
        <v>88</v>
      </c>
      <c r="AW259" s="13" t="s">
        <v>34</v>
      </c>
      <c r="AX259" s="13" t="s">
        <v>78</v>
      </c>
      <c r="AY259" s="253" t="s">
        <v>160</v>
      </c>
    </row>
    <row r="260" s="16" customFormat="1">
      <c r="A260" s="16"/>
      <c r="B260" s="279"/>
      <c r="C260" s="280"/>
      <c r="D260" s="244" t="s">
        <v>169</v>
      </c>
      <c r="E260" s="281" t="s">
        <v>1</v>
      </c>
      <c r="F260" s="282" t="s">
        <v>205</v>
      </c>
      <c r="G260" s="280"/>
      <c r="H260" s="283">
        <v>294.12</v>
      </c>
      <c r="I260" s="284"/>
      <c r="J260" s="280"/>
      <c r="K260" s="280"/>
      <c r="L260" s="285"/>
      <c r="M260" s="286"/>
      <c r="N260" s="287"/>
      <c r="O260" s="287"/>
      <c r="P260" s="287"/>
      <c r="Q260" s="287"/>
      <c r="R260" s="287"/>
      <c r="S260" s="287"/>
      <c r="T260" s="288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9" t="s">
        <v>169</v>
      </c>
      <c r="AU260" s="289" t="s">
        <v>88</v>
      </c>
      <c r="AV260" s="16" t="s">
        <v>167</v>
      </c>
      <c r="AW260" s="16" t="s">
        <v>34</v>
      </c>
      <c r="AX260" s="16" t="s">
        <v>86</v>
      </c>
      <c r="AY260" s="289" t="s">
        <v>160</v>
      </c>
    </row>
    <row r="261" s="2" customFormat="1" ht="33" customHeight="1">
      <c r="A261" s="39"/>
      <c r="B261" s="40"/>
      <c r="C261" s="228" t="s">
        <v>498</v>
      </c>
      <c r="D261" s="228" t="s">
        <v>163</v>
      </c>
      <c r="E261" s="229" t="s">
        <v>1203</v>
      </c>
      <c r="F261" s="230" t="s">
        <v>1204</v>
      </c>
      <c r="G261" s="231" t="s">
        <v>184</v>
      </c>
      <c r="H261" s="232">
        <v>25.199999999999999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3.0000000000000001E-05</v>
      </c>
      <c r="R261" s="238">
        <f>Q261*H261</f>
        <v>0.00075599999999999994</v>
      </c>
      <c r="S261" s="238">
        <v>0.0046299999999999996</v>
      </c>
      <c r="T261" s="239">
        <f>S261*H261</f>
        <v>0.11667599999999999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263</v>
      </c>
      <c r="AT261" s="240" t="s">
        <v>163</v>
      </c>
      <c r="AU261" s="240" t="s">
        <v>88</v>
      </c>
      <c r="AY261" s="18" t="s">
        <v>160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263</v>
      </c>
      <c r="BM261" s="240" t="s">
        <v>1205</v>
      </c>
    </row>
    <row r="262" s="13" customFormat="1">
      <c r="A262" s="13"/>
      <c r="B262" s="242"/>
      <c r="C262" s="243"/>
      <c r="D262" s="244" t="s">
        <v>169</v>
      </c>
      <c r="E262" s="245" t="s">
        <v>1</v>
      </c>
      <c r="F262" s="246" t="s">
        <v>1173</v>
      </c>
      <c r="G262" s="243"/>
      <c r="H262" s="247">
        <v>25.199999999999999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169</v>
      </c>
      <c r="AU262" s="253" t="s">
        <v>88</v>
      </c>
      <c r="AV262" s="13" t="s">
        <v>88</v>
      </c>
      <c r="AW262" s="13" t="s">
        <v>34</v>
      </c>
      <c r="AX262" s="13" t="s">
        <v>86</v>
      </c>
      <c r="AY262" s="253" t="s">
        <v>160</v>
      </c>
    </row>
    <row r="263" s="2" customFormat="1" ht="21.75" customHeight="1">
      <c r="A263" s="39"/>
      <c r="B263" s="40"/>
      <c r="C263" s="228" t="s">
        <v>505</v>
      </c>
      <c r="D263" s="228" t="s">
        <v>163</v>
      </c>
      <c r="E263" s="229" t="s">
        <v>1206</v>
      </c>
      <c r="F263" s="230" t="s">
        <v>1207</v>
      </c>
      <c r="G263" s="231" t="s">
        <v>209</v>
      </c>
      <c r="H263" s="232">
        <v>294.12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263</v>
      </c>
      <c r="AT263" s="240" t="s">
        <v>163</v>
      </c>
      <c r="AU263" s="240" t="s">
        <v>88</v>
      </c>
      <c r="AY263" s="18" t="s">
        <v>160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263</v>
      </c>
      <c r="BM263" s="240" t="s">
        <v>1208</v>
      </c>
    </row>
    <row r="264" s="2" customFormat="1" ht="33" customHeight="1">
      <c r="A264" s="39"/>
      <c r="B264" s="40"/>
      <c r="C264" s="228" t="s">
        <v>509</v>
      </c>
      <c r="D264" s="228" t="s">
        <v>163</v>
      </c>
      <c r="E264" s="229" t="s">
        <v>1209</v>
      </c>
      <c r="F264" s="230" t="s">
        <v>1210</v>
      </c>
      <c r="G264" s="231" t="s">
        <v>184</v>
      </c>
      <c r="H264" s="232">
        <v>25.199999999999999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263</v>
      </c>
      <c r="AT264" s="240" t="s">
        <v>163</v>
      </c>
      <c r="AU264" s="240" t="s">
        <v>88</v>
      </c>
      <c r="AY264" s="18" t="s">
        <v>160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263</v>
      </c>
      <c r="BM264" s="240" t="s">
        <v>1211</v>
      </c>
    </row>
    <row r="265" s="2" customFormat="1" ht="21.75" customHeight="1">
      <c r="A265" s="39"/>
      <c r="B265" s="40"/>
      <c r="C265" s="228" t="s">
        <v>516</v>
      </c>
      <c r="D265" s="228" t="s">
        <v>163</v>
      </c>
      <c r="E265" s="229" t="s">
        <v>978</v>
      </c>
      <c r="F265" s="230" t="s">
        <v>979</v>
      </c>
      <c r="G265" s="231" t="s">
        <v>209</v>
      </c>
      <c r="H265" s="232">
        <v>294.12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263</v>
      </c>
      <c r="AT265" s="240" t="s">
        <v>163</v>
      </c>
      <c r="AU265" s="240" t="s">
        <v>88</v>
      </c>
      <c r="AY265" s="18" t="s">
        <v>160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263</v>
      </c>
      <c r="BM265" s="240" t="s">
        <v>1212</v>
      </c>
    </row>
    <row r="266" s="2" customFormat="1" ht="33" customHeight="1">
      <c r="A266" s="39"/>
      <c r="B266" s="40"/>
      <c r="C266" s="290" t="s">
        <v>524</v>
      </c>
      <c r="D266" s="290" t="s">
        <v>311</v>
      </c>
      <c r="E266" s="291" t="s">
        <v>1213</v>
      </c>
      <c r="F266" s="292" t="s">
        <v>1214</v>
      </c>
      <c r="G266" s="293" t="s">
        <v>209</v>
      </c>
      <c r="H266" s="294">
        <v>338.238</v>
      </c>
      <c r="I266" s="295"/>
      <c r="J266" s="296">
        <f>ROUND(I266*H266,2)</f>
        <v>0</v>
      </c>
      <c r="K266" s="297"/>
      <c r="L266" s="298"/>
      <c r="M266" s="299" t="s">
        <v>1</v>
      </c>
      <c r="N266" s="300" t="s">
        <v>43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347</v>
      </c>
      <c r="AT266" s="240" t="s">
        <v>311</v>
      </c>
      <c r="AU266" s="240" t="s">
        <v>88</v>
      </c>
      <c r="AY266" s="18" t="s">
        <v>160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263</v>
      </c>
      <c r="BM266" s="240" t="s">
        <v>1215</v>
      </c>
    </row>
    <row r="267" s="13" customFormat="1">
      <c r="A267" s="13"/>
      <c r="B267" s="242"/>
      <c r="C267" s="243"/>
      <c r="D267" s="244" t="s">
        <v>169</v>
      </c>
      <c r="E267" s="243"/>
      <c r="F267" s="246" t="s">
        <v>1216</v>
      </c>
      <c r="G267" s="243"/>
      <c r="H267" s="247">
        <v>338.238</v>
      </c>
      <c r="I267" s="248"/>
      <c r="J267" s="243"/>
      <c r="K267" s="243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169</v>
      </c>
      <c r="AU267" s="253" t="s">
        <v>88</v>
      </c>
      <c r="AV267" s="13" t="s">
        <v>88</v>
      </c>
      <c r="AW267" s="13" t="s">
        <v>4</v>
      </c>
      <c r="AX267" s="13" t="s">
        <v>86</v>
      </c>
      <c r="AY267" s="253" t="s">
        <v>160</v>
      </c>
    </row>
    <row r="268" s="2" customFormat="1" ht="21.75" customHeight="1">
      <c r="A268" s="39"/>
      <c r="B268" s="40"/>
      <c r="C268" s="228" t="s">
        <v>530</v>
      </c>
      <c r="D268" s="228" t="s">
        <v>163</v>
      </c>
      <c r="E268" s="229" t="s">
        <v>985</v>
      </c>
      <c r="F268" s="230" t="s">
        <v>986</v>
      </c>
      <c r="G268" s="231" t="s">
        <v>541</v>
      </c>
      <c r="H268" s="301"/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263</v>
      </c>
      <c r="AT268" s="240" t="s">
        <v>163</v>
      </c>
      <c r="AU268" s="240" t="s">
        <v>88</v>
      </c>
      <c r="AY268" s="18" t="s">
        <v>160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263</v>
      </c>
      <c r="BM268" s="240" t="s">
        <v>1217</v>
      </c>
    </row>
    <row r="269" s="12" customFormat="1" ht="22.8" customHeight="1">
      <c r="A269" s="12"/>
      <c r="B269" s="212"/>
      <c r="C269" s="213"/>
      <c r="D269" s="214" t="s">
        <v>77</v>
      </c>
      <c r="E269" s="226" t="s">
        <v>679</v>
      </c>
      <c r="F269" s="226" t="s">
        <v>1009</v>
      </c>
      <c r="G269" s="213"/>
      <c r="H269" s="213"/>
      <c r="I269" s="216"/>
      <c r="J269" s="227">
        <f>BK269</f>
        <v>0</v>
      </c>
      <c r="K269" s="213"/>
      <c r="L269" s="218"/>
      <c r="M269" s="219"/>
      <c r="N269" s="220"/>
      <c r="O269" s="220"/>
      <c r="P269" s="221">
        <f>SUM(P270:P277)</f>
        <v>0</v>
      </c>
      <c r="Q269" s="220"/>
      <c r="R269" s="221">
        <f>SUM(R270:R277)</f>
        <v>0.025600000000000001</v>
      </c>
      <c r="S269" s="220"/>
      <c r="T269" s="222">
        <f>SUM(T270:T277)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3" t="s">
        <v>88</v>
      </c>
      <c r="AT269" s="224" t="s">
        <v>77</v>
      </c>
      <c r="AU269" s="224" t="s">
        <v>86</v>
      </c>
      <c r="AY269" s="223" t="s">
        <v>160</v>
      </c>
      <c r="BK269" s="225">
        <f>SUM(BK270:BK277)</f>
        <v>0</v>
      </c>
    </row>
    <row r="270" s="2" customFormat="1" ht="21.75" customHeight="1">
      <c r="A270" s="39"/>
      <c r="B270" s="40"/>
      <c r="C270" s="228" t="s">
        <v>534</v>
      </c>
      <c r="D270" s="228" t="s">
        <v>163</v>
      </c>
      <c r="E270" s="229" t="s">
        <v>1218</v>
      </c>
      <c r="F270" s="230" t="s">
        <v>1219</v>
      </c>
      <c r="G270" s="231" t="s">
        <v>209</v>
      </c>
      <c r="H270" s="232">
        <v>294.12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263</v>
      </c>
      <c r="AT270" s="240" t="s">
        <v>163</v>
      </c>
      <c r="AU270" s="240" t="s">
        <v>88</v>
      </c>
      <c r="AY270" s="18" t="s">
        <v>160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263</v>
      </c>
      <c r="BM270" s="240" t="s">
        <v>1220</v>
      </c>
    </row>
    <row r="271" s="2" customFormat="1" ht="33" customHeight="1">
      <c r="A271" s="39"/>
      <c r="B271" s="40"/>
      <c r="C271" s="228" t="s">
        <v>538</v>
      </c>
      <c r="D271" s="228" t="s">
        <v>163</v>
      </c>
      <c r="E271" s="229" t="s">
        <v>1221</v>
      </c>
      <c r="F271" s="230" t="s">
        <v>1222</v>
      </c>
      <c r="G271" s="231" t="s">
        <v>209</v>
      </c>
      <c r="H271" s="232">
        <v>294.12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263</v>
      </c>
      <c r="AT271" s="240" t="s">
        <v>163</v>
      </c>
      <c r="AU271" s="240" t="s">
        <v>88</v>
      </c>
      <c r="AY271" s="18" t="s">
        <v>160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263</v>
      </c>
      <c r="BM271" s="240" t="s">
        <v>1223</v>
      </c>
    </row>
    <row r="272" s="2" customFormat="1" ht="21.75" customHeight="1">
      <c r="A272" s="39"/>
      <c r="B272" s="40"/>
      <c r="C272" s="228" t="s">
        <v>545</v>
      </c>
      <c r="D272" s="228" t="s">
        <v>163</v>
      </c>
      <c r="E272" s="229" t="s">
        <v>1010</v>
      </c>
      <c r="F272" s="230" t="s">
        <v>1011</v>
      </c>
      <c r="G272" s="231" t="s">
        <v>209</v>
      </c>
      <c r="H272" s="232">
        <v>396.51999999999998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263</v>
      </c>
      <c r="AT272" s="240" t="s">
        <v>163</v>
      </c>
      <c r="AU272" s="240" t="s">
        <v>88</v>
      </c>
      <c r="AY272" s="18" t="s">
        <v>160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263</v>
      </c>
      <c r="BM272" s="240" t="s">
        <v>1224</v>
      </c>
    </row>
    <row r="273" s="13" customFormat="1">
      <c r="A273" s="13"/>
      <c r="B273" s="242"/>
      <c r="C273" s="243"/>
      <c r="D273" s="244" t="s">
        <v>169</v>
      </c>
      <c r="E273" s="245" t="s">
        <v>1</v>
      </c>
      <c r="F273" s="246" t="s">
        <v>1105</v>
      </c>
      <c r="G273" s="243"/>
      <c r="H273" s="247">
        <v>294.12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169</v>
      </c>
      <c r="AU273" s="253" t="s">
        <v>88</v>
      </c>
      <c r="AV273" s="13" t="s">
        <v>88</v>
      </c>
      <c r="AW273" s="13" t="s">
        <v>34</v>
      </c>
      <c r="AX273" s="13" t="s">
        <v>78</v>
      </c>
      <c r="AY273" s="253" t="s">
        <v>160</v>
      </c>
    </row>
    <row r="274" s="13" customFormat="1">
      <c r="A274" s="13"/>
      <c r="B274" s="242"/>
      <c r="C274" s="243"/>
      <c r="D274" s="244" t="s">
        <v>169</v>
      </c>
      <c r="E274" s="245" t="s">
        <v>1</v>
      </c>
      <c r="F274" s="246" t="s">
        <v>1225</v>
      </c>
      <c r="G274" s="243"/>
      <c r="H274" s="247">
        <v>102.40000000000001</v>
      </c>
      <c r="I274" s="248"/>
      <c r="J274" s="243"/>
      <c r="K274" s="243"/>
      <c r="L274" s="249"/>
      <c r="M274" s="250"/>
      <c r="N274" s="251"/>
      <c r="O274" s="251"/>
      <c r="P274" s="251"/>
      <c r="Q274" s="251"/>
      <c r="R274" s="251"/>
      <c r="S274" s="251"/>
      <c r="T274" s="25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3" t="s">
        <v>169</v>
      </c>
      <c r="AU274" s="253" t="s">
        <v>88</v>
      </c>
      <c r="AV274" s="13" t="s">
        <v>88</v>
      </c>
      <c r="AW274" s="13" t="s">
        <v>34</v>
      </c>
      <c r="AX274" s="13" t="s">
        <v>78</v>
      </c>
      <c r="AY274" s="253" t="s">
        <v>160</v>
      </c>
    </row>
    <row r="275" s="16" customFormat="1">
      <c r="A275" s="16"/>
      <c r="B275" s="279"/>
      <c r="C275" s="280"/>
      <c r="D275" s="244" t="s">
        <v>169</v>
      </c>
      <c r="E275" s="281" t="s">
        <v>1</v>
      </c>
      <c r="F275" s="282" t="s">
        <v>205</v>
      </c>
      <c r="G275" s="280"/>
      <c r="H275" s="283">
        <v>396.51999999999998</v>
      </c>
      <c r="I275" s="284"/>
      <c r="J275" s="280"/>
      <c r="K275" s="280"/>
      <c r="L275" s="285"/>
      <c r="M275" s="286"/>
      <c r="N275" s="287"/>
      <c r="O275" s="287"/>
      <c r="P275" s="287"/>
      <c r="Q275" s="287"/>
      <c r="R275" s="287"/>
      <c r="S275" s="287"/>
      <c r="T275" s="288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89" t="s">
        <v>169</v>
      </c>
      <c r="AU275" s="289" t="s">
        <v>88</v>
      </c>
      <c r="AV275" s="16" t="s">
        <v>167</v>
      </c>
      <c r="AW275" s="16" t="s">
        <v>34</v>
      </c>
      <c r="AX275" s="16" t="s">
        <v>86</v>
      </c>
      <c r="AY275" s="289" t="s">
        <v>160</v>
      </c>
    </row>
    <row r="276" s="2" customFormat="1" ht="33" customHeight="1">
      <c r="A276" s="39"/>
      <c r="B276" s="40"/>
      <c r="C276" s="228" t="s">
        <v>549</v>
      </c>
      <c r="D276" s="228" t="s">
        <v>163</v>
      </c>
      <c r="E276" s="229" t="s">
        <v>1017</v>
      </c>
      <c r="F276" s="230" t="s">
        <v>1018</v>
      </c>
      <c r="G276" s="231" t="s">
        <v>209</v>
      </c>
      <c r="H276" s="232">
        <v>294.12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263</v>
      </c>
      <c r="AT276" s="240" t="s">
        <v>163</v>
      </c>
      <c r="AU276" s="240" t="s">
        <v>88</v>
      </c>
      <c r="AY276" s="18" t="s">
        <v>160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263</v>
      </c>
      <c r="BM276" s="240" t="s">
        <v>1226</v>
      </c>
    </row>
    <row r="277" s="2" customFormat="1" ht="21.75" customHeight="1">
      <c r="A277" s="39"/>
      <c r="B277" s="40"/>
      <c r="C277" s="228" t="s">
        <v>554</v>
      </c>
      <c r="D277" s="228" t="s">
        <v>163</v>
      </c>
      <c r="E277" s="229" t="s">
        <v>1020</v>
      </c>
      <c r="F277" s="230" t="s">
        <v>1021</v>
      </c>
      <c r="G277" s="231" t="s">
        <v>209</v>
      </c>
      <c r="H277" s="232">
        <v>102.40000000000001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0.00025000000000000001</v>
      </c>
      <c r="R277" s="238">
        <f>Q277*H277</f>
        <v>0.025600000000000001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263</v>
      </c>
      <c r="AT277" s="240" t="s">
        <v>163</v>
      </c>
      <c r="AU277" s="240" t="s">
        <v>88</v>
      </c>
      <c r="AY277" s="18" t="s">
        <v>160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263</v>
      </c>
      <c r="BM277" s="240" t="s">
        <v>1227</v>
      </c>
    </row>
    <row r="278" s="12" customFormat="1" ht="25.92" customHeight="1">
      <c r="A278" s="12"/>
      <c r="B278" s="212"/>
      <c r="C278" s="213"/>
      <c r="D278" s="214" t="s">
        <v>77</v>
      </c>
      <c r="E278" s="215" t="s">
        <v>1023</v>
      </c>
      <c r="F278" s="215" t="s">
        <v>1024</v>
      </c>
      <c r="G278" s="213"/>
      <c r="H278" s="213"/>
      <c r="I278" s="216"/>
      <c r="J278" s="217">
        <f>BK278</f>
        <v>0</v>
      </c>
      <c r="K278" s="213"/>
      <c r="L278" s="218"/>
      <c r="M278" s="219"/>
      <c r="N278" s="220"/>
      <c r="O278" s="220"/>
      <c r="P278" s="221">
        <f>SUM(P279:P280)</f>
        <v>0</v>
      </c>
      <c r="Q278" s="220"/>
      <c r="R278" s="221">
        <f>SUM(R279:R280)</f>
        <v>0</v>
      </c>
      <c r="S278" s="220"/>
      <c r="T278" s="222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3" t="s">
        <v>167</v>
      </c>
      <c r="AT278" s="224" t="s">
        <v>77</v>
      </c>
      <c r="AU278" s="224" t="s">
        <v>78</v>
      </c>
      <c r="AY278" s="223" t="s">
        <v>160</v>
      </c>
      <c r="BK278" s="225">
        <f>SUM(BK279:BK280)</f>
        <v>0</v>
      </c>
    </row>
    <row r="279" s="2" customFormat="1" ht="16.5" customHeight="1">
      <c r="A279" s="39"/>
      <c r="B279" s="40"/>
      <c r="C279" s="228" t="s">
        <v>559</v>
      </c>
      <c r="D279" s="228" t="s">
        <v>163</v>
      </c>
      <c r="E279" s="229" t="s">
        <v>1025</v>
      </c>
      <c r="F279" s="230" t="s">
        <v>1024</v>
      </c>
      <c r="G279" s="231" t="s">
        <v>1</v>
      </c>
      <c r="H279" s="232">
        <v>0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1026</v>
      </c>
      <c r="AT279" s="240" t="s">
        <v>163</v>
      </c>
      <c r="AU279" s="240" t="s">
        <v>86</v>
      </c>
      <c r="AY279" s="18" t="s">
        <v>160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1026</v>
      </c>
      <c r="BM279" s="240" t="s">
        <v>1228</v>
      </c>
    </row>
    <row r="280" s="2" customFormat="1">
      <c r="A280" s="39"/>
      <c r="B280" s="40"/>
      <c r="C280" s="41"/>
      <c r="D280" s="244" t="s">
        <v>186</v>
      </c>
      <c r="E280" s="41"/>
      <c r="F280" s="254" t="s">
        <v>1028</v>
      </c>
      <c r="G280" s="41"/>
      <c r="H280" s="41"/>
      <c r="I280" s="255"/>
      <c r="J280" s="41"/>
      <c r="K280" s="41"/>
      <c r="L280" s="45"/>
      <c r="M280" s="302"/>
      <c r="N280" s="303"/>
      <c r="O280" s="304"/>
      <c r="P280" s="304"/>
      <c r="Q280" s="304"/>
      <c r="R280" s="304"/>
      <c r="S280" s="304"/>
      <c r="T280" s="305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186</v>
      </c>
      <c r="AU280" s="18" t="s">
        <v>86</v>
      </c>
    </row>
    <row r="281" s="2" customFormat="1" ht="6.96" customHeight="1">
      <c r="A281" s="39"/>
      <c r="B281" s="67"/>
      <c r="C281" s="68"/>
      <c r="D281" s="68"/>
      <c r="E281" s="68"/>
      <c r="F281" s="68"/>
      <c r="G281" s="68"/>
      <c r="H281" s="68"/>
      <c r="I281" s="68"/>
      <c r="J281" s="68"/>
      <c r="K281" s="68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iclGb6llSv2Sty/NTLh5fFty4b7GWtIEmtz0ony5tYwcqzRQ67yqjQU/cYp8ocgPJd2o6vFQGreE7ujqtijBKg==" hashValue="DIPwpNl9yPAvzwytEZKPZMuM0ctql8eibj+A9u28RJI+MjS/0vtluGj4IxGyOh4myljif3ZALsYUIw/Og5odIA==" algorithmName="SHA-512" password="CC35"/>
  <autoFilter ref="C127:K28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ROUND((SUM(BE131:BE229)),  2)</f>
        <v>0</v>
      </c>
      <c r="G33" s="39"/>
      <c r="H33" s="39"/>
      <c r="I33" s="165">
        <v>0.20999999999999999</v>
      </c>
      <c r="J33" s="164">
        <f>ROUND(((SUM(BE131:BE229))*I33),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ROUND((SUM(BF131:BF229)),  2)</f>
        <v>0</v>
      </c>
      <c r="G34" s="39"/>
      <c r="H34" s="39"/>
      <c r="I34" s="165">
        <v>0.14999999999999999</v>
      </c>
      <c r="J34" s="164">
        <f>ROUND(((SUM(BF131:BF229))*I34),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ROUND((SUM(BG131:BG229)),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ROUND((SUM(BH131:BH229)),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ROUND((SUM(BI131:BI229)),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SO.04 - Oprava čekárny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J136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776</v>
      </c>
      <c r="E100" s="197"/>
      <c r="F100" s="197"/>
      <c r="G100" s="197"/>
      <c r="H100" s="197"/>
      <c r="I100" s="197"/>
      <c r="J100" s="198">
        <f>J142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J155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134</v>
      </c>
      <c r="E102" s="197"/>
      <c r="F102" s="197"/>
      <c r="G102" s="197"/>
      <c r="H102" s="197"/>
      <c r="I102" s="197"/>
      <c r="J102" s="198">
        <f>J161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135</v>
      </c>
      <c r="E103" s="192"/>
      <c r="F103" s="192"/>
      <c r="G103" s="192"/>
      <c r="H103" s="192"/>
      <c r="I103" s="192"/>
      <c r="J103" s="193">
        <f>J163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1230</v>
      </c>
      <c r="E104" s="197"/>
      <c r="F104" s="197"/>
      <c r="G104" s="197"/>
      <c r="H104" s="197"/>
      <c r="I104" s="197"/>
      <c r="J104" s="198">
        <f>J164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1231</v>
      </c>
      <c r="E105" s="197"/>
      <c r="F105" s="197"/>
      <c r="G105" s="197"/>
      <c r="H105" s="197"/>
      <c r="I105" s="197"/>
      <c r="J105" s="198">
        <f>J170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1232</v>
      </c>
      <c r="E106" s="197"/>
      <c r="F106" s="197"/>
      <c r="G106" s="197"/>
      <c r="H106" s="197"/>
      <c r="I106" s="197"/>
      <c r="J106" s="198">
        <f>J172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1233</v>
      </c>
      <c r="E107" s="197"/>
      <c r="F107" s="197"/>
      <c r="G107" s="197"/>
      <c r="H107" s="197"/>
      <c r="I107" s="197"/>
      <c r="J107" s="198">
        <f>J176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140</v>
      </c>
      <c r="E108" s="197"/>
      <c r="F108" s="197"/>
      <c r="G108" s="197"/>
      <c r="H108" s="197"/>
      <c r="I108" s="197"/>
      <c r="J108" s="198">
        <f>J184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1234</v>
      </c>
      <c r="E109" s="197"/>
      <c r="F109" s="197"/>
      <c r="G109" s="197"/>
      <c r="H109" s="197"/>
      <c r="I109" s="197"/>
      <c r="J109" s="198">
        <f>J190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1235</v>
      </c>
      <c r="E110" s="197"/>
      <c r="F110" s="197"/>
      <c r="G110" s="197"/>
      <c r="H110" s="197"/>
      <c r="I110" s="197"/>
      <c r="J110" s="198">
        <f>J206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144</v>
      </c>
      <c r="E111" s="192"/>
      <c r="F111" s="192"/>
      <c r="G111" s="192"/>
      <c r="H111" s="192"/>
      <c r="I111" s="192"/>
      <c r="J111" s="193">
        <f>J223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145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4" t="str">
        <f>E7</f>
        <v>Chrášťany ON - oprava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121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SO.04 - Oprava čekárny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Chrášťany</v>
      </c>
      <c r="G125" s="41"/>
      <c r="H125" s="41"/>
      <c r="I125" s="33" t="s">
        <v>22</v>
      </c>
      <c r="J125" s="80" t="str">
        <f>IF(J12="","",J12)</f>
        <v>27. 5. 2021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Správa železnic, státní organizace</v>
      </c>
      <c r="G127" s="41"/>
      <c r="H127" s="41"/>
      <c r="I127" s="33" t="s">
        <v>32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30</v>
      </c>
      <c r="D128" s="41"/>
      <c r="E128" s="41"/>
      <c r="F128" s="28" t="str">
        <f>IF(E18="","",E18)</f>
        <v>Vyplň údaj</v>
      </c>
      <c r="G128" s="41"/>
      <c r="H128" s="41"/>
      <c r="I128" s="33" t="s">
        <v>35</v>
      </c>
      <c r="J128" s="37" t="str">
        <f>E24</f>
        <v>L. Malý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0"/>
      <c r="B130" s="201"/>
      <c r="C130" s="202" t="s">
        <v>146</v>
      </c>
      <c r="D130" s="203" t="s">
        <v>63</v>
      </c>
      <c r="E130" s="203" t="s">
        <v>59</v>
      </c>
      <c r="F130" s="203" t="s">
        <v>60</v>
      </c>
      <c r="G130" s="203" t="s">
        <v>147</v>
      </c>
      <c r="H130" s="203" t="s">
        <v>148</v>
      </c>
      <c r="I130" s="203" t="s">
        <v>149</v>
      </c>
      <c r="J130" s="204" t="s">
        <v>125</v>
      </c>
      <c r="K130" s="205" t="s">
        <v>150</v>
      </c>
      <c r="L130" s="206"/>
      <c r="M130" s="101" t="s">
        <v>1</v>
      </c>
      <c r="N130" s="102" t="s">
        <v>42</v>
      </c>
      <c r="O130" s="102" t="s">
        <v>151</v>
      </c>
      <c r="P130" s="102" t="s">
        <v>152</v>
      </c>
      <c r="Q130" s="102" t="s">
        <v>153</v>
      </c>
      <c r="R130" s="102" t="s">
        <v>154</v>
      </c>
      <c r="S130" s="102" t="s">
        <v>155</v>
      </c>
      <c r="T130" s="103" t="s">
        <v>156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9"/>
      <c r="B131" s="40"/>
      <c r="C131" s="108" t="s">
        <v>157</v>
      </c>
      <c r="D131" s="41"/>
      <c r="E131" s="41"/>
      <c r="F131" s="41"/>
      <c r="G131" s="41"/>
      <c r="H131" s="41"/>
      <c r="I131" s="41"/>
      <c r="J131" s="207">
        <f>BK131</f>
        <v>0</v>
      </c>
      <c r="K131" s="41"/>
      <c r="L131" s="45"/>
      <c r="M131" s="104"/>
      <c r="N131" s="208"/>
      <c r="O131" s="105"/>
      <c r="P131" s="209">
        <f>P132+P163+P223</f>
        <v>0</v>
      </c>
      <c r="Q131" s="105"/>
      <c r="R131" s="209">
        <f>R132+R163+R223</f>
        <v>3.7717896999999998</v>
      </c>
      <c r="S131" s="105"/>
      <c r="T131" s="210">
        <f>T132+T163+T223</f>
        <v>5.2167529999999998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127</v>
      </c>
      <c r="BK131" s="211">
        <f>BK132+BK163+BK223</f>
        <v>0</v>
      </c>
    </row>
    <row r="132" s="12" customFormat="1" ht="25.92" customHeight="1">
      <c r="A132" s="12"/>
      <c r="B132" s="212"/>
      <c r="C132" s="213"/>
      <c r="D132" s="214" t="s">
        <v>77</v>
      </c>
      <c r="E132" s="215" t="s">
        <v>158</v>
      </c>
      <c r="F132" s="215" t="s">
        <v>159</v>
      </c>
      <c r="G132" s="213"/>
      <c r="H132" s="213"/>
      <c r="I132" s="216"/>
      <c r="J132" s="217">
        <f>BK132</f>
        <v>0</v>
      </c>
      <c r="K132" s="213"/>
      <c r="L132" s="218"/>
      <c r="M132" s="219"/>
      <c r="N132" s="220"/>
      <c r="O132" s="220"/>
      <c r="P132" s="221">
        <f>P133+P136+P142+P155+P161</f>
        <v>0</v>
      </c>
      <c r="Q132" s="220"/>
      <c r="R132" s="221">
        <f>R133+R136+R142+R155+R161</f>
        <v>3.3490458999999997</v>
      </c>
      <c r="S132" s="220"/>
      <c r="T132" s="222">
        <f>T133+T136+T142+T155+T161</f>
        <v>4.3320299999999996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86</v>
      </c>
      <c r="AT132" s="224" t="s">
        <v>77</v>
      </c>
      <c r="AU132" s="224" t="s">
        <v>78</v>
      </c>
      <c r="AY132" s="223" t="s">
        <v>160</v>
      </c>
      <c r="BK132" s="225">
        <f>BK133+BK136+BK142+BK155+BK161</f>
        <v>0</v>
      </c>
    </row>
    <row r="133" s="12" customFormat="1" ht="22.8" customHeight="1">
      <c r="A133" s="12"/>
      <c r="B133" s="212"/>
      <c r="C133" s="213"/>
      <c r="D133" s="214" t="s">
        <v>77</v>
      </c>
      <c r="E133" s="226" t="s">
        <v>161</v>
      </c>
      <c r="F133" s="226" t="s">
        <v>162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SUM(P134:P135)</f>
        <v>0</v>
      </c>
      <c r="Q133" s="220"/>
      <c r="R133" s="221">
        <f>SUM(R134:R135)</f>
        <v>0.097538100000000003</v>
      </c>
      <c r="S133" s="220"/>
      <c r="T133" s="222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86</v>
      </c>
      <c r="AT133" s="224" t="s">
        <v>77</v>
      </c>
      <c r="AU133" s="224" t="s">
        <v>86</v>
      </c>
      <c r="AY133" s="223" t="s">
        <v>160</v>
      </c>
      <c r="BK133" s="225">
        <f>SUM(BK134:BK135)</f>
        <v>0</v>
      </c>
    </row>
    <row r="134" s="2" customFormat="1" ht="21.75" customHeight="1">
      <c r="A134" s="39"/>
      <c r="B134" s="40"/>
      <c r="C134" s="228" t="s">
        <v>86</v>
      </c>
      <c r="D134" s="228" t="s">
        <v>163</v>
      </c>
      <c r="E134" s="229" t="s">
        <v>1236</v>
      </c>
      <c r="F134" s="230" t="s">
        <v>1237</v>
      </c>
      <c r="G134" s="231" t="s">
        <v>209</v>
      </c>
      <c r="H134" s="232">
        <v>1.21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0.080610000000000001</v>
      </c>
      <c r="R134" s="238">
        <f>Q134*H134</f>
        <v>0.097538100000000003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167</v>
      </c>
      <c r="AT134" s="240" t="s">
        <v>163</v>
      </c>
      <c r="AU134" s="240" t="s">
        <v>88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167</v>
      </c>
      <c r="BM134" s="240" t="s">
        <v>1238</v>
      </c>
    </row>
    <row r="135" s="13" customFormat="1">
      <c r="A135" s="13"/>
      <c r="B135" s="242"/>
      <c r="C135" s="243"/>
      <c r="D135" s="244" t="s">
        <v>169</v>
      </c>
      <c r="E135" s="245" t="s">
        <v>1</v>
      </c>
      <c r="F135" s="246" t="s">
        <v>1239</v>
      </c>
      <c r="G135" s="243"/>
      <c r="H135" s="247">
        <v>1.21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169</v>
      </c>
      <c r="AU135" s="253" t="s">
        <v>88</v>
      </c>
      <c r="AV135" s="13" t="s">
        <v>88</v>
      </c>
      <c r="AW135" s="13" t="s">
        <v>34</v>
      </c>
      <c r="AX135" s="13" t="s">
        <v>86</v>
      </c>
      <c r="AY135" s="253" t="s">
        <v>160</v>
      </c>
    </row>
    <row r="136" s="12" customFormat="1" ht="22.8" customHeight="1">
      <c r="A136" s="12"/>
      <c r="B136" s="212"/>
      <c r="C136" s="213"/>
      <c r="D136" s="214" t="s">
        <v>77</v>
      </c>
      <c r="E136" s="226" t="s">
        <v>206</v>
      </c>
      <c r="F136" s="226" t="s">
        <v>221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SUM(P137:P141)</f>
        <v>0</v>
      </c>
      <c r="Q136" s="220"/>
      <c r="R136" s="221">
        <f>SUM(R137:R141)</f>
        <v>3.2478663999999999</v>
      </c>
      <c r="S136" s="220"/>
      <c r="T136" s="222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86</v>
      </c>
      <c r="AY136" s="223" t="s">
        <v>160</v>
      </c>
      <c r="BK136" s="225">
        <f>SUM(BK137:BK141)</f>
        <v>0</v>
      </c>
    </row>
    <row r="137" s="2" customFormat="1" ht="21.75" customHeight="1">
      <c r="A137" s="39"/>
      <c r="B137" s="40"/>
      <c r="C137" s="228" t="s">
        <v>88</v>
      </c>
      <c r="D137" s="228" t="s">
        <v>163</v>
      </c>
      <c r="E137" s="229" t="s">
        <v>1240</v>
      </c>
      <c r="F137" s="230" t="s">
        <v>1241</v>
      </c>
      <c r="G137" s="231" t="s">
        <v>209</v>
      </c>
      <c r="H137" s="232">
        <v>62.079999999999998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167</v>
      </c>
      <c r="AT137" s="240" t="s">
        <v>163</v>
      </c>
      <c r="AU137" s="240" t="s">
        <v>88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167</v>
      </c>
      <c r="BM137" s="240" t="s">
        <v>1242</v>
      </c>
    </row>
    <row r="138" s="2" customFormat="1" ht="21.75" customHeight="1">
      <c r="A138" s="39"/>
      <c r="B138" s="40"/>
      <c r="C138" s="228" t="s">
        <v>161</v>
      </c>
      <c r="D138" s="228" t="s">
        <v>163</v>
      </c>
      <c r="E138" s="229" t="s">
        <v>1243</v>
      </c>
      <c r="F138" s="230" t="s">
        <v>1244</v>
      </c>
      <c r="G138" s="231" t="s">
        <v>209</v>
      </c>
      <c r="H138" s="232">
        <v>62.079999999999998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0.0043800000000000002</v>
      </c>
      <c r="R138" s="238">
        <f>Q138*H138</f>
        <v>0.2719104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163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1245</v>
      </c>
    </row>
    <row r="139" s="2" customFormat="1" ht="21.75" customHeight="1">
      <c r="A139" s="39"/>
      <c r="B139" s="40"/>
      <c r="C139" s="228" t="s">
        <v>167</v>
      </c>
      <c r="D139" s="228" t="s">
        <v>163</v>
      </c>
      <c r="E139" s="229" t="s">
        <v>1246</v>
      </c>
      <c r="F139" s="230" t="s">
        <v>1247</v>
      </c>
      <c r="G139" s="231" t="s">
        <v>209</v>
      </c>
      <c r="H139" s="232">
        <v>62.079999999999998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163</v>
      </c>
      <c r="AU139" s="240" t="s">
        <v>88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1248</v>
      </c>
    </row>
    <row r="140" s="2" customFormat="1" ht="21.75" customHeight="1">
      <c r="A140" s="39"/>
      <c r="B140" s="40"/>
      <c r="C140" s="228" t="s">
        <v>181</v>
      </c>
      <c r="D140" s="228" t="s">
        <v>163</v>
      </c>
      <c r="E140" s="229" t="s">
        <v>1249</v>
      </c>
      <c r="F140" s="230" t="s">
        <v>1250</v>
      </c>
      <c r="G140" s="231" t="s">
        <v>209</v>
      </c>
      <c r="H140" s="232">
        <v>62.079999999999998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0.026200000000000001</v>
      </c>
      <c r="R140" s="238">
        <f>Q140*H140</f>
        <v>1.6264959999999999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167</v>
      </c>
      <c r="AT140" s="240" t="s">
        <v>163</v>
      </c>
      <c r="AU140" s="240" t="s">
        <v>88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167</v>
      </c>
      <c r="BM140" s="240" t="s">
        <v>1251</v>
      </c>
    </row>
    <row r="141" s="2" customFormat="1" ht="21.75" customHeight="1">
      <c r="A141" s="39"/>
      <c r="B141" s="40"/>
      <c r="C141" s="228" t="s">
        <v>206</v>
      </c>
      <c r="D141" s="228" t="s">
        <v>163</v>
      </c>
      <c r="E141" s="229" t="s">
        <v>1252</v>
      </c>
      <c r="F141" s="230" t="s">
        <v>1253</v>
      </c>
      <c r="G141" s="231" t="s">
        <v>209</v>
      </c>
      <c r="H141" s="232">
        <v>21.420000000000002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0.063</v>
      </c>
      <c r="R141" s="238">
        <f>Q141*H141</f>
        <v>1.3494600000000001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167</v>
      </c>
      <c r="AT141" s="240" t="s">
        <v>163</v>
      </c>
      <c r="AU141" s="240" t="s">
        <v>88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167</v>
      </c>
      <c r="BM141" s="240" t="s">
        <v>1254</v>
      </c>
    </row>
    <row r="142" s="12" customFormat="1" ht="22.8" customHeight="1">
      <c r="A142" s="12"/>
      <c r="B142" s="212"/>
      <c r="C142" s="213"/>
      <c r="D142" s="214" t="s">
        <v>77</v>
      </c>
      <c r="E142" s="226" t="s">
        <v>226</v>
      </c>
      <c r="F142" s="226" t="s">
        <v>826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SUM(P143:P154)</f>
        <v>0</v>
      </c>
      <c r="Q142" s="220"/>
      <c r="R142" s="221">
        <f>SUM(R143:R154)</f>
        <v>0.0036413999999999999</v>
      </c>
      <c r="S142" s="220"/>
      <c r="T142" s="222">
        <f>SUM(T143:T154)</f>
        <v>4.3320299999999996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86</v>
      </c>
      <c r="AT142" s="224" t="s">
        <v>77</v>
      </c>
      <c r="AU142" s="224" t="s">
        <v>86</v>
      </c>
      <c r="AY142" s="223" t="s">
        <v>160</v>
      </c>
      <c r="BK142" s="225">
        <f>SUM(BK143:BK154)</f>
        <v>0</v>
      </c>
    </row>
    <row r="143" s="2" customFormat="1" ht="33" customHeight="1">
      <c r="A143" s="39"/>
      <c r="B143" s="40"/>
      <c r="C143" s="228" t="s">
        <v>211</v>
      </c>
      <c r="D143" s="228" t="s">
        <v>163</v>
      </c>
      <c r="E143" s="229" t="s">
        <v>1255</v>
      </c>
      <c r="F143" s="230" t="s">
        <v>1256</v>
      </c>
      <c r="G143" s="231" t="s">
        <v>209</v>
      </c>
      <c r="H143" s="232">
        <v>21.420000000000002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0.00012999999999999999</v>
      </c>
      <c r="R143" s="238">
        <f>Q143*H143</f>
        <v>0.0027845999999999999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163</v>
      </c>
      <c r="AU143" s="240" t="s">
        <v>88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167</v>
      </c>
      <c r="BM143" s="240" t="s">
        <v>1257</v>
      </c>
    </row>
    <row r="144" s="13" customFormat="1">
      <c r="A144" s="13"/>
      <c r="B144" s="242"/>
      <c r="C144" s="243"/>
      <c r="D144" s="244" t="s">
        <v>169</v>
      </c>
      <c r="E144" s="245" t="s">
        <v>1</v>
      </c>
      <c r="F144" s="246" t="s">
        <v>1258</v>
      </c>
      <c r="G144" s="243"/>
      <c r="H144" s="247">
        <v>21.420000000000002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169</v>
      </c>
      <c r="AU144" s="253" t="s">
        <v>88</v>
      </c>
      <c r="AV144" s="13" t="s">
        <v>88</v>
      </c>
      <c r="AW144" s="13" t="s">
        <v>34</v>
      </c>
      <c r="AX144" s="13" t="s">
        <v>86</v>
      </c>
      <c r="AY144" s="253" t="s">
        <v>160</v>
      </c>
    </row>
    <row r="145" s="2" customFormat="1" ht="21.75" customHeight="1">
      <c r="A145" s="39"/>
      <c r="B145" s="40"/>
      <c r="C145" s="228" t="s">
        <v>222</v>
      </c>
      <c r="D145" s="228" t="s">
        <v>163</v>
      </c>
      <c r="E145" s="229" t="s">
        <v>1259</v>
      </c>
      <c r="F145" s="230" t="s">
        <v>1260</v>
      </c>
      <c r="G145" s="231" t="s">
        <v>209</v>
      </c>
      <c r="H145" s="232">
        <v>21.420000000000002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4.0000000000000003E-05</v>
      </c>
      <c r="R145" s="238">
        <f>Q145*H145</f>
        <v>0.00085680000000000012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167</v>
      </c>
      <c r="AT145" s="240" t="s">
        <v>163</v>
      </c>
      <c r="AU145" s="240" t="s">
        <v>88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167</v>
      </c>
      <c r="BM145" s="240" t="s">
        <v>1261</v>
      </c>
    </row>
    <row r="146" s="2" customFormat="1" ht="33" customHeight="1">
      <c r="A146" s="39"/>
      <c r="B146" s="40"/>
      <c r="C146" s="228" t="s">
        <v>226</v>
      </c>
      <c r="D146" s="228" t="s">
        <v>163</v>
      </c>
      <c r="E146" s="229" t="s">
        <v>1262</v>
      </c>
      <c r="F146" s="230" t="s">
        <v>1263</v>
      </c>
      <c r="G146" s="231" t="s">
        <v>166</v>
      </c>
      <c r="H146" s="232">
        <v>0.64300000000000002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2.2000000000000002</v>
      </c>
      <c r="T146" s="239">
        <f>S146*H146</f>
        <v>1.4146000000000001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167</v>
      </c>
      <c r="AT146" s="240" t="s">
        <v>163</v>
      </c>
      <c r="AU146" s="240" t="s">
        <v>88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167</v>
      </c>
      <c r="BM146" s="240" t="s">
        <v>1264</v>
      </c>
    </row>
    <row r="147" s="13" customFormat="1">
      <c r="A147" s="13"/>
      <c r="B147" s="242"/>
      <c r="C147" s="243"/>
      <c r="D147" s="244" t="s">
        <v>169</v>
      </c>
      <c r="E147" s="245" t="s">
        <v>1</v>
      </c>
      <c r="F147" s="246" t="s">
        <v>1265</v>
      </c>
      <c r="G147" s="243"/>
      <c r="H147" s="247">
        <v>0.64300000000000002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169</v>
      </c>
      <c r="AU147" s="253" t="s">
        <v>88</v>
      </c>
      <c r="AV147" s="13" t="s">
        <v>88</v>
      </c>
      <c r="AW147" s="13" t="s">
        <v>34</v>
      </c>
      <c r="AX147" s="13" t="s">
        <v>86</v>
      </c>
      <c r="AY147" s="253" t="s">
        <v>160</v>
      </c>
    </row>
    <row r="148" s="2" customFormat="1" ht="33" customHeight="1">
      <c r="A148" s="39"/>
      <c r="B148" s="40"/>
      <c r="C148" s="228" t="s">
        <v>230</v>
      </c>
      <c r="D148" s="228" t="s">
        <v>163</v>
      </c>
      <c r="E148" s="229" t="s">
        <v>1266</v>
      </c>
      <c r="F148" s="230" t="s">
        <v>1267</v>
      </c>
      <c r="G148" s="231" t="s">
        <v>209</v>
      </c>
      <c r="H148" s="232">
        <v>21.420000000000002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0.073999999999999996</v>
      </c>
      <c r="T148" s="239">
        <f>S148*H148</f>
        <v>1.58508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167</v>
      </c>
      <c r="AT148" s="240" t="s">
        <v>163</v>
      </c>
      <c r="AU148" s="240" t="s">
        <v>88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167</v>
      </c>
      <c r="BM148" s="240" t="s">
        <v>1268</v>
      </c>
    </row>
    <row r="149" s="2" customFormat="1" ht="21.75" customHeight="1">
      <c r="A149" s="39"/>
      <c r="B149" s="40"/>
      <c r="C149" s="228" t="s">
        <v>234</v>
      </c>
      <c r="D149" s="228" t="s">
        <v>163</v>
      </c>
      <c r="E149" s="229" t="s">
        <v>390</v>
      </c>
      <c r="F149" s="230" t="s">
        <v>391</v>
      </c>
      <c r="G149" s="231" t="s">
        <v>209</v>
      </c>
      <c r="H149" s="232">
        <v>1.21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0.074999999999999997</v>
      </c>
      <c r="T149" s="239">
        <f>S149*H149</f>
        <v>0.090749999999999997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163</v>
      </c>
      <c r="AU149" s="240" t="s">
        <v>88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167</v>
      </c>
      <c r="BM149" s="240" t="s">
        <v>1269</v>
      </c>
    </row>
    <row r="150" s="13" customFormat="1">
      <c r="A150" s="13"/>
      <c r="B150" s="242"/>
      <c r="C150" s="243"/>
      <c r="D150" s="244" t="s">
        <v>169</v>
      </c>
      <c r="E150" s="245" t="s">
        <v>1</v>
      </c>
      <c r="F150" s="246" t="s">
        <v>1270</v>
      </c>
      <c r="G150" s="243"/>
      <c r="H150" s="247">
        <v>1.21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169</v>
      </c>
      <c r="AU150" s="253" t="s">
        <v>88</v>
      </c>
      <c r="AV150" s="13" t="s">
        <v>88</v>
      </c>
      <c r="AW150" s="13" t="s">
        <v>34</v>
      </c>
      <c r="AX150" s="13" t="s">
        <v>86</v>
      </c>
      <c r="AY150" s="253" t="s">
        <v>160</v>
      </c>
    </row>
    <row r="151" s="2" customFormat="1" ht="21.75" customHeight="1">
      <c r="A151" s="39"/>
      <c r="B151" s="40"/>
      <c r="C151" s="228" t="s">
        <v>238</v>
      </c>
      <c r="D151" s="228" t="s">
        <v>163</v>
      </c>
      <c r="E151" s="229" t="s">
        <v>1271</v>
      </c>
      <c r="F151" s="230" t="s">
        <v>1272</v>
      </c>
      <c r="G151" s="231" t="s">
        <v>209</v>
      </c>
      <c r="H151" s="232">
        <v>62.079999999999998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0.02</v>
      </c>
      <c r="T151" s="239">
        <f>S151*H151</f>
        <v>1.2416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167</v>
      </c>
      <c r="AT151" s="240" t="s">
        <v>163</v>
      </c>
      <c r="AU151" s="240" t="s">
        <v>88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167</v>
      </c>
      <c r="BM151" s="240" t="s">
        <v>1273</v>
      </c>
    </row>
    <row r="152" s="13" customFormat="1">
      <c r="A152" s="13"/>
      <c r="B152" s="242"/>
      <c r="C152" s="243"/>
      <c r="D152" s="244" t="s">
        <v>169</v>
      </c>
      <c r="E152" s="245" t="s">
        <v>1</v>
      </c>
      <c r="F152" s="246" t="s">
        <v>1274</v>
      </c>
      <c r="G152" s="243"/>
      <c r="H152" s="247">
        <v>62.079999999999998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169</v>
      </c>
      <c r="AU152" s="253" t="s">
        <v>88</v>
      </c>
      <c r="AV152" s="13" t="s">
        <v>88</v>
      </c>
      <c r="AW152" s="13" t="s">
        <v>34</v>
      </c>
      <c r="AX152" s="13" t="s">
        <v>86</v>
      </c>
      <c r="AY152" s="253" t="s">
        <v>160</v>
      </c>
    </row>
    <row r="153" s="2" customFormat="1" ht="21.75" customHeight="1">
      <c r="A153" s="39"/>
      <c r="B153" s="40"/>
      <c r="C153" s="228" t="s">
        <v>242</v>
      </c>
      <c r="D153" s="228" t="s">
        <v>163</v>
      </c>
      <c r="E153" s="229" t="s">
        <v>1275</v>
      </c>
      <c r="F153" s="230" t="s">
        <v>1276</v>
      </c>
      <c r="G153" s="231" t="s">
        <v>319</v>
      </c>
      <c r="H153" s="232">
        <v>1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167</v>
      </c>
      <c r="AT153" s="240" t="s">
        <v>163</v>
      </c>
      <c r="AU153" s="240" t="s">
        <v>88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167</v>
      </c>
      <c r="BM153" s="240" t="s">
        <v>1277</v>
      </c>
    </row>
    <row r="154" s="2" customFormat="1" ht="44.25" customHeight="1">
      <c r="A154" s="39"/>
      <c r="B154" s="40"/>
      <c r="C154" s="228" t="s">
        <v>250</v>
      </c>
      <c r="D154" s="228" t="s">
        <v>163</v>
      </c>
      <c r="E154" s="229" t="s">
        <v>1278</v>
      </c>
      <c r="F154" s="230" t="s">
        <v>1279</v>
      </c>
      <c r="G154" s="231" t="s">
        <v>319</v>
      </c>
      <c r="H154" s="232">
        <v>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167</v>
      </c>
      <c r="AT154" s="240" t="s">
        <v>163</v>
      </c>
      <c r="AU154" s="240" t="s">
        <v>88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167</v>
      </c>
      <c r="BM154" s="240" t="s">
        <v>1280</v>
      </c>
    </row>
    <row r="155" s="12" customFormat="1" ht="22.8" customHeight="1">
      <c r="A155" s="12"/>
      <c r="B155" s="212"/>
      <c r="C155" s="213"/>
      <c r="D155" s="214" t="s">
        <v>77</v>
      </c>
      <c r="E155" s="226" t="s">
        <v>421</v>
      </c>
      <c r="F155" s="226" t="s">
        <v>422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SUM(P156:P160)</f>
        <v>0</v>
      </c>
      <c r="Q155" s="220"/>
      <c r="R155" s="221">
        <f>SUM(R156:R160)</f>
        <v>0</v>
      </c>
      <c r="S155" s="220"/>
      <c r="T155" s="222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77</v>
      </c>
      <c r="AU155" s="224" t="s">
        <v>86</v>
      </c>
      <c r="AY155" s="223" t="s">
        <v>160</v>
      </c>
      <c r="BK155" s="225">
        <f>SUM(BK156:BK160)</f>
        <v>0</v>
      </c>
    </row>
    <row r="156" s="2" customFormat="1" ht="21.75" customHeight="1">
      <c r="A156" s="39"/>
      <c r="B156" s="40"/>
      <c r="C156" s="228" t="s">
        <v>8</v>
      </c>
      <c r="D156" s="228" t="s">
        <v>163</v>
      </c>
      <c r="E156" s="229" t="s">
        <v>1281</v>
      </c>
      <c r="F156" s="230" t="s">
        <v>1282</v>
      </c>
      <c r="G156" s="231" t="s">
        <v>426</v>
      </c>
      <c r="H156" s="232">
        <v>5.2169999999999996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163</v>
      </c>
      <c r="AU156" s="240" t="s">
        <v>88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167</v>
      </c>
      <c r="BM156" s="240" t="s">
        <v>1283</v>
      </c>
    </row>
    <row r="157" s="2" customFormat="1" ht="21.75" customHeight="1">
      <c r="A157" s="39"/>
      <c r="B157" s="40"/>
      <c r="C157" s="228" t="s">
        <v>263</v>
      </c>
      <c r="D157" s="228" t="s">
        <v>163</v>
      </c>
      <c r="E157" s="229" t="s">
        <v>434</v>
      </c>
      <c r="F157" s="230" t="s">
        <v>435</v>
      </c>
      <c r="G157" s="231" t="s">
        <v>426</v>
      </c>
      <c r="H157" s="232">
        <v>5.2169999999999996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163</v>
      </c>
      <c r="AU157" s="240" t="s">
        <v>88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167</v>
      </c>
      <c r="BM157" s="240" t="s">
        <v>1284</v>
      </c>
    </row>
    <row r="158" s="2" customFormat="1" ht="21.75" customHeight="1">
      <c r="A158" s="39"/>
      <c r="B158" s="40"/>
      <c r="C158" s="228" t="s">
        <v>273</v>
      </c>
      <c r="D158" s="228" t="s">
        <v>163</v>
      </c>
      <c r="E158" s="229" t="s">
        <v>438</v>
      </c>
      <c r="F158" s="230" t="s">
        <v>439</v>
      </c>
      <c r="G158" s="231" t="s">
        <v>426</v>
      </c>
      <c r="H158" s="232">
        <v>99.123000000000005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163</v>
      </c>
      <c r="AU158" s="240" t="s">
        <v>88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167</v>
      </c>
      <c r="BM158" s="240" t="s">
        <v>1285</v>
      </c>
    </row>
    <row r="159" s="13" customFormat="1">
      <c r="A159" s="13"/>
      <c r="B159" s="242"/>
      <c r="C159" s="243"/>
      <c r="D159" s="244" t="s">
        <v>169</v>
      </c>
      <c r="E159" s="243"/>
      <c r="F159" s="246" t="s">
        <v>1286</v>
      </c>
      <c r="G159" s="243"/>
      <c r="H159" s="247">
        <v>99.123000000000005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169</v>
      </c>
      <c r="AU159" s="253" t="s">
        <v>88</v>
      </c>
      <c r="AV159" s="13" t="s">
        <v>88</v>
      </c>
      <c r="AW159" s="13" t="s">
        <v>4</v>
      </c>
      <c r="AX159" s="13" t="s">
        <v>86</v>
      </c>
      <c r="AY159" s="253" t="s">
        <v>160</v>
      </c>
    </row>
    <row r="160" s="2" customFormat="1" ht="33" customHeight="1">
      <c r="A160" s="39"/>
      <c r="B160" s="40"/>
      <c r="C160" s="228" t="s">
        <v>278</v>
      </c>
      <c r="D160" s="228" t="s">
        <v>163</v>
      </c>
      <c r="E160" s="229" t="s">
        <v>443</v>
      </c>
      <c r="F160" s="230" t="s">
        <v>444</v>
      </c>
      <c r="G160" s="231" t="s">
        <v>426</v>
      </c>
      <c r="H160" s="232">
        <v>5.2169999999999996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167</v>
      </c>
      <c r="AT160" s="240" t="s">
        <v>163</v>
      </c>
      <c r="AU160" s="240" t="s">
        <v>88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167</v>
      </c>
      <c r="BM160" s="240" t="s">
        <v>1287</v>
      </c>
    </row>
    <row r="161" s="12" customFormat="1" ht="22.8" customHeight="1">
      <c r="A161" s="12"/>
      <c r="B161" s="212"/>
      <c r="C161" s="213"/>
      <c r="D161" s="214" t="s">
        <v>77</v>
      </c>
      <c r="E161" s="226" t="s">
        <v>452</v>
      </c>
      <c r="F161" s="226" t="s">
        <v>453</v>
      </c>
      <c r="G161" s="213"/>
      <c r="H161" s="213"/>
      <c r="I161" s="216"/>
      <c r="J161" s="227">
        <f>BK161</f>
        <v>0</v>
      </c>
      <c r="K161" s="213"/>
      <c r="L161" s="218"/>
      <c r="M161" s="219"/>
      <c r="N161" s="220"/>
      <c r="O161" s="220"/>
      <c r="P161" s="221">
        <f>P162</f>
        <v>0</v>
      </c>
      <c r="Q161" s="220"/>
      <c r="R161" s="221">
        <f>R162</f>
        <v>0</v>
      </c>
      <c r="S161" s="220"/>
      <c r="T161" s="222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3" t="s">
        <v>86</v>
      </c>
      <c r="AT161" s="224" t="s">
        <v>77</v>
      </c>
      <c r="AU161" s="224" t="s">
        <v>86</v>
      </c>
      <c r="AY161" s="223" t="s">
        <v>160</v>
      </c>
      <c r="BK161" s="225">
        <f>BK162</f>
        <v>0</v>
      </c>
    </row>
    <row r="162" s="2" customFormat="1" ht="16.5" customHeight="1">
      <c r="A162" s="39"/>
      <c r="B162" s="40"/>
      <c r="C162" s="228" t="s">
        <v>282</v>
      </c>
      <c r="D162" s="228" t="s">
        <v>163</v>
      </c>
      <c r="E162" s="229" t="s">
        <v>455</v>
      </c>
      <c r="F162" s="230" t="s">
        <v>456</v>
      </c>
      <c r="G162" s="231" t="s">
        <v>426</v>
      </c>
      <c r="H162" s="232">
        <v>3.3490000000000002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163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167</v>
      </c>
      <c r="BM162" s="240" t="s">
        <v>1288</v>
      </c>
    </row>
    <row r="163" s="12" customFormat="1" ht="25.92" customHeight="1">
      <c r="A163" s="12"/>
      <c r="B163" s="212"/>
      <c r="C163" s="213"/>
      <c r="D163" s="214" t="s">
        <v>77</v>
      </c>
      <c r="E163" s="215" t="s">
        <v>458</v>
      </c>
      <c r="F163" s="215" t="s">
        <v>459</v>
      </c>
      <c r="G163" s="213"/>
      <c r="H163" s="213"/>
      <c r="I163" s="216"/>
      <c r="J163" s="217">
        <f>BK163</f>
        <v>0</v>
      </c>
      <c r="K163" s="213"/>
      <c r="L163" s="218"/>
      <c r="M163" s="219"/>
      <c r="N163" s="220"/>
      <c r="O163" s="220"/>
      <c r="P163" s="221">
        <f>P164+P170+P172+P176+P184+P190+P206</f>
        <v>0</v>
      </c>
      <c r="Q163" s="220"/>
      <c r="R163" s="221">
        <f>R164+R170+R172+R176+R184+R190+R206</f>
        <v>0.4227438</v>
      </c>
      <c r="S163" s="220"/>
      <c r="T163" s="222">
        <f>T164+T170+T172+T176+T184+T190+T206</f>
        <v>0.88472299999999993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3" t="s">
        <v>86</v>
      </c>
      <c r="AT163" s="224" t="s">
        <v>77</v>
      </c>
      <c r="AU163" s="224" t="s">
        <v>78</v>
      </c>
      <c r="AY163" s="223" t="s">
        <v>160</v>
      </c>
      <c r="BK163" s="225">
        <f>BK164+BK170+BK172+BK176+BK184+BK190+BK206</f>
        <v>0</v>
      </c>
    </row>
    <row r="164" s="12" customFormat="1" ht="22.8" customHeight="1">
      <c r="A164" s="12"/>
      <c r="B164" s="212"/>
      <c r="C164" s="213"/>
      <c r="D164" s="214" t="s">
        <v>77</v>
      </c>
      <c r="E164" s="226" t="s">
        <v>1289</v>
      </c>
      <c r="F164" s="226" t="s">
        <v>1290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SUM(P165:P169)</f>
        <v>0</v>
      </c>
      <c r="Q164" s="220"/>
      <c r="R164" s="221">
        <f>SUM(R165:R169)</f>
        <v>0</v>
      </c>
      <c r="S164" s="220"/>
      <c r="T164" s="222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86</v>
      </c>
      <c r="AT164" s="224" t="s">
        <v>77</v>
      </c>
      <c r="AU164" s="224" t="s">
        <v>86</v>
      </c>
      <c r="AY164" s="223" t="s">
        <v>160</v>
      </c>
      <c r="BK164" s="225">
        <f>SUM(BK165:BK169)</f>
        <v>0</v>
      </c>
    </row>
    <row r="165" s="2" customFormat="1" ht="21.75" customHeight="1">
      <c r="A165" s="39"/>
      <c r="B165" s="40"/>
      <c r="C165" s="228" t="s">
        <v>292</v>
      </c>
      <c r="D165" s="228" t="s">
        <v>163</v>
      </c>
      <c r="E165" s="229" t="s">
        <v>1291</v>
      </c>
      <c r="F165" s="230" t="s">
        <v>1292</v>
      </c>
      <c r="G165" s="231" t="s">
        <v>173</v>
      </c>
      <c r="H165" s="232">
        <v>3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167</v>
      </c>
      <c r="AT165" s="240" t="s">
        <v>163</v>
      </c>
      <c r="AU165" s="240" t="s">
        <v>88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167</v>
      </c>
      <c r="BM165" s="240" t="s">
        <v>1293</v>
      </c>
    </row>
    <row r="166" s="2" customFormat="1">
      <c r="A166" s="39"/>
      <c r="B166" s="40"/>
      <c r="C166" s="41"/>
      <c r="D166" s="244" t="s">
        <v>186</v>
      </c>
      <c r="E166" s="41"/>
      <c r="F166" s="254" t="s">
        <v>1294</v>
      </c>
      <c r="G166" s="41"/>
      <c r="H166" s="41"/>
      <c r="I166" s="255"/>
      <c r="J166" s="41"/>
      <c r="K166" s="41"/>
      <c r="L166" s="45"/>
      <c r="M166" s="256"/>
      <c r="N166" s="25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186</v>
      </c>
      <c r="AU166" s="18" t="s">
        <v>88</v>
      </c>
    </row>
    <row r="167" s="2" customFormat="1" ht="21.75" customHeight="1">
      <c r="A167" s="39"/>
      <c r="B167" s="40"/>
      <c r="C167" s="228" t="s">
        <v>7</v>
      </c>
      <c r="D167" s="228" t="s">
        <v>163</v>
      </c>
      <c r="E167" s="229" t="s">
        <v>1295</v>
      </c>
      <c r="F167" s="230" t="s">
        <v>1296</v>
      </c>
      <c r="G167" s="231" t="s">
        <v>173</v>
      </c>
      <c r="H167" s="232">
        <v>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167</v>
      </c>
      <c r="AT167" s="240" t="s">
        <v>163</v>
      </c>
      <c r="AU167" s="240" t="s">
        <v>88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167</v>
      </c>
      <c r="BM167" s="240" t="s">
        <v>1297</v>
      </c>
    </row>
    <row r="168" s="2" customFormat="1">
      <c r="A168" s="39"/>
      <c r="B168" s="40"/>
      <c r="C168" s="41"/>
      <c r="D168" s="244" t="s">
        <v>186</v>
      </c>
      <c r="E168" s="41"/>
      <c r="F168" s="254" t="s">
        <v>1298</v>
      </c>
      <c r="G168" s="41"/>
      <c r="H168" s="41"/>
      <c r="I168" s="255"/>
      <c r="J168" s="41"/>
      <c r="K168" s="41"/>
      <c r="L168" s="45"/>
      <c r="M168" s="256"/>
      <c r="N168" s="25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186</v>
      </c>
      <c r="AU168" s="18" t="s">
        <v>88</v>
      </c>
    </row>
    <row r="169" s="2" customFormat="1" ht="16.5" customHeight="1">
      <c r="A169" s="39"/>
      <c r="B169" s="40"/>
      <c r="C169" s="228" t="s">
        <v>302</v>
      </c>
      <c r="D169" s="228" t="s">
        <v>163</v>
      </c>
      <c r="E169" s="229" t="s">
        <v>1299</v>
      </c>
      <c r="F169" s="230" t="s">
        <v>1300</v>
      </c>
      <c r="G169" s="231" t="s">
        <v>319</v>
      </c>
      <c r="H169" s="232">
        <v>1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167</v>
      </c>
      <c r="AT169" s="240" t="s">
        <v>163</v>
      </c>
      <c r="AU169" s="240" t="s">
        <v>88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167</v>
      </c>
      <c r="BM169" s="240" t="s">
        <v>1301</v>
      </c>
    </row>
    <row r="170" s="12" customFormat="1" ht="22.8" customHeight="1">
      <c r="A170" s="12"/>
      <c r="B170" s="212"/>
      <c r="C170" s="213"/>
      <c r="D170" s="214" t="s">
        <v>77</v>
      </c>
      <c r="E170" s="226" t="s">
        <v>1302</v>
      </c>
      <c r="F170" s="226" t="s">
        <v>1303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P171</f>
        <v>0</v>
      </c>
      <c r="Q170" s="220"/>
      <c r="R170" s="221">
        <f>R171</f>
        <v>0.00072000000000000005</v>
      </c>
      <c r="S170" s="220"/>
      <c r="T170" s="222">
        <f>T171</f>
        <v>0.045720000000000004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88</v>
      </c>
      <c r="AT170" s="224" t="s">
        <v>77</v>
      </c>
      <c r="AU170" s="224" t="s">
        <v>86</v>
      </c>
      <c r="AY170" s="223" t="s">
        <v>160</v>
      </c>
      <c r="BK170" s="225">
        <f>BK171</f>
        <v>0</v>
      </c>
    </row>
    <row r="171" s="2" customFormat="1" ht="16.5" customHeight="1">
      <c r="A171" s="39"/>
      <c r="B171" s="40"/>
      <c r="C171" s="228" t="s">
        <v>306</v>
      </c>
      <c r="D171" s="228" t="s">
        <v>163</v>
      </c>
      <c r="E171" s="229" t="s">
        <v>1304</v>
      </c>
      <c r="F171" s="230" t="s">
        <v>1305</v>
      </c>
      <c r="G171" s="231" t="s">
        <v>184</v>
      </c>
      <c r="H171" s="232">
        <v>18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43</v>
      </c>
      <c r="O171" s="92"/>
      <c r="P171" s="238">
        <f>O171*H171</f>
        <v>0</v>
      </c>
      <c r="Q171" s="238">
        <v>4.0000000000000003E-05</v>
      </c>
      <c r="R171" s="238">
        <f>Q171*H171</f>
        <v>0.00072000000000000005</v>
      </c>
      <c r="S171" s="238">
        <v>0.0025400000000000002</v>
      </c>
      <c r="T171" s="239">
        <f>S171*H171</f>
        <v>0.045720000000000004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263</v>
      </c>
      <c r="AT171" s="240" t="s">
        <v>163</v>
      </c>
      <c r="AU171" s="240" t="s">
        <v>88</v>
      </c>
      <c r="AY171" s="18" t="s">
        <v>160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263</v>
      </c>
      <c r="BM171" s="240" t="s">
        <v>1306</v>
      </c>
    </row>
    <row r="172" s="12" customFormat="1" ht="22.8" customHeight="1">
      <c r="A172" s="12"/>
      <c r="B172" s="212"/>
      <c r="C172" s="213"/>
      <c r="D172" s="214" t="s">
        <v>77</v>
      </c>
      <c r="E172" s="226" t="s">
        <v>1307</v>
      </c>
      <c r="F172" s="226" t="s">
        <v>1308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SUM(P173:P175)</f>
        <v>0</v>
      </c>
      <c r="Q172" s="220"/>
      <c r="R172" s="221">
        <f>SUM(R173:R175)</f>
        <v>0.027199999999999998</v>
      </c>
      <c r="S172" s="220"/>
      <c r="T172" s="222">
        <f>SUM(T173:T175)</f>
        <v>0.01057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88</v>
      </c>
      <c r="AT172" s="224" t="s">
        <v>77</v>
      </c>
      <c r="AU172" s="224" t="s">
        <v>86</v>
      </c>
      <c r="AY172" s="223" t="s">
        <v>160</v>
      </c>
      <c r="BK172" s="225">
        <f>SUM(BK173:BK175)</f>
        <v>0</v>
      </c>
    </row>
    <row r="173" s="2" customFormat="1" ht="16.5" customHeight="1">
      <c r="A173" s="39"/>
      <c r="B173" s="40"/>
      <c r="C173" s="228" t="s">
        <v>310</v>
      </c>
      <c r="D173" s="228" t="s">
        <v>163</v>
      </c>
      <c r="E173" s="229" t="s">
        <v>1309</v>
      </c>
      <c r="F173" s="230" t="s">
        <v>1310</v>
      </c>
      <c r="G173" s="231" t="s">
        <v>209</v>
      </c>
      <c r="H173" s="232">
        <v>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0.01057</v>
      </c>
      <c r="T173" s="239">
        <f>S173*H173</f>
        <v>0.01057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263</v>
      </c>
      <c r="AT173" s="240" t="s">
        <v>163</v>
      </c>
      <c r="AU173" s="240" t="s">
        <v>88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263</v>
      </c>
      <c r="BM173" s="240" t="s">
        <v>1311</v>
      </c>
    </row>
    <row r="174" s="2" customFormat="1" ht="21.75" customHeight="1">
      <c r="A174" s="39"/>
      <c r="B174" s="40"/>
      <c r="C174" s="228" t="s">
        <v>316</v>
      </c>
      <c r="D174" s="228" t="s">
        <v>163</v>
      </c>
      <c r="E174" s="229" t="s">
        <v>1312</v>
      </c>
      <c r="F174" s="230" t="s">
        <v>1313</v>
      </c>
      <c r="G174" s="231" t="s">
        <v>1036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0.013599999999999999</v>
      </c>
      <c r="R174" s="238">
        <f>Q174*H174</f>
        <v>0.013599999999999999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263</v>
      </c>
      <c r="AT174" s="240" t="s">
        <v>163</v>
      </c>
      <c r="AU174" s="240" t="s">
        <v>88</v>
      </c>
      <c r="AY174" s="18" t="s">
        <v>160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263</v>
      </c>
      <c r="BM174" s="240" t="s">
        <v>1314</v>
      </c>
    </row>
    <row r="175" s="2" customFormat="1" ht="16.5" customHeight="1">
      <c r="A175" s="39"/>
      <c r="B175" s="40"/>
      <c r="C175" s="228" t="s">
        <v>322</v>
      </c>
      <c r="D175" s="228" t="s">
        <v>163</v>
      </c>
      <c r="E175" s="229" t="s">
        <v>1315</v>
      </c>
      <c r="F175" s="230" t="s">
        <v>1316</v>
      </c>
      <c r="G175" s="231" t="s">
        <v>1036</v>
      </c>
      <c r="H175" s="232">
        <v>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0.013599999999999999</v>
      </c>
      <c r="R175" s="238">
        <f>Q175*H175</f>
        <v>0.013599999999999999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263</v>
      </c>
      <c r="AT175" s="240" t="s">
        <v>163</v>
      </c>
      <c r="AU175" s="240" t="s">
        <v>88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263</v>
      </c>
      <c r="BM175" s="240" t="s">
        <v>1317</v>
      </c>
    </row>
    <row r="176" s="12" customFormat="1" ht="22.8" customHeight="1">
      <c r="A176" s="12"/>
      <c r="B176" s="212"/>
      <c r="C176" s="213"/>
      <c r="D176" s="214" t="s">
        <v>77</v>
      </c>
      <c r="E176" s="226" t="s">
        <v>1318</v>
      </c>
      <c r="F176" s="226" t="s">
        <v>1319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SUM(P177:P183)</f>
        <v>0</v>
      </c>
      <c r="Q176" s="220"/>
      <c r="R176" s="221">
        <f>SUM(R177:R183)</f>
        <v>0.0021150000000000001</v>
      </c>
      <c r="S176" s="220"/>
      <c r="T176" s="222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88</v>
      </c>
      <c r="AT176" s="224" t="s">
        <v>77</v>
      </c>
      <c r="AU176" s="224" t="s">
        <v>86</v>
      </c>
      <c r="AY176" s="223" t="s">
        <v>160</v>
      </c>
      <c r="BK176" s="225">
        <f>SUM(BK177:BK183)</f>
        <v>0</v>
      </c>
    </row>
    <row r="177" s="2" customFormat="1" ht="21.75" customHeight="1">
      <c r="A177" s="39"/>
      <c r="B177" s="40"/>
      <c r="C177" s="228" t="s">
        <v>326</v>
      </c>
      <c r="D177" s="228" t="s">
        <v>163</v>
      </c>
      <c r="E177" s="229" t="s">
        <v>1320</v>
      </c>
      <c r="F177" s="230" t="s">
        <v>1321</v>
      </c>
      <c r="G177" s="231" t="s">
        <v>209</v>
      </c>
      <c r="H177" s="232">
        <v>21.420000000000002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263</v>
      </c>
      <c r="AT177" s="240" t="s">
        <v>163</v>
      </c>
      <c r="AU177" s="240" t="s">
        <v>88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263</v>
      </c>
      <c r="BM177" s="240" t="s">
        <v>1322</v>
      </c>
    </row>
    <row r="178" s="13" customFormat="1">
      <c r="A178" s="13"/>
      <c r="B178" s="242"/>
      <c r="C178" s="243"/>
      <c r="D178" s="244" t="s">
        <v>169</v>
      </c>
      <c r="E178" s="245" t="s">
        <v>1</v>
      </c>
      <c r="F178" s="246" t="s">
        <v>1258</v>
      </c>
      <c r="G178" s="243"/>
      <c r="H178" s="247">
        <v>21.420000000000002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169</v>
      </c>
      <c r="AU178" s="253" t="s">
        <v>88</v>
      </c>
      <c r="AV178" s="13" t="s">
        <v>88</v>
      </c>
      <c r="AW178" s="13" t="s">
        <v>34</v>
      </c>
      <c r="AX178" s="13" t="s">
        <v>78</v>
      </c>
      <c r="AY178" s="253" t="s">
        <v>160</v>
      </c>
    </row>
    <row r="179" s="16" customFormat="1">
      <c r="A179" s="16"/>
      <c r="B179" s="279"/>
      <c r="C179" s="280"/>
      <c r="D179" s="244" t="s">
        <v>169</v>
      </c>
      <c r="E179" s="281" t="s">
        <v>1</v>
      </c>
      <c r="F179" s="282" t="s">
        <v>205</v>
      </c>
      <c r="G179" s="280"/>
      <c r="H179" s="283">
        <v>21.420000000000002</v>
      </c>
      <c r="I179" s="284"/>
      <c r="J179" s="280"/>
      <c r="K179" s="280"/>
      <c r="L179" s="285"/>
      <c r="M179" s="286"/>
      <c r="N179" s="287"/>
      <c r="O179" s="287"/>
      <c r="P179" s="287"/>
      <c r="Q179" s="287"/>
      <c r="R179" s="287"/>
      <c r="S179" s="287"/>
      <c r="T179" s="288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89" t="s">
        <v>169</v>
      </c>
      <c r="AU179" s="289" t="s">
        <v>88</v>
      </c>
      <c r="AV179" s="16" t="s">
        <v>167</v>
      </c>
      <c r="AW179" s="16" t="s">
        <v>34</v>
      </c>
      <c r="AX179" s="16" t="s">
        <v>86</v>
      </c>
      <c r="AY179" s="289" t="s">
        <v>160</v>
      </c>
    </row>
    <row r="180" s="2" customFormat="1" ht="21.75" customHeight="1">
      <c r="A180" s="39"/>
      <c r="B180" s="40"/>
      <c r="C180" s="228" t="s">
        <v>330</v>
      </c>
      <c r="D180" s="228" t="s">
        <v>163</v>
      </c>
      <c r="E180" s="229" t="s">
        <v>1323</v>
      </c>
      <c r="F180" s="230" t="s">
        <v>1324</v>
      </c>
      <c r="G180" s="231" t="s">
        <v>184</v>
      </c>
      <c r="H180" s="232">
        <v>18.399999999999999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263</v>
      </c>
      <c r="AT180" s="240" t="s">
        <v>163</v>
      </c>
      <c r="AU180" s="240" t="s">
        <v>88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263</v>
      </c>
      <c r="BM180" s="240" t="s">
        <v>1325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1326</v>
      </c>
      <c r="G181" s="243"/>
      <c r="H181" s="247">
        <v>18.399999999999999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169</v>
      </c>
      <c r="AU181" s="253" t="s">
        <v>88</v>
      </c>
      <c r="AV181" s="13" t="s">
        <v>88</v>
      </c>
      <c r="AW181" s="13" t="s">
        <v>34</v>
      </c>
      <c r="AX181" s="13" t="s">
        <v>86</v>
      </c>
      <c r="AY181" s="253" t="s">
        <v>160</v>
      </c>
    </row>
    <row r="182" s="2" customFormat="1" ht="16.5" customHeight="1">
      <c r="A182" s="39"/>
      <c r="B182" s="40"/>
      <c r="C182" s="228" t="s">
        <v>334</v>
      </c>
      <c r="D182" s="228" t="s">
        <v>163</v>
      </c>
      <c r="E182" s="229" t="s">
        <v>1327</v>
      </c>
      <c r="F182" s="230" t="s">
        <v>1328</v>
      </c>
      <c r="G182" s="231" t="s">
        <v>209</v>
      </c>
      <c r="H182" s="232">
        <v>21.149999999999999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0.00010000000000000001</v>
      </c>
      <c r="R182" s="238">
        <f>Q182*H182</f>
        <v>0.0021150000000000001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263</v>
      </c>
      <c r="AT182" s="240" t="s">
        <v>163</v>
      </c>
      <c r="AU182" s="240" t="s">
        <v>88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263</v>
      </c>
      <c r="BM182" s="240" t="s">
        <v>1329</v>
      </c>
    </row>
    <row r="183" s="2" customFormat="1" ht="21.75" customHeight="1">
      <c r="A183" s="39"/>
      <c r="B183" s="40"/>
      <c r="C183" s="228" t="s">
        <v>338</v>
      </c>
      <c r="D183" s="228" t="s">
        <v>163</v>
      </c>
      <c r="E183" s="229" t="s">
        <v>1330</v>
      </c>
      <c r="F183" s="230" t="s">
        <v>1331</v>
      </c>
      <c r="G183" s="231" t="s">
        <v>541</v>
      </c>
      <c r="H183" s="301"/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263</v>
      </c>
      <c r="AT183" s="240" t="s">
        <v>163</v>
      </c>
      <c r="AU183" s="240" t="s">
        <v>88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263</v>
      </c>
      <c r="BM183" s="240" t="s">
        <v>1332</v>
      </c>
    </row>
    <row r="184" s="12" customFormat="1" ht="22.8" customHeight="1">
      <c r="A184" s="12"/>
      <c r="B184" s="212"/>
      <c r="C184" s="213"/>
      <c r="D184" s="214" t="s">
        <v>77</v>
      </c>
      <c r="E184" s="226" t="s">
        <v>543</v>
      </c>
      <c r="F184" s="226" t="s">
        <v>544</v>
      </c>
      <c r="G184" s="213"/>
      <c r="H184" s="213"/>
      <c r="I184" s="216"/>
      <c r="J184" s="227">
        <f>BK184</f>
        <v>0</v>
      </c>
      <c r="K184" s="213"/>
      <c r="L184" s="218"/>
      <c r="M184" s="219"/>
      <c r="N184" s="220"/>
      <c r="O184" s="220"/>
      <c r="P184" s="221">
        <f>SUM(P185:P189)</f>
        <v>0</v>
      </c>
      <c r="Q184" s="220"/>
      <c r="R184" s="221">
        <f>SUM(R185:R189)</f>
        <v>0</v>
      </c>
      <c r="S184" s="220"/>
      <c r="T184" s="222">
        <f>SUM(T185:T189)</f>
        <v>0.82843299999999986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3" t="s">
        <v>88</v>
      </c>
      <c r="AT184" s="224" t="s">
        <v>77</v>
      </c>
      <c r="AU184" s="224" t="s">
        <v>86</v>
      </c>
      <c r="AY184" s="223" t="s">
        <v>160</v>
      </c>
      <c r="BK184" s="225">
        <f>SUM(BK185:BK189)</f>
        <v>0</v>
      </c>
    </row>
    <row r="185" s="2" customFormat="1" ht="21.75" customHeight="1">
      <c r="A185" s="39"/>
      <c r="B185" s="40"/>
      <c r="C185" s="228" t="s">
        <v>343</v>
      </c>
      <c r="D185" s="228" t="s">
        <v>163</v>
      </c>
      <c r="E185" s="229" t="s">
        <v>1333</v>
      </c>
      <c r="F185" s="230" t="s">
        <v>1334</v>
      </c>
      <c r="G185" s="231" t="s">
        <v>209</v>
      </c>
      <c r="H185" s="232">
        <v>25.219999999999999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0.024649999999999998</v>
      </c>
      <c r="T185" s="239">
        <f>S185*H185</f>
        <v>0.62167299999999992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263</v>
      </c>
      <c r="AT185" s="240" t="s">
        <v>163</v>
      </c>
      <c r="AU185" s="240" t="s">
        <v>88</v>
      </c>
      <c r="AY185" s="18" t="s">
        <v>160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263</v>
      </c>
      <c r="BM185" s="240" t="s">
        <v>1335</v>
      </c>
    </row>
    <row r="186" s="13" customFormat="1">
      <c r="A186" s="13"/>
      <c r="B186" s="242"/>
      <c r="C186" s="243"/>
      <c r="D186" s="244" t="s">
        <v>169</v>
      </c>
      <c r="E186" s="245" t="s">
        <v>1</v>
      </c>
      <c r="F186" s="246" t="s">
        <v>1336</v>
      </c>
      <c r="G186" s="243"/>
      <c r="H186" s="247">
        <v>25.219999999999999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169</v>
      </c>
      <c r="AU186" s="253" t="s">
        <v>88</v>
      </c>
      <c r="AV186" s="13" t="s">
        <v>88</v>
      </c>
      <c r="AW186" s="13" t="s">
        <v>34</v>
      </c>
      <c r="AX186" s="13" t="s">
        <v>86</v>
      </c>
      <c r="AY186" s="253" t="s">
        <v>160</v>
      </c>
    </row>
    <row r="187" s="2" customFormat="1" ht="21.75" customHeight="1">
      <c r="A187" s="39"/>
      <c r="B187" s="40"/>
      <c r="C187" s="228" t="s">
        <v>347</v>
      </c>
      <c r="D187" s="228" t="s">
        <v>163</v>
      </c>
      <c r="E187" s="229" t="s">
        <v>1337</v>
      </c>
      <c r="F187" s="230" t="s">
        <v>1338</v>
      </c>
      <c r="G187" s="231" t="s">
        <v>209</v>
      </c>
      <c r="H187" s="232">
        <v>25.219999999999999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0.0080000000000000002</v>
      </c>
      <c r="T187" s="239">
        <f>S187*H187</f>
        <v>0.20176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263</v>
      </c>
      <c r="AT187" s="240" t="s">
        <v>163</v>
      </c>
      <c r="AU187" s="240" t="s">
        <v>88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263</v>
      </c>
      <c r="BM187" s="240" t="s">
        <v>1339</v>
      </c>
    </row>
    <row r="188" s="2" customFormat="1" ht="21.75" customHeight="1">
      <c r="A188" s="39"/>
      <c r="B188" s="40"/>
      <c r="C188" s="228" t="s">
        <v>351</v>
      </c>
      <c r="D188" s="228" t="s">
        <v>163</v>
      </c>
      <c r="E188" s="229" t="s">
        <v>1340</v>
      </c>
      <c r="F188" s="230" t="s">
        <v>1341</v>
      </c>
      <c r="G188" s="231" t="s">
        <v>173</v>
      </c>
      <c r="H188" s="232">
        <v>1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0.0050000000000000001</v>
      </c>
      <c r="T188" s="239">
        <f>S188*H188</f>
        <v>0.0050000000000000001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263</v>
      </c>
      <c r="AT188" s="240" t="s">
        <v>163</v>
      </c>
      <c r="AU188" s="240" t="s">
        <v>88</v>
      </c>
      <c r="AY188" s="18" t="s">
        <v>160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263</v>
      </c>
      <c r="BM188" s="240" t="s">
        <v>1342</v>
      </c>
    </row>
    <row r="189" s="2" customFormat="1" ht="21.75" customHeight="1">
      <c r="A189" s="39"/>
      <c r="B189" s="40"/>
      <c r="C189" s="228" t="s">
        <v>357</v>
      </c>
      <c r="D189" s="228" t="s">
        <v>163</v>
      </c>
      <c r="E189" s="229" t="s">
        <v>635</v>
      </c>
      <c r="F189" s="230" t="s">
        <v>636</v>
      </c>
      <c r="G189" s="231" t="s">
        <v>541</v>
      </c>
      <c r="H189" s="301"/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263</v>
      </c>
      <c r="AT189" s="240" t="s">
        <v>163</v>
      </c>
      <c r="AU189" s="240" t="s">
        <v>88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263</v>
      </c>
      <c r="BM189" s="240" t="s">
        <v>1343</v>
      </c>
    </row>
    <row r="190" s="12" customFormat="1" ht="22.8" customHeight="1">
      <c r="A190" s="12"/>
      <c r="B190" s="212"/>
      <c r="C190" s="213"/>
      <c r="D190" s="214" t="s">
        <v>77</v>
      </c>
      <c r="E190" s="226" t="s">
        <v>1344</v>
      </c>
      <c r="F190" s="226" t="s">
        <v>1345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SUM(P191:P205)</f>
        <v>0</v>
      </c>
      <c r="Q190" s="220"/>
      <c r="R190" s="221">
        <f>SUM(R191:R205)</f>
        <v>0.35697600000000002</v>
      </c>
      <c r="S190" s="220"/>
      <c r="T190" s="222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88</v>
      </c>
      <c r="AT190" s="224" t="s">
        <v>77</v>
      </c>
      <c r="AU190" s="224" t="s">
        <v>86</v>
      </c>
      <c r="AY190" s="223" t="s">
        <v>160</v>
      </c>
      <c r="BK190" s="225">
        <f>SUM(BK191:BK205)</f>
        <v>0</v>
      </c>
    </row>
    <row r="191" s="2" customFormat="1" ht="16.5" customHeight="1">
      <c r="A191" s="39"/>
      <c r="B191" s="40"/>
      <c r="C191" s="228" t="s">
        <v>362</v>
      </c>
      <c r="D191" s="228" t="s">
        <v>163</v>
      </c>
      <c r="E191" s="229" t="s">
        <v>1346</v>
      </c>
      <c r="F191" s="230" t="s">
        <v>1347</v>
      </c>
      <c r="G191" s="231" t="s">
        <v>209</v>
      </c>
      <c r="H191" s="232">
        <v>21.420000000000002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263</v>
      </c>
      <c r="AT191" s="240" t="s">
        <v>163</v>
      </c>
      <c r="AU191" s="240" t="s">
        <v>88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263</v>
      </c>
      <c r="BM191" s="240" t="s">
        <v>1348</v>
      </c>
    </row>
    <row r="192" s="2" customFormat="1" ht="16.5" customHeight="1">
      <c r="A192" s="39"/>
      <c r="B192" s="40"/>
      <c r="C192" s="228" t="s">
        <v>366</v>
      </c>
      <c r="D192" s="228" t="s">
        <v>163</v>
      </c>
      <c r="E192" s="229" t="s">
        <v>1349</v>
      </c>
      <c r="F192" s="230" t="s">
        <v>1350</v>
      </c>
      <c r="G192" s="231" t="s">
        <v>209</v>
      </c>
      <c r="H192" s="232">
        <v>21.420000000000002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0.00029999999999999997</v>
      </c>
      <c r="R192" s="238">
        <f>Q192*H192</f>
        <v>0.0064260000000000003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263</v>
      </c>
      <c r="AT192" s="240" t="s">
        <v>163</v>
      </c>
      <c r="AU192" s="240" t="s">
        <v>88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263</v>
      </c>
      <c r="BM192" s="240" t="s">
        <v>1351</v>
      </c>
    </row>
    <row r="193" s="2" customFormat="1" ht="21.75" customHeight="1">
      <c r="A193" s="39"/>
      <c r="B193" s="40"/>
      <c r="C193" s="228" t="s">
        <v>370</v>
      </c>
      <c r="D193" s="228" t="s">
        <v>163</v>
      </c>
      <c r="E193" s="229" t="s">
        <v>1352</v>
      </c>
      <c r="F193" s="230" t="s">
        <v>1353</v>
      </c>
      <c r="G193" s="231" t="s">
        <v>209</v>
      </c>
      <c r="H193" s="232">
        <v>21.420000000000002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0.014999999999999999</v>
      </c>
      <c r="R193" s="238">
        <f>Q193*H193</f>
        <v>0.32130000000000003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263</v>
      </c>
      <c r="AT193" s="240" t="s">
        <v>163</v>
      </c>
      <c r="AU193" s="240" t="s">
        <v>88</v>
      </c>
      <c r="AY193" s="18" t="s">
        <v>160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263</v>
      </c>
      <c r="BM193" s="240" t="s">
        <v>1354</v>
      </c>
    </row>
    <row r="194" s="13" customFormat="1">
      <c r="A194" s="13"/>
      <c r="B194" s="242"/>
      <c r="C194" s="243"/>
      <c r="D194" s="244" t="s">
        <v>169</v>
      </c>
      <c r="E194" s="245" t="s">
        <v>1</v>
      </c>
      <c r="F194" s="246" t="s">
        <v>1258</v>
      </c>
      <c r="G194" s="243"/>
      <c r="H194" s="247">
        <v>21.420000000000002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169</v>
      </c>
      <c r="AU194" s="253" t="s">
        <v>88</v>
      </c>
      <c r="AV194" s="13" t="s">
        <v>88</v>
      </c>
      <c r="AW194" s="13" t="s">
        <v>34</v>
      </c>
      <c r="AX194" s="13" t="s">
        <v>86</v>
      </c>
      <c r="AY194" s="253" t="s">
        <v>160</v>
      </c>
    </row>
    <row r="195" s="2" customFormat="1" ht="21.75" customHeight="1">
      <c r="A195" s="39"/>
      <c r="B195" s="40"/>
      <c r="C195" s="228" t="s">
        <v>374</v>
      </c>
      <c r="D195" s="228" t="s">
        <v>163</v>
      </c>
      <c r="E195" s="229" t="s">
        <v>1355</v>
      </c>
      <c r="F195" s="230" t="s">
        <v>1356</v>
      </c>
      <c r="G195" s="231" t="s">
        <v>184</v>
      </c>
      <c r="H195" s="232">
        <v>19.399999999999999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263</v>
      </c>
      <c r="AT195" s="240" t="s">
        <v>163</v>
      </c>
      <c r="AU195" s="240" t="s">
        <v>88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263</v>
      </c>
      <c r="BM195" s="240" t="s">
        <v>1357</v>
      </c>
    </row>
    <row r="196" s="13" customFormat="1">
      <c r="A196" s="13"/>
      <c r="B196" s="242"/>
      <c r="C196" s="243"/>
      <c r="D196" s="244" t="s">
        <v>169</v>
      </c>
      <c r="E196" s="245" t="s">
        <v>1</v>
      </c>
      <c r="F196" s="246" t="s">
        <v>1358</v>
      </c>
      <c r="G196" s="243"/>
      <c r="H196" s="247">
        <v>19.399999999999999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169</v>
      </c>
      <c r="AU196" s="253" t="s">
        <v>88</v>
      </c>
      <c r="AV196" s="13" t="s">
        <v>88</v>
      </c>
      <c r="AW196" s="13" t="s">
        <v>34</v>
      </c>
      <c r="AX196" s="13" t="s">
        <v>78</v>
      </c>
      <c r="AY196" s="253" t="s">
        <v>160</v>
      </c>
    </row>
    <row r="197" s="16" customFormat="1">
      <c r="A197" s="16"/>
      <c r="B197" s="279"/>
      <c r="C197" s="280"/>
      <c r="D197" s="244" t="s">
        <v>169</v>
      </c>
      <c r="E197" s="281" t="s">
        <v>1</v>
      </c>
      <c r="F197" s="282" t="s">
        <v>205</v>
      </c>
      <c r="G197" s="280"/>
      <c r="H197" s="283">
        <v>19.399999999999999</v>
      </c>
      <c r="I197" s="284"/>
      <c r="J197" s="280"/>
      <c r="K197" s="280"/>
      <c r="L197" s="285"/>
      <c r="M197" s="286"/>
      <c r="N197" s="287"/>
      <c r="O197" s="287"/>
      <c r="P197" s="287"/>
      <c r="Q197" s="287"/>
      <c r="R197" s="287"/>
      <c r="S197" s="287"/>
      <c r="T197" s="28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9" t="s">
        <v>169</v>
      </c>
      <c r="AU197" s="289" t="s">
        <v>88</v>
      </c>
      <c r="AV197" s="16" t="s">
        <v>167</v>
      </c>
      <c r="AW197" s="16" t="s">
        <v>34</v>
      </c>
      <c r="AX197" s="16" t="s">
        <v>86</v>
      </c>
      <c r="AY197" s="289" t="s">
        <v>160</v>
      </c>
    </row>
    <row r="198" s="2" customFormat="1" ht="21.75" customHeight="1">
      <c r="A198" s="39"/>
      <c r="B198" s="40"/>
      <c r="C198" s="290" t="s">
        <v>378</v>
      </c>
      <c r="D198" s="290" t="s">
        <v>311</v>
      </c>
      <c r="E198" s="291" t="s">
        <v>1359</v>
      </c>
      <c r="F198" s="292" t="s">
        <v>1360</v>
      </c>
      <c r="G198" s="293" t="s">
        <v>173</v>
      </c>
      <c r="H198" s="294">
        <v>65</v>
      </c>
      <c r="I198" s="295"/>
      <c r="J198" s="296">
        <f>ROUND(I198*H198,2)</f>
        <v>0</v>
      </c>
      <c r="K198" s="297"/>
      <c r="L198" s="298"/>
      <c r="M198" s="299" t="s">
        <v>1</v>
      </c>
      <c r="N198" s="300" t="s">
        <v>43</v>
      </c>
      <c r="O198" s="92"/>
      <c r="P198" s="238">
        <f>O198*H198</f>
        <v>0</v>
      </c>
      <c r="Q198" s="238">
        <v>0.00044999999999999999</v>
      </c>
      <c r="R198" s="238">
        <f>Q198*H198</f>
        <v>0.029249999999999998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347</v>
      </c>
      <c r="AT198" s="240" t="s">
        <v>311</v>
      </c>
      <c r="AU198" s="240" t="s">
        <v>88</v>
      </c>
      <c r="AY198" s="18" t="s">
        <v>160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263</v>
      </c>
      <c r="BM198" s="240" t="s">
        <v>1361</v>
      </c>
    </row>
    <row r="199" s="13" customFormat="1">
      <c r="A199" s="13"/>
      <c r="B199" s="242"/>
      <c r="C199" s="243"/>
      <c r="D199" s="244" t="s">
        <v>169</v>
      </c>
      <c r="E199" s="245" t="s">
        <v>1</v>
      </c>
      <c r="F199" s="246" t="s">
        <v>1362</v>
      </c>
      <c r="G199" s="243"/>
      <c r="H199" s="247">
        <v>64.667000000000002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169</v>
      </c>
      <c r="AU199" s="253" t="s">
        <v>88</v>
      </c>
      <c r="AV199" s="13" t="s">
        <v>88</v>
      </c>
      <c r="AW199" s="13" t="s">
        <v>34</v>
      </c>
      <c r="AX199" s="13" t="s">
        <v>78</v>
      </c>
      <c r="AY199" s="253" t="s">
        <v>160</v>
      </c>
    </row>
    <row r="200" s="13" customFormat="1">
      <c r="A200" s="13"/>
      <c r="B200" s="242"/>
      <c r="C200" s="243"/>
      <c r="D200" s="244" t="s">
        <v>169</v>
      </c>
      <c r="E200" s="245" t="s">
        <v>1</v>
      </c>
      <c r="F200" s="246" t="s">
        <v>1363</v>
      </c>
      <c r="G200" s="243"/>
      <c r="H200" s="247">
        <v>65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169</v>
      </c>
      <c r="AU200" s="253" t="s">
        <v>88</v>
      </c>
      <c r="AV200" s="13" t="s">
        <v>88</v>
      </c>
      <c r="AW200" s="13" t="s">
        <v>34</v>
      </c>
      <c r="AX200" s="13" t="s">
        <v>86</v>
      </c>
      <c r="AY200" s="253" t="s">
        <v>160</v>
      </c>
    </row>
    <row r="201" s="2" customFormat="1" ht="21.75" customHeight="1">
      <c r="A201" s="39"/>
      <c r="B201" s="40"/>
      <c r="C201" s="228" t="s">
        <v>382</v>
      </c>
      <c r="D201" s="228" t="s">
        <v>163</v>
      </c>
      <c r="E201" s="229" t="s">
        <v>1364</v>
      </c>
      <c r="F201" s="230" t="s">
        <v>1365</v>
      </c>
      <c r="G201" s="231" t="s">
        <v>209</v>
      </c>
      <c r="H201" s="232">
        <v>21.420000000000002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263</v>
      </c>
      <c r="AT201" s="240" t="s">
        <v>163</v>
      </c>
      <c r="AU201" s="240" t="s">
        <v>88</v>
      </c>
      <c r="AY201" s="18" t="s">
        <v>160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263</v>
      </c>
      <c r="BM201" s="240" t="s">
        <v>1366</v>
      </c>
    </row>
    <row r="202" s="13" customFormat="1">
      <c r="A202" s="13"/>
      <c r="B202" s="242"/>
      <c r="C202" s="243"/>
      <c r="D202" s="244" t="s">
        <v>169</v>
      </c>
      <c r="E202" s="245" t="s">
        <v>1</v>
      </c>
      <c r="F202" s="246" t="s">
        <v>1258</v>
      </c>
      <c r="G202" s="243"/>
      <c r="H202" s="247">
        <v>21.420000000000002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169</v>
      </c>
      <c r="AU202" s="253" t="s">
        <v>88</v>
      </c>
      <c r="AV202" s="13" t="s">
        <v>88</v>
      </c>
      <c r="AW202" s="13" t="s">
        <v>34</v>
      </c>
      <c r="AX202" s="13" t="s">
        <v>86</v>
      </c>
      <c r="AY202" s="253" t="s">
        <v>160</v>
      </c>
    </row>
    <row r="203" s="2" customFormat="1" ht="33" customHeight="1">
      <c r="A203" s="39"/>
      <c r="B203" s="40"/>
      <c r="C203" s="290" t="s">
        <v>389</v>
      </c>
      <c r="D203" s="290" t="s">
        <v>311</v>
      </c>
      <c r="E203" s="291" t="s">
        <v>1367</v>
      </c>
      <c r="F203" s="292" t="s">
        <v>1368</v>
      </c>
      <c r="G203" s="293" t="s">
        <v>209</v>
      </c>
      <c r="H203" s="294">
        <v>24.632999999999999</v>
      </c>
      <c r="I203" s="295"/>
      <c r="J203" s="296">
        <f>ROUND(I203*H203,2)</f>
        <v>0</v>
      </c>
      <c r="K203" s="297"/>
      <c r="L203" s="298"/>
      <c r="M203" s="299" t="s">
        <v>1</v>
      </c>
      <c r="N203" s="300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347</v>
      </c>
      <c r="AT203" s="240" t="s">
        <v>311</v>
      </c>
      <c r="AU203" s="240" t="s">
        <v>88</v>
      </c>
      <c r="AY203" s="18" t="s">
        <v>160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263</v>
      </c>
      <c r="BM203" s="240" t="s">
        <v>1369</v>
      </c>
    </row>
    <row r="204" s="13" customFormat="1">
      <c r="A204" s="13"/>
      <c r="B204" s="242"/>
      <c r="C204" s="243"/>
      <c r="D204" s="244" t="s">
        <v>169</v>
      </c>
      <c r="E204" s="243"/>
      <c r="F204" s="246" t="s">
        <v>1370</v>
      </c>
      <c r="G204" s="243"/>
      <c r="H204" s="247">
        <v>24.632999999999999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169</v>
      </c>
      <c r="AU204" s="253" t="s">
        <v>88</v>
      </c>
      <c r="AV204" s="13" t="s">
        <v>88</v>
      </c>
      <c r="AW204" s="13" t="s">
        <v>4</v>
      </c>
      <c r="AX204" s="13" t="s">
        <v>86</v>
      </c>
      <c r="AY204" s="253" t="s">
        <v>160</v>
      </c>
    </row>
    <row r="205" s="2" customFormat="1" ht="21.75" customHeight="1">
      <c r="A205" s="39"/>
      <c r="B205" s="40"/>
      <c r="C205" s="228" t="s">
        <v>394</v>
      </c>
      <c r="D205" s="228" t="s">
        <v>163</v>
      </c>
      <c r="E205" s="229" t="s">
        <v>1371</v>
      </c>
      <c r="F205" s="230" t="s">
        <v>1372</v>
      </c>
      <c r="G205" s="231" t="s">
        <v>541</v>
      </c>
      <c r="H205" s="301"/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263</v>
      </c>
      <c r="AT205" s="240" t="s">
        <v>163</v>
      </c>
      <c r="AU205" s="240" t="s">
        <v>88</v>
      </c>
      <c r="AY205" s="18" t="s">
        <v>160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263</v>
      </c>
      <c r="BM205" s="240" t="s">
        <v>1373</v>
      </c>
    </row>
    <row r="206" s="12" customFormat="1" ht="22.8" customHeight="1">
      <c r="A206" s="12"/>
      <c r="B206" s="212"/>
      <c r="C206" s="213"/>
      <c r="D206" s="214" t="s">
        <v>77</v>
      </c>
      <c r="E206" s="226" t="s">
        <v>1374</v>
      </c>
      <c r="F206" s="226" t="s">
        <v>1375</v>
      </c>
      <c r="G206" s="213"/>
      <c r="H206" s="213"/>
      <c r="I206" s="216"/>
      <c r="J206" s="227">
        <f>BK206</f>
        <v>0</v>
      </c>
      <c r="K206" s="213"/>
      <c r="L206" s="218"/>
      <c r="M206" s="219"/>
      <c r="N206" s="220"/>
      <c r="O206" s="220"/>
      <c r="P206" s="221">
        <f>SUM(P207:P222)</f>
        <v>0</v>
      </c>
      <c r="Q206" s="220"/>
      <c r="R206" s="221">
        <f>SUM(R207:R222)</f>
        <v>0.035732800000000002</v>
      </c>
      <c r="S206" s="220"/>
      <c r="T206" s="222">
        <f>SUM(T207:T222)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88</v>
      </c>
      <c r="AT206" s="224" t="s">
        <v>77</v>
      </c>
      <c r="AU206" s="224" t="s">
        <v>86</v>
      </c>
      <c r="AY206" s="223" t="s">
        <v>160</v>
      </c>
      <c r="BK206" s="225">
        <f>SUM(BK207:BK222)</f>
        <v>0</v>
      </c>
    </row>
    <row r="207" s="2" customFormat="1" ht="21.75" customHeight="1">
      <c r="A207" s="39"/>
      <c r="B207" s="40"/>
      <c r="C207" s="228" t="s">
        <v>402</v>
      </c>
      <c r="D207" s="228" t="s">
        <v>163</v>
      </c>
      <c r="E207" s="229" t="s">
        <v>1376</v>
      </c>
      <c r="F207" s="230" t="s">
        <v>1377</v>
      </c>
      <c r="G207" s="231" t="s">
        <v>209</v>
      </c>
      <c r="H207" s="232">
        <v>77.680000000000007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263</v>
      </c>
      <c r="AT207" s="240" t="s">
        <v>163</v>
      </c>
      <c r="AU207" s="240" t="s">
        <v>88</v>
      </c>
      <c r="AY207" s="18" t="s">
        <v>160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263</v>
      </c>
      <c r="BM207" s="240" t="s">
        <v>1378</v>
      </c>
    </row>
    <row r="208" s="2" customFormat="1" ht="21.75" customHeight="1">
      <c r="A208" s="39"/>
      <c r="B208" s="40"/>
      <c r="C208" s="228" t="s">
        <v>408</v>
      </c>
      <c r="D208" s="228" t="s">
        <v>163</v>
      </c>
      <c r="E208" s="229" t="s">
        <v>1379</v>
      </c>
      <c r="F208" s="230" t="s">
        <v>1380</v>
      </c>
      <c r="G208" s="231" t="s">
        <v>184</v>
      </c>
      <c r="H208" s="232">
        <v>50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263</v>
      </c>
      <c r="AT208" s="240" t="s">
        <v>163</v>
      </c>
      <c r="AU208" s="240" t="s">
        <v>88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263</v>
      </c>
      <c r="BM208" s="240" t="s">
        <v>1381</v>
      </c>
    </row>
    <row r="209" s="2" customFormat="1" ht="21.75" customHeight="1">
      <c r="A209" s="39"/>
      <c r="B209" s="40"/>
      <c r="C209" s="290" t="s">
        <v>412</v>
      </c>
      <c r="D209" s="290" t="s">
        <v>311</v>
      </c>
      <c r="E209" s="291" t="s">
        <v>1382</v>
      </c>
      <c r="F209" s="292" t="s">
        <v>1383</v>
      </c>
      <c r="G209" s="293" t="s">
        <v>184</v>
      </c>
      <c r="H209" s="294">
        <v>52.5</v>
      </c>
      <c r="I209" s="295"/>
      <c r="J209" s="296">
        <f>ROUND(I209*H209,2)</f>
        <v>0</v>
      </c>
      <c r="K209" s="297"/>
      <c r="L209" s="298"/>
      <c r="M209" s="299" t="s">
        <v>1</v>
      </c>
      <c r="N209" s="300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347</v>
      </c>
      <c r="AT209" s="240" t="s">
        <v>311</v>
      </c>
      <c r="AU209" s="240" t="s">
        <v>88</v>
      </c>
      <c r="AY209" s="18" t="s">
        <v>160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263</v>
      </c>
      <c r="BM209" s="240" t="s">
        <v>1384</v>
      </c>
    </row>
    <row r="210" s="13" customFormat="1">
      <c r="A210" s="13"/>
      <c r="B210" s="242"/>
      <c r="C210" s="243"/>
      <c r="D210" s="244" t="s">
        <v>169</v>
      </c>
      <c r="E210" s="243"/>
      <c r="F210" s="246" t="s">
        <v>1385</v>
      </c>
      <c r="G210" s="243"/>
      <c r="H210" s="247">
        <v>52.5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169</v>
      </c>
      <c r="AU210" s="253" t="s">
        <v>88</v>
      </c>
      <c r="AV210" s="13" t="s">
        <v>88</v>
      </c>
      <c r="AW210" s="13" t="s">
        <v>4</v>
      </c>
      <c r="AX210" s="13" t="s">
        <v>86</v>
      </c>
      <c r="AY210" s="253" t="s">
        <v>160</v>
      </c>
    </row>
    <row r="211" s="2" customFormat="1" ht="16.5" customHeight="1">
      <c r="A211" s="39"/>
      <c r="B211" s="40"/>
      <c r="C211" s="228" t="s">
        <v>416</v>
      </c>
      <c r="D211" s="228" t="s">
        <v>163</v>
      </c>
      <c r="E211" s="229" t="s">
        <v>1386</v>
      </c>
      <c r="F211" s="230" t="s">
        <v>1387</v>
      </c>
      <c r="G211" s="231" t="s">
        <v>209</v>
      </c>
      <c r="H211" s="232">
        <v>21.420000000000002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263</v>
      </c>
      <c r="AT211" s="240" t="s">
        <v>163</v>
      </c>
      <c r="AU211" s="240" t="s">
        <v>88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263</v>
      </c>
      <c r="BM211" s="240" t="s">
        <v>1388</v>
      </c>
    </row>
    <row r="212" s="13" customFormat="1">
      <c r="A212" s="13"/>
      <c r="B212" s="242"/>
      <c r="C212" s="243"/>
      <c r="D212" s="244" t="s">
        <v>169</v>
      </c>
      <c r="E212" s="245" t="s">
        <v>1</v>
      </c>
      <c r="F212" s="246" t="s">
        <v>1258</v>
      </c>
      <c r="G212" s="243"/>
      <c r="H212" s="247">
        <v>21.420000000000002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169</v>
      </c>
      <c r="AU212" s="253" t="s">
        <v>88</v>
      </c>
      <c r="AV212" s="13" t="s">
        <v>88</v>
      </c>
      <c r="AW212" s="13" t="s">
        <v>34</v>
      </c>
      <c r="AX212" s="13" t="s">
        <v>86</v>
      </c>
      <c r="AY212" s="253" t="s">
        <v>160</v>
      </c>
    </row>
    <row r="213" s="2" customFormat="1" ht="16.5" customHeight="1">
      <c r="A213" s="39"/>
      <c r="B213" s="40"/>
      <c r="C213" s="290" t="s">
        <v>423</v>
      </c>
      <c r="D213" s="290" t="s">
        <v>311</v>
      </c>
      <c r="E213" s="291" t="s">
        <v>1389</v>
      </c>
      <c r="F213" s="292" t="s">
        <v>1390</v>
      </c>
      <c r="G213" s="293" t="s">
        <v>209</v>
      </c>
      <c r="H213" s="294">
        <v>22.491</v>
      </c>
      <c r="I213" s="295"/>
      <c r="J213" s="296">
        <f>ROUND(I213*H213,2)</f>
        <v>0</v>
      </c>
      <c r="K213" s="297"/>
      <c r="L213" s="298"/>
      <c r="M213" s="299" t="s">
        <v>1</v>
      </c>
      <c r="N213" s="300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347</v>
      </c>
      <c r="AT213" s="240" t="s">
        <v>311</v>
      </c>
      <c r="AU213" s="240" t="s">
        <v>88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263</v>
      </c>
      <c r="BM213" s="240" t="s">
        <v>1391</v>
      </c>
    </row>
    <row r="214" s="13" customFormat="1">
      <c r="A214" s="13"/>
      <c r="B214" s="242"/>
      <c r="C214" s="243"/>
      <c r="D214" s="244" t="s">
        <v>169</v>
      </c>
      <c r="E214" s="243"/>
      <c r="F214" s="246" t="s">
        <v>1392</v>
      </c>
      <c r="G214" s="243"/>
      <c r="H214" s="247">
        <v>22.491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169</v>
      </c>
      <c r="AU214" s="253" t="s">
        <v>88</v>
      </c>
      <c r="AV214" s="13" t="s">
        <v>88</v>
      </c>
      <c r="AW214" s="13" t="s">
        <v>4</v>
      </c>
      <c r="AX214" s="13" t="s">
        <v>86</v>
      </c>
      <c r="AY214" s="253" t="s">
        <v>160</v>
      </c>
    </row>
    <row r="215" s="2" customFormat="1" ht="21.75" customHeight="1">
      <c r="A215" s="39"/>
      <c r="B215" s="40"/>
      <c r="C215" s="228" t="s">
        <v>429</v>
      </c>
      <c r="D215" s="228" t="s">
        <v>163</v>
      </c>
      <c r="E215" s="229" t="s">
        <v>1393</v>
      </c>
      <c r="F215" s="230" t="s">
        <v>1394</v>
      </c>
      <c r="G215" s="231" t="s">
        <v>209</v>
      </c>
      <c r="H215" s="232">
        <v>25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263</v>
      </c>
      <c r="AT215" s="240" t="s">
        <v>163</v>
      </c>
      <c r="AU215" s="240" t="s">
        <v>88</v>
      </c>
      <c r="AY215" s="18" t="s">
        <v>160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263</v>
      </c>
      <c r="BM215" s="240" t="s">
        <v>1395</v>
      </c>
    </row>
    <row r="216" s="2" customFormat="1" ht="16.5" customHeight="1">
      <c r="A216" s="39"/>
      <c r="B216" s="40"/>
      <c r="C216" s="290" t="s">
        <v>433</v>
      </c>
      <c r="D216" s="290" t="s">
        <v>311</v>
      </c>
      <c r="E216" s="291" t="s">
        <v>1389</v>
      </c>
      <c r="F216" s="292" t="s">
        <v>1390</v>
      </c>
      <c r="G216" s="293" t="s">
        <v>209</v>
      </c>
      <c r="H216" s="294">
        <v>26.25</v>
      </c>
      <c r="I216" s="295"/>
      <c r="J216" s="296">
        <f>ROUND(I216*H216,2)</f>
        <v>0</v>
      </c>
      <c r="K216" s="297"/>
      <c r="L216" s="298"/>
      <c r="M216" s="299" t="s">
        <v>1</v>
      </c>
      <c r="N216" s="300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347</v>
      </c>
      <c r="AT216" s="240" t="s">
        <v>311</v>
      </c>
      <c r="AU216" s="240" t="s">
        <v>88</v>
      </c>
      <c r="AY216" s="18" t="s">
        <v>160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263</v>
      </c>
      <c r="BM216" s="240" t="s">
        <v>1396</v>
      </c>
    </row>
    <row r="217" s="13" customFormat="1">
      <c r="A217" s="13"/>
      <c r="B217" s="242"/>
      <c r="C217" s="243"/>
      <c r="D217" s="244" t="s">
        <v>169</v>
      </c>
      <c r="E217" s="243"/>
      <c r="F217" s="246" t="s">
        <v>1397</v>
      </c>
      <c r="G217" s="243"/>
      <c r="H217" s="247">
        <v>26.25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169</v>
      </c>
      <c r="AU217" s="253" t="s">
        <v>88</v>
      </c>
      <c r="AV217" s="13" t="s">
        <v>88</v>
      </c>
      <c r="AW217" s="13" t="s">
        <v>4</v>
      </c>
      <c r="AX217" s="13" t="s">
        <v>86</v>
      </c>
      <c r="AY217" s="253" t="s">
        <v>160</v>
      </c>
    </row>
    <row r="218" s="2" customFormat="1" ht="21.75" customHeight="1">
      <c r="A218" s="39"/>
      <c r="B218" s="40"/>
      <c r="C218" s="228" t="s">
        <v>437</v>
      </c>
      <c r="D218" s="228" t="s">
        <v>163</v>
      </c>
      <c r="E218" s="229" t="s">
        <v>1398</v>
      </c>
      <c r="F218" s="230" t="s">
        <v>1399</v>
      </c>
      <c r="G218" s="231" t="s">
        <v>209</v>
      </c>
      <c r="H218" s="232">
        <v>77.680000000000007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0.00020000000000000001</v>
      </c>
      <c r="R218" s="238">
        <f>Q218*H218</f>
        <v>0.015536000000000003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263</v>
      </c>
      <c r="AT218" s="240" t="s">
        <v>163</v>
      </c>
      <c r="AU218" s="240" t="s">
        <v>88</v>
      </c>
      <c r="AY218" s="18" t="s">
        <v>160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263</v>
      </c>
      <c r="BM218" s="240" t="s">
        <v>1400</v>
      </c>
    </row>
    <row r="219" s="2" customFormat="1" ht="33" customHeight="1">
      <c r="A219" s="39"/>
      <c r="B219" s="40"/>
      <c r="C219" s="228" t="s">
        <v>442</v>
      </c>
      <c r="D219" s="228" t="s">
        <v>163</v>
      </c>
      <c r="E219" s="229" t="s">
        <v>1401</v>
      </c>
      <c r="F219" s="230" t="s">
        <v>1402</v>
      </c>
      <c r="G219" s="231" t="s">
        <v>209</v>
      </c>
      <c r="H219" s="232">
        <v>77.680000000000007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0.00025999999999999998</v>
      </c>
      <c r="R219" s="238">
        <f>Q219*H219</f>
        <v>0.020196800000000001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263</v>
      </c>
      <c r="AT219" s="240" t="s">
        <v>163</v>
      </c>
      <c r="AU219" s="240" t="s">
        <v>88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263</v>
      </c>
      <c r="BM219" s="240" t="s">
        <v>1403</v>
      </c>
    </row>
    <row r="220" s="13" customFormat="1">
      <c r="A220" s="13"/>
      <c r="B220" s="242"/>
      <c r="C220" s="243"/>
      <c r="D220" s="244" t="s">
        <v>169</v>
      </c>
      <c r="E220" s="245" t="s">
        <v>1</v>
      </c>
      <c r="F220" s="246" t="s">
        <v>1404</v>
      </c>
      <c r="G220" s="243"/>
      <c r="H220" s="247">
        <v>56.259999999999998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169</v>
      </c>
      <c r="AU220" s="253" t="s">
        <v>88</v>
      </c>
      <c r="AV220" s="13" t="s">
        <v>88</v>
      </c>
      <c r="AW220" s="13" t="s">
        <v>34</v>
      </c>
      <c r="AX220" s="13" t="s">
        <v>78</v>
      </c>
      <c r="AY220" s="253" t="s">
        <v>160</v>
      </c>
    </row>
    <row r="221" s="13" customFormat="1">
      <c r="A221" s="13"/>
      <c r="B221" s="242"/>
      <c r="C221" s="243"/>
      <c r="D221" s="244" t="s">
        <v>169</v>
      </c>
      <c r="E221" s="245" t="s">
        <v>1</v>
      </c>
      <c r="F221" s="246" t="s">
        <v>1258</v>
      </c>
      <c r="G221" s="243"/>
      <c r="H221" s="247">
        <v>21.420000000000002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169</v>
      </c>
      <c r="AU221" s="253" t="s">
        <v>88</v>
      </c>
      <c r="AV221" s="13" t="s">
        <v>88</v>
      </c>
      <c r="AW221" s="13" t="s">
        <v>34</v>
      </c>
      <c r="AX221" s="13" t="s">
        <v>78</v>
      </c>
      <c r="AY221" s="253" t="s">
        <v>160</v>
      </c>
    </row>
    <row r="222" s="16" customFormat="1">
      <c r="A222" s="16"/>
      <c r="B222" s="279"/>
      <c r="C222" s="280"/>
      <c r="D222" s="244" t="s">
        <v>169</v>
      </c>
      <c r="E222" s="281" t="s">
        <v>1</v>
      </c>
      <c r="F222" s="282" t="s">
        <v>205</v>
      </c>
      <c r="G222" s="280"/>
      <c r="H222" s="283">
        <v>77.680000000000007</v>
      </c>
      <c r="I222" s="284"/>
      <c r="J222" s="280"/>
      <c r="K222" s="280"/>
      <c r="L222" s="285"/>
      <c r="M222" s="286"/>
      <c r="N222" s="287"/>
      <c r="O222" s="287"/>
      <c r="P222" s="287"/>
      <c r="Q222" s="287"/>
      <c r="R222" s="287"/>
      <c r="S222" s="287"/>
      <c r="T222" s="288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89" t="s">
        <v>169</v>
      </c>
      <c r="AU222" s="289" t="s">
        <v>88</v>
      </c>
      <c r="AV222" s="16" t="s">
        <v>167</v>
      </c>
      <c r="AW222" s="16" t="s">
        <v>34</v>
      </c>
      <c r="AX222" s="16" t="s">
        <v>86</v>
      </c>
      <c r="AY222" s="289" t="s">
        <v>160</v>
      </c>
    </row>
    <row r="223" s="12" customFormat="1" ht="25.92" customHeight="1">
      <c r="A223" s="12"/>
      <c r="B223" s="212"/>
      <c r="C223" s="213"/>
      <c r="D223" s="214" t="s">
        <v>77</v>
      </c>
      <c r="E223" s="215" t="s">
        <v>739</v>
      </c>
      <c r="F223" s="215" t="s">
        <v>740</v>
      </c>
      <c r="G223" s="213"/>
      <c r="H223" s="213"/>
      <c r="I223" s="216"/>
      <c r="J223" s="217">
        <f>BK223</f>
        <v>0</v>
      </c>
      <c r="K223" s="213"/>
      <c r="L223" s="218"/>
      <c r="M223" s="219"/>
      <c r="N223" s="220"/>
      <c r="O223" s="220"/>
      <c r="P223" s="221">
        <f>SUM(P224:P229)</f>
        <v>0</v>
      </c>
      <c r="Q223" s="220"/>
      <c r="R223" s="221">
        <f>SUM(R224:R229)</f>
        <v>0</v>
      </c>
      <c r="S223" s="220"/>
      <c r="T223" s="222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3" t="s">
        <v>161</v>
      </c>
      <c r="AT223" s="224" t="s">
        <v>77</v>
      </c>
      <c r="AU223" s="224" t="s">
        <v>78</v>
      </c>
      <c r="AY223" s="223" t="s">
        <v>160</v>
      </c>
      <c r="BK223" s="225">
        <f>SUM(BK224:BK229)</f>
        <v>0</v>
      </c>
    </row>
    <row r="224" s="2" customFormat="1" ht="33" customHeight="1">
      <c r="A224" s="39"/>
      <c r="B224" s="40"/>
      <c r="C224" s="228" t="s">
        <v>448</v>
      </c>
      <c r="D224" s="228" t="s">
        <v>163</v>
      </c>
      <c r="E224" s="229" t="s">
        <v>1405</v>
      </c>
      <c r="F224" s="230" t="s">
        <v>1406</v>
      </c>
      <c r="G224" s="231" t="s">
        <v>184</v>
      </c>
      <c r="H224" s="232">
        <v>20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509</v>
      </c>
      <c r="AT224" s="240" t="s">
        <v>163</v>
      </c>
      <c r="AU224" s="240" t="s">
        <v>86</v>
      </c>
      <c r="AY224" s="18" t="s">
        <v>160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509</v>
      </c>
      <c r="BM224" s="240" t="s">
        <v>1407</v>
      </c>
    </row>
    <row r="225" s="2" customFormat="1">
      <c r="A225" s="39"/>
      <c r="B225" s="40"/>
      <c r="C225" s="41"/>
      <c r="D225" s="244" t="s">
        <v>186</v>
      </c>
      <c r="E225" s="41"/>
      <c r="F225" s="254" t="s">
        <v>1408</v>
      </c>
      <c r="G225" s="41"/>
      <c r="H225" s="41"/>
      <c r="I225" s="255"/>
      <c r="J225" s="41"/>
      <c r="K225" s="41"/>
      <c r="L225" s="45"/>
      <c r="M225" s="256"/>
      <c r="N225" s="25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186</v>
      </c>
      <c r="AU225" s="18" t="s">
        <v>86</v>
      </c>
    </row>
    <row r="226" s="2" customFormat="1" ht="16.5" customHeight="1">
      <c r="A226" s="39"/>
      <c r="B226" s="40"/>
      <c r="C226" s="228" t="s">
        <v>454</v>
      </c>
      <c r="D226" s="228" t="s">
        <v>163</v>
      </c>
      <c r="E226" s="229" t="s">
        <v>1409</v>
      </c>
      <c r="F226" s="230" t="s">
        <v>1410</v>
      </c>
      <c r="G226" s="231" t="s">
        <v>1411</v>
      </c>
      <c r="H226" s="232">
        <v>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509</v>
      </c>
      <c r="AT226" s="240" t="s">
        <v>163</v>
      </c>
      <c r="AU226" s="240" t="s">
        <v>86</v>
      </c>
      <c r="AY226" s="18" t="s">
        <v>160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509</v>
      </c>
      <c r="BM226" s="240" t="s">
        <v>1412</v>
      </c>
    </row>
    <row r="227" s="2" customFormat="1" ht="16.5" customHeight="1">
      <c r="A227" s="39"/>
      <c r="B227" s="40"/>
      <c r="C227" s="228" t="s">
        <v>462</v>
      </c>
      <c r="D227" s="228" t="s">
        <v>163</v>
      </c>
      <c r="E227" s="229" t="s">
        <v>1413</v>
      </c>
      <c r="F227" s="230" t="s">
        <v>1414</v>
      </c>
      <c r="G227" s="231" t="s">
        <v>1411</v>
      </c>
      <c r="H227" s="232">
        <v>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509</v>
      </c>
      <c r="AT227" s="240" t="s">
        <v>163</v>
      </c>
      <c r="AU227" s="240" t="s">
        <v>86</v>
      </c>
      <c r="AY227" s="18" t="s">
        <v>160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509</v>
      </c>
      <c r="BM227" s="240" t="s">
        <v>1415</v>
      </c>
    </row>
    <row r="228" s="2" customFormat="1" ht="21.75" customHeight="1">
      <c r="A228" s="39"/>
      <c r="B228" s="40"/>
      <c r="C228" s="228" t="s">
        <v>468</v>
      </c>
      <c r="D228" s="228" t="s">
        <v>163</v>
      </c>
      <c r="E228" s="229" t="s">
        <v>1416</v>
      </c>
      <c r="F228" s="230" t="s">
        <v>1417</v>
      </c>
      <c r="G228" s="231" t="s">
        <v>173</v>
      </c>
      <c r="H228" s="232">
        <v>1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509</v>
      </c>
      <c r="AT228" s="240" t="s">
        <v>163</v>
      </c>
      <c r="AU228" s="240" t="s">
        <v>86</v>
      </c>
      <c r="AY228" s="18" t="s">
        <v>160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509</v>
      </c>
      <c r="BM228" s="240" t="s">
        <v>1418</v>
      </c>
    </row>
    <row r="229" s="2" customFormat="1" ht="16.5" customHeight="1">
      <c r="A229" s="39"/>
      <c r="B229" s="40"/>
      <c r="C229" s="290" t="s">
        <v>472</v>
      </c>
      <c r="D229" s="290" t="s">
        <v>311</v>
      </c>
      <c r="E229" s="291" t="s">
        <v>1419</v>
      </c>
      <c r="F229" s="292" t="s">
        <v>1420</v>
      </c>
      <c r="G229" s="293" t="s">
        <v>1411</v>
      </c>
      <c r="H229" s="294">
        <v>1</v>
      </c>
      <c r="I229" s="295"/>
      <c r="J229" s="296">
        <f>ROUND(I229*H229,2)</f>
        <v>0</v>
      </c>
      <c r="K229" s="297"/>
      <c r="L229" s="298"/>
      <c r="M229" s="306" t="s">
        <v>1</v>
      </c>
      <c r="N229" s="307" t="s">
        <v>43</v>
      </c>
      <c r="O229" s="304"/>
      <c r="P229" s="308">
        <f>O229*H229</f>
        <v>0</v>
      </c>
      <c r="Q229" s="308">
        <v>0</v>
      </c>
      <c r="R229" s="308">
        <f>Q229*H229</f>
        <v>0</v>
      </c>
      <c r="S229" s="308">
        <v>0</v>
      </c>
      <c r="T229" s="30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748</v>
      </c>
      <c r="AT229" s="240" t="s">
        <v>311</v>
      </c>
      <c r="AU229" s="240" t="s">
        <v>86</v>
      </c>
      <c r="AY229" s="18" t="s">
        <v>160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509</v>
      </c>
      <c r="BM229" s="240" t="s">
        <v>1421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68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cYldsaL3cUOO2I/x5WHtpKgax0gL0he1ZBWmIx0mWjSrfRWV2Dfe9ctoH+E13sqtfMP0tecgt5tA7bI1Dfad4w==" hashValue="dxerhYuYfbH523INd1b4WtaPBq46q2Oc0XDkbdvHejuB7n6wVIRiifeJcPvtlLgYjZ4/NHmp++wHPuPwk7orJw==" algorithmName="SHA-512" password="CC35"/>
  <autoFilter ref="C130:K229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1422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ROUND(J143,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ROUND((SUM(BE143:BE486)),  2)</f>
        <v>0</v>
      </c>
      <c r="G33" s="39"/>
      <c r="H33" s="39"/>
      <c r="I33" s="165">
        <v>0.20999999999999999</v>
      </c>
      <c r="J33" s="164">
        <f>ROUND(((SUM(BE143:BE486))*I33),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ROUND((SUM(BF143:BF486)),  2)</f>
        <v>0</v>
      </c>
      <c r="G34" s="39"/>
      <c r="H34" s="39"/>
      <c r="I34" s="165">
        <v>0.14999999999999999</v>
      </c>
      <c r="J34" s="164">
        <f>ROUND(((SUM(BF143:BF486))*I34),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ROUND((SUM(BG143:BG486)),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ROUND((SUM(BH143:BH486)),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ROUND((SUM(BI143:BI486)),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SO.05 - Oprava dopravní kanceláře a zázemí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J144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J145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J157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776</v>
      </c>
      <c r="E100" s="197"/>
      <c r="F100" s="197"/>
      <c r="G100" s="197"/>
      <c r="H100" s="197"/>
      <c r="I100" s="197"/>
      <c r="J100" s="198">
        <f>J183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J224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134</v>
      </c>
      <c r="E102" s="197"/>
      <c r="F102" s="197"/>
      <c r="G102" s="197"/>
      <c r="H102" s="197"/>
      <c r="I102" s="197"/>
      <c r="J102" s="198">
        <f>J234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135</v>
      </c>
      <c r="E103" s="192"/>
      <c r="F103" s="192"/>
      <c r="G103" s="192"/>
      <c r="H103" s="192"/>
      <c r="I103" s="192"/>
      <c r="J103" s="193">
        <f>J236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1423</v>
      </c>
      <c r="E104" s="197"/>
      <c r="F104" s="197"/>
      <c r="G104" s="197"/>
      <c r="H104" s="197"/>
      <c r="I104" s="197"/>
      <c r="J104" s="198">
        <f>J237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1424</v>
      </c>
      <c r="E105" s="197"/>
      <c r="F105" s="197"/>
      <c r="G105" s="197"/>
      <c r="H105" s="197"/>
      <c r="I105" s="197"/>
      <c r="J105" s="198">
        <f>J248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1425</v>
      </c>
      <c r="E106" s="197"/>
      <c r="F106" s="197"/>
      <c r="G106" s="197"/>
      <c r="H106" s="197"/>
      <c r="I106" s="197"/>
      <c r="J106" s="198">
        <f>J254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1426</v>
      </c>
      <c r="E107" s="197"/>
      <c r="F107" s="197"/>
      <c r="G107" s="197"/>
      <c r="H107" s="197"/>
      <c r="I107" s="197"/>
      <c r="J107" s="198">
        <f>J262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1427</v>
      </c>
      <c r="E108" s="197"/>
      <c r="F108" s="197"/>
      <c r="G108" s="197"/>
      <c r="H108" s="197"/>
      <c r="I108" s="197"/>
      <c r="J108" s="198">
        <f>J265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1428</v>
      </c>
      <c r="E109" s="197"/>
      <c r="F109" s="197"/>
      <c r="G109" s="197"/>
      <c r="H109" s="197"/>
      <c r="I109" s="197"/>
      <c r="J109" s="198">
        <f>J291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1429</v>
      </c>
      <c r="E110" s="197"/>
      <c r="F110" s="197"/>
      <c r="G110" s="197"/>
      <c r="H110" s="197"/>
      <c r="I110" s="197"/>
      <c r="J110" s="198">
        <f>J294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1231</v>
      </c>
      <c r="E111" s="197"/>
      <c r="F111" s="197"/>
      <c r="G111" s="197"/>
      <c r="H111" s="197"/>
      <c r="I111" s="197"/>
      <c r="J111" s="198">
        <f>J301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1232</v>
      </c>
      <c r="E112" s="197"/>
      <c r="F112" s="197"/>
      <c r="G112" s="197"/>
      <c r="H112" s="197"/>
      <c r="I112" s="197"/>
      <c r="J112" s="198">
        <f>J304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1430</v>
      </c>
      <c r="E113" s="197"/>
      <c r="F113" s="197"/>
      <c r="G113" s="197"/>
      <c r="H113" s="197"/>
      <c r="I113" s="197"/>
      <c r="J113" s="198">
        <f>J312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1233</v>
      </c>
      <c r="E114" s="197"/>
      <c r="F114" s="197"/>
      <c r="G114" s="197"/>
      <c r="H114" s="197"/>
      <c r="I114" s="197"/>
      <c r="J114" s="198">
        <f>J322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140</v>
      </c>
      <c r="E115" s="197"/>
      <c r="F115" s="197"/>
      <c r="G115" s="197"/>
      <c r="H115" s="197"/>
      <c r="I115" s="197"/>
      <c r="J115" s="198">
        <f>J351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1234</v>
      </c>
      <c r="E116" s="197"/>
      <c r="F116" s="197"/>
      <c r="G116" s="197"/>
      <c r="H116" s="197"/>
      <c r="I116" s="197"/>
      <c r="J116" s="198">
        <f>J367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1431</v>
      </c>
      <c r="E117" s="197"/>
      <c r="F117" s="197"/>
      <c r="G117" s="197"/>
      <c r="H117" s="197"/>
      <c r="I117" s="197"/>
      <c r="J117" s="198">
        <f>J377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1432</v>
      </c>
      <c r="E118" s="197"/>
      <c r="F118" s="197"/>
      <c r="G118" s="197"/>
      <c r="H118" s="197"/>
      <c r="I118" s="197"/>
      <c r="J118" s="198">
        <f>J403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4"/>
      <c r="D119" s="196" t="s">
        <v>142</v>
      </c>
      <c r="E119" s="197"/>
      <c r="F119" s="197"/>
      <c r="G119" s="197"/>
      <c r="H119" s="197"/>
      <c r="I119" s="197"/>
      <c r="J119" s="198">
        <f>J418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4"/>
      <c r="D120" s="196" t="s">
        <v>1235</v>
      </c>
      <c r="E120" s="197"/>
      <c r="F120" s="197"/>
      <c r="G120" s="197"/>
      <c r="H120" s="197"/>
      <c r="I120" s="197"/>
      <c r="J120" s="198">
        <f>J425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9"/>
      <c r="C121" s="190"/>
      <c r="D121" s="191" t="s">
        <v>1433</v>
      </c>
      <c r="E121" s="192"/>
      <c r="F121" s="192"/>
      <c r="G121" s="192"/>
      <c r="H121" s="192"/>
      <c r="I121" s="192"/>
      <c r="J121" s="193">
        <f>J480</f>
        <v>0</v>
      </c>
      <c r="K121" s="190"/>
      <c r="L121" s="194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5"/>
      <c r="C122" s="134"/>
      <c r="D122" s="196" t="s">
        <v>1434</v>
      </c>
      <c r="E122" s="197"/>
      <c r="F122" s="197"/>
      <c r="G122" s="197"/>
      <c r="H122" s="197"/>
      <c r="I122" s="197"/>
      <c r="J122" s="198">
        <f>J481</f>
        <v>0</v>
      </c>
      <c r="K122" s="13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89"/>
      <c r="C123" s="190"/>
      <c r="D123" s="191" t="s">
        <v>781</v>
      </c>
      <c r="E123" s="192"/>
      <c r="F123" s="192"/>
      <c r="G123" s="192"/>
      <c r="H123" s="192"/>
      <c r="I123" s="192"/>
      <c r="J123" s="193">
        <f>J484</f>
        <v>0</v>
      </c>
      <c r="K123" s="190"/>
      <c r="L123" s="194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145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84" t="str">
        <f>E7</f>
        <v>Chrášťany ON - oprava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121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SO.05 - Oprava dopravní kanceláře a zázemí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>Chrášťany</v>
      </c>
      <c r="G137" s="41"/>
      <c r="H137" s="41"/>
      <c r="I137" s="33" t="s">
        <v>22</v>
      </c>
      <c r="J137" s="80" t="str">
        <f>IF(J12="","",J12)</f>
        <v>27. 5. 2021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24</v>
      </c>
      <c r="D139" s="41"/>
      <c r="E139" s="41"/>
      <c r="F139" s="28" t="str">
        <f>E15</f>
        <v>Správa železnic, státní organizace</v>
      </c>
      <c r="G139" s="41"/>
      <c r="H139" s="41"/>
      <c r="I139" s="33" t="s">
        <v>32</v>
      </c>
      <c r="J139" s="37" t="str">
        <f>E21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30</v>
      </c>
      <c r="D140" s="41"/>
      <c r="E140" s="41"/>
      <c r="F140" s="28" t="str">
        <f>IF(E18="","",E18)</f>
        <v>Vyplň údaj</v>
      </c>
      <c r="G140" s="41"/>
      <c r="H140" s="41"/>
      <c r="I140" s="33" t="s">
        <v>35</v>
      </c>
      <c r="J140" s="37" t="str">
        <f>E24</f>
        <v>L. Malý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00"/>
      <c r="B142" s="201"/>
      <c r="C142" s="202" t="s">
        <v>146</v>
      </c>
      <c r="D142" s="203" t="s">
        <v>63</v>
      </c>
      <c r="E142" s="203" t="s">
        <v>59</v>
      </c>
      <c r="F142" s="203" t="s">
        <v>60</v>
      </c>
      <c r="G142" s="203" t="s">
        <v>147</v>
      </c>
      <c r="H142" s="203" t="s">
        <v>148</v>
      </c>
      <c r="I142" s="203" t="s">
        <v>149</v>
      </c>
      <c r="J142" s="204" t="s">
        <v>125</v>
      </c>
      <c r="K142" s="205" t="s">
        <v>150</v>
      </c>
      <c r="L142" s="206"/>
      <c r="M142" s="101" t="s">
        <v>1</v>
      </c>
      <c r="N142" s="102" t="s">
        <v>42</v>
      </c>
      <c r="O142" s="102" t="s">
        <v>151</v>
      </c>
      <c r="P142" s="102" t="s">
        <v>152</v>
      </c>
      <c r="Q142" s="102" t="s">
        <v>153</v>
      </c>
      <c r="R142" s="102" t="s">
        <v>154</v>
      </c>
      <c r="S142" s="102" t="s">
        <v>155</v>
      </c>
      <c r="T142" s="103" t="s">
        <v>156</v>
      </c>
      <c r="U142" s="200"/>
      <c r="V142" s="200"/>
      <c r="W142" s="200"/>
      <c r="X142" s="200"/>
      <c r="Y142" s="200"/>
      <c r="Z142" s="200"/>
      <c r="AA142" s="200"/>
      <c r="AB142" s="200"/>
      <c r="AC142" s="200"/>
      <c r="AD142" s="200"/>
      <c r="AE142" s="200"/>
    </row>
    <row r="143" s="2" customFormat="1" ht="22.8" customHeight="1">
      <c r="A143" s="39"/>
      <c r="B143" s="40"/>
      <c r="C143" s="108" t="s">
        <v>157</v>
      </c>
      <c r="D143" s="41"/>
      <c r="E143" s="41"/>
      <c r="F143" s="41"/>
      <c r="G143" s="41"/>
      <c r="H143" s="41"/>
      <c r="I143" s="41"/>
      <c r="J143" s="207">
        <f>BK143</f>
        <v>0</v>
      </c>
      <c r="K143" s="41"/>
      <c r="L143" s="45"/>
      <c r="M143" s="104"/>
      <c r="N143" s="208"/>
      <c r="O143" s="105"/>
      <c r="P143" s="209">
        <f>P144+P236+P480+P484</f>
        <v>0</v>
      </c>
      <c r="Q143" s="105"/>
      <c r="R143" s="209">
        <f>R144+R236+R480+R484</f>
        <v>18.441225850000002</v>
      </c>
      <c r="S143" s="105"/>
      <c r="T143" s="210">
        <f>T144+T236+T480+T484</f>
        <v>17.08182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</v>
      </c>
      <c r="AU143" s="18" t="s">
        <v>127</v>
      </c>
      <c r="BK143" s="211">
        <f>BK144+BK236+BK480+BK484</f>
        <v>0</v>
      </c>
    </row>
    <row r="144" s="12" customFormat="1" ht="25.92" customHeight="1">
      <c r="A144" s="12"/>
      <c r="B144" s="212"/>
      <c r="C144" s="213"/>
      <c r="D144" s="214" t="s">
        <v>77</v>
      </c>
      <c r="E144" s="215" t="s">
        <v>158</v>
      </c>
      <c r="F144" s="215" t="s">
        <v>159</v>
      </c>
      <c r="G144" s="213"/>
      <c r="H144" s="213"/>
      <c r="I144" s="216"/>
      <c r="J144" s="217">
        <f>BK144</f>
        <v>0</v>
      </c>
      <c r="K144" s="213"/>
      <c r="L144" s="218"/>
      <c r="M144" s="219"/>
      <c r="N144" s="220"/>
      <c r="O144" s="220"/>
      <c r="P144" s="221">
        <f>P145+P157+P183+P224+P234</f>
        <v>0</v>
      </c>
      <c r="Q144" s="220"/>
      <c r="R144" s="221">
        <f>R145+R157+R183+R224+R234</f>
        <v>15.379612000000002</v>
      </c>
      <c r="S144" s="220"/>
      <c r="T144" s="222">
        <f>T145+T157+T183+T224+T234</f>
        <v>14.842300000000002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86</v>
      </c>
      <c r="AT144" s="224" t="s">
        <v>77</v>
      </c>
      <c r="AU144" s="224" t="s">
        <v>78</v>
      </c>
      <c r="AY144" s="223" t="s">
        <v>160</v>
      </c>
      <c r="BK144" s="225">
        <f>BK145+BK157+BK183+BK224+BK234</f>
        <v>0</v>
      </c>
    </row>
    <row r="145" s="12" customFormat="1" ht="22.8" customHeight="1">
      <c r="A145" s="12"/>
      <c r="B145" s="212"/>
      <c r="C145" s="213"/>
      <c r="D145" s="214" t="s">
        <v>77</v>
      </c>
      <c r="E145" s="226" t="s">
        <v>161</v>
      </c>
      <c r="F145" s="226" t="s">
        <v>162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SUM(P146:P156)</f>
        <v>0</v>
      </c>
      <c r="Q145" s="220"/>
      <c r="R145" s="221">
        <f>SUM(R146:R156)</f>
        <v>0.816778</v>
      </c>
      <c r="S145" s="220"/>
      <c r="T145" s="222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86</v>
      </c>
      <c r="AT145" s="224" t="s">
        <v>77</v>
      </c>
      <c r="AU145" s="224" t="s">
        <v>86</v>
      </c>
      <c r="AY145" s="223" t="s">
        <v>160</v>
      </c>
      <c r="BK145" s="225">
        <f>SUM(BK146:BK156)</f>
        <v>0</v>
      </c>
    </row>
    <row r="146" s="2" customFormat="1" ht="33" customHeight="1">
      <c r="A146" s="39"/>
      <c r="B146" s="40"/>
      <c r="C146" s="228" t="s">
        <v>86</v>
      </c>
      <c r="D146" s="228" t="s">
        <v>163</v>
      </c>
      <c r="E146" s="229" t="s">
        <v>1435</v>
      </c>
      <c r="F146" s="230" t="s">
        <v>1436</v>
      </c>
      <c r="G146" s="231" t="s">
        <v>173</v>
      </c>
      <c r="H146" s="232">
        <v>2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0.026280000000000001</v>
      </c>
      <c r="R146" s="238">
        <f>Q146*H146</f>
        <v>0.052560000000000003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167</v>
      </c>
      <c r="AT146" s="240" t="s">
        <v>163</v>
      </c>
      <c r="AU146" s="240" t="s">
        <v>88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167</v>
      </c>
      <c r="BM146" s="240" t="s">
        <v>1437</v>
      </c>
    </row>
    <row r="147" s="2" customFormat="1" ht="21.75" customHeight="1">
      <c r="A147" s="39"/>
      <c r="B147" s="40"/>
      <c r="C147" s="228" t="s">
        <v>88</v>
      </c>
      <c r="D147" s="228" t="s">
        <v>163</v>
      </c>
      <c r="E147" s="229" t="s">
        <v>1438</v>
      </c>
      <c r="F147" s="230" t="s">
        <v>1439</v>
      </c>
      <c r="G147" s="231" t="s">
        <v>209</v>
      </c>
      <c r="H147" s="232">
        <v>11.6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0.058970000000000002</v>
      </c>
      <c r="R147" s="238">
        <f>Q147*H147</f>
        <v>0.68405199999999999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163</v>
      </c>
      <c r="AU147" s="240" t="s">
        <v>88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167</v>
      </c>
      <c r="BM147" s="240" t="s">
        <v>1440</v>
      </c>
    </row>
    <row r="148" s="13" customFormat="1">
      <c r="A148" s="13"/>
      <c r="B148" s="242"/>
      <c r="C148" s="243"/>
      <c r="D148" s="244" t="s">
        <v>169</v>
      </c>
      <c r="E148" s="245" t="s">
        <v>1</v>
      </c>
      <c r="F148" s="246" t="s">
        <v>1441</v>
      </c>
      <c r="G148" s="243"/>
      <c r="H148" s="247">
        <v>9.3000000000000007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169</v>
      </c>
      <c r="AU148" s="253" t="s">
        <v>88</v>
      </c>
      <c r="AV148" s="13" t="s">
        <v>88</v>
      </c>
      <c r="AW148" s="13" t="s">
        <v>34</v>
      </c>
      <c r="AX148" s="13" t="s">
        <v>78</v>
      </c>
      <c r="AY148" s="253" t="s">
        <v>160</v>
      </c>
    </row>
    <row r="149" s="13" customFormat="1">
      <c r="A149" s="13"/>
      <c r="B149" s="242"/>
      <c r="C149" s="243"/>
      <c r="D149" s="244" t="s">
        <v>169</v>
      </c>
      <c r="E149" s="245" t="s">
        <v>1</v>
      </c>
      <c r="F149" s="246" t="s">
        <v>1442</v>
      </c>
      <c r="G149" s="243"/>
      <c r="H149" s="247">
        <v>2.2999999999999998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169</v>
      </c>
      <c r="AU149" s="253" t="s">
        <v>88</v>
      </c>
      <c r="AV149" s="13" t="s">
        <v>88</v>
      </c>
      <c r="AW149" s="13" t="s">
        <v>34</v>
      </c>
      <c r="AX149" s="13" t="s">
        <v>78</v>
      </c>
      <c r="AY149" s="253" t="s">
        <v>160</v>
      </c>
    </row>
    <row r="150" s="16" customFormat="1">
      <c r="A150" s="16"/>
      <c r="B150" s="279"/>
      <c r="C150" s="280"/>
      <c r="D150" s="244" t="s">
        <v>169</v>
      </c>
      <c r="E150" s="281" t="s">
        <v>1</v>
      </c>
      <c r="F150" s="282" t="s">
        <v>205</v>
      </c>
      <c r="G150" s="280"/>
      <c r="H150" s="283">
        <v>11.6</v>
      </c>
      <c r="I150" s="284"/>
      <c r="J150" s="280"/>
      <c r="K150" s="280"/>
      <c r="L150" s="285"/>
      <c r="M150" s="286"/>
      <c r="N150" s="287"/>
      <c r="O150" s="287"/>
      <c r="P150" s="287"/>
      <c r="Q150" s="287"/>
      <c r="R150" s="287"/>
      <c r="S150" s="287"/>
      <c r="T150" s="288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89" t="s">
        <v>169</v>
      </c>
      <c r="AU150" s="289" t="s">
        <v>88</v>
      </c>
      <c r="AV150" s="16" t="s">
        <v>167</v>
      </c>
      <c r="AW150" s="16" t="s">
        <v>34</v>
      </c>
      <c r="AX150" s="16" t="s">
        <v>86</v>
      </c>
      <c r="AY150" s="289" t="s">
        <v>160</v>
      </c>
    </row>
    <row r="151" s="2" customFormat="1" ht="33" customHeight="1">
      <c r="A151" s="39"/>
      <c r="B151" s="40"/>
      <c r="C151" s="228" t="s">
        <v>161</v>
      </c>
      <c r="D151" s="228" t="s">
        <v>163</v>
      </c>
      <c r="E151" s="229" t="s">
        <v>171</v>
      </c>
      <c r="F151" s="230" t="s">
        <v>172</v>
      </c>
      <c r="G151" s="231" t="s">
        <v>173</v>
      </c>
      <c r="H151" s="232">
        <v>1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167</v>
      </c>
      <c r="AT151" s="240" t="s">
        <v>163</v>
      </c>
      <c r="AU151" s="240" t="s">
        <v>88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167</v>
      </c>
      <c r="BM151" s="240" t="s">
        <v>1443</v>
      </c>
    </row>
    <row r="152" s="2" customFormat="1" ht="21.75" customHeight="1">
      <c r="A152" s="39"/>
      <c r="B152" s="40"/>
      <c r="C152" s="228" t="s">
        <v>167</v>
      </c>
      <c r="D152" s="228" t="s">
        <v>163</v>
      </c>
      <c r="E152" s="229" t="s">
        <v>1444</v>
      </c>
      <c r="F152" s="230" t="s">
        <v>1445</v>
      </c>
      <c r="G152" s="231" t="s">
        <v>184</v>
      </c>
      <c r="H152" s="232">
        <v>12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0.00012999999999999999</v>
      </c>
      <c r="R152" s="238">
        <f>Q152*H152</f>
        <v>0.0015599999999999998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167</v>
      </c>
      <c r="AT152" s="240" t="s">
        <v>163</v>
      </c>
      <c r="AU152" s="240" t="s">
        <v>88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167</v>
      </c>
      <c r="BM152" s="240" t="s">
        <v>1446</v>
      </c>
    </row>
    <row r="153" s="13" customFormat="1">
      <c r="A153" s="13"/>
      <c r="B153" s="242"/>
      <c r="C153" s="243"/>
      <c r="D153" s="244" t="s">
        <v>169</v>
      </c>
      <c r="E153" s="245" t="s">
        <v>1</v>
      </c>
      <c r="F153" s="246" t="s">
        <v>1447</v>
      </c>
      <c r="G153" s="243"/>
      <c r="H153" s="247">
        <v>12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169</v>
      </c>
      <c r="AU153" s="253" t="s">
        <v>88</v>
      </c>
      <c r="AV153" s="13" t="s">
        <v>88</v>
      </c>
      <c r="AW153" s="13" t="s">
        <v>34</v>
      </c>
      <c r="AX153" s="13" t="s">
        <v>86</v>
      </c>
      <c r="AY153" s="253" t="s">
        <v>160</v>
      </c>
    </row>
    <row r="154" s="2" customFormat="1" ht="16.5" customHeight="1">
      <c r="A154" s="39"/>
      <c r="B154" s="40"/>
      <c r="C154" s="228" t="s">
        <v>181</v>
      </c>
      <c r="D154" s="228" t="s">
        <v>163</v>
      </c>
      <c r="E154" s="229" t="s">
        <v>1448</v>
      </c>
      <c r="F154" s="230" t="s">
        <v>1449</v>
      </c>
      <c r="G154" s="231" t="s">
        <v>209</v>
      </c>
      <c r="H154" s="232">
        <v>1.8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0.04367</v>
      </c>
      <c r="R154" s="238">
        <f>Q154*H154</f>
        <v>0.078606000000000009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167</v>
      </c>
      <c r="AT154" s="240" t="s">
        <v>163</v>
      </c>
      <c r="AU154" s="240" t="s">
        <v>88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167</v>
      </c>
      <c r="BM154" s="240" t="s">
        <v>1450</v>
      </c>
    </row>
    <row r="155" s="13" customFormat="1">
      <c r="A155" s="13"/>
      <c r="B155" s="242"/>
      <c r="C155" s="243"/>
      <c r="D155" s="244" t="s">
        <v>169</v>
      </c>
      <c r="E155" s="245" t="s">
        <v>1</v>
      </c>
      <c r="F155" s="246" t="s">
        <v>1451</v>
      </c>
      <c r="G155" s="243"/>
      <c r="H155" s="247">
        <v>1.8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169</v>
      </c>
      <c r="AU155" s="253" t="s">
        <v>88</v>
      </c>
      <c r="AV155" s="13" t="s">
        <v>88</v>
      </c>
      <c r="AW155" s="13" t="s">
        <v>34</v>
      </c>
      <c r="AX155" s="13" t="s">
        <v>78</v>
      </c>
      <c r="AY155" s="253" t="s">
        <v>160</v>
      </c>
    </row>
    <row r="156" s="16" customFormat="1">
      <c r="A156" s="16"/>
      <c r="B156" s="279"/>
      <c r="C156" s="280"/>
      <c r="D156" s="244" t="s">
        <v>169</v>
      </c>
      <c r="E156" s="281" t="s">
        <v>1</v>
      </c>
      <c r="F156" s="282" t="s">
        <v>205</v>
      </c>
      <c r="G156" s="280"/>
      <c r="H156" s="283">
        <v>1.8</v>
      </c>
      <c r="I156" s="284"/>
      <c r="J156" s="280"/>
      <c r="K156" s="280"/>
      <c r="L156" s="285"/>
      <c r="M156" s="286"/>
      <c r="N156" s="287"/>
      <c r="O156" s="287"/>
      <c r="P156" s="287"/>
      <c r="Q156" s="287"/>
      <c r="R156" s="287"/>
      <c r="S156" s="287"/>
      <c r="T156" s="28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9" t="s">
        <v>169</v>
      </c>
      <c r="AU156" s="289" t="s">
        <v>88</v>
      </c>
      <c r="AV156" s="16" t="s">
        <v>167</v>
      </c>
      <c r="AW156" s="16" t="s">
        <v>34</v>
      </c>
      <c r="AX156" s="16" t="s">
        <v>86</v>
      </c>
      <c r="AY156" s="289" t="s">
        <v>160</v>
      </c>
    </row>
    <row r="157" s="12" customFormat="1" ht="22.8" customHeight="1">
      <c r="A157" s="12"/>
      <c r="B157" s="212"/>
      <c r="C157" s="213"/>
      <c r="D157" s="214" t="s">
        <v>77</v>
      </c>
      <c r="E157" s="226" t="s">
        <v>206</v>
      </c>
      <c r="F157" s="226" t="s">
        <v>221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SUM(P158:P182)</f>
        <v>0</v>
      </c>
      <c r="Q157" s="220"/>
      <c r="R157" s="221">
        <f>SUM(R158:R182)</f>
        <v>14.549460800000002</v>
      </c>
      <c r="S157" s="220"/>
      <c r="T157" s="222">
        <f>SUM(T158:T182)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86</v>
      </c>
      <c r="AT157" s="224" t="s">
        <v>77</v>
      </c>
      <c r="AU157" s="224" t="s">
        <v>86</v>
      </c>
      <c r="AY157" s="223" t="s">
        <v>160</v>
      </c>
      <c r="BK157" s="225">
        <f>SUM(BK158:BK182)</f>
        <v>0</v>
      </c>
    </row>
    <row r="158" s="2" customFormat="1" ht="21.75" customHeight="1">
      <c r="A158" s="39"/>
      <c r="B158" s="40"/>
      <c r="C158" s="228" t="s">
        <v>206</v>
      </c>
      <c r="D158" s="228" t="s">
        <v>163</v>
      </c>
      <c r="E158" s="229" t="s">
        <v>1452</v>
      </c>
      <c r="F158" s="230" t="s">
        <v>1453</v>
      </c>
      <c r="G158" s="231" t="s">
        <v>209</v>
      </c>
      <c r="H158" s="232">
        <v>24.5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0.040000000000000001</v>
      </c>
      <c r="R158" s="238">
        <f>Q158*H158</f>
        <v>0.97999999999999998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163</v>
      </c>
      <c r="AU158" s="240" t="s">
        <v>88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167</v>
      </c>
      <c r="BM158" s="240" t="s">
        <v>1454</v>
      </c>
    </row>
    <row r="159" s="2" customFormat="1" ht="21.75" customHeight="1">
      <c r="A159" s="39"/>
      <c r="B159" s="40"/>
      <c r="C159" s="228" t="s">
        <v>211</v>
      </c>
      <c r="D159" s="228" t="s">
        <v>163</v>
      </c>
      <c r="E159" s="229" t="s">
        <v>1240</v>
      </c>
      <c r="F159" s="230" t="s">
        <v>1455</v>
      </c>
      <c r="G159" s="231" t="s">
        <v>209</v>
      </c>
      <c r="H159" s="232">
        <v>222.12000000000001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0.00025999999999999998</v>
      </c>
      <c r="R159" s="238">
        <f>Q159*H159</f>
        <v>0.057751199999999996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163</v>
      </c>
      <c r="AU159" s="240" t="s">
        <v>88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167</v>
      </c>
      <c r="BM159" s="240" t="s">
        <v>1456</v>
      </c>
    </row>
    <row r="160" s="2" customFormat="1" ht="21.75" customHeight="1">
      <c r="A160" s="39"/>
      <c r="B160" s="40"/>
      <c r="C160" s="228" t="s">
        <v>222</v>
      </c>
      <c r="D160" s="228" t="s">
        <v>163</v>
      </c>
      <c r="E160" s="229" t="s">
        <v>1457</v>
      </c>
      <c r="F160" s="230" t="s">
        <v>1458</v>
      </c>
      <c r="G160" s="231" t="s">
        <v>209</v>
      </c>
      <c r="H160" s="232">
        <v>50.399999999999999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0.040000000000000001</v>
      </c>
      <c r="R160" s="238">
        <f>Q160*H160</f>
        <v>2.016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167</v>
      </c>
      <c r="AT160" s="240" t="s">
        <v>163</v>
      </c>
      <c r="AU160" s="240" t="s">
        <v>88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167</v>
      </c>
      <c r="BM160" s="240" t="s">
        <v>1459</v>
      </c>
    </row>
    <row r="161" s="2" customFormat="1" ht="21.75" customHeight="1">
      <c r="A161" s="39"/>
      <c r="B161" s="40"/>
      <c r="C161" s="228" t="s">
        <v>226</v>
      </c>
      <c r="D161" s="228" t="s">
        <v>163</v>
      </c>
      <c r="E161" s="229" t="s">
        <v>1243</v>
      </c>
      <c r="F161" s="230" t="s">
        <v>1244</v>
      </c>
      <c r="G161" s="231" t="s">
        <v>209</v>
      </c>
      <c r="H161" s="232">
        <v>222.12000000000001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0.0043800000000000002</v>
      </c>
      <c r="R161" s="238">
        <f>Q161*H161</f>
        <v>0.97288560000000002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167</v>
      </c>
      <c r="AT161" s="240" t="s">
        <v>163</v>
      </c>
      <c r="AU161" s="240" t="s">
        <v>88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167</v>
      </c>
      <c r="BM161" s="240" t="s">
        <v>1460</v>
      </c>
    </row>
    <row r="162" s="2" customFormat="1" ht="21.75" customHeight="1">
      <c r="A162" s="39"/>
      <c r="B162" s="40"/>
      <c r="C162" s="228" t="s">
        <v>230</v>
      </c>
      <c r="D162" s="228" t="s">
        <v>163</v>
      </c>
      <c r="E162" s="229" t="s">
        <v>1246</v>
      </c>
      <c r="F162" s="230" t="s">
        <v>1461</v>
      </c>
      <c r="G162" s="231" t="s">
        <v>209</v>
      </c>
      <c r="H162" s="232">
        <v>222.12000000000001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0.0030000000000000001</v>
      </c>
      <c r="R162" s="238">
        <f>Q162*H162</f>
        <v>0.66636000000000006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163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167</v>
      </c>
      <c r="BM162" s="240" t="s">
        <v>1462</v>
      </c>
    </row>
    <row r="163" s="2" customFormat="1" ht="21.75" customHeight="1">
      <c r="A163" s="39"/>
      <c r="B163" s="40"/>
      <c r="C163" s="228" t="s">
        <v>234</v>
      </c>
      <c r="D163" s="228" t="s">
        <v>163</v>
      </c>
      <c r="E163" s="229" t="s">
        <v>1249</v>
      </c>
      <c r="F163" s="230" t="s">
        <v>1250</v>
      </c>
      <c r="G163" s="231" t="s">
        <v>209</v>
      </c>
      <c r="H163" s="232">
        <v>222.12000000000001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0.026200000000000001</v>
      </c>
      <c r="R163" s="238">
        <f>Q163*H163</f>
        <v>5.8195440000000005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167</v>
      </c>
      <c r="AT163" s="240" t="s">
        <v>163</v>
      </c>
      <c r="AU163" s="240" t="s">
        <v>88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167</v>
      </c>
      <c r="BM163" s="240" t="s">
        <v>1463</v>
      </c>
    </row>
    <row r="164" s="14" customFormat="1">
      <c r="A164" s="14"/>
      <c r="B164" s="258"/>
      <c r="C164" s="259"/>
      <c r="D164" s="244" t="s">
        <v>169</v>
      </c>
      <c r="E164" s="260" t="s">
        <v>1</v>
      </c>
      <c r="F164" s="261" t="s">
        <v>1464</v>
      </c>
      <c r="G164" s="259"/>
      <c r="H164" s="260" t="s">
        <v>1</v>
      </c>
      <c r="I164" s="262"/>
      <c r="J164" s="259"/>
      <c r="K164" s="259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169</v>
      </c>
      <c r="AU164" s="267" t="s">
        <v>88</v>
      </c>
      <c r="AV164" s="14" t="s">
        <v>86</v>
      </c>
      <c r="AW164" s="14" t="s">
        <v>34</v>
      </c>
      <c r="AX164" s="14" t="s">
        <v>78</v>
      </c>
      <c r="AY164" s="267" t="s">
        <v>160</v>
      </c>
    </row>
    <row r="165" s="13" customFormat="1">
      <c r="A165" s="13"/>
      <c r="B165" s="242"/>
      <c r="C165" s="243"/>
      <c r="D165" s="244" t="s">
        <v>169</v>
      </c>
      <c r="E165" s="245" t="s">
        <v>1</v>
      </c>
      <c r="F165" s="246" t="s">
        <v>1465</v>
      </c>
      <c r="G165" s="243"/>
      <c r="H165" s="247">
        <v>34.020000000000003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169</v>
      </c>
      <c r="AU165" s="253" t="s">
        <v>88</v>
      </c>
      <c r="AV165" s="13" t="s">
        <v>88</v>
      </c>
      <c r="AW165" s="13" t="s">
        <v>34</v>
      </c>
      <c r="AX165" s="13" t="s">
        <v>78</v>
      </c>
      <c r="AY165" s="253" t="s">
        <v>160</v>
      </c>
    </row>
    <row r="166" s="14" customFormat="1">
      <c r="A166" s="14"/>
      <c r="B166" s="258"/>
      <c r="C166" s="259"/>
      <c r="D166" s="244" t="s">
        <v>169</v>
      </c>
      <c r="E166" s="260" t="s">
        <v>1</v>
      </c>
      <c r="F166" s="261" t="s">
        <v>1466</v>
      </c>
      <c r="G166" s="259"/>
      <c r="H166" s="260" t="s">
        <v>1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169</v>
      </c>
      <c r="AU166" s="267" t="s">
        <v>88</v>
      </c>
      <c r="AV166" s="14" t="s">
        <v>86</v>
      </c>
      <c r="AW166" s="14" t="s">
        <v>34</v>
      </c>
      <c r="AX166" s="14" t="s">
        <v>78</v>
      </c>
      <c r="AY166" s="267" t="s">
        <v>160</v>
      </c>
    </row>
    <row r="167" s="13" customFormat="1">
      <c r="A167" s="13"/>
      <c r="B167" s="242"/>
      <c r="C167" s="243"/>
      <c r="D167" s="244" t="s">
        <v>169</v>
      </c>
      <c r="E167" s="245" t="s">
        <v>1</v>
      </c>
      <c r="F167" s="246" t="s">
        <v>1467</v>
      </c>
      <c r="G167" s="243"/>
      <c r="H167" s="247">
        <v>59.159999999999997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169</v>
      </c>
      <c r="AU167" s="253" t="s">
        <v>88</v>
      </c>
      <c r="AV167" s="13" t="s">
        <v>88</v>
      </c>
      <c r="AW167" s="13" t="s">
        <v>34</v>
      </c>
      <c r="AX167" s="13" t="s">
        <v>78</v>
      </c>
      <c r="AY167" s="253" t="s">
        <v>160</v>
      </c>
    </row>
    <row r="168" s="14" customFormat="1">
      <c r="A168" s="14"/>
      <c r="B168" s="258"/>
      <c r="C168" s="259"/>
      <c r="D168" s="244" t="s">
        <v>169</v>
      </c>
      <c r="E168" s="260" t="s">
        <v>1</v>
      </c>
      <c r="F168" s="261" t="s">
        <v>1468</v>
      </c>
      <c r="G168" s="259"/>
      <c r="H168" s="260" t="s">
        <v>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169</v>
      </c>
      <c r="AU168" s="267" t="s">
        <v>88</v>
      </c>
      <c r="AV168" s="14" t="s">
        <v>86</v>
      </c>
      <c r="AW168" s="14" t="s">
        <v>34</v>
      </c>
      <c r="AX168" s="14" t="s">
        <v>78</v>
      </c>
      <c r="AY168" s="267" t="s">
        <v>160</v>
      </c>
    </row>
    <row r="169" s="13" customFormat="1">
      <c r="A169" s="13"/>
      <c r="B169" s="242"/>
      <c r="C169" s="243"/>
      <c r="D169" s="244" t="s">
        <v>169</v>
      </c>
      <c r="E169" s="245" t="s">
        <v>1</v>
      </c>
      <c r="F169" s="246" t="s">
        <v>1469</v>
      </c>
      <c r="G169" s="243"/>
      <c r="H169" s="247">
        <v>16.239999999999998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169</v>
      </c>
      <c r="AU169" s="253" t="s">
        <v>88</v>
      </c>
      <c r="AV169" s="13" t="s">
        <v>88</v>
      </c>
      <c r="AW169" s="13" t="s">
        <v>34</v>
      </c>
      <c r="AX169" s="13" t="s">
        <v>78</v>
      </c>
      <c r="AY169" s="253" t="s">
        <v>160</v>
      </c>
    </row>
    <row r="170" s="14" customFormat="1">
      <c r="A170" s="14"/>
      <c r="B170" s="258"/>
      <c r="C170" s="259"/>
      <c r="D170" s="244" t="s">
        <v>169</v>
      </c>
      <c r="E170" s="260" t="s">
        <v>1</v>
      </c>
      <c r="F170" s="261" t="s">
        <v>1470</v>
      </c>
      <c r="G170" s="259"/>
      <c r="H170" s="260" t="s">
        <v>1</v>
      </c>
      <c r="I170" s="262"/>
      <c r="J170" s="259"/>
      <c r="K170" s="259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169</v>
      </c>
      <c r="AU170" s="267" t="s">
        <v>88</v>
      </c>
      <c r="AV170" s="14" t="s">
        <v>86</v>
      </c>
      <c r="AW170" s="14" t="s">
        <v>34</v>
      </c>
      <c r="AX170" s="14" t="s">
        <v>78</v>
      </c>
      <c r="AY170" s="267" t="s">
        <v>160</v>
      </c>
    </row>
    <row r="171" s="13" customFormat="1">
      <c r="A171" s="13"/>
      <c r="B171" s="242"/>
      <c r="C171" s="243"/>
      <c r="D171" s="244" t="s">
        <v>169</v>
      </c>
      <c r="E171" s="245" t="s">
        <v>1</v>
      </c>
      <c r="F171" s="246" t="s">
        <v>1471</v>
      </c>
      <c r="G171" s="243"/>
      <c r="H171" s="247">
        <v>20.300000000000001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169</v>
      </c>
      <c r="AU171" s="253" t="s">
        <v>88</v>
      </c>
      <c r="AV171" s="13" t="s">
        <v>88</v>
      </c>
      <c r="AW171" s="13" t="s">
        <v>34</v>
      </c>
      <c r="AX171" s="13" t="s">
        <v>78</v>
      </c>
      <c r="AY171" s="253" t="s">
        <v>160</v>
      </c>
    </row>
    <row r="172" s="14" customFormat="1">
      <c r="A172" s="14"/>
      <c r="B172" s="258"/>
      <c r="C172" s="259"/>
      <c r="D172" s="244" t="s">
        <v>169</v>
      </c>
      <c r="E172" s="260" t="s">
        <v>1</v>
      </c>
      <c r="F172" s="261" t="s">
        <v>1472</v>
      </c>
      <c r="G172" s="259"/>
      <c r="H172" s="260" t="s">
        <v>1</v>
      </c>
      <c r="I172" s="262"/>
      <c r="J172" s="259"/>
      <c r="K172" s="259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169</v>
      </c>
      <c r="AU172" s="267" t="s">
        <v>88</v>
      </c>
      <c r="AV172" s="14" t="s">
        <v>86</v>
      </c>
      <c r="AW172" s="14" t="s">
        <v>34</v>
      </c>
      <c r="AX172" s="14" t="s">
        <v>78</v>
      </c>
      <c r="AY172" s="267" t="s">
        <v>160</v>
      </c>
    </row>
    <row r="173" s="13" customFormat="1">
      <c r="A173" s="13"/>
      <c r="B173" s="242"/>
      <c r="C173" s="243"/>
      <c r="D173" s="244" t="s">
        <v>169</v>
      </c>
      <c r="E173" s="245" t="s">
        <v>1</v>
      </c>
      <c r="F173" s="246" t="s">
        <v>1473</v>
      </c>
      <c r="G173" s="243"/>
      <c r="H173" s="247">
        <v>50.399999999999999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169</v>
      </c>
      <c r="AU173" s="253" t="s">
        <v>88</v>
      </c>
      <c r="AV173" s="13" t="s">
        <v>88</v>
      </c>
      <c r="AW173" s="13" t="s">
        <v>34</v>
      </c>
      <c r="AX173" s="13" t="s">
        <v>78</v>
      </c>
      <c r="AY173" s="253" t="s">
        <v>160</v>
      </c>
    </row>
    <row r="174" s="14" customFormat="1">
      <c r="A174" s="14"/>
      <c r="B174" s="258"/>
      <c r="C174" s="259"/>
      <c r="D174" s="244" t="s">
        <v>169</v>
      </c>
      <c r="E174" s="260" t="s">
        <v>1</v>
      </c>
      <c r="F174" s="261" t="s">
        <v>1474</v>
      </c>
      <c r="G174" s="259"/>
      <c r="H174" s="260" t="s">
        <v>1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169</v>
      </c>
      <c r="AU174" s="267" t="s">
        <v>88</v>
      </c>
      <c r="AV174" s="14" t="s">
        <v>86</v>
      </c>
      <c r="AW174" s="14" t="s">
        <v>34</v>
      </c>
      <c r="AX174" s="14" t="s">
        <v>78</v>
      </c>
      <c r="AY174" s="267" t="s">
        <v>160</v>
      </c>
    </row>
    <row r="175" s="13" customFormat="1">
      <c r="A175" s="13"/>
      <c r="B175" s="242"/>
      <c r="C175" s="243"/>
      <c r="D175" s="244" t="s">
        <v>169</v>
      </c>
      <c r="E175" s="245" t="s">
        <v>1</v>
      </c>
      <c r="F175" s="246" t="s">
        <v>1475</v>
      </c>
      <c r="G175" s="243"/>
      <c r="H175" s="247">
        <v>42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169</v>
      </c>
      <c r="AU175" s="253" t="s">
        <v>88</v>
      </c>
      <c r="AV175" s="13" t="s">
        <v>88</v>
      </c>
      <c r="AW175" s="13" t="s">
        <v>34</v>
      </c>
      <c r="AX175" s="13" t="s">
        <v>78</v>
      </c>
      <c r="AY175" s="253" t="s">
        <v>160</v>
      </c>
    </row>
    <row r="176" s="16" customFormat="1">
      <c r="A176" s="16"/>
      <c r="B176" s="279"/>
      <c r="C176" s="280"/>
      <c r="D176" s="244" t="s">
        <v>169</v>
      </c>
      <c r="E176" s="281" t="s">
        <v>1</v>
      </c>
      <c r="F176" s="282" t="s">
        <v>205</v>
      </c>
      <c r="G176" s="280"/>
      <c r="H176" s="283">
        <v>222.12000000000001</v>
      </c>
      <c r="I176" s="284"/>
      <c r="J176" s="280"/>
      <c r="K176" s="280"/>
      <c r="L176" s="285"/>
      <c r="M176" s="286"/>
      <c r="N176" s="287"/>
      <c r="O176" s="287"/>
      <c r="P176" s="287"/>
      <c r="Q176" s="287"/>
      <c r="R176" s="287"/>
      <c r="S176" s="287"/>
      <c r="T176" s="288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9" t="s">
        <v>169</v>
      </c>
      <c r="AU176" s="289" t="s">
        <v>88</v>
      </c>
      <c r="AV176" s="16" t="s">
        <v>167</v>
      </c>
      <c r="AW176" s="16" t="s">
        <v>34</v>
      </c>
      <c r="AX176" s="16" t="s">
        <v>86</v>
      </c>
      <c r="AY176" s="289" t="s">
        <v>160</v>
      </c>
    </row>
    <row r="177" s="2" customFormat="1" ht="21.75" customHeight="1">
      <c r="A177" s="39"/>
      <c r="B177" s="40"/>
      <c r="C177" s="228" t="s">
        <v>238</v>
      </c>
      <c r="D177" s="228" t="s">
        <v>163</v>
      </c>
      <c r="E177" s="229" t="s">
        <v>1252</v>
      </c>
      <c r="F177" s="230" t="s">
        <v>1253</v>
      </c>
      <c r="G177" s="231" t="s">
        <v>209</v>
      </c>
      <c r="H177" s="232">
        <v>61.200000000000003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0.063</v>
      </c>
      <c r="R177" s="238">
        <f>Q177*H177</f>
        <v>3.8556000000000004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167</v>
      </c>
      <c r="AT177" s="240" t="s">
        <v>163</v>
      </c>
      <c r="AU177" s="240" t="s">
        <v>88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167</v>
      </c>
      <c r="BM177" s="240" t="s">
        <v>1476</v>
      </c>
    </row>
    <row r="178" s="2" customFormat="1" ht="21.75" customHeight="1">
      <c r="A178" s="39"/>
      <c r="B178" s="40"/>
      <c r="C178" s="228" t="s">
        <v>242</v>
      </c>
      <c r="D178" s="228" t="s">
        <v>163</v>
      </c>
      <c r="E178" s="229" t="s">
        <v>1477</v>
      </c>
      <c r="F178" s="230" t="s">
        <v>1478</v>
      </c>
      <c r="G178" s="231" t="s">
        <v>173</v>
      </c>
      <c r="H178" s="232">
        <v>6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0.017770000000000001</v>
      </c>
      <c r="R178" s="238">
        <f>Q178*H178</f>
        <v>0.10662000000000001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167</v>
      </c>
      <c r="AT178" s="240" t="s">
        <v>163</v>
      </c>
      <c r="AU178" s="240" t="s">
        <v>88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167</v>
      </c>
      <c r="BM178" s="240" t="s">
        <v>1479</v>
      </c>
    </row>
    <row r="179" s="13" customFormat="1">
      <c r="A179" s="13"/>
      <c r="B179" s="242"/>
      <c r="C179" s="243"/>
      <c r="D179" s="244" t="s">
        <v>169</v>
      </c>
      <c r="E179" s="245" t="s">
        <v>1</v>
      </c>
      <c r="F179" s="246" t="s">
        <v>1480</v>
      </c>
      <c r="G179" s="243"/>
      <c r="H179" s="247">
        <v>6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169</v>
      </c>
      <c r="AU179" s="253" t="s">
        <v>88</v>
      </c>
      <c r="AV179" s="13" t="s">
        <v>88</v>
      </c>
      <c r="AW179" s="13" t="s">
        <v>34</v>
      </c>
      <c r="AX179" s="13" t="s">
        <v>86</v>
      </c>
      <c r="AY179" s="253" t="s">
        <v>160</v>
      </c>
    </row>
    <row r="180" s="2" customFormat="1" ht="21.75" customHeight="1">
      <c r="A180" s="39"/>
      <c r="B180" s="40"/>
      <c r="C180" s="290" t="s">
        <v>250</v>
      </c>
      <c r="D180" s="290" t="s">
        <v>311</v>
      </c>
      <c r="E180" s="291" t="s">
        <v>1481</v>
      </c>
      <c r="F180" s="292" t="s">
        <v>1482</v>
      </c>
      <c r="G180" s="293" t="s">
        <v>173</v>
      </c>
      <c r="H180" s="294">
        <v>5</v>
      </c>
      <c r="I180" s="295"/>
      <c r="J180" s="296">
        <f>ROUND(I180*H180,2)</f>
        <v>0</v>
      </c>
      <c r="K180" s="297"/>
      <c r="L180" s="298"/>
      <c r="M180" s="299" t="s">
        <v>1</v>
      </c>
      <c r="N180" s="300" t="s">
        <v>43</v>
      </c>
      <c r="O180" s="92"/>
      <c r="P180" s="238">
        <f>O180*H180</f>
        <v>0</v>
      </c>
      <c r="Q180" s="238">
        <v>0.012489999999999999</v>
      </c>
      <c r="R180" s="238">
        <f>Q180*H180</f>
        <v>0.062449999999999999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222</v>
      </c>
      <c r="AT180" s="240" t="s">
        <v>311</v>
      </c>
      <c r="AU180" s="240" t="s">
        <v>88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167</v>
      </c>
      <c r="BM180" s="240" t="s">
        <v>1483</v>
      </c>
    </row>
    <row r="181" s="13" customFormat="1">
      <c r="A181" s="13"/>
      <c r="B181" s="242"/>
      <c r="C181" s="243"/>
      <c r="D181" s="244" t="s">
        <v>169</v>
      </c>
      <c r="E181" s="243"/>
      <c r="F181" s="246" t="s">
        <v>1484</v>
      </c>
      <c r="G181" s="243"/>
      <c r="H181" s="247">
        <v>5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169</v>
      </c>
      <c r="AU181" s="253" t="s">
        <v>88</v>
      </c>
      <c r="AV181" s="13" t="s">
        <v>88</v>
      </c>
      <c r="AW181" s="13" t="s">
        <v>4</v>
      </c>
      <c r="AX181" s="13" t="s">
        <v>86</v>
      </c>
      <c r="AY181" s="253" t="s">
        <v>160</v>
      </c>
    </row>
    <row r="182" s="2" customFormat="1" ht="21.75" customHeight="1">
      <c r="A182" s="39"/>
      <c r="B182" s="40"/>
      <c r="C182" s="290" t="s">
        <v>8</v>
      </c>
      <c r="D182" s="290" t="s">
        <v>311</v>
      </c>
      <c r="E182" s="291" t="s">
        <v>1485</v>
      </c>
      <c r="F182" s="292" t="s">
        <v>1486</v>
      </c>
      <c r="G182" s="293" t="s">
        <v>173</v>
      </c>
      <c r="H182" s="294">
        <v>1</v>
      </c>
      <c r="I182" s="295"/>
      <c r="J182" s="296">
        <f>ROUND(I182*H182,2)</f>
        <v>0</v>
      </c>
      <c r="K182" s="297"/>
      <c r="L182" s="298"/>
      <c r="M182" s="299" t="s">
        <v>1</v>
      </c>
      <c r="N182" s="300" t="s">
        <v>43</v>
      </c>
      <c r="O182" s="92"/>
      <c r="P182" s="238">
        <f>O182*H182</f>
        <v>0</v>
      </c>
      <c r="Q182" s="238">
        <v>0.012250000000000001</v>
      </c>
      <c r="R182" s="238">
        <f>Q182*H182</f>
        <v>0.012250000000000001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222</v>
      </c>
      <c r="AT182" s="240" t="s">
        <v>311</v>
      </c>
      <c r="AU182" s="240" t="s">
        <v>88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167</v>
      </c>
      <c r="BM182" s="240" t="s">
        <v>1487</v>
      </c>
    </row>
    <row r="183" s="12" customFormat="1" ht="22.8" customHeight="1">
      <c r="A183" s="12"/>
      <c r="B183" s="212"/>
      <c r="C183" s="213"/>
      <c r="D183" s="214" t="s">
        <v>77</v>
      </c>
      <c r="E183" s="226" t="s">
        <v>226</v>
      </c>
      <c r="F183" s="226" t="s">
        <v>826</v>
      </c>
      <c r="G183" s="213"/>
      <c r="H183" s="213"/>
      <c r="I183" s="216"/>
      <c r="J183" s="227">
        <f>BK183</f>
        <v>0</v>
      </c>
      <c r="K183" s="213"/>
      <c r="L183" s="218"/>
      <c r="M183" s="219"/>
      <c r="N183" s="220"/>
      <c r="O183" s="220"/>
      <c r="P183" s="221">
        <f>SUM(P184:P223)</f>
        <v>0</v>
      </c>
      <c r="Q183" s="220"/>
      <c r="R183" s="221">
        <f>SUM(R184:R223)</f>
        <v>0.0133732</v>
      </c>
      <c r="S183" s="220"/>
      <c r="T183" s="222">
        <f>SUM(T184:T223)</f>
        <v>14.842300000000002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3" t="s">
        <v>86</v>
      </c>
      <c r="AT183" s="224" t="s">
        <v>77</v>
      </c>
      <c r="AU183" s="224" t="s">
        <v>86</v>
      </c>
      <c r="AY183" s="223" t="s">
        <v>160</v>
      </c>
      <c r="BK183" s="225">
        <f>SUM(BK184:BK223)</f>
        <v>0</v>
      </c>
    </row>
    <row r="184" s="2" customFormat="1" ht="33" customHeight="1">
      <c r="A184" s="39"/>
      <c r="B184" s="40"/>
      <c r="C184" s="228" t="s">
        <v>263</v>
      </c>
      <c r="D184" s="228" t="s">
        <v>163</v>
      </c>
      <c r="E184" s="229" t="s">
        <v>1255</v>
      </c>
      <c r="F184" s="230" t="s">
        <v>1256</v>
      </c>
      <c r="G184" s="231" t="s">
        <v>209</v>
      </c>
      <c r="H184" s="232">
        <v>61.200000000000003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0.00012999999999999999</v>
      </c>
      <c r="R184" s="238">
        <f>Q184*H184</f>
        <v>0.0079559999999999995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167</v>
      </c>
      <c r="AT184" s="240" t="s">
        <v>163</v>
      </c>
      <c r="AU184" s="240" t="s">
        <v>88</v>
      </c>
      <c r="AY184" s="18" t="s">
        <v>160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167</v>
      </c>
      <c r="BM184" s="240" t="s">
        <v>1488</v>
      </c>
    </row>
    <row r="185" s="14" customFormat="1">
      <c r="A185" s="14"/>
      <c r="B185" s="258"/>
      <c r="C185" s="259"/>
      <c r="D185" s="244" t="s">
        <v>169</v>
      </c>
      <c r="E185" s="260" t="s">
        <v>1</v>
      </c>
      <c r="F185" s="261" t="s">
        <v>1464</v>
      </c>
      <c r="G185" s="259"/>
      <c r="H185" s="260" t="s">
        <v>1</v>
      </c>
      <c r="I185" s="262"/>
      <c r="J185" s="259"/>
      <c r="K185" s="259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169</v>
      </c>
      <c r="AU185" s="267" t="s">
        <v>88</v>
      </c>
      <c r="AV185" s="14" t="s">
        <v>86</v>
      </c>
      <c r="AW185" s="14" t="s">
        <v>34</v>
      </c>
      <c r="AX185" s="14" t="s">
        <v>78</v>
      </c>
      <c r="AY185" s="267" t="s">
        <v>160</v>
      </c>
    </row>
    <row r="186" s="13" customFormat="1">
      <c r="A186" s="13"/>
      <c r="B186" s="242"/>
      <c r="C186" s="243"/>
      <c r="D186" s="244" t="s">
        <v>169</v>
      </c>
      <c r="E186" s="245" t="s">
        <v>1</v>
      </c>
      <c r="F186" s="246" t="s">
        <v>1489</v>
      </c>
      <c r="G186" s="243"/>
      <c r="H186" s="247">
        <v>9.6199999999999992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169</v>
      </c>
      <c r="AU186" s="253" t="s">
        <v>88</v>
      </c>
      <c r="AV186" s="13" t="s">
        <v>88</v>
      </c>
      <c r="AW186" s="13" t="s">
        <v>34</v>
      </c>
      <c r="AX186" s="13" t="s">
        <v>78</v>
      </c>
      <c r="AY186" s="253" t="s">
        <v>160</v>
      </c>
    </row>
    <row r="187" s="14" customFormat="1">
      <c r="A187" s="14"/>
      <c r="B187" s="258"/>
      <c r="C187" s="259"/>
      <c r="D187" s="244" t="s">
        <v>169</v>
      </c>
      <c r="E187" s="260" t="s">
        <v>1</v>
      </c>
      <c r="F187" s="261" t="s">
        <v>1466</v>
      </c>
      <c r="G187" s="259"/>
      <c r="H187" s="260" t="s">
        <v>1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169</v>
      </c>
      <c r="AU187" s="267" t="s">
        <v>88</v>
      </c>
      <c r="AV187" s="14" t="s">
        <v>86</v>
      </c>
      <c r="AW187" s="14" t="s">
        <v>34</v>
      </c>
      <c r="AX187" s="14" t="s">
        <v>78</v>
      </c>
      <c r="AY187" s="267" t="s">
        <v>160</v>
      </c>
    </row>
    <row r="188" s="13" customFormat="1">
      <c r="A188" s="13"/>
      <c r="B188" s="242"/>
      <c r="C188" s="243"/>
      <c r="D188" s="244" t="s">
        <v>169</v>
      </c>
      <c r="E188" s="245" t="s">
        <v>1</v>
      </c>
      <c r="F188" s="246" t="s">
        <v>1490</v>
      </c>
      <c r="G188" s="243"/>
      <c r="H188" s="247">
        <v>24.050000000000001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169</v>
      </c>
      <c r="AU188" s="253" t="s">
        <v>88</v>
      </c>
      <c r="AV188" s="13" t="s">
        <v>88</v>
      </c>
      <c r="AW188" s="13" t="s">
        <v>34</v>
      </c>
      <c r="AX188" s="13" t="s">
        <v>78</v>
      </c>
      <c r="AY188" s="253" t="s">
        <v>160</v>
      </c>
    </row>
    <row r="189" s="14" customFormat="1">
      <c r="A189" s="14"/>
      <c r="B189" s="258"/>
      <c r="C189" s="259"/>
      <c r="D189" s="244" t="s">
        <v>169</v>
      </c>
      <c r="E189" s="260" t="s">
        <v>1</v>
      </c>
      <c r="F189" s="261" t="s">
        <v>1472</v>
      </c>
      <c r="G189" s="259"/>
      <c r="H189" s="260" t="s">
        <v>1</v>
      </c>
      <c r="I189" s="262"/>
      <c r="J189" s="259"/>
      <c r="K189" s="259"/>
      <c r="L189" s="263"/>
      <c r="M189" s="264"/>
      <c r="N189" s="265"/>
      <c r="O189" s="265"/>
      <c r="P189" s="265"/>
      <c r="Q189" s="265"/>
      <c r="R189" s="265"/>
      <c r="S189" s="265"/>
      <c r="T189" s="26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7" t="s">
        <v>169</v>
      </c>
      <c r="AU189" s="267" t="s">
        <v>88</v>
      </c>
      <c r="AV189" s="14" t="s">
        <v>86</v>
      </c>
      <c r="AW189" s="14" t="s">
        <v>34</v>
      </c>
      <c r="AX189" s="14" t="s">
        <v>78</v>
      </c>
      <c r="AY189" s="267" t="s">
        <v>160</v>
      </c>
    </row>
    <row r="190" s="13" customFormat="1">
      <c r="A190" s="13"/>
      <c r="B190" s="242"/>
      <c r="C190" s="243"/>
      <c r="D190" s="244" t="s">
        <v>169</v>
      </c>
      <c r="E190" s="245" t="s">
        <v>1</v>
      </c>
      <c r="F190" s="246" t="s">
        <v>1491</v>
      </c>
      <c r="G190" s="243"/>
      <c r="H190" s="247">
        <v>10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169</v>
      </c>
      <c r="AU190" s="253" t="s">
        <v>88</v>
      </c>
      <c r="AV190" s="13" t="s">
        <v>88</v>
      </c>
      <c r="AW190" s="13" t="s">
        <v>34</v>
      </c>
      <c r="AX190" s="13" t="s">
        <v>78</v>
      </c>
      <c r="AY190" s="253" t="s">
        <v>160</v>
      </c>
    </row>
    <row r="191" s="14" customFormat="1">
      <c r="A191" s="14"/>
      <c r="B191" s="258"/>
      <c r="C191" s="259"/>
      <c r="D191" s="244" t="s">
        <v>169</v>
      </c>
      <c r="E191" s="260" t="s">
        <v>1</v>
      </c>
      <c r="F191" s="261" t="s">
        <v>1468</v>
      </c>
      <c r="G191" s="259"/>
      <c r="H191" s="260" t="s">
        <v>1</v>
      </c>
      <c r="I191" s="262"/>
      <c r="J191" s="259"/>
      <c r="K191" s="259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169</v>
      </c>
      <c r="AU191" s="267" t="s">
        <v>88</v>
      </c>
      <c r="AV191" s="14" t="s">
        <v>86</v>
      </c>
      <c r="AW191" s="14" t="s">
        <v>34</v>
      </c>
      <c r="AX191" s="14" t="s">
        <v>78</v>
      </c>
      <c r="AY191" s="267" t="s">
        <v>160</v>
      </c>
    </row>
    <row r="192" s="13" customFormat="1">
      <c r="A192" s="13"/>
      <c r="B192" s="242"/>
      <c r="C192" s="243"/>
      <c r="D192" s="244" t="s">
        <v>169</v>
      </c>
      <c r="E192" s="245" t="s">
        <v>1</v>
      </c>
      <c r="F192" s="246" t="s">
        <v>1492</v>
      </c>
      <c r="G192" s="243"/>
      <c r="H192" s="247">
        <v>3.52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169</v>
      </c>
      <c r="AU192" s="253" t="s">
        <v>88</v>
      </c>
      <c r="AV192" s="13" t="s">
        <v>88</v>
      </c>
      <c r="AW192" s="13" t="s">
        <v>34</v>
      </c>
      <c r="AX192" s="13" t="s">
        <v>78</v>
      </c>
      <c r="AY192" s="253" t="s">
        <v>160</v>
      </c>
    </row>
    <row r="193" s="14" customFormat="1">
      <c r="A193" s="14"/>
      <c r="B193" s="258"/>
      <c r="C193" s="259"/>
      <c r="D193" s="244" t="s">
        <v>169</v>
      </c>
      <c r="E193" s="260" t="s">
        <v>1</v>
      </c>
      <c r="F193" s="261" t="s">
        <v>1474</v>
      </c>
      <c r="G193" s="259"/>
      <c r="H193" s="260" t="s">
        <v>1</v>
      </c>
      <c r="I193" s="262"/>
      <c r="J193" s="259"/>
      <c r="K193" s="259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169</v>
      </c>
      <c r="AU193" s="267" t="s">
        <v>88</v>
      </c>
      <c r="AV193" s="14" t="s">
        <v>86</v>
      </c>
      <c r="AW193" s="14" t="s">
        <v>34</v>
      </c>
      <c r="AX193" s="14" t="s">
        <v>78</v>
      </c>
      <c r="AY193" s="267" t="s">
        <v>160</v>
      </c>
    </row>
    <row r="194" s="13" customFormat="1">
      <c r="A194" s="13"/>
      <c r="B194" s="242"/>
      <c r="C194" s="243"/>
      <c r="D194" s="244" t="s">
        <v>169</v>
      </c>
      <c r="E194" s="245" t="s">
        <v>1</v>
      </c>
      <c r="F194" s="246" t="s">
        <v>1493</v>
      </c>
      <c r="G194" s="243"/>
      <c r="H194" s="247">
        <v>5.7999999999999998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169</v>
      </c>
      <c r="AU194" s="253" t="s">
        <v>88</v>
      </c>
      <c r="AV194" s="13" t="s">
        <v>88</v>
      </c>
      <c r="AW194" s="13" t="s">
        <v>34</v>
      </c>
      <c r="AX194" s="13" t="s">
        <v>78</v>
      </c>
      <c r="AY194" s="253" t="s">
        <v>160</v>
      </c>
    </row>
    <row r="195" s="13" customFormat="1">
      <c r="A195" s="13"/>
      <c r="B195" s="242"/>
      <c r="C195" s="243"/>
      <c r="D195" s="244" t="s">
        <v>169</v>
      </c>
      <c r="E195" s="245" t="s">
        <v>1</v>
      </c>
      <c r="F195" s="246" t="s">
        <v>1494</v>
      </c>
      <c r="G195" s="243"/>
      <c r="H195" s="247">
        <v>2.8799999999999999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169</v>
      </c>
      <c r="AU195" s="253" t="s">
        <v>88</v>
      </c>
      <c r="AV195" s="13" t="s">
        <v>88</v>
      </c>
      <c r="AW195" s="13" t="s">
        <v>34</v>
      </c>
      <c r="AX195" s="13" t="s">
        <v>78</v>
      </c>
      <c r="AY195" s="253" t="s">
        <v>160</v>
      </c>
    </row>
    <row r="196" s="14" customFormat="1">
      <c r="A196" s="14"/>
      <c r="B196" s="258"/>
      <c r="C196" s="259"/>
      <c r="D196" s="244" t="s">
        <v>169</v>
      </c>
      <c r="E196" s="260" t="s">
        <v>1</v>
      </c>
      <c r="F196" s="261" t="s">
        <v>1495</v>
      </c>
      <c r="G196" s="259"/>
      <c r="H196" s="260" t="s">
        <v>1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7" t="s">
        <v>169</v>
      </c>
      <c r="AU196" s="267" t="s">
        <v>88</v>
      </c>
      <c r="AV196" s="14" t="s">
        <v>86</v>
      </c>
      <c r="AW196" s="14" t="s">
        <v>34</v>
      </c>
      <c r="AX196" s="14" t="s">
        <v>78</v>
      </c>
      <c r="AY196" s="267" t="s">
        <v>160</v>
      </c>
    </row>
    <row r="197" s="13" customFormat="1">
      <c r="A197" s="13"/>
      <c r="B197" s="242"/>
      <c r="C197" s="243"/>
      <c r="D197" s="244" t="s">
        <v>169</v>
      </c>
      <c r="E197" s="245" t="s">
        <v>1</v>
      </c>
      <c r="F197" s="246" t="s">
        <v>1496</v>
      </c>
      <c r="G197" s="243"/>
      <c r="H197" s="247">
        <v>5.3300000000000001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169</v>
      </c>
      <c r="AU197" s="253" t="s">
        <v>88</v>
      </c>
      <c r="AV197" s="13" t="s">
        <v>88</v>
      </c>
      <c r="AW197" s="13" t="s">
        <v>34</v>
      </c>
      <c r="AX197" s="13" t="s">
        <v>78</v>
      </c>
      <c r="AY197" s="253" t="s">
        <v>160</v>
      </c>
    </row>
    <row r="198" s="16" customFormat="1">
      <c r="A198" s="16"/>
      <c r="B198" s="279"/>
      <c r="C198" s="280"/>
      <c r="D198" s="244" t="s">
        <v>169</v>
      </c>
      <c r="E198" s="281" t="s">
        <v>1</v>
      </c>
      <c r="F198" s="282" t="s">
        <v>205</v>
      </c>
      <c r="G198" s="280"/>
      <c r="H198" s="283">
        <v>61.200000000000003</v>
      </c>
      <c r="I198" s="284"/>
      <c r="J198" s="280"/>
      <c r="K198" s="280"/>
      <c r="L198" s="285"/>
      <c r="M198" s="286"/>
      <c r="N198" s="287"/>
      <c r="O198" s="287"/>
      <c r="P198" s="287"/>
      <c r="Q198" s="287"/>
      <c r="R198" s="287"/>
      <c r="S198" s="287"/>
      <c r="T198" s="288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9" t="s">
        <v>169</v>
      </c>
      <c r="AU198" s="289" t="s">
        <v>88</v>
      </c>
      <c r="AV198" s="16" t="s">
        <v>167</v>
      </c>
      <c r="AW198" s="16" t="s">
        <v>34</v>
      </c>
      <c r="AX198" s="16" t="s">
        <v>86</v>
      </c>
      <c r="AY198" s="289" t="s">
        <v>160</v>
      </c>
    </row>
    <row r="199" s="2" customFormat="1" ht="21.75" customHeight="1">
      <c r="A199" s="39"/>
      <c r="B199" s="40"/>
      <c r="C199" s="228" t="s">
        <v>273</v>
      </c>
      <c r="D199" s="228" t="s">
        <v>163</v>
      </c>
      <c r="E199" s="229" t="s">
        <v>1259</v>
      </c>
      <c r="F199" s="230" t="s">
        <v>1497</v>
      </c>
      <c r="G199" s="231" t="s">
        <v>209</v>
      </c>
      <c r="H199" s="232">
        <v>61.200000000000003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4.0000000000000003E-05</v>
      </c>
      <c r="R199" s="238">
        <f>Q199*H199</f>
        <v>0.0024480000000000005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167</v>
      </c>
      <c r="AT199" s="240" t="s">
        <v>163</v>
      </c>
      <c r="AU199" s="240" t="s">
        <v>88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167</v>
      </c>
      <c r="BM199" s="240" t="s">
        <v>1498</v>
      </c>
    </row>
    <row r="200" s="2" customFormat="1" ht="33" customHeight="1">
      <c r="A200" s="39"/>
      <c r="B200" s="40"/>
      <c r="C200" s="228" t="s">
        <v>278</v>
      </c>
      <c r="D200" s="228" t="s">
        <v>163</v>
      </c>
      <c r="E200" s="229" t="s">
        <v>1499</v>
      </c>
      <c r="F200" s="230" t="s">
        <v>1500</v>
      </c>
      <c r="G200" s="231" t="s">
        <v>209</v>
      </c>
      <c r="H200" s="232">
        <v>74.230000000000004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4.0000000000000003E-05</v>
      </c>
      <c r="R200" s="238">
        <f>Q200*H200</f>
        <v>0.0029692000000000004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167</v>
      </c>
      <c r="AT200" s="240" t="s">
        <v>163</v>
      </c>
      <c r="AU200" s="240" t="s">
        <v>88</v>
      </c>
      <c r="AY200" s="18" t="s">
        <v>160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167</v>
      </c>
      <c r="BM200" s="240" t="s">
        <v>1501</v>
      </c>
    </row>
    <row r="201" s="14" customFormat="1">
      <c r="A201" s="14"/>
      <c r="B201" s="258"/>
      <c r="C201" s="259"/>
      <c r="D201" s="244" t="s">
        <v>169</v>
      </c>
      <c r="E201" s="260" t="s">
        <v>1</v>
      </c>
      <c r="F201" s="261" t="s">
        <v>1502</v>
      </c>
      <c r="G201" s="259"/>
      <c r="H201" s="260" t="s">
        <v>1</v>
      </c>
      <c r="I201" s="262"/>
      <c r="J201" s="259"/>
      <c r="K201" s="259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169</v>
      </c>
      <c r="AU201" s="267" t="s">
        <v>88</v>
      </c>
      <c r="AV201" s="14" t="s">
        <v>86</v>
      </c>
      <c r="AW201" s="14" t="s">
        <v>34</v>
      </c>
      <c r="AX201" s="14" t="s">
        <v>78</v>
      </c>
      <c r="AY201" s="267" t="s">
        <v>160</v>
      </c>
    </row>
    <row r="202" s="13" customFormat="1">
      <c r="A202" s="13"/>
      <c r="B202" s="242"/>
      <c r="C202" s="243"/>
      <c r="D202" s="244" t="s">
        <v>169</v>
      </c>
      <c r="E202" s="245" t="s">
        <v>1</v>
      </c>
      <c r="F202" s="246" t="s">
        <v>1503</v>
      </c>
      <c r="G202" s="243"/>
      <c r="H202" s="247">
        <v>8.8200000000000003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169</v>
      </c>
      <c r="AU202" s="253" t="s">
        <v>88</v>
      </c>
      <c r="AV202" s="13" t="s">
        <v>88</v>
      </c>
      <c r="AW202" s="13" t="s">
        <v>34</v>
      </c>
      <c r="AX202" s="13" t="s">
        <v>78</v>
      </c>
      <c r="AY202" s="253" t="s">
        <v>160</v>
      </c>
    </row>
    <row r="203" s="13" customFormat="1">
      <c r="A203" s="13"/>
      <c r="B203" s="242"/>
      <c r="C203" s="243"/>
      <c r="D203" s="244" t="s">
        <v>169</v>
      </c>
      <c r="E203" s="245" t="s">
        <v>1</v>
      </c>
      <c r="F203" s="246" t="s">
        <v>1504</v>
      </c>
      <c r="G203" s="243"/>
      <c r="H203" s="247">
        <v>9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169</v>
      </c>
      <c r="AU203" s="253" t="s">
        <v>88</v>
      </c>
      <c r="AV203" s="13" t="s">
        <v>88</v>
      </c>
      <c r="AW203" s="13" t="s">
        <v>34</v>
      </c>
      <c r="AX203" s="13" t="s">
        <v>78</v>
      </c>
      <c r="AY203" s="253" t="s">
        <v>160</v>
      </c>
    </row>
    <row r="204" s="13" customFormat="1">
      <c r="A204" s="13"/>
      <c r="B204" s="242"/>
      <c r="C204" s="243"/>
      <c r="D204" s="244" t="s">
        <v>169</v>
      </c>
      <c r="E204" s="245" t="s">
        <v>1</v>
      </c>
      <c r="F204" s="246" t="s">
        <v>1505</v>
      </c>
      <c r="G204" s="243"/>
      <c r="H204" s="247">
        <v>15.5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169</v>
      </c>
      <c r="AU204" s="253" t="s">
        <v>88</v>
      </c>
      <c r="AV204" s="13" t="s">
        <v>88</v>
      </c>
      <c r="AW204" s="13" t="s">
        <v>34</v>
      </c>
      <c r="AX204" s="13" t="s">
        <v>78</v>
      </c>
      <c r="AY204" s="253" t="s">
        <v>160</v>
      </c>
    </row>
    <row r="205" s="13" customFormat="1">
      <c r="A205" s="13"/>
      <c r="B205" s="242"/>
      <c r="C205" s="243"/>
      <c r="D205" s="244" t="s">
        <v>169</v>
      </c>
      <c r="E205" s="245" t="s">
        <v>1</v>
      </c>
      <c r="F205" s="246" t="s">
        <v>1506</v>
      </c>
      <c r="G205" s="243"/>
      <c r="H205" s="247">
        <v>2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169</v>
      </c>
      <c r="AU205" s="253" t="s">
        <v>88</v>
      </c>
      <c r="AV205" s="13" t="s">
        <v>88</v>
      </c>
      <c r="AW205" s="13" t="s">
        <v>34</v>
      </c>
      <c r="AX205" s="13" t="s">
        <v>78</v>
      </c>
      <c r="AY205" s="253" t="s">
        <v>160</v>
      </c>
    </row>
    <row r="206" s="13" customFormat="1">
      <c r="A206" s="13"/>
      <c r="B206" s="242"/>
      <c r="C206" s="243"/>
      <c r="D206" s="244" t="s">
        <v>169</v>
      </c>
      <c r="E206" s="245" t="s">
        <v>1</v>
      </c>
      <c r="F206" s="246" t="s">
        <v>1507</v>
      </c>
      <c r="G206" s="243"/>
      <c r="H206" s="247">
        <v>11.27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169</v>
      </c>
      <c r="AU206" s="253" t="s">
        <v>88</v>
      </c>
      <c r="AV206" s="13" t="s">
        <v>88</v>
      </c>
      <c r="AW206" s="13" t="s">
        <v>34</v>
      </c>
      <c r="AX206" s="13" t="s">
        <v>78</v>
      </c>
      <c r="AY206" s="253" t="s">
        <v>160</v>
      </c>
    </row>
    <row r="207" s="13" customFormat="1">
      <c r="A207" s="13"/>
      <c r="B207" s="242"/>
      <c r="C207" s="243"/>
      <c r="D207" s="244" t="s">
        <v>169</v>
      </c>
      <c r="E207" s="245" t="s">
        <v>1</v>
      </c>
      <c r="F207" s="246" t="s">
        <v>1508</v>
      </c>
      <c r="G207" s="243"/>
      <c r="H207" s="247">
        <v>12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169</v>
      </c>
      <c r="AU207" s="253" t="s">
        <v>88</v>
      </c>
      <c r="AV207" s="13" t="s">
        <v>88</v>
      </c>
      <c r="AW207" s="13" t="s">
        <v>34</v>
      </c>
      <c r="AX207" s="13" t="s">
        <v>78</v>
      </c>
      <c r="AY207" s="253" t="s">
        <v>160</v>
      </c>
    </row>
    <row r="208" s="13" customFormat="1">
      <c r="A208" s="13"/>
      <c r="B208" s="242"/>
      <c r="C208" s="243"/>
      <c r="D208" s="244" t="s">
        <v>169</v>
      </c>
      <c r="E208" s="245" t="s">
        <v>1</v>
      </c>
      <c r="F208" s="246" t="s">
        <v>1509</v>
      </c>
      <c r="G208" s="243"/>
      <c r="H208" s="247">
        <v>6.1200000000000001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169</v>
      </c>
      <c r="AU208" s="253" t="s">
        <v>88</v>
      </c>
      <c r="AV208" s="13" t="s">
        <v>88</v>
      </c>
      <c r="AW208" s="13" t="s">
        <v>34</v>
      </c>
      <c r="AX208" s="13" t="s">
        <v>78</v>
      </c>
      <c r="AY208" s="253" t="s">
        <v>160</v>
      </c>
    </row>
    <row r="209" s="13" customFormat="1">
      <c r="A209" s="13"/>
      <c r="B209" s="242"/>
      <c r="C209" s="243"/>
      <c r="D209" s="244" t="s">
        <v>169</v>
      </c>
      <c r="E209" s="245" t="s">
        <v>1</v>
      </c>
      <c r="F209" s="246" t="s">
        <v>1510</v>
      </c>
      <c r="G209" s="243"/>
      <c r="H209" s="247">
        <v>9.5199999999999996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169</v>
      </c>
      <c r="AU209" s="253" t="s">
        <v>88</v>
      </c>
      <c r="AV209" s="13" t="s">
        <v>88</v>
      </c>
      <c r="AW209" s="13" t="s">
        <v>34</v>
      </c>
      <c r="AX209" s="13" t="s">
        <v>78</v>
      </c>
      <c r="AY209" s="253" t="s">
        <v>160</v>
      </c>
    </row>
    <row r="210" s="16" customFormat="1">
      <c r="A210" s="16"/>
      <c r="B210" s="279"/>
      <c r="C210" s="280"/>
      <c r="D210" s="244" t="s">
        <v>169</v>
      </c>
      <c r="E210" s="281" t="s">
        <v>1</v>
      </c>
      <c r="F210" s="282" t="s">
        <v>205</v>
      </c>
      <c r="G210" s="280"/>
      <c r="H210" s="283">
        <v>74.230000000000004</v>
      </c>
      <c r="I210" s="284"/>
      <c r="J210" s="280"/>
      <c r="K210" s="280"/>
      <c r="L210" s="285"/>
      <c r="M210" s="286"/>
      <c r="N210" s="287"/>
      <c r="O210" s="287"/>
      <c r="P210" s="287"/>
      <c r="Q210" s="287"/>
      <c r="R210" s="287"/>
      <c r="S210" s="287"/>
      <c r="T210" s="288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9" t="s">
        <v>169</v>
      </c>
      <c r="AU210" s="289" t="s">
        <v>88</v>
      </c>
      <c r="AV210" s="16" t="s">
        <v>167</v>
      </c>
      <c r="AW210" s="16" t="s">
        <v>34</v>
      </c>
      <c r="AX210" s="16" t="s">
        <v>86</v>
      </c>
      <c r="AY210" s="289" t="s">
        <v>160</v>
      </c>
    </row>
    <row r="211" s="2" customFormat="1" ht="33" customHeight="1">
      <c r="A211" s="39"/>
      <c r="B211" s="40"/>
      <c r="C211" s="228" t="s">
        <v>282</v>
      </c>
      <c r="D211" s="228" t="s">
        <v>163</v>
      </c>
      <c r="E211" s="229" t="s">
        <v>1511</v>
      </c>
      <c r="F211" s="230" t="s">
        <v>1512</v>
      </c>
      <c r="G211" s="231" t="s">
        <v>319</v>
      </c>
      <c r="H211" s="232">
        <v>1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167</v>
      </c>
      <c r="AT211" s="240" t="s">
        <v>163</v>
      </c>
      <c r="AU211" s="240" t="s">
        <v>88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167</v>
      </c>
      <c r="BM211" s="240" t="s">
        <v>1513</v>
      </c>
    </row>
    <row r="212" s="2" customFormat="1" ht="21.75" customHeight="1">
      <c r="A212" s="39"/>
      <c r="B212" s="40"/>
      <c r="C212" s="228" t="s">
        <v>292</v>
      </c>
      <c r="D212" s="228" t="s">
        <v>163</v>
      </c>
      <c r="E212" s="229" t="s">
        <v>1514</v>
      </c>
      <c r="F212" s="230" t="s">
        <v>1515</v>
      </c>
      <c r="G212" s="231" t="s">
        <v>209</v>
      </c>
      <c r="H212" s="232">
        <v>3.8999999999999999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0.26100000000000001</v>
      </c>
      <c r="T212" s="239">
        <f>S212*H212</f>
        <v>1.0179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167</v>
      </c>
      <c r="AT212" s="240" t="s">
        <v>163</v>
      </c>
      <c r="AU212" s="240" t="s">
        <v>88</v>
      </c>
      <c r="AY212" s="18" t="s">
        <v>160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167</v>
      </c>
      <c r="BM212" s="240" t="s">
        <v>1516</v>
      </c>
    </row>
    <row r="213" s="13" customFormat="1">
      <c r="A213" s="13"/>
      <c r="B213" s="242"/>
      <c r="C213" s="243"/>
      <c r="D213" s="244" t="s">
        <v>169</v>
      </c>
      <c r="E213" s="245" t="s">
        <v>1</v>
      </c>
      <c r="F213" s="246" t="s">
        <v>1517</v>
      </c>
      <c r="G213" s="243"/>
      <c r="H213" s="247">
        <v>3.8999999999999999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169</v>
      </c>
      <c r="AU213" s="253" t="s">
        <v>88</v>
      </c>
      <c r="AV213" s="13" t="s">
        <v>88</v>
      </c>
      <c r="AW213" s="13" t="s">
        <v>34</v>
      </c>
      <c r="AX213" s="13" t="s">
        <v>86</v>
      </c>
      <c r="AY213" s="253" t="s">
        <v>160</v>
      </c>
    </row>
    <row r="214" s="2" customFormat="1" ht="33" customHeight="1">
      <c r="A214" s="39"/>
      <c r="B214" s="40"/>
      <c r="C214" s="228" t="s">
        <v>7</v>
      </c>
      <c r="D214" s="228" t="s">
        <v>163</v>
      </c>
      <c r="E214" s="229" t="s">
        <v>1262</v>
      </c>
      <c r="F214" s="230" t="s">
        <v>1263</v>
      </c>
      <c r="G214" s="231" t="s">
        <v>166</v>
      </c>
      <c r="H214" s="232">
        <v>3.0600000000000001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2.2000000000000002</v>
      </c>
      <c r="T214" s="239">
        <f>S214*H214</f>
        <v>6.7320000000000011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167</v>
      </c>
      <c r="AT214" s="240" t="s">
        <v>163</v>
      </c>
      <c r="AU214" s="240" t="s">
        <v>88</v>
      </c>
      <c r="AY214" s="18" t="s">
        <v>160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167</v>
      </c>
      <c r="BM214" s="240" t="s">
        <v>1518</v>
      </c>
    </row>
    <row r="215" s="13" customFormat="1">
      <c r="A215" s="13"/>
      <c r="B215" s="242"/>
      <c r="C215" s="243"/>
      <c r="D215" s="244" t="s">
        <v>169</v>
      </c>
      <c r="E215" s="245" t="s">
        <v>1</v>
      </c>
      <c r="F215" s="246" t="s">
        <v>1519</v>
      </c>
      <c r="G215" s="243"/>
      <c r="H215" s="247">
        <v>3.0600000000000001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169</v>
      </c>
      <c r="AU215" s="253" t="s">
        <v>88</v>
      </c>
      <c r="AV215" s="13" t="s">
        <v>88</v>
      </c>
      <c r="AW215" s="13" t="s">
        <v>34</v>
      </c>
      <c r="AX215" s="13" t="s">
        <v>86</v>
      </c>
      <c r="AY215" s="253" t="s">
        <v>160</v>
      </c>
    </row>
    <row r="216" s="2" customFormat="1" ht="21.75" customHeight="1">
      <c r="A216" s="39"/>
      <c r="B216" s="40"/>
      <c r="C216" s="228" t="s">
        <v>302</v>
      </c>
      <c r="D216" s="228" t="s">
        <v>163</v>
      </c>
      <c r="E216" s="229" t="s">
        <v>1520</v>
      </c>
      <c r="F216" s="230" t="s">
        <v>1521</v>
      </c>
      <c r="G216" s="231" t="s">
        <v>209</v>
      </c>
      <c r="H216" s="232">
        <v>10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0.075999999999999998</v>
      </c>
      <c r="T216" s="239">
        <f>S216*H216</f>
        <v>0.76000000000000001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167</v>
      </c>
      <c r="AT216" s="240" t="s">
        <v>163</v>
      </c>
      <c r="AU216" s="240" t="s">
        <v>88</v>
      </c>
      <c r="AY216" s="18" t="s">
        <v>160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167</v>
      </c>
      <c r="BM216" s="240" t="s">
        <v>1522</v>
      </c>
    </row>
    <row r="217" s="13" customFormat="1">
      <c r="A217" s="13"/>
      <c r="B217" s="242"/>
      <c r="C217" s="243"/>
      <c r="D217" s="244" t="s">
        <v>169</v>
      </c>
      <c r="E217" s="245" t="s">
        <v>1</v>
      </c>
      <c r="F217" s="246" t="s">
        <v>1491</v>
      </c>
      <c r="G217" s="243"/>
      <c r="H217" s="247">
        <v>10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169</v>
      </c>
      <c r="AU217" s="253" t="s">
        <v>88</v>
      </c>
      <c r="AV217" s="13" t="s">
        <v>88</v>
      </c>
      <c r="AW217" s="13" t="s">
        <v>34</v>
      </c>
      <c r="AX217" s="13" t="s">
        <v>86</v>
      </c>
      <c r="AY217" s="253" t="s">
        <v>160</v>
      </c>
    </row>
    <row r="218" s="2" customFormat="1" ht="21.75" customHeight="1">
      <c r="A218" s="39"/>
      <c r="B218" s="40"/>
      <c r="C218" s="228" t="s">
        <v>306</v>
      </c>
      <c r="D218" s="228" t="s">
        <v>163</v>
      </c>
      <c r="E218" s="229" t="s">
        <v>1523</v>
      </c>
      <c r="F218" s="230" t="s">
        <v>1524</v>
      </c>
      <c r="G218" s="231" t="s">
        <v>209</v>
      </c>
      <c r="H218" s="232">
        <v>2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0.27000000000000002</v>
      </c>
      <c r="T218" s="239">
        <f>S218*H218</f>
        <v>0.54000000000000004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167</v>
      </c>
      <c r="AT218" s="240" t="s">
        <v>163</v>
      </c>
      <c r="AU218" s="240" t="s">
        <v>88</v>
      </c>
      <c r="AY218" s="18" t="s">
        <v>160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167</v>
      </c>
      <c r="BM218" s="240" t="s">
        <v>1525</v>
      </c>
    </row>
    <row r="219" s="13" customFormat="1">
      <c r="A219" s="13"/>
      <c r="B219" s="242"/>
      <c r="C219" s="243"/>
      <c r="D219" s="244" t="s">
        <v>169</v>
      </c>
      <c r="E219" s="245" t="s">
        <v>1</v>
      </c>
      <c r="F219" s="246" t="s">
        <v>1526</v>
      </c>
      <c r="G219" s="243"/>
      <c r="H219" s="247">
        <v>2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169</v>
      </c>
      <c r="AU219" s="253" t="s">
        <v>88</v>
      </c>
      <c r="AV219" s="13" t="s">
        <v>88</v>
      </c>
      <c r="AW219" s="13" t="s">
        <v>34</v>
      </c>
      <c r="AX219" s="13" t="s">
        <v>86</v>
      </c>
      <c r="AY219" s="253" t="s">
        <v>160</v>
      </c>
    </row>
    <row r="220" s="2" customFormat="1" ht="21.75" customHeight="1">
      <c r="A220" s="39"/>
      <c r="B220" s="40"/>
      <c r="C220" s="228" t="s">
        <v>310</v>
      </c>
      <c r="D220" s="228" t="s">
        <v>163</v>
      </c>
      <c r="E220" s="229" t="s">
        <v>1527</v>
      </c>
      <c r="F220" s="230" t="s">
        <v>1528</v>
      </c>
      <c r="G220" s="231" t="s">
        <v>184</v>
      </c>
      <c r="H220" s="232">
        <v>30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0.0060000000000000001</v>
      </c>
      <c r="T220" s="239">
        <f>S220*H220</f>
        <v>0.17999999999999999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167</v>
      </c>
      <c r="AT220" s="240" t="s">
        <v>163</v>
      </c>
      <c r="AU220" s="240" t="s">
        <v>88</v>
      </c>
      <c r="AY220" s="18" t="s">
        <v>160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167</v>
      </c>
      <c r="BM220" s="240" t="s">
        <v>1529</v>
      </c>
    </row>
    <row r="221" s="2" customFormat="1" ht="21.75" customHeight="1">
      <c r="A221" s="39"/>
      <c r="B221" s="40"/>
      <c r="C221" s="228" t="s">
        <v>316</v>
      </c>
      <c r="D221" s="228" t="s">
        <v>163</v>
      </c>
      <c r="E221" s="229" t="s">
        <v>1530</v>
      </c>
      <c r="F221" s="230" t="s">
        <v>1531</v>
      </c>
      <c r="G221" s="231" t="s">
        <v>184</v>
      </c>
      <c r="H221" s="232">
        <v>20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0.017999999999999999</v>
      </c>
      <c r="T221" s="239">
        <f>S221*H221</f>
        <v>0.35999999999999999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167</v>
      </c>
      <c r="AT221" s="240" t="s">
        <v>163</v>
      </c>
      <c r="AU221" s="240" t="s">
        <v>88</v>
      </c>
      <c r="AY221" s="18" t="s">
        <v>160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167</v>
      </c>
      <c r="BM221" s="240" t="s">
        <v>1532</v>
      </c>
    </row>
    <row r="222" s="2" customFormat="1" ht="21.75" customHeight="1">
      <c r="A222" s="39"/>
      <c r="B222" s="40"/>
      <c r="C222" s="228" t="s">
        <v>322</v>
      </c>
      <c r="D222" s="228" t="s">
        <v>163</v>
      </c>
      <c r="E222" s="229" t="s">
        <v>1533</v>
      </c>
      <c r="F222" s="230" t="s">
        <v>1534</v>
      </c>
      <c r="G222" s="231" t="s">
        <v>184</v>
      </c>
      <c r="H222" s="232">
        <v>15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0.053999999999999999</v>
      </c>
      <c r="T222" s="239">
        <f>S222*H222</f>
        <v>0.80999999999999994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167</v>
      </c>
      <c r="AT222" s="240" t="s">
        <v>163</v>
      </c>
      <c r="AU222" s="240" t="s">
        <v>88</v>
      </c>
      <c r="AY222" s="18" t="s">
        <v>160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167</v>
      </c>
      <c r="BM222" s="240" t="s">
        <v>1535</v>
      </c>
    </row>
    <row r="223" s="2" customFormat="1" ht="33" customHeight="1">
      <c r="A223" s="39"/>
      <c r="B223" s="40"/>
      <c r="C223" s="228" t="s">
        <v>326</v>
      </c>
      <c r="D223" s="228" t="s">
        <v>163</v>
      </c>
      <c r="E223" s="229" t="s">
        <v>1271</v>
      </c>
      <c r="F223" s="230" t="s">
        <v>1536</v>
      </c>
      <c r="G223" s="231" t="s">
        <v>209</v>
      </c>
      <c r="H223" s="232">
        <v>222.12000000000001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0.02</v>
      </c>
      <c r="T223" s="239">
        <f>S223*H223</f>
        <v>4.4424000000000001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167</v>
      </c>
      <c r="AT223" s="240" t="s">
        <v>163</v>
      </c>
      <c r="AU223" s="240" t="s">
        <v>88</v>
      </c>
      <c r="AY223" s="18" t="s">
        <v>160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167</v>
      </c>
      <c r="BM223" s="240" t="s">
        <v>1537</v>
      </c>
    </row>
    <row r="224" s="12" customFormat="1" ht="22.8" customHeight="1">
      <c r="A224" s="12"/>
      <c r="B224" s="212"/>
      <c r="C224" s="213"/>
      <c r="D224" s="214" t="s">
        <v>77</v>
      </c>
      <c r="E224" s="226" t="s">
        <v>421</v>
      </c>
      <c r="F224" s="226" t="s">
        <v>422</v>
      </c>
      <c r="G224" s="213"/>
      <c r="H224" s="213"/>
      <c r="I224" s="216"/>
      <c r="J224" s="227">
        <f>BK224</f>
        <v>0</v>
      </c>
      <c r="K224" s="213"/>
      <c r="L224" s="218"/>
      <c r="M224" s="219"/>
      <c r="N224" s="220"/>
      <c r="O224" s="220"/>
      <c r="P224" s="221">
        <f>SUM(P225:P233)</f>
        <v>0</v>
      </c>
      <c r="Q224" s="220"/>
      <c r="R224" s="221">
        <f>SUM(R225:R233)</f>
        <v>0</v>
      </c>
      <c r="S224" s="220"/>
      <c r="T224" s="222">
        <f>SUM(T225:T233)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3" t="s">
        <v>86</v>
      </c>
      <c r="AT224" s="224" t="s">
        <v>77</v>
      </c>
      <c r="AU224" s="224" t="s">
        <v>86</v>
      </c>
      <c r="AY224" s="223" t="s">
        <v>160</v>
      </c>
      <c r="BK224" s="225">
        <f>SUM(BK225:BK233)</f>
        <v>0</v>
      </c>
    </row>
    <row r="225" s="2" customFormat="1" ht="33" customHeight="1">
      <c r="A225" s="39"/>
      <c r="B225" s="40"/>
      <c r="C225" s="228" t="s">
        <v>330</v>
      </c>
      <c r="D225" s="228" t="s">
        <v>163</v>
      </c>
      <c r="E225" s="229" t="s">
        <v>1538</v>
      </c>
      <c r="F225" s="230" t="s">
        <v>1539</v>
      </c>
      <c r="G225" s="231" t="s">
        <v>426</v>
      </c>
      <c r="H225" s="232">
        <v>17.082000000000001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167</v>
      </c>
      <c r="AT225" s="240" t="s">
        <v>163</v>
      </c>
      <c r="AU225" s="240" t="s">
        <v>88</v>
      </c>
      <c r="AY225" s="18" t="s">
        <v>160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167</v>
      </c>
      <c r="BM225" s="240" t="s">
        <v>1540</v>
      </c>
    </row>
    <row r="226" s="2" customFormat="1" ht="21.75" customHeight="1">
      <c r="A226" s="39"/>
      <c r="B226" s="40"/>
      <c r="C226" s="228" t="s">
        <v>334</v>
      </c>
      <c r="D226" s="228" t="s">
        <v>163</v>
      </c>
      <c r="E226" s="229" t="s">
        <v>434</v>
      </c>
      <c r="F226" s="230" t="s">
        <v>1541</v>
      </c>
      <c r="G226" s="231" t="s">
        <v>426</v>
      </c>
      <c r="H226" s="232">
        <v>17.082000000000001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167</v>
      </c>
      <c r="AT226" s="240" t="s">
        <v>163</v>
      </c>
      <c r="AU226" s="240" t="s">
        <v>88</v>
      </c>
      <c r="AY226" s="18" t="s">
        <v>160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167</v>
      </c>
      <c r="BM226" s="240" t="s">
        <v>1542</v>
      </c>
    </row>
    <row r="227" s="2" customFormat="1" ht="21.75" customHeight="1">
      <c r="A227" s="39"/>
      <c r="B227" s="40"/>
      <c r="C227" s="228" t="s">
        <v>338</v>
      </c>
      <c r="D227" s="228" t="s">
        <v>163</v>
      </c>
      <c r="E227" s="229" t="s">
        <v>438</v>
      </c>
      <c r="F227" s="230" t="s">
        <v>439</v>
      </c>
      <c r="G227" s="231" t="s">
        <v>426</v>
      </c>
      <c r="H227" s="232">
        <v>324.55799999999999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167</v>
      </c>
      <c r="AT227" s="240" t="s">
        <v>163</v>
      </c>
      <c r="AU227" s="240" t="s">
        <v>88</v>
      </c>
      <c r="AY227" s="18" t="s">
        <v>160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167</v>
      </c>
      <c r="BM227" s="240" t="s">
        <v>1543</v>
      </c>
    </row>
    <row r="228" s="13" customFormat="1">
      <c r="A228" s="13"/>
      <c r="B228" s="242"/>
      <c r="C228" s="243"/>
      <c r="D228" s="244" t="s">
        <v>169</v>
      </c>
      <c r="E228" s="243"/>
      <c r="F228" s="246" t="s">
        <v>1544</v>
      </c>
      <c r="G228" s="243"/>
      <c r="H228" s="247">
        <v>324.55799999999999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169</v>
      </c>
      <c r="AU228" s="253" t="s">
        <v>88</v>
      </c>
      <c r="AV228" s="13" t="s">
        <v>88</v>
      </c>
      <c r="AW228" s="13" t="s">
        <v>4</v>
      </c>
      <c r="AX228" s="13" t="s">
        <v>86</v>
      </c>
      <c r="AY228" s="253" t="s">
        <v>160</v>
      </c>
    </row>
    <row r="229" s="2" customFormat="1" ht="33" customHeight="1">
      <c r="A229" s="39"/>
      <c r="B229" s="40"/>
      <c r="C229" s="228" t="s">
        <v>343</v>
      </c>
      <c r="D229" s="228" t="s">
        <v>163</v>
      </c>
      <c r="E229" s="229" t="s">
        <v>443</v>
      </c>
      <c r="F229" s="230" t="s">
        <v>444</v>
      </c>
      <c r="G229" s="231" t="s">
        <v>426</v>
      </c>
      <c r="H229" s="232">
        <v>12.640000000000001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167</v>
      </c>
      <c r="AT229" s="240" t="s">
        <v>163</v>
      </c>
      <c r="AU229" s="240" t="s">
        <v>88</v>
      </c>
      <c r="AY229" s="18" t="s">
        <v>160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167</v>
      </c>
      <c r="BM229" s="240" t="s">
        <v>1545</v>
      </c>
    </row>
    <row r="230" s="13" customFormat="1">
      <c r="A230" s="13"/>
      <c r="B230" s="242"/>
      <c r="C230" s="243"/>
      <c r="D230" s="244" t="s">
        <v>169</v>
      </c>
      <c r="E230" s="245" t="s">
        <v>1</v>
      </c>
      <c r="F230" s="246" t="s">
        <v>1546</v>
      </c>
      <c r="G230" s="243"/>
      <c r="H230" s="247">
        <v>17.082000000000001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169</v>
      </c>
      <c r="AU230" s="253" t="s">
        <v>88</v>
      </c>
      <c r="AV230" s="13" t="s">
        <v>88</v>
      </c>
      <c r="AW230" s="13" t="s">
        <v>34</v>
      </c>
      <c r="AX230" s="13" t="s">
        <v>78</v>
      </c>
      <c r="AY230" s="253" t="s">
        <v>160</v>
      </c>
    </row>
    <row r="231" s="13" customFormat="1">
      <c r="A231" s="13"/>
      <c r="B231" s="242"/>
      <c r="C231" s="243"/>
      <c r="D231" s="244" t="s">
        <v>169</v>
      </c>
      <c r="E231" s="245" t="s">
        <v>1</v>
      </c>
      <c r="F231" s="246" t="s">
        <v>1547</v>
      </c>
      <c r="G231" s="243"/>
      <c r="H231" s="247">
        <v>-4.4420000000000002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169</v>
      </c>
      <c r="AU231" s="253" t="s">
        <v>88</v>
      </c>
      <c r="AV231" s="13" t="s">
        <v>88</v>
      </c>
      <c r="AW231" s="13" t="s">
        <v>34</v>
      </c>
      <c r="AX231" s="13" t="s">
        <v>78</v>
      </c>
      <c r="AY231" s="253" t="s">
        <v>160</v>
      </c>
    </row>
    <row r="232" s="16" customFormat="1">
      <c r="A232" s="16"/>
      <c r="B232" s="279"/>
      <c r="C232" s="280"/>
      <c r="D232" s="244" t="s">
        <v>169</v>
      </c>
      <c r="E232" s="281" t="s">
        <v>1</v>
      </c>
      <c r="F232" s="282" t="s">
        <v>205</v>
      </c>
      <c r="G232" s="280"/>
      <c r="H232" s="283">
        <v>12.640000000000001</v>
      </c>
      <c r="I232" s="284"/>
      <c r="J232" s="280"/>
      <c r="K232" s="280"/>
      <c r="L232" s="285"/>
      <c r="M232" s="286"/>
      <c r="N232" s="287"/>
      <c r="O232" s="287"/>
      <c r="P232" s="287"/>
      <c r="Q232" s="287"/>
      <c r="R232" s="287"/>
      <c r="S232" s="287"/>
      <c r="T232" s="28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89" t="s">
        <v>169</v>
      </c>
      <c r="AU232" s="289" t="s">
        <v>88</v>
      </c>
      <c r="AV232" s="16" t="s">
        <v>167</v>
      </c>
      <c r="AW232" s="16" t="s">
        <v>34</v>
      </c>
      <c r="AX232" s="16" t="s">
        <v>86</v>
      </c>
      <c r="AY232" s="289" t="s">
        <v>160</v>
      </c>
    </row>
    <row r="233" s="2" customFormat="1" ht="21.75" customHeight="1">
      <c r="A233" s="39"/>
      <c r="B233" s="40"/>
      <c r="C233" s="228" t="s">
        <v>347</v>
      </c>
      <c r="D233" s="228" t="s">
        <v>163</v>
      </c>
      <c r="E233" s="229" t="s">
        <v>449</v>
      </c>
      <c r="F233" s="230" t="s">
        <v>1548</v>
      </c>
      <c r="G233" s="231" t="s">
        <v>426</v>
      </c>
      <c r="H233" s="232">
        <v>4.4420000000000002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167</v>
      </c>
      <c r="AT233" s="240" t="s">
        <v>163</v>
      </c>
      <c r="AU233" s="240" t="s">
        <v>88</v>
      </c>
      <c r="AY233" s="18" t="s">
        <v>160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167</v>
      </c>
      <c r="BM233" s="240" t="s">
        <v>1549</v>
      </c>
    </row>
    <row r="234" s="12" customFormat="1" ht="22.8" customHeight="1">
      <c r="A234" s="12"/>
      <c r="B234" s="212"/>
      <c r="C234" s="213"/>
      <c r="D234" s="214" t="s">
        <v>77</v>
      </c>
      <c r="E234" s="226" t="s">
        <v>452</v>
      </c>
      <c r="F234" s="226" t="s">
        <v>453</v>
      </c>
      <c r="G234" s="213"/>
      <c r="H234" s="213"/>
      <c r="I234" s="216"/>
      <c r="J234" s="227">
        <f>BK234</f>
        <v>0</v>
      </c>
      <c r="K234" s="213"/>
      <c r="L234" s="218"/>
      <c r="M234" s="219"/>
      <c r="N234" s="220"/>
      <c r="O234" s="220"/>
      <c r="P234" s="221">
        <f>P235</f>
        <v>0</v>
      </c>
      <c r="Q234" s="220"/>
      <c r="R234" s="221">
        <f>R235</f>
        <v>0</v>
      </c>
      <c r="S234" s="220"/>
      <c r="T234" s="222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86</v>
      </c>
      <c r="AT234" s="224" t="s">
        <v>77</v>
      </c>
      <c r="AU234" s="224" t="s">
        <v>86</v>
      </c>
      <c r="AY234" s="223" t="s">
        <v>160</v>
      </c>
      <c r="BK234" s="225">
        <f>BK235</f>
        <v>0</v>
      </c>
    </row>
    <row r="235" s="2" customFormat="1" ht="16.5" customHeight="1">
      <c r="A235" s="39"/>
      <c r="B235" s="40"/>
      <c r="C235" s="228" t="s">
        <v>351</v>
      </c>
      <c r="D235" s="228" t="s">
        <v>163</v>
      </c>
      <c r="E235" s="229" t="s">
        <v>455</v>
      </c>
      <c r="F235" s="230" t="s">
        <v>456</v>
      </c>
      <c r="G235" s="231" t="s">
        <v>426</v>
      </c>
      <c r="H235" s="232">
        <v>15.380000000000001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167</v>
      </c>
      <c r="AT235" s="240" t="s">
        <v>163</v>
      </c>
      <c r="AU235" s="240" t="s">
        <v>88</v>
      </c>
      <c r="AY235" s="18" t="s">
        <v>160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167</v>
      </c>
      <c r="BM235" s="240" t="s">
        <v>1550</v>
      </c>
    </row>
    <row r="236" s="12" customFormat="1" ht="25.92" customHeight="1">
      <c r="A236" s="12"/>
      <c r="B236" s="212"/>
      <c r="C236" s="213"/>
      <c r="D236" s="214" t="s">
        <v>77</v>
      </c>
      <c r="E236" s="215" t="s">
        <v>458</v>
      </c>
      <c r="F236" s="215" t="s">
        <v>459</v>
      </c>
      <c r="G236" s="213"/>
      <c r="H236" s="213"/>
      <c r="I236" s="216"/>
      <c r="J236" s="217">
        <f>BK236</f>
        <v>0</v>
      </c>
      <c r="K236" s="213"/>
      <c r="L236" s="218"/>
      <c r="M236" s="219"/>
      <c r="N236" s="220"/>
      <c r="O236" s="220"/>
      <c r="P236" s="221">
        <f>P237+P248+P254+P262+P265+P291+P294+P301+P304+P312+P322+P351+P367+P377+P403+P418+P425</f>
        <v>0</v>
      </c>
      <c r="Q236" s="220"/>
      <c r="R236" s="221">
        <f>R237+R248+R254+R262+R265+R291+R294+R301+R304+R312+R322+R351+R367+R377+R403+R418+R425</f>
        <v>3.0616138500000001</v>
      </c>
      <c r="S236" s="220"/>
      <c r="T236" s="222">
        <f>T237+T248+T254+T262+T265+T291+T294+T301+T304+T312+T322+T351+T367+T377+T403+T418+T425</f>
        <v>2.2395200000000002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88</v>
      </c>
      <c r="AT236" s="224" t="s">
        <v>77</v>
      </c>
      <c r="AU236" s="224" t="s">
        <v>78</v>
      </c>
      <c r="AY236" s="223" t="s">
        <v>160</v>
      </c>
      <c r="BK236" s="225">
        <f>BK237+BK248+BK254+BK262+BK265+BK291+BK294+BK301+BK304+BK312+BK322+BK351+BK367+BK377+BK403+BK418+BK425</f>
        <v>0</v>
      </c>
    </row>
    <row r="237" s="12" customFormat="1" ht="22.8" customHeight="1">
      <c r="A237" s="12"/>
      <c r="B237" s="212"/>
      <c r="C237" s="213"/>
      <c r="D237" s="214" t="s">
        <v>77</v>
      </c>
      <c r="E237" s="226" t="s">
        <v>1551</v>
      </c>
      <c r="F237" s="226" t="s">
        <v>1552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SUM(P238:P247)</f>
        <v>0</v>
      </c>
      <c r="Q237" s="220"/>
      <c r="R237" s="221">
        <f>SUM(R238:R247)</f>
        <v>0.011850000000000001</v>
      </c>
      <c r="S237" s="220"/>
      <c r="T237" s="222">
        <f>SUM(T238:T247)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88</v>
      </c>
      <c r="AT237" s="224" t="s">
        <v>77</v>
      </c>
      <c r="AU237" s="224" t="s">
        <v>86</v>
      </c>
      <c r="AY237" s="223" t="s">
        <v>160</v>
      </c>
      <c r="BK237" s="225">
        <f>SUM(BK238:BK247)</f>
        <v>0</v>
      </c>
    </row>
    <row r="238" s="2" customFormat="1" ht="33" customHeight="1">
      <c r="A238" s="39"/>
      <c r="B238" s="40"/>
      <c r="C238" s="228" t="s">
        <v>357</v>
      </c>
      <c r="D238" s="228" t="s">
        <v>163</v>
      </c>
      <c r="E238" s="229" t="s">
        <v>1553</v>
      </c>
      <c r="F238" s="230" t="s">
        <v>1554</v>
      </c>
      <c r="G238" s="231" t="s">
        <v>209</v>
      </c>
      <c r="H238" s="232">
        <v>1.3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263</v>
      </c>
      <c r="AT238" s="240" t="s">
        <v>163</v>
      </c>
      <c r="AU238" s="240" t="s">
        <v>88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263</v>
      </c>
      <c r="BM238" s="240" t="s">
        <v>1555</v>
      </c>
    </row>
    <row r="239" s="13" customFormat="1">
      <c r="A239" s="13"/>
      <c r="B239" s="242"/>
      <c r="C239" s="243"/>
      <c r="D239" s="244" t="s">
        <v>169</v>
      </c>
      <c r="E239" s="245" t="s">
        <v>1</v>
      </c>
      <c r="F239" s="246" t="s">
        <v>1556</v>
      </c>
      <c r="G239" s="243"/>
      <c r="H239" s="247">
        <v>1.3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169</v>
      </c>
      <c r="AU239" s="253" t="s">
        <v>88</v>
      </c>
      <c r="AV239" s="13" t="s">
        <v>88</v>
      </c>
      <c r="AW239" s="13" t="s">
        <v>34</v>
      </c>
      <c r="AX239" s="13" t="s">
        <v>78</v>
      </c>
      <c r="AY239" s="253" t="s">
        <v>160</v>
      </c>
    </row>
    <row r="240" s="16" customFormat="1">
      <c r="A240" s="16"/>
      <c r="B240" s="279"/>
      <c r="C240" s="280"/>
      <c r="D240" s="244" t="s">
        <v>169</v>
      </c>
      <c r="E240" s="281" t="s">
        <v>1</v>
      </c>
      <c r="F240" s="282" t="s">
        <v>205</v>
      </c>
      <c r="G240" s="280"/>
      <c r="H240" s="283">
        <v>1.3</v>
      </c>
      <c r="I240" s="284"/>
      <c r="J240" s="280"/>
      <c r="K240" s="280"/>
      <c r="L240" s="285"/>
      <c r="M240" s="286"/>
      <c r="N240" s="287"/>
      <c r="O240" s="287"/>
      <c r="P240" s="287"/>
      <c r="Q240" s="287"/>
      <c r="R240" s="287"/>
      <c r="S240" s="287"/>
      <c r="T240" s="288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89" t="s">
        <v>169</v>
      </c>
      <c r="AU240" s="289" t="s">
        <v>88</v>
      </c>
      <c r="AV240" s="16" t="s">
        <v>167</v>
      </c>
      <c r="AW240" s="16" t="s">
        <v>34</v>
      </c>
      <c r="AX240" s="16" t="s">
        <v>86</v>
      </c>
      <c r="AY240" s="289" t="s">
        <v>160</v>
      </c>
    </row>
    <row r="241" s="2" customFormat="1" ht="21.75" customHeight="1">
      <c r="A241" s="39"/>
      <c r="B241" s="40"/>
      <c r="C241" s="290" t="s">
        <v>362</v>
      </c>
      <c r="D241" s="290" t="s">
        <v>311</v>
      </c>
      <c r="E241" s="291" t="s">
        <v>1557</v>
      </c>
      <c r="F241" s="292" t="s">
        <v>1558</v>
      </c>
      <c r="G241" s="293" t="s">
        <v>1004</v>
      </c>
      <c r="H241" s="294">
        <v>1.95</v>
      </c>
      <c r="I241" s="295"/>
      <c r="J241" s="296">
        <f>ROUND(I241*H241,2)</f>
        <v>0</v>
      </c>
      <c r="K241" s="297"/>
      <c r="L241" s="298"/>
      <c r="M241" s="299" t="s">
        <v>1</v>
      </c>
      <c r="N241" s="300" t="s">
        <v>43</v>
      </c>
      <c r="O241" s="92"/>
      <c r="P241" s="238">
        <f>O241*H241</f>
        <v>0</v>
      </c>
      <c r="Q241" s="238">
        <v>0.001</v>
      </c>
      <c r="R241" s="238">
        <f>Q241*H241</f>
        <v>0.0019499999999999999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347</v>
      </c>
      <c r="AT241" s="240" t="s">
        <v>311</v>
      </c>
      <c r="AU241" s="240" t="s">
        <v>88</v>
      </c>
      <c r="AY241" s="18" t="s">
        <v>160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263</v>
      </c>
      <c r="BM241" s="240" t="s">
        <v>1559</v>
      </c>
    </row>
    <row r="242" s="13" customFormat="1">
      <c r="A242" s="13"/>
      <c r="B242" s="242"/>
      <c r="C242" s="243"/>
      <c r="D242" s="244" t="s">
        <v>169</v>
      </c>
      <c r="E242" s="243"/>
      <c r="F242" s="246" t="s">
        <v>1560</v>
      </c>
      <c r="G242" s="243"/>
      <c r="H242" s="247">
        <v>1.95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169</v>
      </c>
      <c r="AU242" s="253" t="s">
        <v>88</v>
      </c>
      <c r="AV242" s="13" t="s">
        <v>88</v>
      </c>
      <c r="AW242" s="13" t="s">
        <v>4</v>
      </c>
      <c r="AX242" s="13" t="s">
        <v>86</v>
      </c>
      <c r="AY242" s="253" t="s">
        <v>160</v>
      </c>
    </row>
    <row r="243" s="2" customFormat="1" ht="21.75" customHeight="1">
      <c r="A243" s="39"/>
      <c r="B243" s="40"/>
      <c r="C243" s="228" t="s">
        <v>366</v>
      </c>
      <c r="D243" s="228" t="s">
        <v>163</v>
      </c>
      <c r="E243" s="229" t="s">
        <v>1561</v>
      </c>
      <c r="F243" s="230" t="s">
        <v>1562</v>
      </c>
      <c r="G243" s="231" t="s">
        <v>209</v>
      </c>
      <c r="H243" s="232">
        <v>6.5999999999999996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263</v>
      </c>
      <c r="AT243" s="240" t="s">
        <v>163</v>
      </c>
      <c r="AU243" s="240" t="s">
        <v>88</v>
      </c>
      <c r="AY243" s="18" t="s">
        <v>160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263</v>
      </c>
      <c r="BM243" s="240" t="s">
        <v>1563</v>
      </c>
    </row>
    <row r="244" s="13" customFormat="1">
      <c r="A244" s="13"/>
      <c r="B244" s="242"/>
      <c r="C244" s="243"/>
      <c r="D244" s="244" t="s">
        <v>169</v>
      </c>
      <c r="E244" s="245" t="s">
        <v>1</v>
      </c>
      <c r="F244" s="246" t="s">
        <v>1564</v>
      </c>
      <c r="G244" s="243"/>
      <c r="H244" s="247">
        <v>6.5999999999999996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169</v>
      </c>
      <c r="AU244" s="253" t="s">
        <v>88</v>
      </c>
      <c r="AV244" s="13" t="s">
        <v>88</v>
      </c>
      <c r="AW244" s="13" t="s">
        <v>34</v>
      </c>
      <c r="AX244" s="13" t="s">
        <v>86</v>
      </c>
      <c r="AY244" s="253" t="s">
        <v>160</v>
      </c>
    </row>
    <row r="245" s="2" customFormat="1" ht="21.75" customHeight="1">
      <c r="A245" s="39"/>
      <c r="B245" s="40"/>
      <c r="C245" s="290" t="s">
        <v>370</v>
      </c>
      <c r="D245" s="290" t="s">
        <v>311</v>
      </c>
      <c r="E245" s="291" t="s">
        <v>1557</v>
      </c>
      <c r="F245" s="292" t="s">
        <v>1558</v>
      </c>
      <c r="G245" s="293" t="s">
        <v>1004</v>
      </c>
      <c r="H245" s="294">
        <v>9.9000000000000004</v>
      </c>
      <c r="I245" s="295"/>
      <c r="J245" s="296">
        <f>ROUND(I245*H245,2)</f>
        <v>0</v>
      </c>
      <c r="K245" s="297"/>
      <c r="L245" s="298"/>
      <c r="M245" s="299" t="s">
        <v>1</v>
      </c>
      <c r="N245" s="300" t="s">
        <v>43</v>
      </c>
      <c r="O245" s="92"/>
      <c r="P245" s="238">
        <f>O245*H245</f>
        <v>0</v>
      </c>
      <c r="Q245" s="238">
        <v>0.001</v>
      </c>
      <c r="R245" s="238">
        <f>Q245*H245</f>
        <v>0.0099000000000000008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347</v>
      </c>
      <c r="AT245" s="240" t="s">
        <v>311</v>
      </c>
      <c r="AU245" s="240" t="s">
        <v>88</v>
      </c>
      <c r="AY245" s="18" t="s">
        <v>160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263</v>
      </c>
      <c r="BM245" s="240" t="s">
        <v>1565</v>
      </c>
    </row>
    <row r="246" s="13" customFormat="1">
      <c r="A246" s="13"/>
      <c r="B246" s="242"/>
      <c r="C246" s="243"/>
      <c r="D246" s="244" t="s">
        <v>169</v>
      </c>
      <c r="E246" s="243"/>
      <c r="F246" s="246" t="s">
        <v>1566</v>
      </c>
      <c r="G246" s="243"/>
      <c r="H246" s="247">
        <v>9.9000000000000004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169</v>
      </c>
      <c r="AU246" s="253" t="s">
        <v>88</v>
      </c>
      <c r="AV246" s="13" t="s">
        <v>88</v>
      </c>
      <c r="AW246" s="13" t="s">
        <v>4</v>
      </c>
      <c r="AX246" s="13" t="s">
        <v>86</v>
      </c>
      <c r="AY246" s="253" t="s">
        <v>160</v>
      </c>
    </row>
    <row r="247" s="2" customFormat="1" ht="21.75" customHeight="1">
      <c r="A247" s="39"/>
      <c r="B247" s="40"/>
      <c r="C247" s="228" t="s">
        <v>374</v>
      </c>
      <c r="D247" s="228" t="s">
        <v>163</v>
      </c>
      <c r="E247" s="229" t="s">
        <v>1567</v>
      </c>
      <c r="F247" s="230" t="s">
        <v>1568</v>
      </c>
      <c r="G247" s="231" t="s">
        <v>541</v>
      </c>
      <c r="H247" s="301"/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263</v>
      </c>
      <c r="AT247" s="240" t="s">
        <v>163</v>
      </c>
      <c r="AU247" s="240" t="s">
        <v>88</v>
      </c>
      <c r="AY247" s="18" t="s">
        <v>160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263</v>
      </c>
      <c r="BM247" s="240" t="s">
        <v>1569</v>
      </c>
    </row>
    <row r="248" s="12" customFormat="1" ht="22.8" customHeight="1">
      <c r="A248" s="12"/>
      <c r="B248" s="212"/>
      <c r="C248" s="213"/>
      <c r="D248" s="214" t="s">
        <v>77</v>
      </c>
      <c r="E248" s="226" t="s">
        <v>1570</v>
      </c>
      <c r="F248" s="226" t="s">
        <v>1571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SUM(P249:P253)</f>
        <v>0</v>
      </c>
      <c r="Q248" s="220"/>
      <c r="R248" s="221">
        <f>SUM(R249:R253)</f>
        <v>0.0099900000000000006</v>
      </c>
      <c r="S248" s="220"/>
      <c r="T248" s="222">
        <f>SUM(T249:T253)</f>
        <v>0.0378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88</v>
      </c>
      <c r="AT248" s="224" t="s">
        <v>77</v>
      </c>
      <c r="AU248" s="224" t="s">
        <v>86</v>
      </c>
      <c r="AY248" s="223" t="s">
        <v>160</v>
      </c>
      <c r="BK248" s="225">
        <f>SUM(BK249:BK253)</f>
        <v>0</v>
      </c>
    </row>
    <row r="249" s="2" customFormat="1" ht="16.5" customHeight="1">
      <c r="A249" s="39"/>
      <c r="B249" s="40"/>
      <c r="C249" s="228" t="s">
        <v>378</v>
      </c>
      <c r="D249" s="228" t="s">
        <v>163</v>
      </c>
      <c r="E249" s="229" t="s">
        <v>1572</v>
      </c>
      <c r="F249" s="230" t="s">
        <v>1573</v>
      </c>
      <c r="G249" s="231" t="s">
        <v>1036</v>
      </c>
      <c r="H249" s="232">
        <v>1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0.00114</v>
      </c>
      <c r="R249" s="238">
        <f>Q249*H249</f>
        <v>0.00114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263</v>
      </c>
      <c r="AT249" s="240" t="s">
        <v>163</v>
      </c>
      <c r="AU249" s="240" t="s">
        <v>88</v>
      </c>
      <c r="AY249" s="18" t="s">
        <v>160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263</v>
      </c>
      <c r="BM249" s="240" t="s">
        <v>1574</v>
      </c>
    </row>
    <row r="250" s="2" customFormat="1" ht="16.5" customHeight="1">
      <c r="A250" s="39"/>
      <c r="B250" s="40"/>
      <c r="C250" s="228" t="s">
        <v>382</v>
      </c>
      <c r="D250" s="228" t="s">
        <v>163</v>
      </c>
      <c r="E250" s="229" t="s">
        <v>1575</v>
      </c>
      <c r="F250" s="230" t="s">
        <v>1576</v>
      </c>
      <c r="G250" s="231" t="s">
        <v>184</v>
      </c>
      <c r="H250" s="232">
        <v>15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0.00059000000000000003</v>
      </c>
      <c r="R250" s="238">
        <f>Q250*H250</f>
        <v>0.0088500000000000002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263</v>
      </c>
      <c r="AT250" s="240" t="s">
        <v>163</v>
      </c>
      <c r="AU250" s="240" t="s">
        <v>88</v>
      </c>
      <c r="AY250" s="18" t="s">
        <v>160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263</v>
      </c>
      <c r="BM250" s="240" t="s">
        <v>1577</v>
      </c>
    </row>
    <row r="251" s="2" customFormat="1" ht="16.5" customHeight="1">
      <c r="A251" s="39"/>
      <c r="B251" s="40"/>
      <c r="C251" s="228" t="s">
        <v>389</v>
      </c>
      <c r="D251" s="228" t="s">
        <v>163</v>
      </c>
      <c r="E251" s="229" t="s">
        <v>1578</v>
      </c>
      <c r="F251" s="230" t="s">
        <v>1579</v>
      </c>
      <c r="G251" s="231" t="s">
        <v>184</v>
      </c>
      <c r="H251" s="232">
        <v>10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0.0037799999999999999</v>
      </c>
      <c r="T251" s="239">
        <f>S251*H251</f>
        <v>0.0378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263</v>
      </c>
      <c r="AT251" s="240" t="s">
        <v>163</v>
      </c>
      <c r="AU251" s="240" t="s">
        <v>88</v>
      </c>
      <c r="AY251" s="18" t="s">
        <v>160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263</v>
      </c>
      <c r="BM251" s="240" t="s">
        <v>1580</v>
      </c>
    </row>
    <row r="252" s="2" customFormat="1" ht="21.75" customHeight="1">
      <c r="A252" s="39"/>
      <c r="B252" s="40"/>
      <c r="C252" s="228" t="s">
        <v>394</v>
      </c>
      <c r="D252" s="228" t="s">
        <v>163</v>
      </c>
      <c r="E252" s="229" t="s">
        <v>1581</v>
      </c>
      <c r="F252" s="230" t="s">
        <v>1582</v>
      </c>
      <c r="G252" s="231" t="s">
        <v>184</v>
      </c>
      <c r="H252" s="232">
        <v>15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263</v>
      </c>
      <c r="AT252" s="240" t="s">
        <v>163</v>
      </c>
      <c r="AU252" s="240" t="s">
        <v>88</v>
      </c>
      <c r="AY252" s="18" t="s">
        <v>160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263</v>
      </c>
      <c r="BM252" s="240" t="s">
        <v>1583</v>
      </c>
    </row>
    <row r="253" s="2" customFormat="1" ht="21.75" customHeight="1">
      <c r="A253" s="39"/>
      <c r="B253" s="40"/>
      <c r="C253" s="228" t="s">
        <v>402</v>
      </c>
      <c r="D253" s="228" t="s">
        <v>163</v>
      </c>
      <c r="E253" s="229" t="s">
        <v>1584</v>
      </c>
      <c r="F253" s="230" t="s">
        <v>1585</v>
      </c>
      <c r="G253" s="231" t="s">
        <v>541</v>
      </c>
      <c r="H253" s="301"/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263</v>
      </c>
      <c r="AT253" s="240" t="s">
        <v>163</v>
      </c>
      <c r="AU253" s="240" t="s">
        <v>88</v>
      </c>
      <c r="AY253" s="18" t="s">
        <v>160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263</v>
      </c>
      <c r="BM253" s="240" t="s">
        <v>1586</v>
      </c>
    </row>
    <row r="254" s="12" customFormat="1" ht="22.8" customHeight="1">
      <c r="A254" s="12"/>
      <c r="B254" s="212"/>
      <c r="C254" s="213"/>
      <c r="D254" s="214" t="s">
        <v>77</v>
      </c>
      <c r="E254" s="226" t="s">
        <v>1587</v>
      </c>
      <c r="F254" s="226" t="s">
        <v>1588</v>
      </c>
      <c r="G254" s="213"/>
      <c r="H254" s="213"/>
      <c r="I254" s="216"/>
      <c r="J254" s="227">
        <f>BK254</f>
        <v>0</v>
      </c>
      <c r="K254" s="213"/>
      <c r="L254" s="218"/>
      <c r="M254" s="219"/>
      <c r="N254" s="220"/>
      <c r="O254" s="220"/>
      <c r="P254" s="221">
        <f>SUM(P255:P261)</f>
        <v>0</v>
      </c>
      <c r="Q254" s="220"/>
      <c r="R254" s="221">
        <f>SUM(R255:R261)</f>
        <v>0.029850000000000002</v>
      </c>
      <c r="S254" s="220"/>
      <c r="T254" s="222">
        <f>SUM(T255:T261)</f>
        <v>0.0050999999999999995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3" t="s">
        <v>88</v>
      </c>
      <c r="AT254" s="224" t="s">
        <v>77</v>
      </c>
      <c r="AU254" s="224" t="s">
        <v>86</v>
      </c>
      <c r="AY254" s="223" t="s">
        <v>160</v>
      </c>
      <c r="BK254" s="225">
        <f>SUM(BK255:BK261)</f>
        <v>0</v>
      </c>
    </row>
    <row r="255" s="2" customFormat="1" ht="16.5" customHeight="1">
      <c r="A255" s="39"/>
      <c r="B255" s="40"/>
      <c r="C255" s="228" t="s">
        <v>408</v>
      </c>
      <c r="D255" s="228" t="s">
        <v>163</v>
      </c>
      <c r="E255" s="229" t="s">
        <v>1589</v>
      </c>
      <c r="F255" s="230" t="s">
        <v>1590</v>
      </c>
      <c r="G255" s="231" t="s">
        <v>184</v>
      </c>
      <c r="H255" s="232">
        <v>10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0.00027999999999999998</v>
      </c>
      <c r="T255" s="239">
        <f>S255*H255</f>
        <v>0.0027999999999999995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263</v>
      </c>
      <c r="AT255" s="240" t="s">
        <v>163</v>
      </c>
      <c r="AU255" s="240" t="s">
        <v>88</v>
      </c>
      <c r="AY255" s="18" t="s">
        <v>160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263</v>
      </c>
      <c r="BM255" s="240" t="s">
        <v>1591</v>
      </c>
    </row>
    <row r="256" s="2" customFormat="1" ht="16.5" customHeight="1">
      <c r="A256" s="39"/>
      <c r="B256" s="40"/>
      <c r="C256" s="228" t="s">
        <v>412</v>
      </c>
      <c r="D256" s="228" t="s">
        <v>163</v>
      </c>
      <c r="E256" s="229" t="s">
        <v>1592</v>
      </c>
      <c r="F256" s="230" t="s">
        <v>1593</v>
      </c>
      <c r="G256" s="231" t="s">
        <v>1036</v>
      </c>
      <c r="H256" s="232">
        <v>1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0.00014999999999999999</v>
      </c>
      <c r="R256" s="238">
        <f>Q256*H256</f>
        <v>0.00014999999999999999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263</v>
      </c>
      <c r="AT256" s="240" t="s">
        <v>163</v>
      </c>
      <c r="AU256" s="240" t="s">
        <v>88</v>
      </c>
      <c r="AY256" s="18" t="s">
        <v>160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263</v>
      </c>
      <c r="BM256" s="240" t="s">
        <v>1594</v>
      </c>
    </row>
    <row r="257" s="2" customFormat="1" ht="21.75" customHeight="1">
      <c r="A257" s="39"/>
      <c r="B257" s="40"/>
      <c r="C257" s="228" t="s">
        <v>416</v>
      </c>
      <c r="D257" s="228" t="s">
        <v>163</v>
      </c>
      <c r="E257" s="229" t="s">
        <v>1595</v>
      </c>
      <c r="F257" s="230" t="s">
        <v>1596</v>
      </c>
      <c r="G257" s="231" t="s">
        <v>184</v>
      </c>
      <c r="H257" s="232">
        <v>30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0.00084999999999999995</v>
      </c>
      <c r="R257" s="238">
        <f>Q257*H257</f>
        <v>0.025499999999999998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263</v>
      </c>
      <c r="AT257" s="240" t="s">
        <v>163</v>
      </c>
      <c r="AU257" s="240" t="s">
        <v>88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263</v>
      </c>
      <c r="BM257" s="240" t="s">
        <v>1597</v>
      </c>
    </row>
    <row r="258" s="2" customFormat="1" ht="21.75" customHeight="1">
      <c r="A258" s="39"/>
      <c r="B258" s="40"/>
      <c r="C258" s="228" t="s">
        <v>423</v>
      </c>
      <c r="D258" s="228" t="s">
        <v>163</v>
      </c>
      <c r="E258" s="229" t="s">
        <v>1598</v>
      </c>
      <c r="F258" s="230" t="s">
        <v>1599</v>
      </c>
      <c r="G258" s="231" t="s">
        <v>184</v>
      </c>
      <c r="H258" s="232">
        <v>30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0.00012999999999999999</v>
      </c>
      <c r="R258" s="238">
        <f>Q258*H258</f>
        <v>0.0038999999999999998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263</v>
      </c>
      <c r="AT258" s="240" t="s">
        <v>163</v>
      </c>
      <c r="AU258" s="240" t="s">
        <v>88</v>
      </c>
      <c r="AY258" s="18" t="s">
        <v>160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263</v>
      </c>
      <c r="BM258" s="240" t="s">
        <v>1600</v>
      </c>
    </row>
    <row r="259" s="2" customFormat="1" ht="16.5" customHeight="1">
      <c r="A259" s="39"/>
      <c r="B259" s="40"/>
      <c r="C259" s="228" t="s">
        <v>429</v>
      </c>
      <c r="D259" s="228" t="s">
        <v>163</v>
      </c>
      <c r="E259" s="229" t="s">
        <v>1601</v>
      </c>
      <c r="F259" s="230" t="s">
        <v>1602</v>
      </c>
      <c r="G259" s="231" t="s">
        <v>184</v>
      </c>
      <c r="H259" s="232">
        <v>10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0.00023000000000000001</v>
      </c>
      <c r="T259" s="239">
        <f>S259*H259</f>
        <v>0.0023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263</v>
      </c>
      <c r="AT259" s="240" t="s">
        <v>163</v>
      </c>
      <c r="AU259" s="240" t="s">
        <v>88</v>
      </c>
      <c r="AY259" s="18" t="s">
        <v>160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263</v>
      </c>
      <c r="BM259" s="240" t="s">
        <v>1603</v>
      </c>
    </row>
    <row r="260" s="2" customFormat="1" ht="21.75" customHeight="1">
      <c r="A260" s="39"/>
      <c r="B260" s="40"/>
      <c r="C260" s="228" t="s">
        <v>433</v>
      </c>
      <c r="D260" s="228" t="s">
        <v>163</v>
      </c>
      <c r="E260" s="229" t="s">
        <v>1604</v>
      </c>
      <c r="F260" s="230" t="s">
        <v>1605</v>
      </c>
      <c r="G260" s="231" t="s">
        <v>184</v>
      </c>
      <c r="H260" s="232">
        <v>30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1.0000000000000001E-05</v>
      </c>
      <c r="R260" s="238">
        <f>Q260*H260</f>
        <v>0.00030000000000000003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263</v>
      </c>
      <c r="AT260" s="240" t="s">
        <v>163</v>
      </c>
      <c r="AU260" s="240" t="s">
        <v>88</v>
      </c>
      <c r="AY260" s="18" t="s">
        <v>160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263</v>
      </c>
      <c r="BM260" s="240" t="s">
        <v>1606</v>
      </c>
    </row>
    <row r="261" s="2" customFormat="1" ht="21.75" customHeight="1">
      <c r="A261" s="39"/>
      <c r="B261" s="40"/>
      <c r="C261" s="228" t="s">
        <v>437</v>
      </c>
      <c r="D261" s="228" t="s">
        <v>163</v>
      </c>
      <c r="E261" s="229" t="s">
        <v>1607</v>
      </c>
      <c r="F261" s="230" t="s">
        <v>1608</v>
      </c>
      <c r="G261" s="231" t="s">
        <v>541</v>
      </c>
      <c r="H261" s="301"/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263</v>
      </c>
      <c r="AT261" s="240" t="s">
        <v>163</v>
      </c>
      <c r="AU261" s="240" t="s">
        <v>88</v>
      </c>
      <c r="AY261" s="18" t="s">
        <v>160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263</v>
      </c>
      <c r="BM261" s="240" t="s">
        <v>1609</v>
      </c>
    </row>
    <row r="262" s="12" customFormat="1" ht="22.8" customHeight="1">
      <c r="A262" s="12"/>
      <c r="B262" s="212"/>
      <c r="C262" s="213"/>
      <c r="D262" s="214" t="s">
        <v>77</v>
      </c>
      <c r="E262" s="226" t="s">
        <v>1610</v>
      </c>
      <c r="F262" s="226" t="s">
        <v>1611</v>
      </c>
      <c r="G262" s="213"/>
      <c r="H262" s="213"/>
      <c r="I262" s="216"/>
      <c r="J262" s="227">
        <f>BK262</f>
        <v>0</v>
      </c>
      <c r="K262" s="213"/>
      <c r="L262" s="218"/>
      <c r="M262" s="219"/>
      <c r="N262" s="220"/>
      <c r="O262" s="220"/>
      <c r="P262" s="221">
        <f>SUM(P263:P264)</f>
        <v>0</v>
      </c>
      <c r="Q262" s="220"/>
      <c r="R262" s="221">
        <f>SUM(R263:R264)</f>
        <v>0.032980000000000002</v>
      </c>
      <c r="S262" s="220"/>
      <c r="T262" s="222">
        <f>SUM(T263:T264)</f>
        <v>0.183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88</v>
      </c>
      <c r="AT262" s="224" t="s">
        <v>77</v>
      </c>
      <c r="AU262" s="224" t="s">
        <v>86</v>
      </c>
      <c r="AY262" s="223" t="s">
        <v>160</v>
      </c>
      <c r="BK262" s="225">
        <f>SUM(BK263:BK264)</f>
        <v>0</v>
      </c>
    </row>
    <row r="263" s="2" customFormat="1" ht="33" customHeight="1">
      <c r="A263" s="39"/>
      <c r="B263" s="40"/>
      <c r="C263" s="228" t="s">
        <v>442</v>
      </c>
      <c r="D263" s="228" t="s">
        <v>163</v>
      </c>
      <c r="E263" s="229" t="s">
        <v>1612</v>
      </c>
      <c r="F263" s="230" t="s">
        <v>1613</v>
      </c>
      <c r="G263" s="231" t="s">
        <v>1036</v>
      </c>
      <c r="H263" s="232">
        <v>1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0.183</v>
      </c>
      <c r="T263" s="239">
        <f>S263*H263</f>
        <v>0.183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263</v>
      </c>
      <c r="AT263" s="240" t="s">
        <v>163</v>
      </c>
      <c r="AU263" s="240" t="s">
        <v>88</v>
      </c>
      <c r="AY263" s="18" t="s">
        <v>160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263</v>
      </c>
      <c r="BM263" s="240" t="s">
        <v>1614</v>
      </c>
    </row>
    <row r="264" s="2" customFormat="1" ht="33" customHeight="1">
      <c r="A264" s="39"/>
      <c r="B264" s="40"/>
      <c r="C264" s="228" t="s">
        <v>448</v>
      </c>
      <c r="D264" s="228" t="s">
        <v>163</v>
      </c>
      <c r="E264" s="229" t="s">
        <v>1615</v>
      </c>
      <c r="F264" s="230" t="s">
        <v>1616</v>
      </c>
      <c r="G264" s="231" t="s">
        <v>1036</v>
      </c>
      <c r="H264" s="232">
        <v>1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0.032980000000000002</v>
      </c>
      <c r="R264" s="238">
        <f>Q264*H264</f>
        <v>0.032980000000000002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263</v>
      </c>
      <c r="AT264" s="240" t="s">
        <v>163</v>
      </c>
      <c r="AU264" s="240" t="s">
        <v>88</v>
      </c>
      <c r="AY264" s="18" t="s">
        <v>160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263</v>
      </c>
      <c r="BM264" s="240" t="s">
        <v>1617</v>
      </c>
    </row>
    <row r="265" s="12" customFormat="1" ht="22.8" customHeight="1">
      <c r="A265" s="12"/>
      <c r="B265" s="212"/>
      <c r="C265" s="213"/>
      <c r="D265" s="214" t="s">
        <v>77</v>
      </c>
      <c r="E265" s="226" t="s">
        <v>1618</v>
      </c>
      <c r="F265" s="226" t="s">
        <v>1619</v>
      </c>
      <c r="G265" s="213"/>
      <c r="H265" s="213"/>
      <c r="I265" s="216"/>
      <c r="J265" s="227">
        <f>BK265</f>
        <v>0</v>
      </c>
      <c r="K265" s="213"/>
      <c r="L265" s="218"/>
      <c r="M265" s="219"/>
      <c r="N265" s="220"/>
      <c r="O265" s="220"/>
      <c r="P265" s="221">
        <f>SUM(P266:P290)</f>
        <v>0</v>
      </c>
      <c r="Q265" s="220"/>
      <c r="R265" s="221">
        <f>SUM(R266:R290)</f>
        <v>0.18417</v>
      </c>
      <c r="S265" s="220"/>
      <c r="T265" s="222">
        <f>SUM(T266:T290)</f>
        <v>0.17758000000000002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3" t="s">
        <v>88</v>
      </c>
      <c r="AT265" s="224" t="s">
        <v>77</v>
      </c>
      <c r="AU265" s="224" t="s">
        <v>86</v>
      </c>
      <c r="AY265" s="223" t="s">
        <v>160</v>
      </c>
      <c r="BK265" s="225">
        <f>SUM(BK266:BK290)</f>
        <v>0</v>
      </c>
    </row>
    <row r="266" s="2" customFormat="1" ht="21.75" customHeight="1">
      <c r="A266" s="39"/>
      <c r="B266" s="40"/>
      <c r="C266" s="228" t="s">
        <v>454</v>
      </c>
      <c r="D266" s="228" t="s">
        <v>163</v>
      </c>
      <c r="E266" s="229" t="s">
        <v>1620</v>
      </c>
      <c r="F266" s="230" t="s">
        <v>1621</v>
      </c>
      <c r="G266" s="231" t="s">
        <v>1036</v>
      </c>
      <c r="H266" s="232">
        <v>1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0.016969999999999999</v>
      </c>
      <c r="R266" s="238">
        <f>Q266*H266</f>
        <v>0.016969999999999999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263</v>
      </c>
      <c r="AT266" s="240" t="s">
        <v>163</v>
      </c>
      <c r="AU266" s="240" t="s">
        <v>88</v>
      </c>
      <c r="AY266" s="18" t="s">
        <v>160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263</v>
      </c>
      <c r="BM266" s="240" t="s">
        <v>1622</v>
      </c>
    </row>
    <row r="267" s="2" customFormat="1" ht="16.5" customHeight="1">
      <c r="A267" s="39"/>
      <c r="B267" s="40"/>
      <c r="C267" s="228" t="s">
        <v>462</v>
      </c>
      <c r="D267" s="228" t="s">
        <v>163</v>
      </c>
      <c r="E267" s="229" t="s">
        <v>1623</v>
      </c>
      <c r="F267" s="230" t="s">
        <v>1624</v>
      </c>
      <c r="G267" s="231" t="s">
        <v>1036</v>
      </c>
      <c r="H267" s="232">
        <v>1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0.019460000000000002</v>
      </c>
      <c r="T267" s="239">
        <f>S267*H267</f>
        <v>0.019460000000000002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263</v>
      </c>
      <c r="AT267" s="240" t="s">
        <v>163</v>
      </c>
      <c r="AU267" s="240" t="s">
        <v>88</v>
      </c>
      <c r="AY267" s="18" t="s">
        <v>160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263</v>
      </c>
      <c r="BM267" s="240" t="s">
        <v>1625</v>
      </c>
    </row>
    <row r="268" s="2" customFormat="1" ht="21.75" customHeight="1">
      <c r="A268" s="39"/>
      <c r="B268" s="40"/>
      <c r="C268" s="228" t="s">
        <v>468</v>
      </c>
      <c r="D268" s="228" t="s">
        <v>163</v>
      </c>
      <c r="E268" s="229" t="s">
        <v>1626</v>
      </c>
      <c r="F268" s="230" t="s">
        <v>1627</v>
      </c>
      <c r="G268" s="231" t="s">
        <v>1036</v>
      </c>
      <c r="H268" s="232">
        <v>1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0.01197</v>
      </c>
      <c r="R268" s="238">
        <f>Q268*H268</f>
        <v>0.01197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263</v>
      </c>
      <c r="AT268" s="240" t="s">
        <v>163</v>
      </c>
      <c r="AU268" s="240" t="s">
        <v>88</v>
      </c>
      <c r="AY268" s="18" t="s">
        <v>160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263</v>
      </c>
      <c r="BM268" s="240" t="s">
        <v>1628</v>
      </c>
    </row>
    <row r="269" s="2" customFormat="1" ht="21.75" customHeight="1">
      <c r="A269" s="39"/>
      <c r="B269" s="40"/>
      <c r="C269" s="228" t="s">
        <v>472</v>
      </c>
      <c r="D269" s="228" t="s">
        <v>163</v>
      </c>
      <c r="E269" s="229" t="s">
        <v>1629</v>
      </c>
      <c r="F269" s="230" t="s">
        <v>1630</v>
      </c>
      <c r="G269" s="231" t="s">
        <v>1036</v>
      </c>
      <c r="H269" s="232">
        <v>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0.068229999999999999</v>
      </c>
      <c r="R269" s="238">
        <f>Q269*H269</f>
        <v>0.068229999999999999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263</v>
      </c>
      <c r="AT269" s="240" t="s">
        <v>163</v>
      </c>
      <c r="AU269" s="240" t="s">
        <v>88</v>
      </c>
      <c r="AY269" s="18" t="s">
        <v>160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263</v>
      </c>
      <c r="BM269" s="240" t="s">
        <v>1631</v>
      </c>
    </row>
    <row r="270" s="2" customFormat="1" ht="21.75" customHeight="1">
      <c r="A270" s="39"/>
      <c r="B270" s="40"/>
      <c r="C270" s="228" t="s">
        <v>476</v>
      </c>
      <c r="D270" s="228" t="s">
        <v>163</v>
      </c>
      <c r="E270" s="229" t="s">
        <v>1632</v>
      </c>
      <c r="F270" s="230" t="s">
        <v>1633</v>
      </c>
      <c r="G270" s="231" t="s">
        <v>1036</v>
      </c>
      <c r="H270" s="232">
        <v>1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0.01736</v>
      </c>
      <c r="R270" s="238">
        <f>Q270*H270</f>
        <v>0.01736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263</v>
      </c>
      <c r="AT270" s="240" t="s">
        <v>163</v>
      </c>
      <c r="AU270" s="240" t="s">
        <v>88</v>
      </c>
      <c r="AY270" s="18" t="s">
        <v>160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263</v>
      </c>
      <c r="BM270" s="240" t="s">
        <v>1634</v>
      </c>
    </row>
    <row r="271" s="2" customFormat="1" ht="16.5" customHeight="1">
      <c r="A271" s="39"/>
      <c r="B271" s="40"/>
      <c r="C271" s="228" t="s">
        <v>480</v>
      </c>
      <c r="D271" s="228" t="s">
        <v>163</v>
      </c>
      <c r="E271" s="229" t="s">
        <v>1635</v>
      </c>
      <c r="F271" s="230" t="s">
        <v>1636</v>
      </c>
      <c r="G271" s="231" t="s">
        <v>1036</v>
      </c>
      <c r="H271" s="232">
        <v>6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0.00051999999999999995</v>
      </c>
      <c r="R271" s="238">
        <f>Q271*H271</f>
        <v>0.0031199999999999995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263</v>
      </c>
      <c r="AT271" s="240" t="s">
        <v>163</v>
      </c>
      <c r="AU271" s="240" t="s">
        <v>88</v>
      </c>
      <c r="AY271" s="18" t="s">
        <v>160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263</v>
      </c>
      <c r="BM271" s="240" t="s">
        <v>1637</v>
      </c>
    </row>
    <row r="272" s="2" customFormat="1" ht="21.75" customHeight="1">
      <c r="A272" s="39"/>
      <c r="B272" s="40"/>
      <c r="C272" s="228" t="s">
        <v>484</v>
      </c>
      <c r="D272" s="228" t="s">
        <v>163</v>
      </c>
      <c r="E272" s="229" t="s">
        <v>1638</v>
      </c>
      <c r="F272" s="230" t="s">
        <v>1639</v>
      </c>
      <c r="G272" s="231" t="s">
        <v>1036</v>
      </c>
      <c r="H272" s="232">
        <v>1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0.00051999999999999995</v>
      </c>
      <c r="R272" s="238">
        <f>Q272*H272</f>
        <v>0.00051999999999999995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263</v>
      </c>
      <c r="AT272" s="240" t="s">
        <v>163</v>
      </c>
      <c r="AU272" s="240" t="s">
        <v>88</v>
      </c>
      <c r="AY272" s="18" t="s">
        <v>160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263</v>
      </c>
      <c r="BM272" s="240" t="s">
        <v>1640</v>
      </c>
    </row>
    <row r="273" s="2" customFormat="1" ht="16.5" customHeight="1">
      <c r="A273" s="39"/>
      <c r="B273" s="40"/>
      <c r="C273" s="228" t="s">
        <v>489</v>
      </c>
      <c r="D273" s="228" t="s">
        <v>163</v>
      </c>
      <c r="E273" s="229" t="s">
        <v>1641</v>
      </c>
      <c r="F273" s="230" t="s">
        <v>1642</v>
      </c>
      <c r="G273" s="231" t="s">
        <v>1036</v>
      </c>
      <c r="H273" s="232">
        <v>1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0.00051999999999999995</v>
      </c>
      <c r="R273" s="238">
        <f>Q273*H273</f>
        <v>0.00051999999999999995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263</v>
      </c>
      <c r="AT273" s="240" t="s">
        <v>163</v>
      </c>
      <c r="AU273" s="240" t="s">
        <v>88</v>
      </c>
      <c r="AY273" s="18" t="s">
        <v>160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263</v>
      </c>
      <c r="BM273" s="240" t="s">
        <v>1643</v>
      </c>
    </row>
    <row r="274" s="2" customFormat="1" ht="16.5" customHeight="1">
      <c r="A274" s="39"/>
      <c r="B274" s="40"/>
      <c r="C274" s="228" t="s">
        <v>494</v>
      </c>
      <c r="D274" s="228" t="s">
        <v>163</v>
      </c>
      <c r="E274" s="229" t="s">
        <v>1644</v>
      </c>
      <c r="F274" s="230" t="s">
        <v>1645</v>
      </c>
      <c r="G274" s="231" t="s">
        <v>1036</v>
      </c>
      <c r="H274" s="232">
        <v>2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0.00051999999999999995</v>
      </c>
      <c r="R274" s="238">
        <f>Q274*H274</f>
        <v>0.0010399999999999999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263</v>
      </c>
      <c r="AT274" s="240" t="s">
        <v>163</v>
      </c>
      <c r="AU274" s="240" t="s">
        <v>88</v>
      </c>
      <c r="AY274" s="18" t="s">
        <v>160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263</v>
      </c>
      <c r="BM274" s="240" t="s">
        <v>1646</v>
      </c>
    </row>
    <row r="275" s="2" customFormat="1" ht="16.5" customHeight="1">
      <c r="A275" s="39"/>
      <c r="B275" s="40"/>
      <c r="C275" s="228" t="s">
        <v>498</v>
      </c>
      <c r="D275" s="228" t="s">
        <v>163</v>
      </c>
      <c r="E275" s="229" t="s">
        <v>1647</v>
      </c>
      <c r="F275" s="230" t="s">
        <v>1648</v>
      </c>
      <c r="G275" s="231" t="s">
        <v>1036</v>
      </c>
      <c r="H275" s="232">
        <v>1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0.00051999999999999995</v>
      </c>
      <c r="R275" s="238">
        <f>Q275*H275</f>
        <v>0.00051999999999999995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263</v>
      </c>
      <c r="AT275" s="240" t="s">
        <v>163</v>
      </c>
      <c r="AU275" s="240" t="s">
        <v>88</v>
      </c>
      <c r="AY275" s="18" t="s">
        <v>160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263</v>
      </c>
      <c r="BM275" s="240" t="s">
        <v>1649</v>
      </c>
    </row>
    <row r="276" s="2" customFormat="1" ht="16.5" customHeight="1">
      <c r="A276" s="39"/>
      <c r="B276" s="40"/>
      <c r="C276" s="228" t="s">
        <v>505</v>
      </c>
      <c r="D276" s="228" t="s">
        <v>163</v>
      </c>
      <c r="E276" s="229" t="s">
        <v>1650</v>
      </c>
      <c r="F276" s="230" t="s">
        <v>1651</v>
      </c>
      <c r="G276" s="231" t="s">
        <v>1036</v>
      </c>
      <c r="H276" s="232">
        <v>1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0.00051999999999999995</v>
      </c>
      <c r="R276" s="238">
        <f>Q276*H276</f>
        <v>0.00051999999999999995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263</v>
      </c>
      <c r="AT276" s="240" t="s">
        <v>163</v>
      </c>
      <c r="AU276" s="240" t="s">
        <v>88</v>
      </c>
      <c r="AY276" s="18" t="s">
        <v>160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263</v>
      </c>
      <c r="BM276" s="240" t="s">
        <v>1652</v>
      </c>
    </row>
    <row r="277" s="2" customFormat="1" ht="33" customHeight="1">
      <c r="A277" s="39"/>
      <c r="B277" s="40"/>
      <c r="C277" s="228" t="s">
        <v>509</v>
      </c>
      <c r="D277" s="228" t="s">
        <v>163</v>
      </c>
      <c r="E277" s="229" t="s">
        <v>1653</v>
      </c>
      <c r="F277" s="230" t="s">
        <v>1654</v>
      </c>
      <c r="G277" s="231" t="s">
        <v>1036</v>
      </c>
      <c r="H277" s="232">
        <v>1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0.0049300000000000004</v>
      </c>
      <c r="R277" s="238">
        <f>Q277*H277</f>
        <v>0.0049300000000000004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263</v>
      </c>
      <c r="AT277" s="240" t="s">
        <v>163</v>
      </c>
      <c r="AU277" s="240" t="s">
        <v>88</v>
      </c>
      <c r="AY277" s="18" t="s">
        <v>160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263</v>
      </c>
      <c r="BM277" s="240" t="s">
        <v>1655</v>
      </c>
    </row>
    <row r="278" s="2" customFormat="1" ht="16.5" customHeight="1">
      <c r="A278" s="39"/>
      <c r="B278" s="40"/>
      <c r="C278" s="228" t="s">
        <v>516</v>
      </c>
      <c r="D278" s="228" t="s">
        <v>163</v>
      </c>
      <c r="E278" s="229" t="s">
        <v>1656</v>
      </c>
      <c r="F278" s="230" t="s">
        <v>1657</v>
      </c>
      <c r="G278" s="231" t="s">
        <v>1036</v>
      </c>
      <c r="H278" s="232">
        <v>1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0.155</v>
      </c>
      <c r="T278" s="239">
        <f>S278*H278</f>
        <v>0.155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263</v>
      </c>
      <c r="AT278" s="240" t="s">
        <v>163</v>
      </c>
      <c r="AU278" s="240" t="s">
        <v>88</v>
      </c>
      <c r="AY278" s="18" t="s">
        <v>160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263</v>
      </c>
      <c r="BM278" s="240" t="s">
        <v>1658</v>
      </c>
    </row>
    <row r="279" s="2" customFormat="1" ht="21.75" customHeight="1">
      <c r="A279" s="39"/>
      <c r="B279" s="40"/>
      <c r="C279" s="228" t="s">
        <v>524</v>
      </c>
      <c r="D279" s="228" t="s">
        <v>163</v>
      </c>
      <c r="E279" s="229" t="s">
        <v>1659</v>
      </c>
      <c r="F279" s="230" t="s">
        <v>1660</v>
      </c>
      <c r="G279" s="231" t="s">
        <v>1036</v>
      </c>
      <c r="H279" s="232">
        <v>1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0.010659999999999999</v>
      </c>
      <c r="R279" s="238">
        <f>Q279*H279</f>
        <v>0.010659999999999999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263</v>
      </c>
      <c r="AT279" s="240" t="s">
        <v>163</v>
      </c>
      <c r="AU279" s="240" t="s">
        <v>88</v>
      </c>
      <c r="AY279" s="18" t="s">
        <v>160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263</v>
      </c>
      <c r="BM279" s="240" t="s">
        <v>1661</v>
      </c>
    </row>
    <row r="280" s="2" customFormat="1" ht="21.75" customHeight="1">
      <c r="A280" s="39"/>
      <c r="B280" s="40"/>
      <c r="C280" s="228" t="s">
        <v>530</v>
      </c>
      <c r="D280" s="228" t="s">
        <v>163</v>
      </c>
      <c r="E280" s="229" t="s">
        <v>1662</v>
      </c>
      <c r="F280" s="230" t="s">
        <v>1663</v>
      </c>
      <c r="G280" s="231" t="s">
        <v>1036</v>
      </c>
      <c r="H280" s="232">
        <v>1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0.036339999999999997</v>
      </c>
      <c r="R280" s="238">
        <f>Q280*H280</f>
        <v>0.036339999999999997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263</v>
      </c>
      <c r="AT280" s="240" t="s">
        <v>163</v>
      </c>
      <c r="AU280" s="240" t="s">
        <v>88</v>
      </c>
      <c r="AY280" s="18" t="s">
        <v>160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263</v>
      </c>
      <c r="BM280" s="240" t="s">
        <v>1664</v>
      </c>
    </row>
    <row r="281" s="2" customFormat="1" ht="21.75" customHeight="1">
      <c r="A281" s="39"/>
      <c r="B281" s="40"/>
      <c r="C281" s="228" t="s">
        <v>534</v>
      </c>
      <c r="D281" s="228" t="s">
        <v>163</v>
      </c>
      <c r="E281" s="229" t="s">
        <v>1665</v>
      </c>
      <c r="F281" s="230" t="s">
        <v>1666</v>
      </c>
      <c r="G281" s="231" t="s">
        <v>1036</v>
      </c>
      <c r="H281" s="232">
        <v>1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0.00095</v>
      </c>
      <c r="R281" s="238">
        <f>Q281*H281</f>
        <v>0.00095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263</v>
      </c>
      <c r="AT281" s="240" t="s">
        <v>163</v>
      </c>
      <c r="AU281" s="240" t="s">
        <v>88</v>
      </c>
      <c r="AY281" s="18" t="s">
        <v>160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263</v>
      </c>
      <c r="BM281" s="240" t="s">
        <v>1667</v>
      </c>
    </row>
    <row r="282" s="2" customFormat="1" ht="16.5" customHeight="1">
      <c r="A282" s="39"/>
      <c r="B282" s="40"/>
      <c r="C282" s="228" t="s">
        <v>538</v>
      </c>
      <c r="D282" s="228" t="s">
        <v>163</v>
      </c>
      <c r="E282" s="229" t="s">
        <v>1668</v>
      </c>
      <c r="F282" s="230" t="s">
        <v>1669</v>
      </c>
      <c r="G282" s="231" t="s">
        <v>1036</v>
      </c>
      <c r="H282" s="232">
        <v>2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0.00156</v>
      </c>
      <c r="T282" s="239">
        <f>S282*H282</f>
        <v>0.0031199999999999999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263</v>
      </c>
      <c r="AT282" s="240" t="s">
        <v>163</v>
      </c>
      <c r="AU282" s="240" t="s">
        <v>88</v>
      </c>
      <c r="AY282" s="18" t="s">
        <v>160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263</v>
      </c>
      <c r="BM282" s="240" t="s">
        <v>1670</v>
      </c>
    </row>
    <row r="283" s="2" customFormat="1" ht="21.75" customHeight="1">
      <c r="A283" s="39"/>
      <c r="B283" s="40"/>
      <c r="C283" s="228" t="s">
        <v>545</v>
      </c>
      <c r="D283" s="228" t="s">
        <v>163</v>
      </c>
      <c r="E283" s="229" t="s">
        <v>1671</v>
      </c>
      <c r="F283" s="230" t="s">
        <v>1672</v>
      </c>
      <c r="G283" s="231" t="s">
        <v>1036</v>
      </c>
      <c r="H283" s="232">
        <v>1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0.0018</v>
      </c>
      <c r="R283" s="238">
        <f>Q283*H283</f>
        <v>0.0018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263</v>
      </c>
      <c r="AT283" s="240" t="s">
        <v>163</v>
      </c>
      <c r="AU283" s="240" t="s">
        <v>88</v>
      </c>
      <c r="AY283" s="18" t="s">
        <v>160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263</v>
      </c>
      <c r="BM283" s="240" t="s">
        <v>1673</v>
      </c>
    </row>
    <row r="284" s="2" customFormat="1" ht="16.5" customHeight="1">
      <c r="A284" s="39"/>
      <c r="B284" s="40"/>
      <c r="C284" s="228" t="s">
        <v>549</v>
      </c>
      <c r="D284" s="228" t="s">
        <v>163</v>
      </c>
      <c r="E284" s="229" t="s">
        <v>1674</v>
      </c>
      <c r="F284" s="230" t="s">
        <v>1675</v>
      </c>
      <c r="G284" s="231" t="s">
        <v>1036</v>
      </c>
      <c r="H284" s="232">
        <v>1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0.0018400000000000001</v>
      </c>
      <c r="R284" s="238">
        <f>Q284*H284</f>
        <v>0.0018400000000000001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263</v>
      </c>
      <c r="AT284" s="240" t="s">
        <v>163</v>
      </c>
      <c r="AU284" s="240" t="s">
        <v>88</v>
      </c>
      <c r="AY284" s="18" t="s">
        <v>160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263</v>
      </c>
      <c r="BM284" s="240" t="s">
        <v>1676</v>
      </c>
    </row>
    <row r="285" s="2" customFormat="1" ht="16.5" customHeight="1">
      <c r="A285" s="39"/>
      <c r="B285" s="40"/>
      <c r="C285" s="228" t="s">
        <v>554</v>
      </c>
      <c r="D285" s="228" t="s">
        <v>163</v>
      </c>
      <c r="E285" s="229" t="s">
        <v>1677</v>
      </c>
      <c r="F285" s="230" t="s">
        <v>1678</v>
      </c>
      <c r="G285" s="231" t="s">
        <v>1036</v>
      </c>
      <c r="H285" s="232">
        <v>1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0.0018400000000000001</v>
      </c>
      <c r="R285" s="238">
        <f>Q285*H285</f>
        <v>0.0018400000000000001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263</v>
      </c>
      <c r="AT285" s="240" t="s">
        <v>163</v>
      </c>
      <c r="AU285" s="240" t="s">
        <v>88</v>
      </c>
      <c r="AY285" s="18" t="s">
        <v>160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263</v>
      </c>
      <c r="BM285" s="240" t="s">
        <v>1679</v>
      </c>
    </row>
    <row r="286" s="2" customFormat="1" ht="16.5" customHeight="1">
      <c r="A286" s="39"/>
      <c r="B286" s="40"/>
      <c r="C286" s="228" t="s">
        <v>559</v>
      </c>
      <c r="D286" s="228" t="s">
        <v>163</v>
      </c>
      <c r="E286" s="229" t="s">
        <v>1680</v>
      </c>
      <c r="F286" s="230" t="s">
        <v>1681</v>
      </c>
      <c r="G286" s="231" t="s">
        <v>173</v>
      </c>
      <c r="H286" s="232">
        <v>1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0.00024000000000000001</v>
      </c>
      <c r="R286" s="238">
        <f>Q286*H286</f>
        <v>0.00024000000000000001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263</v>
      </c>
      <c r="AT286" s="240" t="s">
        <v>163</v>
      </c>
      <c r="AU286" s="240" t="s">
        <v>88</v>
      </c>
      <c r="AY286" s="18" t="s">
        <v>160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263</v>
      </c>
      <c r="BM286" s="240" t="s">
        <v>1682</v>
      </c>
    </row>
    <row r="287" s="2" customFormat="1" ht="21.75" customHeight="1">
      <c r="A287" s="39"/>
      <c r="B287" s="40"/>
      <c r="C287" s="228" t="s">
        <v>563</v>
      </c>
      <c r="D287" s="228" t="s">
        <v>163</v>
      </c>
      <c r="E287" s="229" t="s">
        <v>1683</v>
      </c>
      <c r="F287" s="230" t="s">
        <v>1684</v>
      </c>
      <c r="G287" s="231" t="s">
        <v>173</v>
      </c>
      <c r="H287" s="232">
        <v>1</v>
      </c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43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263</v>
      </c>
      <c r="AT287" s="240" t="s">
        <v>163</v>
      </c>
      <c r="AU287" s="240" t="s">
        <v>88</v>
      </c>
      <c r="AY287" s="18" t="s">
        <v>160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86</v>
      </c>
      <c r="BK287" s="241">
        <f>ROUND(I287*H287,2)</f>
        <v>0</v>
      </c>
      <c r="BL287" s="18" t="s">
        <v>263</v>
      </c>
      <c r="BM287" s="240" t="s">
        <v>1685</v>
      </c>
    </row>
    <row r="288" s="2" customFormat="1" ht="16.5" customHeight="1">
      <c r="A288" s="39"/>
      <c r="B288" s="40"/>
      <c r="C288" s="228" t="s">
        <v>571</v>
      </c>
      <c r="D288" s="228" t="s">
        <v>163</v>
      </c>
      <c r="E288" s="229" t="s">
        <v>1686</v>
      </c>
      <c r="F288" s="230" t="s">
        <v>1687</v>
      </c>
      <c r="G288" s="231" t="s">
        <v>173</v>
      </c>
      <c r="H288" s="232">
        <v>1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263</v>
      </c>
      <c r="AT288" s="240" t="s">
        <v>163</v>
      </c>
      <c r="AU288" s="240" t="s">
        <v>88</v>
      </c>
      <c r="AY288" s="18" t="s">
        <v>160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263</v>
      </c>
      <c r="BM288" s="240" t="s">
        <v>1688</v>
      </c>
    </row>
    <row r="289" s="2" customFormat="1" ht="21.75" customHeight="1">
      <c r="A289" s="39"/>
      <c r="B289" s="40"/>
      <c r="C289" s="290" t="s">
        <v>576</v>
      </c>
      <c r="D289" s="290" t="s">
        <v>311</v>
      </c>
      <c r="E289" s="291" t="s">
        <v>1689</v>
      </c>
      <c r="F289" s="292" t="s">
        <v>1690</v>
      </c>
      <c r="G289" s="293" t="s">
        <v>173</v>
      </c>
      <c r="H289" s="294">
        <v>1</v>
      </c>
      <c r="I289" s="295"/>
      <c r="J289" s="296">
        <f>ROUND(I289*H289,2)</f>
        <v>0</v>
      </c>
      <c r="K289" s="297"/>
      <c r="L289" s="298"/>
      <c r="M289" s="299" t="s">
        <v>1</v>
      </c>
      <c r="N289" s="300" t="s">
        <v>43</v>
      </c>
      <c r="O289" s="92"/>
      <c r="P289" s="238">
        <f>O289*H289</f>
        <v>0</v>
      </c>
      <c r="Q289" s="238">
        <v>0.0047999999999999996</v>
      </c>
      <c r="R289" s="238">
        <f>Q289*H289</f>
        <v>0.0047999999999999996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347</v>
      </c>
      <c r="AT289" s="240" t="s">
        <v>311</v>
      </c>
      <c r="AU289" s="240" t="s">
        <v>88</v>
      </c>
      <c r="AY289" s="18" t="s">
        <v>160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263</v>
      </c>
      <c r="BM289" s="240" t="s">
        <v>1691</v>
      </c>
    </row>
    <row r="290" s="2" customFormat="1" ht="21.75" customHeight="1">
      <c r="A290" s="39"/>
      <c r="B290" s="40"/>
      <c r="C290" s="228" t="s">
        <v>580</v>
      </c>
      <c r="D290" s="228" t="s">
        <v>163</v>
      </c>
      <c r="E290" s="229" t="s">
        <v>1692</v>
      </c>
      <c r="F290" s="230" t="s">
        <v>1693</v>
      </c>
      <c r="G290" s="231" t="s">
        <v>541</v>
      </c>
      <c r="H290" s="301"/>
      <c r="I290" s="233"/>
      <c r="J290" s="234">
        <f>ROUND(I290*H290,2)</f>
        <v>0</v>
      </c>
      <c r="K290" s="235"/>
      <c r="L290" s="45"/>
      <c r="M290" s="236" t="s">
        <v>1</v>
      </c>
      <c r="N290" s="237" t="s">
        <v>43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263</v>
      </c>
      <c r="AT290" s="240" t="s">
        <v>163</v>
      </c>
      <c r="AU290" s="240" t="s">
        <v>88</v>
      </c>
      <c r="AY290" s="18" t="s">
        <v>160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86</v>
      </c>
      <c r="BK290" s="241">
        <f>ROUND(I290*H290,2)</f>
        <v>0</v>
      </c>
      <c r="BL290" s="18" t="s">
        <v>263</v>
      </c>
      <c r="BM290" s="240" t="s">
        <v>1694</v>
      </c>
    </row>
    <row r="291" s="12" customFormat="1" ht="22.8" customHeight="1">
      <c r="A291" s="12"/>
      <c r="B291" s="212"/>
      <c r="C291" s="213"/>
      <c r="D291" s="214" t="s">
        <v>77</v>
      </c>
      <c r="E291" s="226" t="s">
        <v>1695</v>
      </c>
      <c r="F291" s="226" t="s">
        <v>1696</v>
      </c>
      <c r="G291" s="213"/>
      <c r="H291" s="213"/>
      <c r="I291" s="216"/>
      <c r="J291" s="227">
        <f>BK291</f>
        <v>0</v>
      </c>
      <c r="K291" s="213"/>
      <c r="L291" s="218"/>
      <c r="M291" s="219"/>
      <c r="N291" s="220"/>
      <c r="O291" s="220"/>
      <c r="P291" s="221">
        <f>SUM(P292:P293)</f>
        <v>0</v>
      </c>
      <c r="Q291" s="220"/>
      <c r="R291" s="221">
        <f>SUM(R292:R293)</f>
        <v>0.0091999999999999998</v>
      </c>
      <c r="S291" s="220"/>
      <c r="T291" s="222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3" t="s">
        <v>88</v>
      </c>
      <c r="AT291" s="224" t="s">
        <v>77</v>
      </c>
      <c r="AU291" s="224" t="s">
        <v>86</v>
      </c>
      <c r="AY291" s="223" t="s">
        <v>160</v>
      </c>
      <c r="BK291" s="225">
        <f>SUM(BK292:BK293)</f>
        <v>0</v>
      </c>
    </row>
    <row r="292" s="2" customFormat="1" ht="33" customHeight="1">
      <c r="A292" s="39"/>
      <c r="B292" s="40"/>
      <c r="C292" s="228" t="s">
        <v>585</v>
      </c>
      <c r="D292" s="228" t="s">
        <v>163</v>
      </c>
      <c r="E292" s="229" t="s">
        <v>1697</v>
      </c>
      <c r="F292" s="230" t="s">
        <v>1698</v>
      </c>
      <c r="G292" s="231" t="s">
        <v>1036</v>
      </c>
      <c r="H292" s="232">
        <v>1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0.0091999999999999998</v>
      </c>
      <c r="R292" s="238">
        <f>Q292*H292</f>
        <v>0.0091999999999999998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263</v>
      </c>
      <c r="AT292" s="240" t="s">
        <v>163</v>
      </c>
      <c r="AU292" s="240" t="s">
        <v>88</v>
      </c>
      <c r="AY292" s="18" t="s">
        <v>160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263</v>
      </c>
      <c r="BM292" s="240" t="s">
        <v>1699</v>
      </c>
    </row>
    <row r="293" s="2" customFormat="1" ht="21.75" customHeight="1">
      <c r="A293" s="39"/>
      <c r="B293" s="40"/>
      <c r="C293" s="228" t="s">
        <v>589</v>
      </c>
      <c r="D293" s="228" t="s">
        <v>163</v>
      </c>
      <c r="E293" s="229" t="s">
        <v>1700</v>
      </c>
      <c r="F293" s="230" t="s">
        <v>1701</v>
      </c>
      <c r="G293" s="231" t="s">
        <v>541</v>
      </c>
      <c r="H293" s="301"/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263</v>
      </c>
      <c r="AT293" s="240" t="s">
        <v>163</v>
      </c>
      <c r="AU293" s="240" t="s">
        <v>88</v>
      </c>
      <c r="AY293" s="18" t="s">
        <v>160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263</v>
      </c>
      <c r="BM293" s="240" t="s">
        <v>1702</v>
      </c>
    </row>
    <row r="294" s="12" customFormat="1" ht="22.8" customHeight="1">
      <c r="A294" s="12"/>
      <c r="B294" s="212"/>
      <c r="C294" s="213"/>
      <c r="D294" s="214" t="s">
        <v>77</v>
      </c>
      <c r="E294" s="226" t="s">
        <v>1703</v>
      </c>
      <c r="F294" s="226" t="s">
        <v>1704</v>
      </c>
      <c r="G294" s="213"/>
      <c r="H294" s="213"/>
      <c r="I294" s="216"/>
      <c r="J294" s="227">
        <f>BK294</f>
        <v>0</v>
      </c>
      <c r="K294" s="213"/>
      <c r="L294" s="218"/>
      <c r="M294" s="219"/>
      <c r="N294" s="220"/>
      <c r="O294" s="220"/>
      <c r="P294" s="221">
        <f>SUM(P295:P300)</f>
        <v>0</v>
      </c>
      <c r="Q294" s="220"/>
      <c r="R294" s="221">
        <f>SUM(R295:R300)</f>
        <v>0.44231999999999999</v>
      </c>
      <c r="S294" s="220"/>
      <c r="T294" s="222">
        <f>SUM(T295:T300)</f>
        <v>1.0687500000000001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3" t="s">
        <v>88</v>
      </c>
      <c r="AT294" s="224" t="s">
        <v>77</v>
      </c>
      <c r="AU294" s="224" t="s">
        <v>86</v>
      </c>
      <c r="AY294" s="223" t="s">
        <v>160</v>
      </c>
      <c r="BK294" s="225">
        <f>SUM(BK295:BK300)</f>
        <v>0</v>
      </c>
    </row>
    <row r="295" s="2" customFormat="1" ht="21.75" customHeight="1">
      <c r="A295" s="39"/>
      <c r="B295" s="40"/>
      <c r="C295" s="228" t="s">
        <v>593</v>
      </c>
      <c r="D295" s="228" t="s">
        <v>163</v>
      </c>
      <c r="E295" s="229" t="s">
        <v>1705</v>
      </c>
      <c r="F295" s="230" t="s">
        <v>1706</v>
      </c>
      <c r="G295" s="231" t="s">
        <v>173</v>
      </c>
      <c r="H295" s="232">
        <v>3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0.00017000000000000001</v>
      </c>
      <c r="R295" s="238">
        <f>Q295*H295</f>
        <v>0.00051000000000000004</v>
      </c>
      <c r="S295" s="238">
        <v>0.35625000000000001</v>
      </c>
      <c r="T295" s="239">
        <f>S295*H295</f>
        <v>1.0687500000000001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263</v>
      </c>
      <c r="AT295" s="240" t="s">
        <v>163</v>
      </c>
      <c r="AU295" s="240" t="s">
        <v>88</v>
      </c>
      <c r="AY295" s="18" t="s">
        <v>160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263</v>
      </c>
      <c r="BM295" s="240" t="s">
        <v>1707</v>
      </c>
    </row>
    <row r="296" s="2" customFormat="1" ht="33" customHeight="1">
      <c r="A296" s="39"/>
      <c r="B296" s="40"/>
      <c r="C296" s="228" t="s">
        <v>598</v>
      </c>
      <c r="D296" s="228" t="s">
        <v>163</v>
      </c>
      <c r="E296" s="229" t="s">
        <v>1708</v>
      </c>
      <c r="F296" s="230" t="s">
        <v>1709</v>
      </c>
      <c r="G296" s="231" t="s">
        <v>1036</v>
      </c>
      <c r="H296" s="232">
        <v>1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43</v>
      </c>
      <c r="O296" s="92"/>
      <c r="P296" s="238">
        <f>O296*H296</f>
        <v>0</v>
      </c>
      <c r="Q296" s="238">
        <v>0.31058999999999998</v>
      </c>
      <c r="R296" s="238">
        <f>Q296*H296</f>
        <v>0.31058999999999998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263</v>
      </c>
      <c r="AT296" s="240" t="s">
        <v>163</v>
      </c>
      <c r="AU296" s="240" t="s">
        <v>88</v>
      </c>
      <c r="AY296" s="18" t="s">
        <v>160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86</v>
      </c>
      <c r="BK296" s="241">
        <f>ROUND(I296*H296,2)</f>
        <v>0</v>
      </c>
      <c r="BL296" s="18" t="s">
        <v>263</v>
      </c>
      <c r="BM296" s="240" t="s">
        <v>1710</v>
      </c>
    </row>
    <row r="297" s="2" customFormat="1" ht="44.25" customHeight="1">
      <c r="A297" s="39"/>
      <c r="B297" s="40"/>
      <c r="C297" s="228" t="s">
        <v>602</v>
      </c>
      <c r="D297" s="228" t="s">
        <v>163</v>
      </c>
      <c r="E297" s="229" t="s">
        <v>1711</v>
      </c>
      <c r="F297" s="230" t="s">
        <v>1712</v>
      </c>
      <c r="G297" s="231" t="s">
        <v>1036</v>
      </c>
      <c r="H297" s="232">
        <v>1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0.065610000000000002</v>
      </c>
      <c r="R297" s="238">
        <f>Q297*H297</f>
        <v>0.065610000000000002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263</v>
      </c>
      <c r="AT297" s="240" t="s">
        <v>163</v>
      </c>
      <c r="AU297" s="240" t="s">
        <v>88</v>
      </c>
      <c r="AY297" s="18" t="s">
        <v>160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263</v>
      </c>
      <c r="BM297" s="240" t="s">
        <v>1713</v>
      </c>
    </row>
    <row r="298" s="2" customFormat="1" ht="21.75" customHeight="1">
      <c r="A298" s="39"/>
      <c r="B298" s="40"/>
      <c r="C298" s="228" t="s">
        <v>607</v>
      </c>
      <c r="D298" s="228" t="s">
        <v>163</v>
      </c>
      <c r="E298" s="229" t="s">
        <v>1714</v>
      </c>
      <c r="F298" s="230" t="s">
        <v>1715</v>
      </c>
      <c r="G298" s="231" t="s">
        <v>1036</v>
      </c>
      <c r="H298" s="232">
        <v>1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0.065610000000000002</v>
      </c>
      <c r="R298" s="238">
        <f>Q298*H298</f>
        <v>0.065610000000000002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263</v>
      </c>
      <c r="AT298" s="240" t="s">
        <v>163</v>
      </c>
      <c r="AU298" s="240" t="s">
        <v>88</v>
      </c>
      <c r="AY298" s="18" t="s">
        <v>160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263</v>
      </c>
      <c r="BM298" s="240" t="s">
        <v>1716</v>
      </c>
    </row>
    <row r="299" s="2" customFormat="1" ht="21.75" customHeight="1">
      <c r="A299" s="39"/>
      <c r="B299" s="40"/>
      <c r="C299" s="228" t="s">
        <v>611</v>
      </c>
      <c r="D299" s="228" t="s">
        <v>163</v>
      </c>
      <c r="E299" s="229" t="s">
        <v>1717</v>
      </c>
      <c r="F299" s="230" t="s">
        <v>1718</v>
      </c>
      <c r="G299" s="231" t="s">
        <v>426</v>
      </c>
      <c r="H299" s="232">
        <v>1.069</v>
      </c>
      <c r="I299" s="233"/>
      <c r="J299" s="234">
        <f>ROUND(I299*H299,2)</f>
        <v>0</v>
      </c>
      <c r="K299" s="235"/>
      <c r="L299" s="45"/>
      <c r="M299" s="236" t="s">
        <v>1</v>
      </c>
      <c r="N299" s="237" t="s">
        <v>43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263</v>
      </c>
      <c r="AT299" s="240" t="s">
        <v>163</v>
      </c>
      <c r="AU299" s="240" t="s">
        <v>88</v>
      </c>
      <c r="AY299" s="18" t="s">
        <v>160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86</v>
      </c>
      <c r="BK299" s="241">
        <f>ROUND(I299*H299,2)</f>
        <v>0</v>
      </c>
      <c r="BL299" s="18" t="s">
        <v>263</v>
      </c>
      <c r="BM299" s="240" t="s">
        <v>1719</v>
      </c>
    </row>
    <row r="300" s="2" customFormat="1" ht="21.75" customHeight="1">
      <c r="A300" s="39"/>
      <c r="B300" s="40"/>
      <c r="C300" s="228" t="s">
        <v>615</v>
      </c>
      <c r="D300" s="228" t="s">
        <v>163</v>
      </c>
      <c r="E300" s="229" t="s">
        <v>1720</v>
      </c>
      <c r="F300" s="230" t="s">
        <v>1721</v>
      </c>
      <c r="G300" s="231" t="s">
        <v>541</v>
      </c>
      <c r="H300" s="301"/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43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263</v>
      </c>
      <c r="AT300" s="240" t="s">
        <v>163</v>
      </c>
      <c r="AU300" s="240" t="s">
        <v>88</v>
      </c>
      <c r="AY300" s="18" t="s">
        <v>160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263</v>
      </c>
      <c r="BM300" s="240" t="s">
        <v>1722</v>
      </c>
    </row>
    <row r="301" s="12" customFormat="1" ht="22.8" customHeight="1">
      <c r="A301" s="12"/>
      <c r="B301" s="212"/>
      <c r="C301" s="213"/>
      <c r="D301" s="214" t="s">
        <v>77</v>
      </c>
      <c r="E301" s="226" t="s">
        <v>1302</v>
      </c>
      <c r="F301" s="226" t="s">
        <v>1303</v>
      </c>
      <c r="G301" s="213"/>
      <c r="H301" s="213"/>
      <c r="I301" s="216"/>
      <c r="J301" s="227">
        <f>BK301</f>
        <v>0</v>
      </c>
      <c r="K301" s="213"/>
      <c r="L301" s="218"/>
      <c r="M301" s="219"/>
      <c r="N301" s="220"/>
      <c r="O301" s="220"/>
      <c r="P301" s="221">
        <f>SUM(P302:P303)</f>
        <v>0</v>
      </c>
      <c r="Q301" s="220"/>
      <c r="R301" s="221">
        <f>SUM(R302:R303)</f>
        <v>0.0048800000000000007</v>
      </c>
      <c r="S301" s="220"/>
      <c r="T301" s="222">
        <f>SUM(T302:T303)</f>
        <v>0.30988000000000004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3" t="s">
        <v>88</v>
      </c>
      <c r="AT301" s="224" t="s">
        <v>77</v>
      </c>
      <c r="AU301" s="224" t="s">
        <v>86</v>
      </c>
      <c r="AY301" s="223" t="s">
        <v>160</v>
      </c>
      <c r="BK301" s="225">
        <f>SUM(BK302:BK303)</f>
        <v>0</v>
      </c>
    </row>
    <row r="302" s="2" customFormat="1" ht="16.5" customHeight="1">
      <c r="A302" s="39"/>
      <c r="B302" s="40"/>
      <c r="C302" s="228" t="s">
        <v>624</v>
      </c>
      <c r="D302" s="228" t="s">
        <v>163</v>
      </c>
      <c r="E302" s="229" t="s">
        <v>1304</v>
      </c>
      <c r="F302" s="230" t="s">
        <v>1305</v>
      </c>
      <c r="G302" s="231" t="s">
        <v>184</v>
      </c>
      <c r="H302" s="232">
        <v>122</v>
      </c>
      <c r="I302" s="233"/>
      <c r="J302" s="234">
        <f>ROUND(I302*H302,2)</f>
        <v>0</v>
      </c>
      <c r="K302" s="235"/>
      <c r="L302" s="45"/>
      <c r="M302" s="236" t="s">
        <v>1</v>
      </c>
      <c r="N302" s="237" t="s">
        <v>43</v>
      </c>
      <c r="O302" s="92"/>
      <c r="P302" s="238">
        <f>O302*H302</f>
        <v>0</v>
      </c>
      <c r="Q302" s="238">
        <v>4.0000000000000003E-05</v>
      </c>
      <c r="R302" s="238">
        <f>Q302*H302</f>
        <v>0.0048800000000000007</v>
      </c>
      <c r="S302" s="238">
        <v>0.0025400000000000002</v>
      </c>
      <c r="T302" s="239">
        <f>S302*H302</f>
        <v>0.30988000000000004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263</v>
      </c>
      <c r="AT302" s="240" t="s">
        <v>163</v>
      </c>
      <c r="AU302" s="240" t="s">
        <v>88</v>
      </c>
      <c r="AY302" s="18" t="s">
        <v>160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86</v>
      </c>
      <c r="BK302" s="241">
        <f>ROUND(I302*H302,2)</f>
        <v>0</v>
      </c>
      <c r="BL302" s="18" t="s">
        <v>263</v>
      </c>
      <c r="BM302" s="240" t="s">
        <v>1723</v>
      </c>
    </row>
    <row r="303" s="2" customFormat="1" ht="21.75" customHeight="1">
      <c r="A303" s="39"/>
      <c r="B303" s="40"/>
      <c r="C303" s="228" t="s">
        <v>628</v>
      </c>
      <c r="D303" s="228" t="s">
        <v>163</v>
      </c>
      <c r="E303" s="229" t="s">
        <v>1724</v>
      </c>
      <c r="F303" s="230" t="s">
        <v>1725</v>
      </c>
      <c r="G303" s="231" t="s">
        <v>426</v>
      </c>
      <c r="H303" s="232">
        <v>0.31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263</v>
      </c>
      <c r="AT303" s="240" t="s">
        <v>163</v>
      </c>
      <c r="AU303" s="240" t="s">
        <v>88</v>
      </c>
      <c r="AY303" s="18" t="s">
        <v>160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263</v>
      </c>
      <c r="BM303" s="240" t="s">
        <v>1726</v>
      </c>
    </row>
    <row r="304" s="12" customFormat="1" ht="22.8" customHeight="1">
      <c r="A304" s="12"/>
      <c r="B304" s="212"/>
      <c r="C304" s="213"/>
      <c r="D304" s="214" t="s">
        <v>77</v>
      </c>
      <c r="E304" s="226" t="s">
        <v>1307</v>
      </c>
      <c r="F304" s="226" t="s">
        <v>1308</v>
      </c>
      <c r="G304" s="213"/>
      <c r="H304" s="213"/>
      <c r="I304" s="216"/>
      <c r="J304" s="227">
        <f>BK304</f>
        <v>0</v>
      </c>
      <c r="K304" s="213"/>
      <c r="L304" s="218"/>
      <c r="M304" s="219"/>
      <c r="N304" s="220"/>
      <c r="O304" s="220"/>
      <c r="P304" s="221">
        <f>SUM(P305:P311)</f>
        <v>0</v>
      </c>
      <c r="Q304" s="220"/>
      <c r="R304" s="221">
        <f>SUM(R305:R311)</f>
        <v>0.054399999999999997</v>
      </c>
      <c r="S304" s="220"/>
      <c r="T304" s="222">
        <f>SUM(T305:T311)</f>
        <v>0.042279999999999998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3" t="s">
        <v>88</v>
      </c>
      <c r="AT304" s="224" t="s">
        <v>77</v>
      </c>
      <c r="AU304" s="224" t="s">
        <v>86</v>
      </c>
      <c r="AY304" s="223" t="s">
        <v>160</v>
      </c>
      <c r="BK304" s="225">
        <f>SUM(BK305:BK311)</f>
        <v>0</v>
      </c>
    </row>
    <row r="305" s="2" customFormat="1" ht="16.5" customHeight="1">
      <c r="A305" s="39"/>
      <c r="B305" s="40"/>
      <c r="C305" s="228" t="s">
        <v>634</v>
      </c>
      <c r="D305" s="228" t="s">
        <v>163</v>
      </c>
      <c r="E305" s="229" t="s">
        <v>1309</v>
      </c>
      <c r="F305" s="230" t="s">
        <v>1310</v>
      </c>
      <c r="G305" s="231" t="s">
        <v>209</v>
      </c>
      <c r="H305" s="232">
        <v>4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0.01057</v>
      </c>
      <c r="T305" s="239">
        <f>S305*H305</f>
        <v>0.042279999999999998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263</v>
      </c>
      <c r="AT305" s="240" t="s">
        <v>163</v>
      </c>
      <c r="AU305" s="240" t="s">
        <v>88</v>
      </c>
      <c r="AY305" s="18" t="s">
        <v>160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86</v>
      </c>
      <c r="BK305" s="241">
        <f>ROUND(I305*H305,2)</f>
        <v>0</v>
      </c>
      <c r="BL305" s="18" t="s">
        <v>263</v>
      </c>
      <c r="BM305" s="240" t="s">
        <v>1727</v>
      </c>
    </row>
    <row r="306" s="2" customFormat="1" ht="21.75" customHeight="1">
      <c r="A306" s="39"/>
      <c r="B306" s="40"/>
      <c r="C306" s="228" t="s">
        <v>640</v>
      </c>
      <c r="D306" s="228" t="s">
        <v>163</v>
      </c>
      <c r="E306" s="229" t="s">
        <v>1728</v>
      </c>
      <c r="F306" s="230" t="s">
        <v>1729</v>
      </c>
      <c r="G306" s="231" t="s">
        <v>1036</v>
      </c>
      <c r="H306" s="232">
        <v>4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43</v>
      </c>
      <c r="O306" s="92"/>
      <c r="P306" s="238">
        <f>O306*H306</f>
        <v>0</v>
      </c>
      <c r="Q306" s="238">
        <v>0.013599999999999999</v>
      </c>
      <c r="R306" s="238">
        <f>Q306*H306</f>
        <v>0.054399999999999997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263</v>
      </c>
      <c r="AT306" s="240" t="s">
        <v>163</v>
      </c>
      <c r="AU306" s="240" t="s">
        <v>88</v>
      </c>
      <c r="AY306" s="18" t="s">
        <v>160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86</v>
      </c>
      <c r="BK306" s="241">
        <f>ROUND(I306*H306,2)</f>
        <v>0</v>
      </c>
      <c r="BL306" s="18" t="s">
        <v>263</v>
      </c>
      <c r="BM306" s="240" t="s">
        <v>1730</v>
      </c>
    </row>
    <row r="307" s="13" customFormat="1">
      <c r="A307" s="13"/>
      <c r="B307" s="242"/>
      <c r="C307" s="243"/>
      <c r="D307" s="244" t="s">
        <v>169</v>
      </c>
      <c r="E307" s="245" t="s">
        <v>1</v>
      </c>
      <c r="F307" s="246" t="s">
        <v>1731</v>
      </c>
      <c r="G307" s="243"/>
      <c r="H307" s="247">
        <v>2</v>
      </c>
      <c r="I307" s="248"/>
      <c r="J307" s="243"/>
      <c r="K307" s="243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169</v>
      </c>
      <c r="AU307" s="253" t="s">
        <v>88</v>
      </c>
      <c r="AV307" s="13" t="s">
        <v>88</v>
      </c>
      <c r="AW307" s="13" t="s">
        <v>34</v>
      </c>
      <c r="AX307" s="13" t="s">
        <v>78</v>
      </c>
      <c r="AY307" s="253" t="s">
        <v>160</v>
      </c>
    </row>
    <row r="308" s="13" customFormat="1">
      <c r="A308" s="13"/>
      <c r="B308" s="242"/>
      <c r="C308" s="243"/>
      <c r="D308" s="244" t="s">
        <v>169</v>
      </c>
      <c r="E308" s="245" t="s">
        <v>1</v>
      </c>
      <c r="F308" s="246" t="s">
        <v>1732</v>
      </c>
      <c r="G308" s="243"/>
      <c r="H308" s="247">
        <v>1</v>
      </c>
      <c r="I308" s="248"/>
      <c r="J308" s="243"/>
      <c r="K308" s="243"/>
      <c r="L308" s="249"/>
      <c r="M308" s="250"/>
      <c r="N308" s="251"/>
      <c r="O308" s="251"/>
      <c r="P308" s="251"/>
      <c r="Q308" s="251"/>
      <c r="R308" s="251"/>
      <c r="S308" s="251"/>
      <c r="T308" s="25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3" t="s">
        <v>169</v>
      </c>
      <c r="AU308" s="253" t="s">
        <v>88</v>
      </c>
      <c r="AV308" s="13" t="s">
        <v>88</v>
      </c>
      <c r="AW308" s="13" t="s">
        <v>34</v>
      </c>
      <c r="AX308" s="13" t="s">
        <v>78</v>
      </c>
      <c r="AY308" s="253" t="s">
        <v>160</v>
      </c>
    </row>
    <row r="309" s="13" customFormat="1">
      <c r="A309" s="13"/>
      <c r="B309" s="242"/>
      <c r="C309" s="243"/>
      <c r="D309" s="244" t="s">
        <v>169</v>
      </c>
      <c r="E309" s="245" t="s">
        <v>1</v>
      </c>
      <c r="F309" s="246" t="s">
        <v>1733</v>
      </c>
      <c r="G309" s="243"/>
      <c r="H309" s="247">
        <v>1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169</v>
      </c>
      <c r="AU309" s="253" t="s">
        <v>88</v>
      </c>
      <c r="AV309" s="13" t="s">
        <v>88</v>
      </c>
      <c r="AW309" s="13" t="s">
        <v>34</v>
      </c>
      <c r="AX309" s="13" t="s">
        <v>78</v>
      </c>
      <c r="AY309" s="253" t="s">
        <v>160</v>
      </c>
    </row>
    <row r="310" s="16" customFormat="1">
      <c r="A310" s="16"/>
      <c r="B310" s="279"/>
      <c r="C310" s="280"/>
      <c r="D310" s="244" t="s">
        <v>169</v>
      </c>
      <c r="E310" s="281" t="s">
        <v>1</v>
      </c>
      <c r="F310" s="282" t="s">
        <v>205</v>
      </c>
      <c r="G310" s="280"/>
      <c r="H310" s="283">
        <v>4</v>
      </c>
      <c r="I310" s="284"/>
      <c r="J310" s="280"/>
      <c r="K310" s="280"/>
      <c r="L310" s="285"/>
      <c r="M310" s="286"/>
      <c r="N310" s="287"/>
      <c r="O310" s="287"/>
      <c r="P310" s="287"/>
      <c r="Q310" s="287"/>
      <c r="R310" s="287"/>
      <c r="S310" s="287"/>
      <c r="T310" s="288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9" t="s">
        <v>169</v>
      </c>
      <c r="AU310" s="289" t="s">
        <v>88</v>
      </c>
      <c r="AV310" s="16" t="s">
        <v>167</v>
      </c>
      <c r="AW310" s="16" t="s">
        <v>34</v>
      </c>
      <c r="AX310" s="16" t="s">
        <v>86</v>
      </c>
      <c r="AY310" s="289" t="s">
        <v>160</v>
      </c>
    </row>
    <row r="311" s="2" customFormat="1" ht="33" customHeight="1">
      <c r="A311" s="39"/>
      <c r="B311" s="40"/>
      <c r="C311" s="228" t="s">
        <v>645</v>
      </c>
      <c r="D311" s="228" t="s">
        <v>163</v>
      </c>
      <c r="E311" s="229" t="s">
        <v>1734</v>
      </c>
      <c r="F311" s="230" t="s">
        <v>1735</v>
      </c>
      <c r="G311" s="231" t="s">
        <v>426</v>
      </c>
      <c r="H311" s="232">
        <v>0.042000000000000003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263</v>
      </c>
      <c r="AT311" s="240" t="s">
        <v>163</v>
      </c>
      <c r="AU311" s="240" t="s">
        <v>88</v>
      </c>
      <c r="AY311" s="18" t="s">
        <v>160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263</v>
      </c>
      <c r="BM311" s="240" t="s">
        <v>1736</v>
      </c>
    </row>
    <row r="312" s="12" customFormat="1" ht="22.8" customHeight="1">
      <c r="A312" s="12"/>
      <c r="B312" s="212"/>
      <c r="C312" s="213"/>
      <c r="D312" s="214" t="s">
        <v>77</v>
      </c>
      <c r="E312" s="226" t="s">
        <v>466</v>
      </c>
      <c r="F312" s="226" t="s">
        <v>1737</v>
      </c>
      <c r="G312" s="213"/>
      <c r="H312" s="213"/>
      <c r="I312" s="216"/>
      <c r="J312" s="227">
        <f>BK312</f>
        <v>0</v>
      </c>
      <c r="K312" s="213"/>
      <c r="L312" s="218"/>
      <c r="M312" s="219"/>
      <c r="N312" s="220"/>
      <c r="O312" s="220"/>
      <c r="P312" s="221">
        <f>SUM(P313:P321)</f>
        <v>0</v>
      </c>
      <c r="Q312" s="220"/>
      <c r="R312" s="221">
        <f>SUM(R313:R321)</f>
        <v>6.0000000000000008E-05</v>
      </c>
      <c r="S312" s="220"/>
      <c r="T312" s="222">
        <f>SUM(T313:T321)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3" t="s">
        <v>88</v>
      </c>
      <c r="AT312" s="224" t="s">
        <v>77</v>
      </c>
      <c r="AU312" s="224" t="s">
        <v>86</v>
      </c>
      <c r="AY312" s="223" t="s">
        <v>160</v>
      </c>
      <c r="BK312" s="225">
        <f>SUM(BK313:BK321)</f>
        <v>0</v>
      </c>
    </row>
    <row r="313" s="2" customFormat="1" ht="16.5" customHeight="1">
      <c r="A313" s="39"/>
      <c r="B313" s="40"/>
      <c r="C313" s="228" t="s">
        <v>650</v>
      </c>
      <c r="D313" s="228" t="s">
        <v>163</v>
      </c>
      <c r="E313" s="229" t="s">
        <v>1738</v>
      </c>
      <c r="F313" s="230" t="s">
        <v>1739</v>
      </c>
      <c r="G313" s="231" t="s">
        <v>173</v>
      </c>
      <c r="H313" s="232">
        <v>3</v>
      </c>
      <c r="I313" s="233"/>
      <c r="J313" s="234">
        <f>ROUND(I313*H313,2)</f>
        <v>0</v>
      </c>
      <c r="K313" s="235"/>
      <c r="L313" s="45"/>
      <c r="M313" s="236" t="s">
        <v>1</v>
      </c>
      <c r="N313" s="237" t="s">
        <v>43</v>
      </c>
      <c r="O313" s="92"/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263</v>
      </c>
      <c r="AT313" s="240" t="s">
        <v>163</v>
      </c>
      <c r="AU313" s="240" t="s">
        <v>88</v>
      </c>
      <c r="AY313" s="18" t="s">
        <v>160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86</v>
      </c>
      <c r="BK313" s="241">
        <f>ROUND(I313*H313,2)</f>
        <v>0</v>
      </c>
      <c r="BL313" s="18" t="s">
        <v>263</v>
      </c>
      <c r="BM313" s="240" t="s">
        <v>1740</v>
      </c>
    </row>
    <row r="314" s="2" customFormat="1" ht="16.5" customHeight="1">
      <c r="A314" s="39"/>
      <c r="B314" s="40"/>
      <c r="C314" s="290" t="s">
        <v>654</v>
      </c>
      <c r="D314" s="290" t="s">
        <v>311</v>
      </c>
      <c r="E314" s="291" t="s">
        <v>1741</v>
      </c>
      <c r="F314" s="292" t="s">
        <v>1742</v>
      </c>
      <c r="G314" s="293" t="s">
        <v>173</v>
      </c>
      <c r="H314" s="294">
        <v>3</v>
      </c>
      <c r="I314" s="295"/>
      <c r="J314" s="296">
        <f>ROUND(I314*H314,2)</f>
        <v>0</v>
      </c>
      <c r="K314" s="297"/>
      <c r="L314" s="298"/>
      <c r="M314" s="299" t="s">
        <v>1</v>
      </c>
      <c r="N314" s="300" t="s">
        <v>43</v>
      </c>
      <c r="O314" s="92"/>
      <c r="P314" s="238">
        <f>O314*H314</f>
        <v>0</v>
      </c>
      <c r="Q314" s="238">
        <v>2.0000000000000002E-05</v>
      </c>
      <c r="R314" s="238">
        <f>Q314*H314</f>
        <v>6.0000000000000008E-05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347</v>
      </c>
      <c r="AT314" s="240" t="s">
        <v>311</v>
      </c>
      <c r="AU314" s="240" t="s">
        <v>88</v>
      </c>
      <c r="AY314" s="18" t="s">
        <v>160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86</v>
      </c>
      <c r="BK314" s="241">
        <f>ROUND(I314*H314,2)</f>
        <v>0</v>
      </c>
      <c r="BL314" s="18" t="s">
        <v>263</v>
      </c>
      <c r="BM314" s="240" t="s">
        <v>1743</v>
      </c>
    </row>
    <row r="315" s="2" customFormat="1" ht="16.5" customHeight="1">
      <c r="A315" s="39"/>
      <c r="B315" s="40"/>
      <c r="C315" s="228" t="s">
        <v>659</v>
      </c>
      <c r="D315" s="228" t="s">
        <v>163</v>
      </c>
      <c r="E315" s="229" t="s">
        <v>485</v>
      </c>
      <c r="F315" s="230" t="s">
        <v>486</v>
      </c>
      <c r="G315" s="231" t="s">
        <v>184</v>
      </c>
      <c r="H315" s="232">
        <v>50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43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263</v>
      </c>
      <c r="AT315" s="240" t="s">
        <v>163</v>
      </c>
      <c r="AU315" s="240" t="s">
        <v>88</v>
      </c>
      <c r="AY315" s="18" t="s">
        <v>160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263</v>
      </c>
      <c r="BM315" s="240" t="s">
        <v>1744</v>
      </c>
    </row>
    <row r="316" s="2" customFormat="1">
      <c r="A316" s="39"/>
      <c r="B316" s="40"/>
      <c r="C316" s="41"/>
      <c r="D316" s="244" t="s">
        <v>186</v>
      </c>
      <c r="E316" s="41"/>
      <c r="F316" s="254" t="s">
        <v>488</v>
      </c>
      <c r="G316" s="41"/>
      <c r="H316" s="41"/>
      <c r="I316" s="255"/>
      <c r="J316" s="41"/>
      <c r="K316" s="41"/>
      <c r="L316" s="45"/>
      <c r="M316" s="256"/>
      <c r="N316" s="257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186</v>
      </c>
      <c r="AU316" s="18" t="s">
        <v>88</v>
      </c>
    </row>
    <row r="317" s="2" customFormat="1" ht="16.5" customHeight="1">
      <c r="A317" s="39"/>
      <c r="B317" s="40"/>
      <c r="C317" s="290" t="s">
        <v>663</v>
      </c>
      <c r="D317" s="290" t="s">
        <v>311</v>
      </c>
      <c r="E317" s="291" t="s">
        <v>490</v>
      </c>
      <c r="F317" s="292" t="s">
        <v>491</v>
      </c>
      <c r="G317" s="293" t="s">
        <v>184</v>
      </c>
      <c r="H317" s="294">
        <v>50</v>
      </c>
      <c r="I317" s="295"/>
      <c r="J317" s="296">
        <f>ROUND(I317*H317,2)</f>
        <v>0</v>
      </c>
      <c r="K317" s="297"/>
      <c r="L317" s="298"/>
      <c r="M317" s="299" t="s">
        <v>1</v>
      </c>
      <c r="N317" s="300" t="s">
        <v>43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347</v>
      </c>
      <c r="AT317" s="240" t="s">
        <v>311</v>
      </c>
      <c r="AU317" s="240" t="s">
        <v>88</v>
      </c>
      <c r="AY317" s="18" t="s">
        <v>160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86</v>
      </c>
      <c r="BK317" s="241">
        <f>ROUND(I317*H317,2)</f>
        <v>0</v>
      </c>
      <c r="BL317" s="18" t="s">
        <v>263</v>
      </c>
      <c r="BM317" s="240" t="s">
        <v>1745</v>
      </c>
    </row>
    <row r="318" s="2" customFormat="1" ht="16.5" customHeight="1">
      <c r="A318" s="39"/>
      <c r="B318" s="40"/>
      <c r="C318" s="228" t="s">
        <v>667</v>
      </c>
      <c r="D318" s="228" t="s">
        <v>163</v>
      </c>
      <c r="E318" s="229" t="s">
        <v>495</v>
      </c>
      <c r="F318" s="230" t="s">
        <v>496</v>
      </c>
      <c r="G318" s="231" t="s">
        <v>184</v>
      </c>
      <c r="H318" s="232">
        <v>200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43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263</v>
      </c>
      <c r="AT318" s="240" t="s">
        <v>163</v>
      </c>
      <c r="AU318" s="240" t="s">
        <v>88</v>
      </c>
      <c r="AY318" s="18" t="s">
        <v>160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263</v>
      </c>
      <c r="BM318" s="240" t="s">
        <v>1746</v>
      </c>
    </row>
    <row r="319" s="2" customFormat="1" ht="21.75" customHeight="1">
      <c r="A319" s="39"/>
      <c r="B319" s="40"/>
      <c r="C319" s="290" t="s">
        <v>671</v>
      </c>
      <c r="D319" s="290" t="s">
        <v>311</v>
      </c>
      <c r="E319" s="291" t="s">
        <v>499</v>
      </c>
      <c r="F319" s="292" t="s">
        <v>500</v>
      </c>
      <c r="G319" s="293" t="s">
        <v>184</v>
      </c>
      <c r="H319" s="294">
        <v>220</v>
      </c>
      <c r="I319" s="295"/>
      <c r="J319" s="296">
        <f>ROUND(I319*H319,2)</f>
        <v>0</v>
      </c>
      <c r="K319" s="297"/>
      <c r="L319" s="298"/>
      <c r="M319" s="299" t="s">
        <v>1</v>
      </c>
      <c r="N319" s="300" t="s">
        <v>43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347</v>
      </c>
      <c r="AT319" s="240" t="s">
        <v>311</v>
      </c>
      <c r="AU319" s="240" t="s">
        <v>88</v>
      </c>
      <c r="AY319" s="18" t="s">
        <v>160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263</v>
      </c>
      <c r="BM319" s="240" t="s">
        <v>1747</v>
      </c>
    </row>
    <row r="320" s="13" customFormat="1">
      <c r="A320" s="13"/>
      <c r="B320" s="242"/>
      <c r="C320" s="243"/>
      <c r="D320" s="244" t="s">
        <v>169</v>
      </c>
      <c r="E320" s="245" t="s">
        <v>1</v>
      </c>
      <c r="F320" s="246" t="s">
        <v>1748</v>
      </c>
      <c r="G320" s="243"/>
      <c r="H320" s="247">
        <v>220</v>
      </c>
      <c r="I320" s="248"/>
      <c r="J320" s="243"/>
      <c r="K320" s="243"/>
      <c r="L320" s="249"/>
      <c r="M320" s="250"/>
      <c r="N320" s="251"/>
      <c r="O320" s="251"/>
      <c r="P320" s="251"/>
      <c r="Q320" s="251"/>
      <c r="R320" s="251"/>
      <c r="S320" s="251"/>
      <c r="T320" s="25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3" t="s">
        <v>169</v>
      </c>
      <c r="AU320" s="253" t="s">
        <v>88</v>
      </c>
      <c r="AV320" s="13" t="s">
        <v>88</v>
      </c>
      <c r="AW320" s="13" t="s">
        <v>34</v>
      </c>
      <c r="AX320" s="13" t="s">
        <v>78</v>
      </c>
      <c r="AY320" s="253" t="s">
        <v>160</v>
      </c>
    </row>
    <row r="321" s="16" customFormat="1">
      <c r="A321" s="16"/>
      <c r="B321" s="279"/>
      <c r="C321" s="280"/>
      <c r="D321" s="244" t="s">
        <v>169</v>
      </c>
      <c r="E321" s="281" t="s">
        <v>1</v>
      </c>
      <c r="F321" s="282" t="s">
        <v>205</v>
      </c>
      <c r="G321" s="280"/>
      <c r="H321" s="283">
        <v>220</v>
      </c>
      <c r="I321" s="284"/>
      <c r="J321" s="280"/>
      <c r="K321" s="280"/>
      <c r="L321" s="285"/>
      <c r="M321" s="286"/>
      <c r="N321" s="287"/>
      <c r="O321" s="287"/>
      <c r="P321" s="287"/>
      <c r="Q321" s="287"/>
      <c r="R321" s="287"/>
      <c r="S321" s="287"/>
      <c r="T321" s="288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89" t="s">
        <v>169</v>
      </c>
      <c r="AU321" s="289" t="s">
        <v>88</v>
      </c>
      <c r="AV321" s="16" t="s">
        <v>167</v>
      </c>
      <c r="AW321" s="16" t="s">
        <v>34</v>
      </c>
      <c r="AX321" s="16" t="s">
        <v>86</v>
      </c>
      <c r="AY321" s="289" t="s">
        <v>160</v>
      </c>
    </row>
    <row r="322" s="12" customFormat="1" ht="22.8" customHeight="1">
      <c r="A322" s="12"/>
      <c r="B322" s="212"/>
      <c r="C322" s="213"/>
      <c r="D322" s="214" t="s">
        <v>77</v>
      </c>
      <c r="E322" s="226" t="s">
        <v>1318</v>
      </c>
      <c r="F322" s="226" t="s">
        <v>1319</v>
      </c>
      <c r="G322" s="213"/>
      <c r="H322" s="213"/>
      <c r="I322" s="216"/>
      <c r="J322" s="227">
        <f>BK322</f>
        <v>0</v>
      </c>
      <c r="K322" s="213"/>
      <c r="L322" s="218"/>
      <c r="M322" s="219"/>
      <c r="N322" s="220"/>
      <c r="O322" s="220"/>
      <c r="P322" s="221">
        <f>SUM(P323:P350)</f>
        <v>0</v>
      </c>
      <c r="Q322" s="220"/>
      <c r="R322" s="221">
        <f>SUM(R323:R350)</f>
        <v>0.33834419999999998</v>
      </c>
      <c r="S322" s="220"/>
      <c r="T322" s="222">
        <f>SUM(T323:T350)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3" t="s">
        <v>88</v>
      </c>
      <c r="AT322" s="224" t="s">
        <v>77</v>
      </c>
      <c r="AU322" s="224" t="s">
        <v>86</v>
      </c>
      <c r="AY322" s="223" t="s">
        <v>160</v>
      </c>
      <c r="BK322" s="225">
        <f>SUM(BK323:BK350)</f>
        <v>0</v>
      </c>
    </row>
    <row r="323" s="2" customFormat="1" ht="21.75" customHeight="1">
      <c r="A323" s="39"/>
      <c r="B323" s="40"/>
      <c r="C323" s="228" t="s">
        <v>675</v>
      </c>
      <c r="D323" s="228" t="s">
        <v>163</v>
      </c>
      <c r="E323" s="229" t="s">
        <v>1749</v>
      </c>
      <c r="F323" s="230" t="s">
        <v>1750</v>
      </c>
      <c r="G323" s="231" t="s">
        <v>209</v>
      </c>
      <c r="H323" s="232">
        <v>22.199999999999999</v>
      </c>
      <c r="I323" s="233"/>
      <c r="J323" s="234">
        <f>ROUND(I323*H323,2)</f>
        <v>0</v>
      </c>
      <c r="K323" s="235"/>
      <c r="L323" s="45"/>
      <c r="M323" s="236" t="s">
        <v>1</v>
      </c>
      <c r="N323" s="237" t="s">
        <v>43</v>
      </c>
      <c r="O323" s="92"/>
      <c r="P323" s="238">
        <f>O323*H323</f>
        <v>0</v>
      </c>
      <c r="Q323" s="238">
        <v>0.01223</v>
      </c>
      <c r="R323" s="238">
        <f>Q323*H323</f>
        <v>0.27150599999999997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263</v>
      </c>
      <c r="AT323" s="240" t="s">
        <v>163</v>
      </c>
      <c r="AU323" s="240" t="s">
        <v>88</v>
      </c>
      <c r="AY323" s="18" t="s">
        <v>160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263</v>
      </c>
      <c r="BM323" s="240" t="s">
        <v>1751</v>
      </c>
    </row>
    <row r="324" s="14" customFormat="1">
      <c r="A324" s="14"/>
      <c r="B324" s="258"/>
      <c r="C324" s="259"/>
      <c r="D324" s="244" t="s">
        <v>169</v>
      </c>
      <c r="E324" s="260" t="s">
        <v>1</v>
      </c>
      <c r="F324" s="261" t="s">
        <v>1472</v>
      </c>
      <c r="G324" s="259"/>
      <c r="H324" s="260" t="s">
        <v>1</v>
      </c>
      <c r="I324" s="262"/>
      <c r="J324" s="259"/>
      <c r="K324" s="259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169</v>
      </c>
      <c r="AU324" s="267" t="s">
        <v>88</v>
      </c>
      <c r="AV324" s="14" t="s">
        <v>86</v>
      </c>
      <c r="AW324" s="14" t="s">
        <v>34</v>
      </c>
      <c r="AX324" s="14" t="s">
        <v>78</v>
      </c>
      <c r="AY324" s="267" t="s">
        <v>160</v>
      </c>
    </row>
    <row r="325" s="13" customFormat="1">
      <c r="A325" s="13"/>
      <c r="B325" s="242"/>
      <c r="C325" s="243"/>
      <c r="D325" s="244" t="s">
        <v>169</v>
      </c>
      <c r="E325" s="245" t="s">
        <v>1</v>
      </c>
      <c r="F325" s="246" t="s">
        <v>1491</v>
      </c>
      <c r="G325" s="243"/>
      <c r="H325" s="247">
        <v>10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169</v>
      </c>
      <c r="AU325" s="253" t="s">
        <v>88</v>
      </c>
      <c r="AV325" s="13" t="s">
        <v>88</v>
      </c>
      <c r="AW325" s="13" t="s">
        <v>34</v>
      </c>
      <c r="AX325" s="13" t="s">
        <v>78</v>
      </c>
      <c r="AY325" s="253" t="s">
        <v>160</v>
      </c>
    </row>
    <row r="326" s="14" customFormat="1">
      <c r="A326" s="14"/>
      <c r="B326" s="258"/>
      <c r="C326" s="259"/>
      <c r="D326" s="244" t="s">
        <v>169</v>
      </c>
      <c r="E326" s="260" t="s">
        <v>1</v>
      </c>
      <c r="F326" s="261" t="s">
        <v>1468</v>
      </c>
      <c r="G326" s="259"/>
      <c r="H326" s="260" t="s">
        <v>1</v>
      </c>
      <c r="I326" s="262"/>
      <c r="J326" s="259"/>
      <c r="K326" s="259"/>
      <c r="L326" s="263"/>
      <c r="M326" s="264"/>
      <c r="N326" s="265"/>
      <c r="O326" s="265"/>
      <c r="P326" s="265"/>
      <c r="Q326" s="265"/>
      <c r="R326" s="265"/>
      <c r="S326" s="265"/>
      <c r="T326" s="26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7" t="s">
        <v>169</v>
      </c>
      <c r="AU326" s="267" t="s">
        <v>88</v>
      </c>
      <c r="AV326" s="14" t="s">
        <v>86</v>
      </c>
      <c r="AW326" s="14" t="s">
        <v>34</v>
      </c>
      <c r="AX326" s="14" t="s">
        <v>78</v>
      </c>
      <c r="AY326" s="267" t="s">
        <v>160</v>
      </c>
    </row>
    <row r="327" s="13" customFormat="1">
      <c r="A327" s="13"/>
      <c r="B327" s="242"/>
      <c r="C327" s="243"/>
      <c r="D327" s="244" t="s">
        <v>169</v>
      </c>
      <c r="E327" s="245" t="s">
        <v>1</v>
      </c>
      <c r="F327" s="246" t="s">
        <v>1492</v>
      </c>
      <c r="G327" s="243"/>
      <c r="H327" s="247">
        <v>3.52</v>
      </c>
      <c r="I327" s="248"/>
      <c r="J327" s="243"/>
      <c r="K327" s="243"/>
      <c r="L327" s="249"/>
      <c r="M327" s="250"/>
      <c r="N327" s="251"/>
      <c r="O327" s="251"/>
      <c r="P327" s="251"/>
      <c r="Q327" s="251"/>
      <c r="R327" s="251"/>
      <c r="S327" s="251"/>
      <c r="T327" s="25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3" t="s">
        <v>169</v>
      </c>
      <c r="AU327" s="253" t="s">
        <v>88</v>
      </c>
      <c r="AV327" s="13" t="s">
        <v>88</v>
      </c>
      <c r="AW327" s="13" t="s">
        <v>34</v>
      </c>
      <c r="AX327" s="13" t="s">
        <v>78</v>
      </c>
      <c r="AY327" s="253" t="s">
        <v>160</v>
      </c>
    </row>
    <row r="328" s="14" customFormat="1">
      <c r="A328" s="14"/>
      <c r="B328" s="258"/>
      <c r="C328" s="259"/>
      <c r="D328" s="244" t="s">
        <v>169</v>
      </c>
      <c r="E328" s="260" t="s">
        <v>1</v>
      </c>
      <c r="F328" s="261" t="s">
        <v>1474</v>
      </c>
      <c r="G328" s="259"/>
      <c r="H328" s="260" t="s">
        <v>1</v>
      </c>
      <c r="I328" s="262"/>
      <c r="J328" s="259"/>
      <c r="K328" s="259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169</v>
      </c>
      <c r="AU328" s="267" t="s">
        <v>88</v>
      </c>
      <c r="AV328" s="14" t="s">
        <v>86</v>
      </c>
      <c r="AW328" s="14" t="s">
        <v>34</v>
      </c>
      <c r="AX328" s="14" t="s">
        <v>78</v>
      </c>
      <c r="AY328" s="267" t="s">
        <v>160</v>
      </c>
    </row>
    <row r="329" s="13" customFormat="1">
      <c r="A329" s="13"/>
      <c r="B329" s="242"/>
      <c r="C329" s="243"/>
      <c r="D329" s="244" t="s">
        <v>169</v>
      </c>
      <c r="E329" s="245" t="s">
        <v>1</v>
      </c>
      <c r="F329" s="246" t="s">
        <v>1493</v>
      </c>
      <c r="G329" s="243"/>
      <c r="H329" s="247">
        <v>5.7999999999999998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169</v>
      </c>
      <c r="AU329" s="253" t="s">
        <v>88</v>
      </c>
      <c r="AV329" s="13" t="s">
        <v>88</v>
      </c>
      <c r="AW329" s="13" t="s">
        <v>34</v>
      </c>
      <c r="AX329" s="13" t="s">
        <v>78</v>
      </c>
      <c r="AY329" s="253" t="s">
        <v>160</v>
      </c>
    </row>
    <row r="330" s="13" customFormat="1">
      <c r="A330" s="13"/>
      <c r="B330" s="242"/>
      <c r="C330" s="243"/>
      <c r="D330" s="244" t="s">
        <v>169</v>
      </c>
      <c r="E330" s="245" t="s">
        <v>1</v>
      </c>
      <c r="F330" s="246" t="s">
        <v>1494</v>
      </c>
      <c r="G330" s="243"/>
      <c r="H330" s="247">
        <v>2.8799999999999999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169</v>
      </c>
      <c r="AU330" s="253" t="s">
        <v>88</v>
      </c>
      <c r="AV330" s="13" t="s">
        <v>88</v>
      </c>
      <c r="AW330" s="13" t="s">
        <v>34</v>
      </c>
      <c r="AX330" s="13" t="s">
        <v>78</v>
      </c>
      <c r="AY330" s="253" t="s">
        <v>160</v>
      </c>
    </row>
    <row r="331" s="16" customFormat="1">
      <c r="A331" s="16"/>
      <c r="B331" s="279"/>
      <c r="C331" s="280"/>
      <c r="D331" s="244" t="s">
        <v>169</v>
      </c>
      <c r="E331" s="281" t="s">
        <v>1</v>
      </c>
      <c r="F331" s="282" t="s">
        <v>205</v>
      </c>
      <c r="G331" s="280"/>
      <c r="H331" s="283">
        <v>22.199999999999999</v>
      </c>
      <c r="I331" s="284"/>
      <c r="J331" s="280"/>
      <c r="K331" s="280"/>
      <c r="L331" s="285"/>
      <c r="M331" s="286"/>
      <c r="N331" s="287"/>
      <c r="O331" s="287"/>
      <c r="P331" s="287"/>
      <c r="Q331" s="287"/>
      <c r="R331" s="287"/>
      <c r="S331" s="287"/>
      <c r="T331" s="288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89" t="s">
        <v>169</v>
      </c>
      <c r="AU331" s="289" t="s">
        <v>88</v>
      </c>
      <c r="AV331" s="16" t="s">
        <v>167</v>
      </c>
      <c r="AW331" s="16" t="s">
        <v>34</v>
      </c>
      <c r="AX331" s="16" t="s">
        <v>86</v>
      </c>
      <c r="AY331" s="289" t="s">
        <v>160</v>
      </c>
    </row>
    <row r="332" s="2" customFormat="1" ht="21.75" customHeight="1">
      <c r="A332" s="39"/>
      <c r="B332" s="40"/>
      <c r="C332" s="228" t="s">
        <v>681</v>
      </c>
      <c r="D332" s="228" t="s">
        <v>163</v>
      </c>
      <c r="E332" s="229" t="s">
        <v>1752</v>
      </c>
      <c r="F332" s="230" t="s">
        <v>1753</v>
      </c>
      <c r="G332" s="231" t="s">
        <v>209</v>
      </c>
      <c r="H332" s="232">
        <v>5.3300000000000001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43</v>
      </c>
      <c r="O332" s="92"/>
      <c r="P332" s="238">
        <f>O332*H332</f>
        <v>0</v>
      </c>
      <c r="Q332" s="238">
        <v>0.012540000000000001</v>
      </c>
      <c r="R332" s="238">
        <f>Q332*H332</f>
        <v>0.0668382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263</v>
      </c>
      <c r="AT332" s="240" t="s">
        <v>163</v>
      </c>
      <c r="AU332" s="240" t="s">
        <v>88</v>
      </c>
      <c r="AY332" s="18" t="s">
        <v>160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86</v>
      </c>
      <c r="BK332" s="241">
        <f>ROUND(I332*H332,2)</f>
        <v>0</v>
      </c>
      <c r="BL332" s="18" t="s">
        <v>263</v>
      </c>
      <c r="BM332" s="240" t="s">
        <v>1754</v>
      </c>
    </row>
    <row r="333" s="14" customFormat="1">
      <c r="A333" s="14"/>
      <c r="B333" s="258"/>
      <c r="C333" s="259"/>
      <c r="D333" s="244" t="s">
        <v>169</v>
      </c>
      <c r="E333" s="260" t="s">
        <v>1</v>
      </c>
      <c r="F333" s="261" t="s">
        <v>1755</v>
      </c>
      <c r="G333" s="259"/>
      <c r="H333" s="260" t="s">
        <v>1</v>
      </c>
      <c r="I333" s="262"/>
      <c r="J333" s="259"/>
      <c r="K333" s="259"/>
      <c r="L333" s="263"/>
      <c r="M333" s="264"/>
      <c r="N333" s="265"/>
      <c r="O333" s="265"/>
      <c r="P333" s="265"/>
      <c r="Q333" s="265"/>
      <c r="R333" s="265"/>
      <c r="S333" s="265"/>
      <c r="T333" s="26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7" t="s">
        <v>169</v>
      </c>
      <c r="AU333" s="267" t="s">
        <v>88</v>
      </c>
      <c r="AV333" s="14" t="s">
        <v>86</v>
      </c>
      <c r="AW333" s="14" t="s">
        <v>34</v>
      </c>
      <c r="AX333" s="14" t="s">
        <v>78</v>
      </c>
      <c r="AY333" s="267" t="s">
        <v>160</v>
      </c>
    </row>
    <row r="334" s="13" customFormat="1">
      <c r="A334" s="13"/>
      <c r="B334" s="242"/>
      <c r="C334" s="243"/>
      <c r="D334" s="244" t="s">
        <v>169</v>
      </c>
      <c r="E334" s="245" t="s">
        <v>1</v>
      </c>
      <c r="F334" s="246" t="s">
        <v>1496</v>
      </c>
      <c r="G334" s="243"/>
      <c r="H334" s="247">
        <v>5.3300000000000001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169</v>
      </c>
      <c r="AU334" s="253" t="s">
        <v>88</v>
      </c>
      <c r="AV334" s="13" t="s">
        <v>88</v>
      </c>
      <c r="AW334" s="13" t="s">
        <v>34</v>
      </c>
      <c r="AX334" s="13" t="s">
        <v>78</v>
      </c>
      <c r="AY334" s="253" t="s">
        <v>160</v>
      </c>
    </row>
    <row r="335" s="16" customFormat="1">
      <c r="A335" s="16"/>
      <c r="B335" s="279"/>
      <c r="C335" s="280"/>
      <c r="D335" s="244" t="s">
        <v>169</v>
      </c>
      <c r="E335" s="281" t="s">
        <v>1</v>
      </c>
      <c r="F335" s="282" t="s">
        <v>205</v>
      </c>
      <c r="G335" s="280"/>
      <c r="H335" s="283">
        <v>5.3300000000000001</v>
      </c>
      <c r="I335" s="284"/>
      <c r="J335" s="280"/>
      <c r="K335" s="280"/>
      <c r="L335" s="285"/>
      <c r="M335" s="286"/>
      <c r="N335" s="287"/>
      <c r="O335" s="287"/>
      <c r="P335" s="287"/>
      <c r="Q335" s="287"/>
      <c r="R335" s="287"/>
      <c r="S335" s="287"/>
      <c r="T335" s="28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89" t="s">
        <v>169</v>
      </c>
      <c r="AU335" s="289" t="s">
        <v>88</v>
      </c>
      <c r="AV335" s="16" t="s">
        <v>167</v>
      </c>
      <c r="AW335" s="16" t="s">
        <v>34</v>
      </c>
      <c r="AX335" s="16" t="s">
        <v>86</v>
      </c>
      <c r="AY335" s="289" t="s">
        <v>160</v>
      </c>
    </row>
    <row r="336" s="2" customFormat="1" ht="33" customHeight="1">
      <c r="A336" s="39"/>
      <c r="B336" s="40"/>
      <c r="C336" s="228" t="s">
        <v>685</v>
      </c>
      <c r="D336" s="228" t="s">
        <v>163</v>
      </c>
      <c r="E336" s="229" t="s">
        <v>1756</v>
      </c>
      <c r="F336" s="230" t="s">
        <v>1757</v>
      </c>
      <c r="G336" s="231" t="s">
        <v>209</v>
      </c>
      <c r="H336" s="232">
        <v>33.670000000000002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43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263</v>
      </c>
      <c r="AT336" s="240" t="s">
        <v>163</v>
      </c>
      <c r="AU336" s="240" t="s">
        <v>88</v>
      </c>
      <c r="AY336" s="18" t="s">
        <v>160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263</v>
      </c>
      <c r="BM336" s="240" t="s">
        <v>1758</v>
      </c>
    </row>
    <row r="337" s="14" customFormat="1">
      <c r="A337" s="14"/>
      <c r="B337" s="258"/>
      <c r="C337" s="259"/>
      <c r="D337" s="244" t="s">
        <v>169</v>
      </c>
      <c r="E337" s="260" t="s">
        <v>1</v>
      </c>
      <c r="F337" s="261" t="s">
        <v>1464</v>
      </c>
      <c r="G337" s="259"/>
      <c r="H337" s="260" t="s">
        <v>1</v>
      </c>
      <c r="I337" s="262"/>
      <c r="J337" s="259"/>
      <c r="K337" s="259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169</v>
      </c>
      <c r="AU337" s="267" t="s">
        <v>88</v>
      </c>
      <c r="AV337" s="14" t="s">
        <v>86</v>
      </c>
      <c r="AW337" s="14" t="s">
        <v>34</v>
      </c>
      <c r="AX337" s="14" t="s">
        <v>78</v>
      </c>
      <c r="AY337" s="267" t="s">
        <v>160</v>
      </c>
    </row>
    <row r="338" s="13" customFormat="1">
      <c r="A338" s="13"/>
      <c r="B338" s="242"/>
      <c r="C338" s="243"/>
      <c r="D338" s="244" t="s">
        <v>169</v>
      </c>
      <c r="E338" s="245" t="s">
        <v>1</v>
      </c>
      <c r="F338" s="246" t="s">
        <v>1489</v>
      </c>
      <c r="G338" s="243"/>
      <c r="H338" s="247">
        <v>9.6199999999999992</v>
      </c>
      <c r="I338" s="248"/>
      <c r="J338" s="243"/>
      <c r="K338" s="243"/>
      <c r="L338" s="249"/>
      <c r="M338" s="250"/>
      <c r="N338" s="251"/>
      <c r="O338" s="251"/>
      <c r="P338" s="251"/>
      <c r="Q338" s="251"/>
      <c r="R338" s="251"/>
      <c r="S338" s="251"/>
      <c r="T338" s="25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3" t="s">
        <v>169</v>
      </c>
      <c r="AU338" s="253" t="s">
        <v>88</v>
      </c>
      <c r="AV338" s="13" t="s">
        <v>88</v>
      </c>
      <c r="AW338" s="13" t="s">
        <v>34</v>
      </c>
      <c r="AX338" s="13" t="s">
        <v>78</v>
      </c>
      <c r="AY338" s="253" t="s">
        <v>160</v>
      </c>
    </row>
    <row r="339" s="14" customFormat="1">
      <c r="A339" s="14"/>
      <c r="B339" s="258"/>
      <c r="C339" s="259"/>
      <c r="D339" s="244" t="s">
        <v>169</v>
      </c>
      <c r="E339" s="260" t="s">
        <v>1</v>
      </c>
      <c r="F339" s="261" t="s">
        <v>1466</v>
      </c>
      <c r="G339" s="259"/>
      <c r="H339" s="260" t="s">
        <v>1</v>
      </c>
      <c r="I339" s="262"/>
      <c r="J339" s="259"/>
      <c r="K339" s="259"/>
      <c r="L339" s="263"/>
      <c r="M339" s="264"/>
      <c r="N339" s="265"/>
      <c r="O339" s="265"/>
      <c r="P339" s="265"/>
      <c r="Q339" s="265"/>
      <c r="R339" s="265"/>
      <c r="S339" s="265"/>
      <c r="T339" s="26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7" t="s">
        <v>169</v>
      </c>
      <c r="AU339" s="267" t="s">
        <v>88</v>
      </c>
      <c r="AV339" s="14" t="s">
        <v>86</v>
      </c>
      <c r="AW339" s="14" t="s">
        <v>34</v>
      </c>
      <c r="AX339" s="14" t="s">
        <v>78</v>
      </c>
      <c r="AY339" s="267" t="s">
        <v>160</v>
      </c>
    </row>
    <row r="340" s="13" customFormat="1">
      <c r="A340" s="13"/>
      <c r="B340" s="242"/>
      <c r="C340" s="243"/>
      <c r="D340" s="244" t="s">
        <v>169</v>
      </c>
      <c r="E340" s="245" t="s">
        <v>1</v>
      </c>
      <c r="F340" s="246" t="s">
        <v>1490</v>
      </c>
      <c r="G340" s="243"/>
      <c r="H340" s="247">
        <v>24.050000000000001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169</v>
      </c>
      <c r="AU340" s="253" t="s">
        <v>88</v>
      </c>
      <c r="AV340" s="13" t="s">
        <v>88</v>
      </c>
      <c r="AW340" s="13" t="s">
        <v>34</v>
      </c>
      <c r="AX340" s="13" t="s">
        <v>78</v>
      </c>
      <c r="AY340" s="253" t="s">
        <v>160</v>
      </c>
    </row>
    <row r="341" s="16" customFormat="1">
      <c r="A341" s="16"/>
      <c r="B341" s="279"/>
      <c r="C341" s="280"/>
      <c r="D341" s="244" t="s">
        <v>169</v>
      </c>
      <c r="E341" s="281" t="s">
        <v>1</v>
      </c>
      <c r="F341" s="282" t="s">
        <v>205</v>
      </c>
      <c r="G341" s="280"/>
      <c r="H341" s="283">
        <v>33.670000000000002</v>
      </c>
      <c r="I341" s="284"/>
      <c r="J341" s="280"/>
      <c r="K341" s="280"/>
      <c r="L341" s="285"/>
      <c r="M341" s="286"/>
      <c r="N341" s="287"/>
      <c r="O341" s="287"/>
      <c r="P341" s="287"/>
      <c r="Q341" s="287"/>
      <c r="R341" s="287"/>
      <c r="S341" s="287"/>
      <c r="T341" s="288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89" t="s">
        <v>169</v>
      </c>
      <c r="AU341" s="289" t="s">
        <v>88</v>
      </c>
      <c r="AV341" s="16" t="s">
        <v>167</v>
      </c>
      <c r="AW341" s="16" t="s">
        <v>34</v>
      </c>
      <c r="AX341" s="16" t="s">
        <v>86</v>
      </c>
      <c r="AY341" s="289" t="s">
        <v>160</v>
      </c>
    </row>
    <row r="342" s="2" customFormat="1" ht="33" customHeight="1">
      <c r="A342" s="39"/>
      <c r="B342" s="40"/>
      <c r="C342" s="290" t="s">
        <v>689</v>
      </c>
      <c r="D342" s="290" t="s">
        <v>311</v>
      </c>
      <c r="E342" s="291" t="s">
        <v>1759</v>
      </c>
      <c r="F342" s="292" t="s">
        <v>1760</v>
      </c>
      <c r="G342" s="293" t="s">
        <v>209</v>
      </c>
      <c r="H342" s="294">
        <v>35.353999999999999</v>
      </c>
      <c r="I342" s="295"/>
      <c r="J342" s="296">
        <f>ROUND(I342*H342,2)</f>
        <v>0</v>
      </c>
      <c r="K342" s="297"/>
      <c r="L342" s="298"/>
      <c r="M342" s="299" t="s">
        <v>1</v>
      </c>
      <c r="N342" s="300" t="s">
        <v>43</v>
      </c>
      <c r="O342" s="92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347</v>
      </c>
      <c r="AT342" s="240" t="s">
        <v>311</v>
      </c>
      <c r="AU342" s="240" t="s">
        <v>88</v>
      </c>
      <c r="AY342" s="18" t="s">
        <v>160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86</v>
      </c>
      <c r="BK342" s="241">
        <f>ROUND(I342*H342,2)</f>
        <v>0</v>
      </c>
      <c r="BL342" s="18" t="s">
        <v>263</v>
      </c>
      <c r="BM342" s="240" t="s">
        <v>1761</v>
      </c>
    </row>
    <row r="343" s="13" customFormat="1">
      <c r="A343" s="13"/>
      <c r="B343" s="242"/>
      <c r="C343" s="243"/>
      <c r="D343" s="244" t="s">
        <v>169</v>
      </c>
      <c r="E343" s="243"/>
      <c r="F343" s="246" t="s">
        <v>1762</v>
      </c>
      <c r="G343" s="243"/>
      <c r="H343" s="247">
        <v>35.353999999999999</v>
      </c>
      <c r="I343" s="248"/>
      <c r="J343" s="243"/>
      <c r="K343" s="243"/>
      <c r="L343" s="249"/>
      <c r="M343" s="250"/>
      <c r="N343" s="251"/>
      <c r="O343" s="251"/>
      <c r="P343" s="251"/>
      <c r="Q343" s="251"/>
      <c r="R343" s="251"/>
      <c r="S343" s="251"/>
      <c r="T343" s="25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3" t="s">
        <v>169</v>
      </c>
      <c r="AU343" s="253" t="s">
        <v>88</v>
      </c>
      <c r="AV343" s="13" t="s">
        <v>88</v>
      </c>
      <c r="AW343" s="13" t="s">
        <v>4</v>
      </c>
      <c r="AX343" s="13" t="s">
        <v>86</v>
      </c>
      <c r="AY343" s="253" t="s">
        <v>160</v>
      </c>
    </row>
    <row r="344" s="2" customFormat="1" ht="21.75" customHeight="1">
      <c r="A344" s="39"/>
      <c r="B344" s="40"/>
      <c r="C344" s="228" t="s">
        <v>693</v>
      </c>
      <c r="D344" s="228" t="s">
        <v>163</v>
      </c>
      <c r="E344" s="229" t="s">
        <v>1763</v>
      </c>
      <c r="F344" s="230" t="s">
        <v>1764</v>
      </c>
      <c r="G344" s="231" t="s">
        <v>184</v>
      </c>
      <c r="H344" s="232">
        <v>33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263</v>
      </c>
      <c r="AT344" s="240" t="s">
        <v>163</v>
      </c>
      <c r="AU344" s="240" t="s">
        <v>88</v>
      </c>
      <c r="AY344" s="18" t="s">
        <v>160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86</v>
      </c>
      <c r="BK344" s="241">
        <f>ROUND(I344*H344,2)</f>
        <v>0</v>
      </c>
      <c r="BL344" s="18" t="s">
        <v>263</v>
      </c>
      <c r="BM344" s="240" t="s">
        <v>1765</v>
      </c>
    </row>
    <row r="345" s="14" customFormat="1">
      <c r="A345" s="14"/>
      <c r="B345" s="258"/>
      <c r="C345" s="259"/>
      <c r="D345" s="244" t="s">
        <v>169</v>
      </c>
      <c r="E345" s="260" t="s">
        <v>1</v>
      </c>
      <c r="F345" s="261" t="s">
        <v>1464</v>
      </c>
      <c r="G345" s="259"/>
      <c r="H345" s="260" t="s">
        <v>1</v>
      </c>
      <c r="I345" s="262"/>
      <c r="J345" s="259"/>
      <c r="K345" s="259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169</v>
      </c>
      <c r="AU345" s="267" t="s">
        <v>88</v>
      </c>
      <c r="AV345" s="14" t="s">
        <v>86</v>
      </c>
      <c r="AW345" s="14" t="s">
        <v>34</v>
      </c>
      <c r="AX345" s="14" t="s">
        <v>78</v>
      </c>
      <c r="AY345" s="267" t="s">
        <v>160</v>
      </c>
    </row>
    <row r="346" s="13" customFormat="1">
      <c r="A346" s="13"/>
      <c r="B346" s="242"/>
      <c r="C346" s="243"/>
      <c r="D346" s="244" t="s">
        <v>169</v>
      </c>
      <c r="E346" s="245" t="s">
        <v>1</v>
      </c>
      <c r="F346" s="246" t="s">
        <v>1766</v>
      </c>
      <c r="G346" s="243"/>
      <c r="H346" s="247">
        <v>12.6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169</v>
      </c>
      <c r="AU346" s="253" t="s">
        <v>88</v>
      </c>
      <c r="AV346" s="13" t="s">
        <v>88</v>
      </c>
      <c r="AW346" s="13" t="s">
        <v>34</v>
      </c>
      <c r="AX346" s="13" t="s">
        <v>78</v>
      </c>
      <c r="AY346" s="253" t="s">
        <v>160</v>
      </c>
    </row>
    <row r="347" s="14" customFormat="1">
      <c r="A347" s="14"/>
      <c r="B347" s="258"/>
      <c r="C347" s="259"/>
      <c r="D347" s="244" t="s">
        <v>169</v>
      </c>
      <c r="E347" s="260" t="s">
        <v>1</v>
      </c>
      <c r="F347" s="261" t="s">
        <v>1466</v>
      </c>
      <c r="G347" s="259"/>
      <c r="H347" s="260" t="s">
        <v>1</v>
      </c>
      <c r="I347" s="262"/>
      <c r="J347" s="259"/>
      <c r="K347" s="259"/>
      <c r="L347" s="263"/>
      <c r="M347" s="264"/>
      <c r="N347" s="265"/>
      <c r="O347" s="265"/>
      <c r="P347" s="265"/>
      <c r="Q347" s="265"/>
      <c r="R347" s="265"/>
      <c r="S347" s="265"/>
      <c r="T347" s="26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7" t="s">
        <v>169</v>
      </c>
      <c r="AU347" s="267" t="s">
        <v>88</v>
      </c>
      <c r="AV347" s="14" t="s">
        <v>86</v>
      </c>
      <c r="AW347" s="14" t="s">
        <v>34</v>
      </c>
      <c r="AX347" s="14" t="s">
        <v>78</v>
      </c>
      <c r="AY347" s="267" t="s">
        <v>160</v>
      </c>
    </row>
    <row r="348" s="13" customFormat="1">
      <c r="A348" s="13"/>
      <c r="B348" s="242"/>
      <c r="C348" s="243"/>
      <c r="D348" s="244" t="s">
        <v>169</v>
      </c>
      <c r="E348" s="245" t="s">
        <v>1</v>
      </c>
      <c r="F348" s="246" t="s">
        <v>1767</v>
      </c>
      <c r="G348" s="243"/>
      <c r="H348" s="247">
        <v>20.399999999999999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169</v>
      </c>
      <c r="AU348" s="253" t="s">
        <v>88</v>
      </c>
      <c r="AV348" s="13" t="s">
        <v>88</v>
      </c>
      <c r="AW348" s="13" t="s">
        <v>34</v>
      </c>
      <c r="AX348" s="13" t="s">
        <v>78</v>
      </c>
      <c r="AY348" s="253" t="s">
        <v>160</v>
      </c>
    </row>
    <row r="349" s="16" customFormat="1">
      <c r="A349" s="16"/>
      <c r="B349" s="279"/>
      <c r="C349" s="280"/>
      <c r="D349" s="244" t="s">
        <v>169</v>
      </c>
      <c r="E349" s="281" t="s">
        <v>1</v>
      </c>
      <c r="F349" s="282" t="s">
        <v>205</v>
      </c>
      <c r="G349" s="280"/>
      <c r="H349" s="283">
        <v>33</v>
      </c>
      <c r="I349" s="284"/>
      <c r="J349" s="280"/>
      <c r="K349" s="280"/>
      <c r="L349" s="285"/>
      <c r="M349" s="286"/>
      <c r="N349" s="287"/>
      <c r="O349" s="287"/>
      <c r="P349" s="287"/>
      <c r="Q349" s="287"/>
      <c r="R349" s="287"/>
      <c r="S349" s="287"/>
      <c r="T349" s="288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89" t="s">
        <v>169</v>
      </c>
      <c r="AU349" s="289" t="s">
        <v>88</v>
      </c>
      <c r="AV349" s="16" t="s">
        <v>167</v>
      </c>
      <c r="AW349" s="16" t="s">
        <v>34</v>
      </c>
      <c r="AX349" s="16" t="s">
        <v>86</v>
      </c>
      <c r="AY349" s="289" t="s">
        <v>160</v>
      </c>
    </row>
    <row r="350" s="2" customFormat="1" ht="21.75" customHeight="1">
      <c r="A350" s="39"/>
      <c r="B350" s="40"/>
      <c r="C350" s="228" t="s">
        <v>697</v>
      </c>
      <c r="D350" s="228" t="s">
        <v>163</v>
      </c>
      <c r="E350" s="229" t="s">
        <v>1330</v>
      </c>
      <c r="F350" s="230" t="s">
        <v>1331</v>
      </c>
      <c r="G350" s="231" t="s">
        <v>541</v>
      </c>
      <c r="H350" s="301"/>
      <c r="I350" s="233"/>
      <c r="J350" s="234">
        <f>ROUND(I350*H350,2)</f>
        <v>0</v>
      </c>
      <c r="K350" s="235"/>
      <c r="L350" s="45"/>
      <c r="M350" s="236" t="s">
        <v>1</v>
      </c>
      <c r="N350" s="237" t="s">
        <v>43</v>
      </c>
      <c r="O350" s="92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263</v>
      </c>
      <c r="AT350" s="240" t="s">
        <v>163</v>
      </c>
      <c r="AU350" s="240" t="s">
        <v>88</v>
      </c>
      <c r="AY350" s="18" t="s">
        <v>160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86</v>
      </c>
      <c r="BK350" s="241">
        <f>ROUND(I350*H350,2)</f>
        <v>0</v>
      </c>
      <c r="BL350" s="18" t="s">
        <v>263</v>
      </c>
      <c r="BM350" s="240" t="s">
        <v>1768</v>
      </c>
    </row>
    <row r="351" s="12" customFormat="1" ht="22.8" customHeight="1">
      <c r="A351" s="12"/>
      <c r="B351" s="212"/>
      <c r="C351" s="213"/>
      <c r="D351" s="214" t="s">
        <v>77</v>
      </c>
      <c r="E351" s="226" t="s">
        <v>543</v>
      </c>
      <c r="F351" s="226" t="s">
        <v>544</v>
      </c>
      <c r="G351" s="213"/>
      <c r="H351" s="213"/>
      <c r="I351" s="216"/>
      <c r="J351" s="227">
        <f>BK351</f>
        <v>0</v>
      </c>
      <c r="K351" s="213"/>
      <c r="L351" s="218"/>
      <c r="M351" s="219"/>
      <c r="N351" s="220"/>
      <c r="O351" s="220"/>
      <c r="P351" s="221">
        <f>SUM(P352:P366)</f>
        <v>0</v>
      </c>
      <c r="Q351" s="220"/>
      <c r="R351" s="221">
        <f>SUM(R352:R366)</f>
        <v>0.11391</v>
      </c>
      <c r="S351" s="220"/>
      <c r="T351" s="222">
        <f>SUM(T352:T366)</f>
        <v>0.13100000000000001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3" t="s">
        <v>88</v>
      </c>
      <c r="AT351" s="224" t="s">
        <v>77</v>
      </c>
      <c r="AU351" s="224" t="s">
        <v>86</v>
      </c>
      <c r="AY351" s="223" t="s">
        <v>160</v>
      </c>
      <c r="BK351" s="225">
        <f>SUM(BK352:BK366)</f>
        <v>0</v>
      </c>
    </row>
    <row r="352" s="2" customFormat="1" ht="21.75" customHeight="1">
      <c r="A352" s="39"/>
      <c r="B352" s="40"/>
      <c r="C352" s="228" t="s">
        <v>701</v>
      </c>
      <c r="D352" s="228" t="s">
        <v>163</v>
      </c>
      <c r="E352" s="229" t="s">
        <v>1769</v>
      </c>
      <c r="F352" s="230" t="s">
        <v>1770</v>
      </c>
      <c r="G352" s="231" t="s">
        <v>173</v>
      </c>
      <c r="H352" s="232">
        <v>6</v>
      </c>
      <c r="I352" s="233"/>
      <c r="J352" s="234">
        <f>ROUND(I352*H352,2)</f>
        <v>0</v>
      </c>
      <c r="K352" s="235"/>
      <c r="L352" s="45"/>
      <c r="M352" s="236" t="s">
        <v>1</v>
      </c>
      <c r="N352" s="237" t="s">
        <v>43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263</v>
      </c>
      <c r="AT352" s="240" t="s">
        <v>163</v>
      </c>
      <c r="AU352" s="240" t="s">
        <v>88</v>
      </c>
      <c r="AY352" s="18" t="s">
        <v>160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86</v>
      </c>
      <c r="BK352" s="241">
        <f>ROUND(I352*H352,2)</f>
        <v>0</v>
      </c>
      <c r="BL352" s="18" t="s">
        <v>263</v>
      </c>
      <c r="BM352" s="240" t="s">
        <v>1771</v>
      </c>
    </row>
    <row r="353" s="2" customFormat="1" ht="21.75" customHeight="1">
      <c r="A353" s="39"/>
      <c r="B353" s="40"/>
      <c r="C353" s="290" t="s">
        <v>705</v>
      </c>
      <c r="D353" s="290" t="s">
        <v>311</v>
      </c>
      <c r="E353" s="291" t="s">
        <v>1772</v>
      </c>
      <c r="F353" s="292" t="s">
        <v>1773</v>
      </c>
      <c r="G353" s="293" t="s">
        <v>173</v>
      </c>
      <c r="H353" s="294">
        <v>4</v>
      </c>
      <c r="I353" s="295"/>
      <c r="J353" s="296">
        <f>ROUND(I353*H353,2)</f>
        <v>0</v>
      </c>
      <c r="K353" s="297"/>
      <c r="L353" s="298"/>
      <c r="M353" s="299" t="s">
        <v>1</v>
      </c>
      <c r="N353" s="300" t="s">
        <v>43</v>
      </c>
      <c r="O353" s="92"/>
      <c r="P353" s="238">
        <f>O353*H353</f>
        <v>0</v>
      </c>
      <c r="Q353" s="238">
        <v>0.016</v>
      </c>
      <c r="R353" s="238">
        <f>Q353*H353</f>
        <v>0.064000000000000001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347</v>
      </c>
      <c r="AT353" s="240" t="s">
        <v>311</v>
      </c>
      <c r="AU353" s="240" t="s">
        <v>88</v>
      </c>
      <c r="AY353" s="18" t="s">
        <v>160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86</v>
      </c>
      <c r="BK353" s="241">
        <f>ROUND(I353*H353,2)</f>
        <v>0</v>
      </c>
      <c r="BL353" s="18" t="s">
        <v>263</v>
      </c>
      <c r="BM353" s="240" t="s">
        <v>1774</v>
      </c>
    </row>
    <row r="354" s="2" customFormat="1" ht="21.75" customHeight="1">
      <c r="A354" s="39"/>
      <c r="B354" s="40"/>
      <c r="C354" s="290" t="s">
        <v>709</v>
      </c>
      <c r="D354" s="290" t="s">
        <v>311</v>
      </c>
      <c r="E354" s="291" t="s">
        <v>1775</v>
      </c>
      <c r="F354" s="292" t="s">
        <v>1776</v>
      </c>
      <c r="G354" s="293" t="s">
        <v>173</v>
      </c>
      <c r="H354" s="294">
        <v>1</v>
      </c>
      <c r="I354" s="295"/>
      <c r="J354" s="296">
        <f>ROUND(I354*H354,2)</f>
        <v>0</v>
      </c>
      <c r="K354" s="297"/>
      <c r="L354" s="298"/>
      <c r="M354" s="299" t="s">
        <v>1</v>
      </c>
      <c r="N354" s="300" t="s">
        <v>43</v>
      </c>
      <c r="O354" s="92"/>
      <c r="P354" s="238">
        <f>O354*H354</f>
        <v>0</v>
      </c>
      <c r="Q354" s="238">
        <v>0.02</v>
      </c>
      <c r="R354" s="238">
        <f>Q354*H354</f>
        <v>0.02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347</v>
      </c>
      <c r="AT354" s="240" t="s">
        <v>311</v>
      </c>
      <c r="AU354" s="240" t="s">
        <v>88</v>
      </c>
      <c r="AY354" s="18" t="s">
        <v>160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263</v>
      </c>
      <c r="BM354" s="240" t="s">
        <v>1777</v>
      </c>
    </row>
    <row r="355" s="2" customFormat="1" ht="21.75" customHeight="1">
      <c r="A355" s="39"/>
      <c r="B355" s="40"/>
      <c r="C355" s="290" t="s">
        <v>713</v>
      </c>
      <c r="D355" s="290" t="s">
        <v>311</v>
      </c>
      <c r="E355" s="291" t="s">
        <v>1778</v>
      </c>
      <c r="F355" s="292" t="s">
        <v>1779</v>
      </c>
      <c r="G355" s="293" t="s">
        <v>173</v>
      </c>
      <c r="H355" s="294">
        <v>1</v>
      </c>
      <c r="I355" s="295"/>
      <c r="J355" s="296">
        <f>ROUND(I355*H355,2)</f>
        <v>0</v>
      </c>
      <c r="K355" s="297"/>
      <c r="L355" s="298"/>
      <c r="M355" s="299" t="s">
        <v>1</v>
      </c>
      <c r="N355" s="300" t="s">
        <v>43</v>
      </c>
      <c r="O355" s="92"/>
      <c r="P355" s="238">
        <f>O355*H355</f>
        <v>0</v>
      </c>
      <c r="Q355" s="238">
        <v>0.014500000000000001</v>
      </c>
      <c r="R355" s="238">
        <f>Q355*H355</f>
        <v>0.014500000000000001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347</v>
      </c>
      <c r="AT355" s="240" t="s">
        <v>311</v>
      </c>
      <c r="AU355" s="240" t="s">
        <v>88</v>
      </c>
      <c r="AY355" s="18" t="s">
        <v>160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86</v>
      </c>
      <c r="BK355" s="241">
        <f>ROUND(I355*H355,2)</f>
        <v>0</v>
      </c>
      <c r="BL355" s="18" t="s">
        <v>263</v>
      </c>
      <c r="BM355" s="240" t="s">
        <v>1780</v>
      </c>
    </row>
    <row r="356" s="2" customFormat="1" ht="16.5" customHeight="1">
      <c r="A356" s="39"/>
      <c r="B356" s="40"/>
      <c r="C356" s="228" t="s">
        <v>717</v>
      </c>
      <c r="D356" s="228" t="s">
        <v>163</v>
      </c>
      <c r="E356" s="229" t="s">
        <v>1781</v>
      </c>
      <c r="F356" s="230" t="s">
        <v>1782</v>
      </c>
      <c r="G356" s="231" t="s">
        <v>173</v>
      </c>
      <c r="H356" s="232">
        <v>6</v>
      </c>
      <c r="I356" s="233"/>
      <c r="J356" s="234">
        <f>ROUND(I356*H356,2)</f>
        <v>0</v>
      </c>
      <c r="K356" s="235"/>
      <c r="L356" s="45"/>
      <c r="M356" s="236" t="s">
        <v>1</v>
      </c>
      <c r="N356" s="237" t="s">
        <v>43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263</v>
      </c>
      <c r="AT356" s="240" t="s">
        <v>163</v>
      </c>
      <c r="AU356" s="240" t="s">
        <v>88</v>
      </c>
      <c r="AY356" s="18" t="s">
        <v>160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86</v>
      </c>
      <c r="BK356" s="241">
        <f>ROUND(I356*H356,2)</f>
        <v>0</v>
      </c>
      <c r="BL356" s="18" t="s">
        <v>263</v>
      </c>
      <c r="BM356" s="240" t="s">
        <v>1783</v>
      </c>
    </row>
    <row r="357" s="2" customFormat="1" ht="21.75" customHeight="1">
      <c r="A357" s="39"/>
      <c r="B357" s="40"/>
      <c r="C357" s="228" t="s">
        <v>723</v>
      </c>
      <c r="D357" s="228" t="s">
        <v>163</v>
      </c>
      <c r="E357" s="229" t="s">
        <v>1784</v>
      </c>
      <c r="F357" s="230" t="s">
        <v>1785</v>
      </c>
      <c r="G357" s="231" t="s">
        <v>173</v>
      </c>
      <c r="H357" s="232">
        <v>6</v>
      </c>
      <c r="I357" s="233"/>
      <c r="J357" s="234">
        <f>ROUND(I357*H357,2)</f>
        <v>0</v>
      </c>
      <c r="K357" s="235"/>
      <c r="L357" s="45"/>
      <c r="M357" s="236" t="s">
        <v>1</v>
      </c>
      <c r="N357" s="237" t="s">
        <v>43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263</v>
      </c>
      <c r="AT357" s="240" t="s">
        <v>163</v>
      </c>
      <c r="AU357" s="240" t="s">
        <v>88</v>
      </c>
      <c r="AY357" s="18" t="s">
        <v>160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86</v>
      </c>
      <c r="BK357" s="241">
        <f>ROUND(I357*H357,2)</f>
        <v>0</v>
      </c>
      <c r="BL357" s="18" t="s">
        <v>263</v>
      </c>
      <c r="BM357" s="240" t="s">
        <v>1786</v>
      </c>
    </row>
    <row r="358" s="2" customFormat="1" ht="21.75" customHeight="1">
      <c r="A358" s="39"/>
      <c r="B358" s="40"/>
      <c r="C358" s="290" t="s">
        <v>731</v>
      </c>
      <c r="D358" s="290" t="s">
        <v>311</v>
      </c>
      <c r="E358" s="291" t="s">
        <v>1787</v>
      </c>
      <c r="F358" s="292" t="s">
        <v>1788</v>
      </c>
      <c r="G358" s="293" t="s">
        <v>173</v>
      </c>
      <c r="H358" s="294">
        <v>6</v>
      </c>
      <c r="I358" s="295"/>
      <c r="J358" s="296">
        <f>ROUND(I358*H358,2)</f>
        <v>0</v>
      </c>
      <c r="K358" s="297"/>
      <c r="L358" s="298"/>
      <c r="M358" s="299" t="s">
        <v>1</v>
      </c>
      <c r="N358" s="300" t="s">
        <v>43</v>
      </c>
      <c r="O358" s="92"/>
      <c r="P358" s="238">
        <f>O358*H358</f>
        <v>0</v>
      </c>
      <c r="Q358" s="238">
        <v>0.0011999999999999999</v>
      </c>
      <c r="R358" s="238">
        <f>Q358*H358</f>
        <v>0.0071999999999999998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347</v>
      </c>
      <c r="AT358" s="240" t="s">
        <v>311</v>
      </c>
      <c r="AU358" s="240" t="s">
        <v>88</v>
      </c>
      <c r="AY358" s="18" t="s">
        <v>160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263</v>
      </c>
      <c r="BM358" s="240" t="s">
        <v>1789</v>
      </c>
    </row>
    <row r="359" s="2" customFormat="1" ht="16.5" customHeight="1">
      <c r="A359" s="39"/>
      <c r="B359" s="40"/>
      <c r="C359" s="290" t="s">
        <v>735</v>
      </c>
      <c r="D359" s="290" t="s">
        <v>311</v>
      </c>
      <c r="E359" s="291" t="s">
        <v>1790</v>
      </c>
      <c r="F359" s="292" t="s">
        <v>1791</v>
      </c>
      <c r="G359" s="293" t="s">
        <v>173</v>
      </c>
      <c r="H359" s="294">
        <v>6</v>
      </c>
      <c r="I359" s="295"/>
      <c r="J359" s="296">
        <f>ROUND(I359*H359,2)</f>
        <v>0</v>
      </c>
      <c r="K359" s="297"/>
      <c r="L359" s="298"/>
      <c r="M359" s="299" t="s">
        <v>1</v>
      </c>
      <c r="N359" s="300" t="s">
        <v>43</v>
      </c>
      <c r="O359" s="92"/>
      <c r="P359" s="238">
        <f>O359*H359</f>
        <v>0</v>
      </c>
      <c r="Q359" s="238">
        <v>0.00014999999999999999</v>
      </c>
      <c r="R359" s="238">
        <f>Q359*H359</f>
        <v>0.00089999999999999998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347</v>
      </c>
      <c r="AT359" s="240" t="s">
        <v>311</v>
      </c>
      <c r="AU359" s="240" t="s">
        <v>88</v>
      </c>
      <c r="AY359" s="18" t="s">
        <v>160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86</v>
      </c>
      <c r="BK359" s="241">
        <f>ROUND(I359*H359,2)</f>
        <v>0</v>
      </c>
      <c r="BL359" s="18" t="s">
        <v>263</v>
      </c>
      <c r="BM359" s="240" t="s">
        <v>1792</v>
      </c>
    </row>
    <row r="360" s="2" customFormat="1" ht="21.75" customHeight="1">
      <c r="A360" s="39"/>
      <c r="B360" s="40"/>
      <c r="C360" s="228" t="s">
        <v>741</v>
      </c>
      <c r="D360" s="228" t="s">
        <v>163</v>
      </c>
      <c r="E360" s="229" t="s">
        <v>1793</v>
      </c>
      <c r="F360" s="230" t="s">
        <v>1794</v>
      </c>
      <c r="G360" s="231" t="s">
        <v>173</v>
      </c>
      <c r="H360" s="232">
        <v>6</v>
      </c>
      <c r="I360" s="233"/>
      <c r="J360" s="234">
        <f>ROUND(I360*H360,2)</f>
        <v>0</v>
      </c>
      <c r="K360" s="235"/>
      <c r="L360" s="45"/>
      <c r="M360" s="236" t="s">
        <v>1</v>
      </c>
      <c r="N360" s="237" t="s">
        <v>43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263</v>
      </c>
      <c r="AT360" s="240" t="s">
        <v>163</v>
      </c>
      <c r="AU360" s="240" t="s">
        <v>88</v>
      </c>
      <c r="AY360" s="18" t="s">
        <v>160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86</v>
      </c>
      <c r="BK360" s="241">
        <f>ROUND(I360*H360,2)</f>
        <v>0</v>
      </c>
      <c r="BL360" s="18" t="s">
        <v>263</v>
      </c>
      <c r="BM360" s="240" t="s">
        <v>1795</v>
      </c>
    </row>
    <row r="361" s="2" customFormat="1" ht="21.75" customHeight="1">
      <c r="A361" s="39"/>
      <c r="B361" s="40"/>
      <c r="C361" s="290" t="s">
        <v>745</v>
      </c>
      <c r="D361" s="290" t="s">
        <v>311</v>
      </c>
      <c r="E361" s="291" t="s">
        <v>1796</v>
      </c>
      <c r="F361" s="292" t="s">
        <v>1797</v>
      </c>
      <c r="G361" s="293" t="s">
        <v>173</v>
      </c>
      <c r="H361" s="294">
        <v>5</v>
      </c>
      <c r="I361" s="295"/>
      <c r="J361" s="296">
        <f>ROUND(I361*H361,2)</f>
        <v>0</v>
      </c>
      <c r="K361" s="297"/>
      <c r="L361" s="298"/>
      <c r="M361" s="299" t="s">
        <v>1</v>
      </c>
      <c r="N361" s="300" t="s">
        <v>43</v>
      </c>
      <c r="O361" s="92"/>
      <c r="P361" s="238">
        <f>O361*H361</f>
        <v>0</v>
      </c>
      <c r="Q361" s="238">
        <v>0.00123</v>
      </c>
      <c r="R361" s="238">
        <f>Q361*H361</f>
        <v>0.0061500000000000001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347</v>
      </c>
      <c r="AT361" s="240" t="s">
        <v>311</v>
      </c>
      <c r="AU361" s="240" t="s">
        <v>88</v>
      </c>
      <c r="AY361" s="18" t="s">
        <v>160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86</v>
      </c>
      <c r="BK361" s="241">
        <f>ROUND(I361*H361,2)</f>
        <v>0</v>
      </c>
      <c r="BL361" s="18" t="s">
        <v>263</v>
      </c>
      <c r="BM361" s="240" t="s">
        <v>1798</v>
      </c>
    </row>
    <row r="362" s="2" customFormat="1" ht="21.75" customHeight="1">
      <c r="A362" s="39"/>
      <c r="B362" s="40"/>
      <c r="C362" s="290" t="s">
        <v>750</v>
      </c>
      <c r="D362" s="290" t="s">
        <v>311</v>
      </c>
      <c r="E362" s="291" t="s">
        <v>1799</v>
      </c>
      <c r="F362" s="292" t="s">
        <v>1800</v>
      </c>
      <c r="G362" s="293" t="s">
        <v>173</v>
      </c>
      <c r="H362" s="294">
        <v>1</v>
      </c>
      <c r="I362" s="295"/>
      <c r="J362" s="296">
        <f>ROUND(I362*H362,2)</f>
        <v>0</v>
      </c>
      <c r="K362" s="297"/>
      <c r="L362" s="298"/>
      <c r="M362" s="299" t="s">
        <v>1</v>
      </c>
      <c r="N362" s="300" t="s">
        <v>43</v>
      </c>
      <c r="O362" s="92"/>
      <c r="P362" s="238">
        <f>O362*H362</f>
        <v>0</v>
      </c>
      <c r="Q362" s="238">
        <v>0.00108</v>
      </c>
      <c r="R362" s="238">
        <f>Q362*H362</f>
        <v>0.00108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347</v>
      </c>
      <c r="AT362" s="240" t="s">
        <v>311</v>
      </c>
      <c r="AU362" s="240" t="s">
        <v>88</v>
      </c>
      <c r="AY362" s="18" t="s">
        <v>160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86</v>
      </c>
      <c r="BK362" s="241">
        <f>ROUND(I362*H362,2)</f>
        <v>0</v>
      </c>
      <c r="BL362" s="18" t="s">
        <v>263</v>
      </c>
      <c r="BM362" s="240" t="s">
        <v>1801</v>
      </c>
    </row>
    <row r="363" s="2" customFormat="1" ht="33" customHeight="1">
      <c r="A363" s="39"/>
      <c r="B363" s="40"/>
      <c r="C363" s="228" t="s">
        <v>754</v>
      </c>
      <c r="D363" s="228" t="s">
        <v>163</v>
      </c>
      <c r="E363" s="229" t="s">
        <v>1802</v>
      </c>
      <c r="F363" s="230" t="s">
        <v>1803</v>
      </c>
      <c r="G363" s="231" t="s">
        <v>173</v>
      </c>
      <c r="H363" s="232">
        <v>1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263</v>
      </c>
      <c r="AT363" s="240" t="s">
        <v>163</v>
      </c>
      <c r="AU363" s="240" t="s">
        <v>88</v>
      </c>
      <c r="AY363" s="18" t="s">
        <v>160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86</v>
      </c>
      <c r="BK363" s="241">
        <f>ROUND(I363*H363,2)</f>
        <v>0</v>
      </c>
      <c r="BL363" s="18" t="s">
        <v>263</v>
      </c>
      <c r="BM363" s="240" t="s">
        <v>1804</v>
      </c>
    </row>
    <row r="364" s="2" customFormat="1" ht="21.75" customHeight="1">
      <c r="A364" s="39"/>
      <c r="B364" s="40"/>
      <c r="C364" s="228" t="s">
        <v>758</v>
      </c>
      <c r="D364" s="228" t="s">
        <v>163</v>
      </c>
      <c r="E364" s="229" t="s">
        <v>1805</v>
      </c>
      <c r="F364" s="230" t="s">
        <v>1806</v>
      </c>
      <c r="G364" s="231" t="s">
        <v>173</v>
      </c>
      <c r="H364" s="232">
        <v>1</v>
      </c>
      <c r="I364" s="233"/>
      <c r="J364" s="234">
        <f>ROUND(I364*H364,2)</f>
        <v>0</v>
      </c>
      <c r="K364" s="235"/>
      <c r="L364" s="45"/>
      <c r="M364" s="236" t="s">
        <v>1</v>
      </c>
      <c r="N364" s="237" t="s">
        <v>43</v>
      </c>
      <c r="O364" s="92"/>
      <c r="P364" s="238">
        <f>O364*H364</f>
        <v>0</v>
      </c>
      <c r="Q364" s="238">
        <v>8.0000000000000007E-05</v>
      </c>
      <c r="R364" s="238">
        <f>Q364*H364</f>
        <v>8.0000000000000007E-05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263</v>
      </c>
      <c r="AT364" s="240" t="s">
        <v>163</v>
      </c>
      <c r="AU364" s="240" t="s">
        <v>88</v>
      </c>
      <c r="AY364" s="18" t="s">
        <v>160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86</v>
      </c>
      <c r="BK364" s="241">
        <f>ROUND(I364*H364,2)</f>
        <v>0</v>
      </c>
      <c r="BL364" s="18" t="s">
        <v>263</v>
      </c>
      <c r="BM364" s="240" t="s">
        <v>1807</v>
      </c>
    </row>
    <row r="365" s="2" customFormat="1" ht="21.75" customHeight="1">
      <c r="A365" s="39"/>
      <c r="B365" s="40"/>
      <c r="C365" s="228" t="s">
        <v>763</v>
      </c>
      <c r="D365" s="228" t="s">
        <v>163</v>
      </c>
      <c r="E365" s="229" t="s">
        <v>1808</v>
      </c>
      <c r="F365" s="230" t="s">
        <v>1809</v>
      </c>
      <c r="G365" s="231" t="s">
        <v>173</v>
      </c>
      <c r="H365" s="232">
        <v>1</v>
      </c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43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0.13100000000000001</v>
      </c>
      <c r="T365" s="239">
        <f>S365*H365</f>
        <v>0.13100000000000001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263</v>
      </c>
      <c r="AT365" s="240" t="s">
        <v>163</v>
      </c>
      <c r="AU365" s="240" t="s">
        <v>88</v>
      </c>
      <c r="AY365" s="18" t="s">
        <v>160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86</v>
      </c>
      <c r="BK365" s="241">
        <f>ROUND(I365*H365,2)</f>
        <v>0</v>
      </c>
      <c r="BL365" s="18" t="s">
        <v>263</v>
      </c>
      <c r="BM365" s="240" t="s">
        <v>1810</v>
      </c>
    </row>
    <row r="366" s="2" customFormat="1" ht="21.75" customHeight="1">
      <c r="A366" s="39"/>
      <c r="B366" s="40"/>
      <c r="C366" s="228" t="s">
        <v>767</v>
      </c>
      <c r="D366" s="228" t="s">
        <v>163</v>
      </c>
      <c r="E366" s="229" t="s">
        <v>635</v>
      </c>
      <c r="F366" s="230" t="s">
        <v>636</v>
      </c>
      <c r="G366" s="231" t="s">
        <v>541</v>
      </c>
      <c r="H366" s="301"/>
      <c r="I366" s="233"/>
      <c r="J366" s="234">
        <f>ROUND(I366*H366,2)</f>
        <v>0</v>
      </c>
      <c r="K366" s="235"/>
      <c r="L366" s="45"/>
      <c r="M366" s="236" t="s">
        <v>1</v>
      </c>
      <c r="N366" s="237" t="s">
        <v>43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263</v>
      </c>
      <c r="AT366" s="240" t="s">
        <v>163</v>
      </c>
      <c r="AU366" s="240" t="s">
        <v>88</v>
      </c>
      <c r="AY366" s="18" t="s">
        <v>160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86</v>
      </c>
      <c r="BK366" s="241">
        <f>ROUND(I366*H366,2)</f>
        <v>0</v>
      </c>
      <c r="BL366" s="18" t="s">
        <v>263</v>
      </c>
      <c r="BM366" s="240" t="s">
        <v>1811</v>
      </c>
    </row>
    <row r="367" s="12" customFormat="1" ht="22.8" customHeight="1">
      <c r="A367" s="12"/>
      <c r="B367" s="212"/>
      <c r="C367" s="213"/>
      <c r="D367" s="214" t="s">
        <v>77</v>
      </c>
      <c r="E367" s="226" t="s">
        <v>1344</v>
      </c>
      <c r="F367" s="226" t="s">
        <v>1345</v>
      </c>
      <c r="G367" s="213"/>
      <c r="H367" s="213"/>
      <c r="I367" s="216"/>
      <c r="J367" s="227">
        <f>BK367</f>
        <v>0</v>
      </c>
      <c r="K367" s="213"/>
      <c r="L367" s="218"/>
      <c r="M367" s="219"/>
      <c r="N367" s="220"/>
      <c r="O367" s="220"/>
      <c r="P367" s="221">
        <f>SUM(P368:P376)</f>
        <v>0</v>
      </c>
      <c r="Q367" s="220"/>
      <c r="R367" s="221">
        <f>SUM(R368:R376)</f>
        <v>0.047969999999999999</v>
      </c>
      <c r="S367" s="220"/>
      <c r="T367" s="222">
        <f>SUM(T368:T376)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3" t="s">
        <v>88</v>
      </c>
      <c r="AT367" s="224" t="s">
        <v>77</v>
      </c>
      <c r="AU367" s="224" t="s">
        <v>86</v>
      </c>
      <c r="AY367" s="223" t="s">
        <v>160</v>
      </c>
      <c r="BK367" s="225">
        <f>SUM(BK368:BK376)</f>
        <v>0</v>
      </c>
    </row>
    <row r="368" s="2" customFormat="1" ht="16.5" customHeight="1">
      <c r="A368" s="39"/>
      <c r="B368" s="40"/>
      <c r="C368" s="228" t="s">
        <v>1812</v>
      </c>
      <c r="D368" s="228" t="s">
        <v>163</v>
      </c>
      <c r="E368" s="229" t="s">
        <v>1346</v>
      </c>
      <c r="F368" s="230" t="s">
        <v>1347</v>
      </c>
      <c r="G368" s="231" t="s">
        <v>209</v>
      </c>
      <c r="H368" s="232">
        <v>5.3300000000000001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43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263</v>
      </c>
      <c r="AT368" s="240" t="s">
        <v>163</v>
      </c>
      <c r="AU368" s="240" t="s">
        <v>88</v>
      </c>
      <c r="AY368" s="18" t="s">
        <v>160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86</v>
      </c>
      <c r="BK368" s="241">
        <f>ROUND(I368*H368,2)</f>
        <v>0</v>
      </c>
      <c r="BL368" s="18" t="s">
        <v>263</v>
      </c>
      <c r="BM368" s="240" t="s">
        <v>1813</v>
      </c>
    </row>
    <row r="369" s="2" customFormat="1" ht="21.75" customHeight="1">
      <c r="A369" s="39"/>
      <c r="B369" s="40"/>
      <c r="C369" s="228" t="s">
        <v>1814</v>
      </c>
      <c r="D369" s="228" t="s">
        <v>163</v>
      </c>
      <c r="E369" s="229" t="s">
        <v>1815</v>
      </c>
      <c r="F369" s="230" t="s">
        <v>1816</v>
      </c>
      <c r="G369" s="231" t="s">
        <v>209</v>
      </c>
      <c r="H369" s="232">
        <v>5.3300000000000001</v>
      </c>
      <c r="I369" s="233"/>
      <c r="J369" s="234">
        <f>ROUND(I369*H369,2)</f>
        <v>0</v>
      </c>
      <c r="K369" s="235"/>
      <c r="L369" s="45"/>
      <c r="M369" s="236" t="s">
        <v>1</v>
      </c>
      <c r="N369" s="237" t="s">
        <v>43</v>
      </c>
      <c r="O369" s="92"/>
      <c r="P369" s="238">
        <f>O369*H369</f>
        <v>0</v>
      </c>
      <c r="Q369" s="238">
        <v>0.0074999999999999997</v>
      </c>
      <c r="R369" s="238">
        <f>Q369*H369</f>
        <v>0.039974999999999997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263</v>
      </c>
      <c r="AT369" s="240" t="s">
        <v>163</v>
      </c>
      <c r="AU369" s="240" t="s">
        <v>88</v>
      </c>
      <c r="AY369" s="18" t="s">
        <v>160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86</v>
      </c>
      <c r="BK369" s="241">
        <f>ROUND(I369*H369,2)</f>
        <v>0</v>
      </c>
      <c r="BL369" s="18" t="s">
        <v>263</v>
      </c>
      <c r="BM369" s="240" t="s">
        <v>1817</v>
      </c>
    </row>
    <row r="370" s="2" customFormat="1" ht="21.75" customHeight="1">
      <c r="A370" s="39"/>
      <c r="B370" s="40"/>
      <c r="C370" s="228" t="s">
        <v>1818</v>
      </c>
      <c r="D370" s="228" t="s">
        <v>163</v>
      </c>
      <c r="E370" s="229" t="s">
        <v>1364</v>
      </c>
      <c r="F370" s="230" t="s">
        <v>1365</v>
      </c>
      <c r="G370" s="231" t="s">
        <v>209</v>
      </c>
      <c r="H370" s="232">
        <v>5.3300000000000001</v>
      </c>
      <c r="I370" s="233"/>
      <c r="J370" s="234">
        <f>ROUND(I370*H370,2)</f>
        <v>0</v>
      </c>
      <c r="K370" s="235"/>
      <c r="L370" s="45"/>
      <c r="M370" s="236" t="s">
        <v>1</v>
      </c>
      <c r="N370" s="237" t="s">
        <v>43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263</v>
      </c>
      <c r="AT370" s="240" t="s">
        <v>163</v>
      </c>
      <c r="AU370" s="240" t="s">
        <v>88</v>
      </c>
      <c r="AY370" s="18" t="s">
        <v>160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86</v>
      </c>
      <c r="BK370" s="241">
        <f>ROUND(I370*H370,2)</f>
        <v>0</v>
      </c>
      <c r="BL370" s="18" t="s">
        <v>263</v>
      </c>
      <c r="BM370" s="240" t="s">
        <v>1819</v>
      </c>
    </row>
    <row r="371" s="13" customFormat="1">
      <c r="A371" s="13"/>
      <c r="B371" s="242"/>
      <c r="C371" s="243"/>
      <c r="D371" s="244" t="s">
        <v>169</v>
      </c>
      <c r="E371" s="245" t="s">
        <v>1</v>
      </c>
      <c r="F371" s="246" t="s">
        <v>1496</v>
      </c>
      <c r="G371" s="243"/>
      <c r="H371" s="247">
        <v>5.3300000000000001</v>
      </c>
      <c r="I371" s="248"/>
      <c r="J371" s="243"/>
      <c r="K371" s="243"/>
      <c r="L371" s="249"/>
      <c r="M371" s="250"/>
      <c r="N371" s="251"/>
      <c r="O371" s="251"/>
      <c r="P371" s="251"/>
      <c r="Q371" s="251"/>
      <c r="R371" s="251"/>
      <c r="S371" s="251"/>
      <c r="T371" s="25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3" t="s">
        <v>169</v>
      </c>
      <c r="AU371" s="253" t="s">
        <v>88</v>
      </c>
      <c r="AV371" s="13" t="s">
        <v>88</v>
      </c>
      <c r="AW371" s="13" t="s">
        <v>34</v>
      </c>
      <c r="AX371" s="13" t="s">
        <v>86</v>
      </c>
      <c r="AY371" s="253" t="s">
        <v>160</v>
      </c>
    </row>
    <row r="372" s="2" customFormat="1" ht="33" customHeight="1">
      <c r="A372" s="39"/>
      <c r="B372" s="40"/>
      <c r="C372" s="290" t="s">
        <v>1820</v>
      </c>
      <c r="D372" s="290" t="s">
        <v>311</v>
      </c>
      <c r="E372" s="291" t="s">
        <v>1367</v>
      </c>
      <c r="F372" s="292" t="s">
        <v>1368</v>
      </c>
      <c r="G372" s="293" t="s">
        <v>209</v>
      </c>
      <c r="H372" s="294">
        <v>6.1299999999999999</v>
      </c>
      <c r="I372" s="295"/>
      <c r="J372" s="296">
        <f>ROUND(I372*H372,2)</f>
        <v>0</v>
      </c>
      <c r="K372" s="297"/>
      <c r="L372" s="298"/>
      <c r="M372" s="299" t="s">
        <v>1</v>
      </c>
      <c r="N372" s="300" t="s">
        <v>43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347</v>
      </c>
      <c r="AT372" s="240" t="s">
        <v>311</v>
      </c>
      <c r="AU372" s="240" t="s">
        <v>88</v>
      </c>
      <c r="AY372" s="18" t="s">
        <v>160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86</v>
      </c>
      <c r="BK372" s="241">
        <f>ROUND(I372*H372,2)</f>
        <v>0</v>
      </c>
      <c r="BL372" s="18" t="s">
        <v>263</v>
      </c>
      <c r="BM372" s="240" t="s">
        <v>1821</v>
      </c>
    </row>
    <row r="373" s="13" customFormat="1">
      <c r="A373" s="13"/>
      <c r="B373" s="242"/>
      <c r="C373" s="243"/>
      <c r="D373" s="244" t="s">
        <v>169</v>
      </c>
      <c r="E373" s="243"/>
      <c r="F373" s="246" t="s">
        <v>1822</v>
      </c>
      <c r="G373" s="243"/>
      <c r="H373" s="247">
        <v>6.1299999999999999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169</v>
      </c>
      <c r="AU373" s="253" t="s">
        <v>88</v>
      </c>
      <c r="AV373" s="13" t="s">
        <v>88</v>
      </c>
      <c r="AW373" s="13" t="s">
        <v>4</v>
      </c>
      <c r="AX373" s="13" t="s">
        <v>86</v>
      </c>
      <c r="AY373" s="253" t="s">
        <v>160</v>
      </c>
    </row>
    <row r="374" s="2" customFormat="1" ht="16.5" customHeight="1">
      <c r="A374" s="39"/>
      <c r="B374" s="40"/>
      <c r="C374" s="228" t="s">
        <v>1823</v>
      </c>
      <c r="D374" s="228" t="s">
        <v>163</v>
      </c>
      <c r="E374" s="229" t="s">
        <v>1824</v>
      </c>
      <c r="F374" s="230" t="s">
        <v>1825</v>
      </c>
      <c r="G374" s="231" t="s">
        <v>209</v>
      </c>
      <c r="H374" s="232">
        <v>5.3300000000000001</v>
      </c>
      <c r="I374" s="233"/>
      <c r="J374" s="234">
        <f>ROUND(I374*H374,2)</f>
        <v>0</v>
      </c>
      <c r="K374" s="235"/>
      <c r="L374" s="45"/>
      <c r="M374" s="236" t="s">
        <v>1</v>
      </c>
      <c r="N374" s="237" t="s">
        <v>43</v>
      </c>
      <c r="O374" s="92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263</v>
      </c>
      <c r="AT374" s="240" t="s">
        <v>163</v>
      </c>
      <c r="AU374" s="240" t="s">
        <v>88</v>
      </c>
      <c r="AY374" s="18" t="s">
        <v>160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86</v>
      </c>
      <c r="BK374" s="241">
        <f>ROUND(I374*H374,2)</f>
        <v>0</v>
      </c>
      <c r="BL374" s="18" t="s">
        <v>263</v>
      </c>
      <c r="BM374" s="240" t="s">
        <v>1826</v>
      </c>
    </row>
    <row r="375" s="2" customFormat="1" ht="21.75" customHeight="1">
      <c r="A375" s="39"/>
      <c r="B375" s="40"/>
      <c r="C375" s="228" t="s">
        <v>1827</v>
      </c>
      <c r="D375" s="228" t="s">
        <v>163</v>
      </c>
      <c r="E375" s="229" t="s">
        <v>1828</v>
      </c>
      <c r="F375" s="230" t="s">
        <v>1829</v>
      </c>
      <c r="G375" s="231" t="s">
        <v>209</v>
      </c>
      <c r="H375" s="232">
        <v>5.3300000000000001</v>
      </c>
      <c r="I375" s="233"/>
      <c r="J375" s="234">
        <f>ROUND(I375*H375,2)</f>
        <v>0</v>
      </c>
      <c r="K375" s="235"/>
      <c r="L375" s="45"/>
      <c r="M375" s="236" t="s">
        <v>1</v>
      </c>
      <c r="N375" s="237" t="s">
        <v>43</v>
      </c>
      <c r="O375" s="92"/>
      <c r="P375" s="238">
        <f>O375*H375</f>
        <v>0</v>
      </c>
      <c r="Q375" s="238">
        <v>0.0015</v>
      </c>
      <c r="R375" s="238">
        <f>Q375*H375</f>
        <v>0.0079950000000000004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263</v>
      </c>
      <c r="AT375" s="240" t="s">
        <v>163</v>
      </c>
      <c r="AU375" s="240" t="s">
        <v>88</v>
      </c>
      <c r="AY375" s="18" t="s">
        <v>160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86</v>
      </c>
      <c r="BK375" s="241">
        <f>ROUND(I375*H375,2)</f>
        <v>0</v>
      </c>
      <c r="BL375" s="18" t="s">
        <v>263</v>
      </c>
      <c r="BM375" s="240" t="s">
        <v>1830</v>
      </c>
    </row>
    <row r="376" s="2" customFormat="1" ht="21.75" customHeight="1">
      <c r="A376" s="39"/>
      <c r="B376" s="40"/>
      <c r="C376" s="228" t="s">
        <v>1831</v>
      </c>
      <c r="D376" s="228" t="s">
        <v>163</v>
      </c>
      <c r="E376" s="229" t="s">
        <v>1371</v>
      </c>
      <c r="F376" s="230" t="s">
        <v>1372</v>
      </c>
      <c r="G376" s="231" t="s">
        <v>541</v>
      </c>
      <c r="H376" s="301"/>
      <c r="I376" s="233"/>
      <c r="J376" s="234">
        <f>ROUND(I376*H376,2)</f>
        <v>0</v>
      </c>
      <c r="K376" s="235"/>
      <c r="L376" s="45"/>
      <c r="M376" s="236" t="s">
        <v>1</v>
      </c>
      <c r="N376" s="237" t="s">
        <v>43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263</v>
      </c>
      <c r="AT376" s="240" t="s">
        <v>163</v>
      </c>
      <c r="AU376" s="240" t="s">
        <v>88</v>
      </c>
      <c r="AY376" s="18" t="s">
        <v>160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86</v>
      </c>
      <c r="BK376" s="241">
        <f>ROUND(I376*H376,2)</f>
        <v>0</v>
      </c>
      <c r="BL376" s="18" t="s">
        <v>263</v>
      </c>
      <c r="BM376" s="240" t="s">
        <v>1832</v>
      </c>
    </row>
    <row r="377" s="12" customFormat="1" ht="22.8" customHeight="1">
      <c r="A377" s="12"/>
      <c r="B377" s="212"/>
      <c r="C377" s="213"/>
      <c r="D377" s="214" t="s">
        <v>77</v>
      </c>
      <c r="E377" s="226" t="s">
        <v>1833</v>
      </c>
      <c r="F377" s="226" t="s">
        <v>1834</v>
      </c>
      <c r="G377" s="213"/>
      <c r="H377" s="213"/>
      <c r="I377" s="216"/>
      <c r="J377" s="227">
        <f>BK377</f>
        <v>0</v>
      </c>
      <c r="K377" s="213"/>
      <c r="L377" s="218"/>
      <c r="M377" s="219"/>
      <c r="N377" s="220"/>
      <c r="O377" s="220"/>
      <c r="P377" s="221">
        <f>SUM(P378:P402)</f>
        <v>0</v>
      </c>
      <c r="Q377" s="220"/>
      <c r="R377" s="221">
        <f>SUM(R378:R402)</f>
        <v>1.0499838500000001</v>
      </c>
      <c r="S377" s="220"/>
      <c r="T377" s="222">
        <f>SUM(T378:T402)</f>
        <v>0.18621000000000001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23" t="s">
        <v>88</v>
      </c>
      <c r="AT377" s="224" t="s">
        <v>77</v>
      </c>
      <c r="AU377" s="224" t="s">
        <v>86</v>
      </c>
      <c r="AY377" s="223" t="s">
        <v>160</v>
      </c>
      <c r="BK377" s="225">
        <f>SUM(BK378:BK402)</f>
        <v>0</v>
      </c>
    </row>
    <row r="378" s="2" customFormat="1" ht="21.75" customHeight="1">
      <c r="A378" s="39"/>
      <c r="B378" s="40"/>
      <c r="C378" s="228" t="s">
        <v>1835</v>
      </c>
      <c r="D378" s="228" t="s">
        <v>163</v>
      </c>
      <c r="E378" s="229" t="s">
        <v>1836</v>
      </c>
      <c r="F378" s="230" t="s">
        <v>1837</v>
      </c>
      <c r="G378" s="231" t="s">
        <v>209</v>
      </c>
      <c r="H378" s="232">
        <v>55.869999999999997</v>
      </c>
      <c r="I378" s="233"/>
      <c r="J378" s="234">
        <f>ROUND(I378*H378,2)</f>
        <v>0</v>
      </c>
      <c r="K378" s="235"/>
      <c r="L378" s="45"/>
      <c r="M378" s="236" t="s">
        <v>1</v>
      </c>
      <c r="N378" s="237" t="s">
        <v>43</v>
      </c>
      <c r="O378" s="92"/>
      <c r="P378" s="238">
        <f>O378*H378</f>
        <v>0</v>
      </c>
      <c r="Q378" s="238">
        <v>0</v>
      </c>
      <c r="R378" s="238">
        <f>Q378*H378</f>
        <v>0</v>
      </c>
      <c r="S378" s="238">
        <v>0</v>
      </c>
      <c r="T378" s="23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0" t="s">
        <v>263</v>
      </c>
      <c r="AT378" s="240" t="s">
        <v>163</v>
      </c>
      <c r="AU378" s="240" t="s">
        <v>88</v>
      </c>
      <c r="AY378" s="18" t="s">
        <v>160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86</v>
      </c>
      <c r="BK378" s="241">
        <f>ROUND(I378*H378,2)</f>
        <v>0</v>
      </c>
      <c r="BL378" s="18" t="s">
        <v>263</v>
      </c>
      <c r="BM378" s="240" t="s">
        <v>1838</v>
      </c>
    </row>
    <row r="379" s="2" customFormat="1" ht="16.5" customHeight="1">
      <c r="A379" s="39"/>
      <c r="B379" s="40"/>
      <c r="C379" s="228" t="s">
        <v>1839</v>
      </c>
      <c r="D379" s="228" t="s">
        <v>163</v>
      </c>
      <c r="E379" s="229" t="s">
        <v>1840</v>
      </c>
      <c r="F379" s="230" t="s">
        <v>1841</v>
      </c>
      <c r="G379" s="231" t="s">
        <v>209</v>
      </c>
      <c r="H379" s="232">
        <v>55.869999999999997</v>
      </c>
      <c r="I379" s="233"/>
      <c r="J379" s="234">
        <f>ROUND(I379*H379,2)</f>
        <v>0</v>
      </c>
      <c r="K379" s="235"/>
      <c r="L379" s="45"/>
      <c r="M379" s="236" t="s">
        <v>1</v>
      </c>
      <c r="N379" s="237" t="s">
        <v>43</v>
      </c>
      <c r="O379" s="92"/>
      <c r="P379" s="238">
        <f>O379*H379</f>
        <v>0</v>
      </c>
      <c r="Q379" s="238">
        <v>0</v>
      </c>
      <c r="R379" s="238">
        <f>Q379*H379</f>
        <v>0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263</v>
      </c>
      <c r="AT379" s="240" t="s">
        <v>163</v>
      </c>
      <c r="AU379" s="240" t="s">
        <v>88</v>
      </c>
      <c r="AY379" s="18" t="s">
        <v>160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86</v>
      </c>
      <c r="BK379" s="241">
        <f>ROUND(I379*H379,2)</f>
        <v>0</v>
      </c>
      <c r="BL379" s="18" t="s">
        <v>263</v>
      </c>
      <c r="BM379" s="240" t="s">
        <v>1842</v>
      </c>
    </row>
    <row r="380" s="2" customFormat="1" ht="21.75" customHeight="1">
      <c r="A380" s="39"/>
      <c r="B380" s="40"/>
      <c r="C380" s="228" t="s">
        <v>1843</v>
      </c>
      <c r="D380" s="228" t="s">
        <v>163</v>
      </c>
      <c r="E380" s="229" t="s">
        <v>1844</v>
      </c>
      <c r="F380" s="230" t="s">
        <v>1845</v>
      </c>
      <c r="G380" s="231" t="s">
        <v>209</v>
      </c>
      <c r="H380" s="232">
        <v>55.869999999999997</v>
      </c>
      <c r="I380" s="233"/>
      <c r="J380" s="234">
        <f>ROUND(I380*H380,2)</f>
        <v>0</v>
      </c>
      <c r="K380" s="235"/>
      <c r="L380" s="45"/>
      <c r="M380" s="236" t="s">
        <v>1</v>
      </c>
      <c r="N380" s="237" t="s">
        <v>43</v>
      </c>
      <c r="O380" s="92"/>
      <c r="P380" s="238">
        <f>O380*H380</f>
        <v>0</v>
      </c>
      <c r="Q380" s="238">
        <v>3.0000000000000001E-05</v>
      </c>
      <c r="R380" s="238">
        <f>Q380*H380</f>
        <v>0.0016761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263</v>
      </c>
      <c r="AT380" s="240" t="s">
        <v>163</v>
      </c>
      <c r="AU380" s="240" t="s">
        <v>88</v>
      </c>
      <c r="AY380" s="18" t="s">
        <v>160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86</v>
      </c>
      <c r="BK380" s="241">
        <f>ROUND(I380*H380,2)</f>
        <v>0</v>
      </c>
      <c r="BL380" s="18" t="s">
        <v>263</v>
      </c>
      <c r="BM380" s="240" t="s">
        <v>1846</v>
      </c>
    </row>
    <row r="381" s="2" customFormat="1" ht="21.75" customHeight="1">
      <c r="A381" s="39"/>
      <c r="B381" s="40"/>
      <c r="C381" s="228" t="s">
        <v>1847</v>
      </c>
      <c r="D381" s="228" t="s">
        <v>163</v>
      </c>
      <c r="E381" s="229" t="s">
        <v>1848</v>
      </c>
      <c r="F381" s="230" t="s">
        <v>1849</v>
      </c>
      <c r="G381" s="231" t="s">
        <v>209</v>
      </c>
      <c r="H381" s="232">
        <v>55.869999999999997</v>
      </c>
      <c r="I381" s="233"/>
      <c r="J381" s="234">
        <f>ROUND(I381*H381,2)</f>
        <v>0</v>
      </c>
      <c r="K381" s="235"/>
      <c r="L381" s="45"/>
      <c r="M381" s="236" t="s">
        <v>1</v>
      </c>
      <c r="N381" s="237" t="s">
        <v>43</v>
      </c>
      <c r="O381" s="92"/>
      <c r="P381" s="238">
        <f>O381*H381</f>
        <v>0</v>
      </c>
      <c r="Q381" s="238">
        <v>0.014999999999999999</v>
      </c>
      <c r="R381" s="238">
        <f>Q381*H381</f>
        <v>0.83804999999999996</v>
      </c>
      <c r="S381" s="238">
        <v>0</v>
      </c>
      <c r="T381" s="23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0" t="s">
        <v>263</v>
      </c>
      <c r="AT381" s="240" t="s">
        <v>163</v>
      </c>
      <c r="AU381" s="240" t="s">
        <v>88</v>
      </c>
      <c r="AY381" s="18" t="s">
        <v>160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8" t="s">
        <v>86</v>
      </c>
      <c r="BK381" s="241">
        <f>ROUND(I381*H381,2)</f>
        <v>0</v>
      </c>
      <c r="BL381" s="18" t="s">
        <v>263</v>
      </c>
      <c r="BM381" s="240" t="s">
        <v>1850</v>
      </c>
    </row>
    <row r="382" s="2" customFormat="1" ht="21.75" customHeight="1">
      <c r="A382" s="39"/>
      <c r="B382" s="40"/>
      <c r="C382" s="228" t="s">
        <v>1851</v>
      </c>
      <c r="D382" s="228" t="s">
        <v>163</v>
      </c>
      <c r="E382" s="229" t="s">
        <v>1852</v>
      </c>
      <c r="F382" s="230" t="s">
        <v>1853</v>
      </c>
      <c r="G382" s="231" t="s">
        <v>209</v>
      </c>
      <c r="H382" s="232">
        <v>55.869999999999997</v>
      </c>
      <c r="I382" s="233"/>
      <c r="J382" s="234">
        <f>ROUND(I382*H382,2)</f>
        <v>0</v>
      </c>
      <c r="K382" s="235"/>
      <c r="L382" s="45"/>
      <c r="M382" s="236" t="s">
        <v>1</v>
      </c>
      <c r="N382" s="237" t="s">
        <v>43</v>
      </c>
      <c r="O382" s="92"/>
      <c r="P382" s="238">
        <f>O382*H382</f>
        <v>0</v>
      </c>
      <c r="Q382" s="238">
        <v>0</v>
      </c>
      <c r="R382" s="238">
        <f>Q382*H382</f>
        <v>0</v>
      </c>
      <c r="S382" s="238">
        <v>0.0030000000000000001</v>
      </c>
      <c r="T382" s="239">
        <f>S382*H382</f>
        <v>0.16761000000000001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263</v>
      </c>
      <c r="AT382" s="240" t="s">
        <v>163</v>
      </c>
      <c r="AU382" s="240" t="s">
        <v>88</v>
      </c>
      <c r="AY382" s="18" t="s">
        <v>160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86</v>
      </c>
      <c r="BK382" s="241">
        <f>ROUND(I382*H382,2)</f>
        <v>0</v>
      </c>
      <c r="BL382" s="18" t="s">
        <v>263</v>
      </c>
      <c r="BM382" s="240" t="s">
        <v>1854</v>
      </c>
    </row>
    <row r="383" s="2" customFormat="1" ht="16.5" customHeight="1">
      <c r="A383" s="39"/>
      <c r="B383" s="40"/>
      <c r="C383" s="228" t="s">
        <v>1855</v>
      </c>
      <c r="D383" s="228" t="s">
        <v>163</v>
      </c>
      <c r="E383" s="229" t="s">
        <v>1856</v>
      </c>
      <c r="F383" s="230" t="s">
        <v>1857</v>
      </c>
      <c r="G383" s="231" t="s">
        <v>209</v>
      </c>
      <c r="H383" s="232">
        <v>55.869999999999997</v>
      </c>
      <c r="I383" s="233"/>
      <c r="J383" s="234">
        <f>ROUND(I383*H383,2)</f>
        <v>0</v>
      </c>
      <c r="K383" s="235"/>
      <c r="L383" s="45"/>
      <c r="M383" s="236" t="s">
        <v>1</v>
      </c>
      <c r="N383" s="237" t="s">
        <v>43</v>
      </c>
      <c r="O383" s="92"/>
      <c r="P383" s="238">
        <f>O383*H383</f>
        <v>0</v>
      </c>
      <c r="Q383" s="238">
        <v>0.00029999999999999997</v>
      </c>
      <c r="R383" s="238">
        <f>Q383*H383</f>
        <v>0.016760999999999998</v>
      </c>
      <c r="S383" s="238">
        <v>0</v>
      </c>
      <c r="T383" s="23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263</v>
      </c>
      <c r="AT383" s="240" t="s">
        <v>163</v>
      </c>
      <c r="AU383" s="240" t="s">
        <v>88</v>
      </c>
      <c r="AY383" s="18" t="s">
        <v>160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86</v>
      </c>
      <c r="BK383" s="241">
        <f>ROUND(I383*H383,2)</f>
        <v>0</v>
      </c>
      <c r="BL383" s="18" t="s">
        <v>263</v>
      </c>
      <c r="BM383" s="240" t="s">
        <v>1858</v>
      </c>
    </row>
    <row r="384" s="14" customFormat="1">
      <c r="A384" s="14"/>
      <c r="B384" s="258"/>
      <c r="C384" s="259"/>
      <c r="D384" s="244" t="s">
        <v>169</v>
      </c>
      <c r="E384" s="260" t="s">
        <v>1</v>
      </c>
      <c r="F384" s="261" t="s">
        <v>1464</v>
      </c>
      <c r="G384" s="259"/>
      <c r="H384" s="260" t="s">
        <v>1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7" t="s">
        <v>169</v>
      </c>
      <c r="AU384" s="267" t="s">
        <v>88</v>
      </c>
      <c r="AV384" s="14" t="s">
        <v>86</v>
      </c>
      <c r="AW384" s="14" t="s">
        <v>34</v>
      </c>
      <c r="AX384" s="14" t="s">
        <v>78</v>
      </c>
      <c r="AY384" s="267" t="s">
        <v>160</v>
      </c>
    </row>
    <row r="385" s="13" customFormat="1">
      <c r="A385" s="13"/>
      <c r="B385" s="242"/>
      <c r="C385" s="243"/>
      <c r="D385" s="244" t="s">
        <v>169</v>
      </c>
      <c r="E385" s="245" t="s">
        <v>1</v>
      </c>
      <c r="F385" s="246" t="s">
        <v>1489</v>
      </c>
      <c r="G385" s="243"/>
      <c r="H385" s="247">
        <v>9.6199999999999992</v>
      </c>
      <c r="I385" s="248"/>
      <c r="J385" s="243"/>
      <c r="K385" s="243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169</v>
      </c>
      <c r="AU385" s="253" t="s">
        <v>88</v>
      </c>
      <c r="AV385" s="13" t="s">
        <v>88</v>
      </c>
      <c r="AW385" s="13" t="s">
        <v>34</v>
      </c>
      <c r="AX385" s="13" t="s">
        <v>78</v>
      </c>
      <c r="AY385" s="253" t="s">
        <v>160</v>
      </c>
    </row>
    <row r="386" s="14" customFormat="1">
      <c r="A386" s="14"/>
      <c r="B386" s="258"/>
      <c r="C386" s="259"/>
      <c r="D386" s="244" t="s">
        <v>169</v>
      </c>
      <c r="E386" s="260" t="s">
        <v>1</v>
      </c>
      <c r="F386" s="261" t="s">
        <v>1466</v>
      </c>
      <c r="G386" s="259"/>
      <c r="H386" s="260" t="s">
        <v>1</v>
      </c>
      <c r="I386" s="262"/>
      <c r="J386" s="259"/>
      <c r="K386" s="259"/>
      <c r="L386" s="263"/>
      <c r="M386" s="264"/>
      <c r="N386" s="265"/>
      <c r="O386" s="265"/>
      <c r="P386" s="265"/>
      <c r="Q386" s="265"/>
      <c r="R386" s="265"/>
      <c r="S386" s="265"/>
      <c r="T386" s="26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7" t="s">
        <v>169</v>
      </c>
      <c r="AU386" s="267" t="s">
        <v>88</v>
      </c>
      <c r="AV386" s="14" t="s">
        <v>86</v>
      </c>
      <c r="AW386" s="14" t="s">
        <v>34</v>
      </c>
      <c r="AX386" s="14" t="s">
        <v>78</v>
      </c>
      <c r="AY386" s="267" t="s">
        <v>160</v>
      </c>
    </row>
    <row r="387" s="13" customFormat="1">
      <c r="A387" s="13"/>
      <c r="B387" s="242"/>
      <c r="C387" s="243"/>
      <c r="D387" s="244" t="s">
        <v>169</v>
      </c>
      <c r="E387" s="245" t="s">
        <v>1</v>
      </c>
      <c r="F387" s="246" t="s">
        <v>1490</v>
      </c>
      <c r="G387" s="243"/>
      <c r="H387" s="247">
        <v>24.050000000000001</v>
      </c>
      <c r="I387" s="248"/>
      <c r="J387" s="243"/>
      <c r="K387" s="243"/>
      <c r="L387" s="249"/>
      <c r="M387" s="250"/>
      <c r="N387" s="251"/>
      <c r="O387" s="251"/>
      <c r="P387" s="251"/>
      <c r="Q387" s="251"/>
      <c r="R387" s="251"/>
      <c r="S387" s="251"/>
      <c r="T387" s="25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3" t="s">
        <v>169</v>
      </c>
      <c r="AU387" s="253" t="s">
        <v>88</v>
      </c>
      <c r="AV387" s="13" t="s">
        <v>88</v>
      </c>
      <c r="AW387" s="13" t="s">
        <v>34</v>
      </c>
      <c r="AX387" s="13" t="s">
        <v>78</v>
      </c>
      <c r="AY387" s="253" t="s">
        <v>160</v>
      </c>
    </row>
    <row r="388" s="14" customFormat="1">
      <c r="A388" s="14"/>
      <c r="B388" s="258"/>
      <c r="C388" s="259"/>
      <c r="D388" s="244" t="s">
        <v>169</v>
      </c>
      <c r="E388" s="260" t="s">
        <v>1</v>
      </c>
      <c r="F388" s="261" t="s">
        <v>1472</v>
      </c>
      <c r="G388" s="259"/>
      <c r="H388" s="260" t="s">
        <v>1</v>
      </c>
      <c r="I388" s="262"/>
      <c r="J388" s="259"/>
      <c r="K388" s="259"/>
      <c r="L388" s="263"/>
      <c r="M388" s="264"/>
      <c r="N388" s="265"/>
      <c r="O388" s="265"/>
      <c r="P388" s="265"/>
      <c r="Q388" s="265"/>
      <c r="R388" s="265"/>
      <c r="S388" s="265"/>
      <c r="T388" s="26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7" t="s">
        <v>169</v>
      </c>
      <c r="AU388" s="267" t="s">
        <v>88</v>
      </c>
      <c r="AV388" s="14" t="s">
        <v>86</v>
      </c>
      <c r="AW388" s="14" t="s">
        <v>34</v>
      </c>
      <c r="AX388" s="14" t="s">
        <v>78</v>
      </c>
      <c r="AY388" s="267" t="s">
        <v>160</v>
      </c>
    </row>
    <row r="389" s="13" customFormat="1">
      <c r="A389" s="13"/>
      <c r="B389" s="242"/>
      <c r="C389" s="243"/>
      <c r="D389" s="244" t="s">
        <v>169</v>
      </c>
      <c r="E389" s="245" t="s">
        <v>1</v>
      </c>
      <c r="F389" s="246" t="s">
        <v>1491</v>
      </c>
      <c r="G389" s="243"/>
      <c r="H389" s="247">
        <v>10</v>
      </c>
      <c r="I389" s="248"/>
      <c r="J389" s="243"/>
      <c r="K389" s="243"/>
      <c r="L389" s="249"/>
      <c r="M389" s="250"/>
      <c r="N389" s="251"/>
      <c r="O389" s="251"/>
      <c r="P389" s="251"/>
      <c r="Q389" s="251"/>
      <c r="R389" s="251"/>
      <c r="S389" s="251"/>
      <c r="T389" s="25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3" t="s">
        <v>169</v>
      </c>
      <c r="AU389" s="253" t="s">
        <v>88</v>
      </c>
      <c r="AV389" s="13" t="s">
        <v>88</v>
      </c>
      <c r="AW389" s="13" t="s">
        <v>34</v>
      </c>
      <c r="AX389" s="13" t="s">
        <v>78</v>
      </c>
      <c r="AY389" s="253" t="s">
        <v>160</v>
      </c>
    </row>
    <row r="390" s="14" customFormat="1">
      <c r="A390" s="14"/>
      <c r="B390" s="258"/>
      <c r="C390" s="259"/>
      <c r="D390" s="244" t="s">
        <v>169</v>
      </c>
      <c r="E390" s="260" t="s">
        <v>1</v>
      </c>
      <c r="F390" s="261" t="s">
        <v>1468</v>
      </c>
      <c r="G390" s="259"/>
      <c r="H390" s="260" t="s">
        <v>1</v>
      </c>
      <c r="I390" s="262"/>
      <c r="J390" s="259"/>
      <c r="K390" s="259"/>
      <c r="L390" s="263"/>
      <c r="M390" s="264"/>
      <c r="N390" s="265"/>
      <c r="O390" s="265"/>
      <c r="P390" s="265"/>
      <c r="Q390" s="265"/>
      <c r="R390" s="265"/>
      <c r="S390" s="265"/>
      <c r="T390" s="26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7" t="s">
        <v>169</v>
      </c>
      <c r="AU390" s="267" t="s">
        <v>88</v>
      </c>
      <c r="AV390" s="14" t="s">
        <v>86</v>
      </c>
      <c r="AW390" s="14" t="s">
        <v>34</v>
      </c>
      <c r="AX390" s="14" t="s">
        <v>78</v>
      </c>
      <c r="AY390" s="267" t="s">
        <v>160</v>
      </c>
    </row>
    <row r="391" s="13" customFormat="1">
      <c r="A391" s="13"/>
      <c r="B391" s="242"/>
      <c r="C391" s="243"/>
      <c r="D391" s="244" t="s">
        <v>169</v>
      </c>
      <c r="E391" s="245" t="s">
        <v>1</v>
      </c>
      <c r="F391" s="246" t="s">
        <v>1492</v>
      </c>
      <c r="G391" s="243"/>
      <c r="H391" s="247">
        <v>3.52</v>
      </c>
      <c r="I391" s="248"/>
      <c r="J391" s="243"/>
      <c r="K391" s="243"/>
      <c r="L391" s="249"/>
      <c r="M391" s="250"/>
      <c r="N391" s="251"/>
      <c r="O391" s="251"/>
      <c r="P391" s="251"/>
      <c r="Q391" s="251"/>
      <c r="R391" s="251"/>
      <c r="S391" s="251"/>
      <c r="T391" s="25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3" t="s">
        <v>169</v>
      </c>
      <c r="AU391" s="253" t="s">
        <v>88</v>
      </c>
      <c r="AV391" s="13" t="s">
        <v>88</v>
      </c>
      <c r="AW391" s="13" t="s">
        <v>34</v>
      </c>
      <c r="AX391" s="13" t="s">
        <v>78</v>
      </c>
      <c r="AY391" s="253" t="s">
        <v>160</v>
      </c>
    </row>
    <row r="392" s="14" customFormat="1">
      <c r="A392" s="14"/>
      <c r="B392" s="258"/>
      <c r="C392" s="259"/>
      <c r="D392" s="244" t="s">
        <v>169</v>
      </c>
      <c r="E392" s="260" t="s">
        <v>1</v>
      </c>
      <c r="F392" s="261" t="s">
        <v>1474</v>
      </c>
      <c r="G392" s="259"/>
      <c r="H392" s="260" t="s">
        <v>1</v>
      </c>
      <c r="I392" s="262"/>
      <c r="J392" s="259"/>
      <c r="K392" s="259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169</v>
      </c>
      <c r="AU392" s="267" t="s">
        <v>88</v>
      </c>
      <c r="AV392" s="14" t="s">
        <v>86</v>
      </c>
      <c r="AW392" s="14" t="s">
        <v>34</v>
      </c>
      <c r="AX392" s="14" t="s">
        <v>78</v>
      </c>
      <c r="AY392" s="267" t="s">
        <v>160</v>
      </c>
    </row>
    <row r="393" s="13" customFormat="1">
      <c r="A393" s="13"/>
      <c r="B393" s="242"/>
      <c r="C393" s="243"/>
      <c r="D393" s="244" t="s">
        <v>169</v>
      </c>
      <c r="E393" s="245" t="s">
        <v>1</v>
      </c>
      <c r="F393" s="246" t="s">
        <v>1493</v>
      </c>
      <c r="G393" s="243"/>
      <c r="H393" s="247">
        <v>5.7999999999999998</v>
      </c>
      <c r="I393" s="248"/>
      <c r="J393" s="243"/>
      <c r="K393" s="243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169</v>
      </c>
      <c r="AU393" s="253" t="s">
        <v>88</v>
      </c>
      <c r="AV393" s="13" t="s">
        <v>88</v>
      </c>
      <c r="AW393" s="13" t="s">
        <v>34</v>
      </c>
      <c r="AX393" s="13" t="s">
        <v>78</v>
      </c>
      <c r="AY393" s="253" t="s">
        <v>160</v>
      </c>
    </row>
    <row r="394" s="13" customFormat="1">
      <c r="A394" s="13"/>
      <c r="B394" s="242"/>
      <c r="C394" s="243"/>
      <c r="D394" s="244" t="s">
        <v>169</v>
      </c>
      <c r="E394" s="245" t="s">
        <v>1</v>
      </c>
      <c r="F394" s="246" t="s">
        <v>1494</v>
      </c>
      <c r="G394" s="243"/>
      <c r="H394" s="247">
        <v>2.8799999999999999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169</v>
      </c>
      <c r="AU394" s="253" t="s">
        <v>88</v>
      </c>
      <c r="AV394" s="13" t="s">
        <v>88</v>
      </c>
      <c r="AW394" s="13" t="s">
        <v>34</v>
      </c>
      <c r="AX394" s="13" t="s">
        <v>78</v>
      </c>
      <c r="AY394" s="253" t="s">
        <v>160</v>
      </c>
    </row>
    <row r="395" s="16" customFormat="1">
      <c r="A395" s="16"/>
      <c r="B395" s="279"/>
      <c r="C395" s="280"/>
      <c r="D395" s="244" t="s">
        <v>169</v>
      </c>
      <c r="E395" s="281" t="s">
        <v>1</v>
      </c>
      <c r="F395" s="282" t="s">
        <v>205</v>
      </c>
      <c r="G395" s="280"/>
      <c r="H395" s="283">
        <v>55.869999999999997</v>
      </c>
      <c r="I395" s="284"/>
      <c r="J395" s="280"/>
      <c r="K395" s="280"/>
      <c r="L395" s="285"/>
      <c r="M395" s="286"/>
      <c r="N395" s="287"/>
      <c r="O395" s="287"/>
      <c r="P395" s="287"/>
      <c r="Q395" s="287"/>
      <c r="R395" s="287"/>
      <c r="S395" s="287"/>
      <c r="T395" s="288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89" t="s">
        <v>169</v>
      </c>
      <c r="AU395" s="289" t="s">
        <v>88</v>
      </c>
      <c r="AV395" s="16" t="s">
        <v>167</v>
      </c>
      <c r="AW395" s="16" t="s">
        <v>34</v>
      </c>
      <c r="AX395" s="16" t="s">
        <v>86</v>
      </c>
      <c r="AY395" s="289" t="s">
        <v>160</v>
      </c>
    </row>
    <row r="396" s="2" customFormat="1" ht="33" customHeight="1">
      <c r="A396" s="39"/>
      <c r="B396" s="40"/>
      <c r="C396" s="290" t="s">
        <v>1859</v>
      </c>
      <c r="D396" s="290" t="s">
        <v>311</v>
      </c>
      <c r="E396" s="291" t="s">
        <v>1860</v>
      </c>
      <c r="F396" s="292" t="s">
        <v>1861</v>
      </c>
      <c r="G396" s="293" t="s">
        <v>209</v>
      </c>
      <c r="H396" s="294">
        <v>61.457000000000001</v>
      </c>
      <c r="I396" s="295"/>
      <c r="J396" s="296">
        <f>ROUND(I396*H396,2)</f>
        <v>0</v>
      </c>
      <c r="K396" s="297"/>
      <c r="L396" s="298"/>
      <c r="M396" s="299" t="s">
        <v>1</v>
      </c>
      <c r="N396" s="300" t="s">
        <v>43</v>
      </c>
      <c r="O396" s="92"/>
      <c r="P396" s="238">
        <f>O396*H396</f>
        <v>0</v>
      </c>
      <c r="Q396" s="238">
        <v>0.0027499999999999998</v>
      </c>
      <c r="R396" s="238">
        <f>Q396*H396</f>
        <v>0.16900674999999998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347</v>
      </c>
      <c r="AT396" s="240" t="s">
        <v>311</v>
      </c>
      <c r="AU396" s="240" t="s">
        <v>88</v>
      </c>
      <c r="AY396" s="18" t="s">
        <v>160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86</v>
      </c>
      <c r="BK396" s="241">
        <f>ROUND(I396*H396,2)</f>
        <v>0</v>
      </c>
      <c r="BL396" s="18" t="s">
        <v>263</v>
      </c>
      <c r="BM396" s="240" t="s">
        <v>1862</v>
      </c>
    </row>
    <row r="397" s="13" customFormat="1">
      <c r="A397" s="13"/>
      <c r="B397" s="242"/>
      <c r="C397" s="243"/>
      <c r="D397" s="244" t="s">
        <v>169</v>
      </c>
      <c r="E397" s="243"/>
      <c r="F397" s="246" t="s">
        <v>1863</v>
      </c>
      <c r="G397" s="243"/>
      <c r="H397" s="247">
        <v>61.457000000000001</v>
      </c>
      <c r="I397" s="248"/>
      <c r="J397" s="243"/>
      <c r="K397" s="243"/>
      <c r="L397" s="249"/>
      <c r="M397" s="250"/>
      <c r="N397" s="251"/>
      <c r="O397" s="251"/>
      <c r="P397" s="251"/>
      <c r="Q397" s="251"/>
      <c r="R397" s="251"/>
      <c r="S397" s="251"/>
      <c r="T397" s="25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3" t="s">
        <v>169</v>
      </c>
      <c r="AU397" s="253" t="s">
        <v>88</v>
      </c>
      <c r="AV397" s="13" t="s">
        <v>88</v>
      </c>
      <c r="AW397" s="13" t="s">
        <v>4</v>
      </c>
      <c r="AX397" s="13" t="s">
        <v>86</v>
      </c>
      <c r="AY397" s="253" t="s">
        <v>160</v>
      </c>
    </row>
    <row r="398" s="2" customFormat="1" ht="21.75" customHeight="1">
      <c r="A398" s="39"/>
      <c r="B398" s="40"/>
      <c r="C398" s="228" t="s">
        <v>1864</v>
      </c>
      <c r="D398" s="228" t="s">
        <v>163</v>
      </c>
      <c r="E398" s="229" t="s">
        <v>1865</v>
      </c>
      <c r="F398" s="230" t="s">
        <v>1866</v>
      </c>
      <c r="G398" s="231" t="s">
        <v>184</v>
      </c>
      <c r="H398" s="232">
        <v>62</v>
      </c>
      <c r="I398" s="233"/>
      <c r="J398" s="234">
        <f>ROUND(I398*H398,2)</f>
        <v>0</v>
      </c>
      <c r="K398" s="235"/>
      <c r="L398" s="45"/>
      <c r="M398" s="236" t="s">
        <v>1</v>
      </c>
      <c r="N398" s="237" t="s">
        <v>43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0.00029999999999999997</v>
      </c>
      <c r="T398" s="239">
        <f>S398*H398</f>
        <v>0.018599999999999998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263</v>
      </c>
      <c r="AT398" s="240" t="s">
        <v>163</v>
      </c>
      <c r="AU398" s="240" t="s">
        <v>88</v>
      </c>
      <c r="AY398" s="18" t="s">
        <v>160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86</v>
      </c>
      <c r="BK398" s="241">
        <f>ROUND(I398*H398,2)</f>
        <v>0</v>
      </c>
      <c r="BL398" s="18" t="s">
        <v>263</v>
      </c>
      <c r="BM398" s="240" t="s">
        <v>1867</v>
      </c>
    </row>
    <row r="399" s="2" customFormat="1" ht="16.5" customHeight="1">
      <c r="A399" s="39"/>
      <c r="B399" s="40"/>
      <c r="C399" s="228" t="s">
        <v>1868</v>
      </c>
      <c r="D399" s="228" t="s">
        <v>163</v>
      </c>
      <c r="E399" s="229" t="s">
        <v>1869</v>
      </c>
      <c r="F399" s="230" t="s">
        <v>1870</v>
      </c>
      <c r="G399" s="231" t="s">
        <v>184</v>
      </c>
      <c r="H399" s="232">
        <v>62</v>
      </c>
      <c r="I399" s="233"/>
      <c r="J399" s="234">
        <f>ROUND(I399*H399,2)</f>
        <v>0</v>
      </c>
      <c r="K399" s="235"/>
      <c r="L399" s="45"/>
      <c r="M399" s="236" t="s">
        <v>1</v>
      </c>
      <c r="N399" s="237" t="s">
        <v>43</v>
      </c>
      <c r="O399" s="92"/>
      <c r="P399" s="238">
        <f>O399*H399</f>
        <v>0</v>
      </c>
      <c r="Q399" s="238">
        <v>1.0000000000000001E-05</v>
      </c>
      <c r="R399" s="238">
        <f>Q399*H399</f>
        <v>0.00062</v>
      </c>
      <c r="S399" s="238">
        <v>0</v>
      </c>
      <c r="T399" s="23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0" t="s">
        <v>263</v>
      </c>
      <c r="AT399" s="240" t="s">
        <v>163</v>
      </c>
      <c r="AU399" s="240" t="s">
        <v>88</v>
      </c>
      <c r="AY399" s="18" t="s">
        <v>160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8" t="s">
        <v>86</v>
      </c>
      <c r="BK399" s="241">
        <f>ROUND(I399*H399,2)</f>
        <v>0</v>
      </c>
      <c r="BL399" s="18" t="s">
        <v>263</v>
      </c>
      <c r="BM399" s="240" t="s">
        <v>1871</v>
      </c>
    </row>
    <row r="400" s="2" customFormat="1" ht="16.5" customHeight="1">
      <c r="A400" s="39"/>
      <c r="B400" s="40"/>
      <c r="C400" s="290" t="s">
        <v>1872</v>
      </c>
      <c r="D400" s="290" t="s">
        <v>311</v>
      </c>
      <c r="E400" s="291" t="s">
        <v>1873</v>
      </c>
      <c r="F400" s="292" t="s">
        <v>1874</v>
      </c>
      <c r="G400" s="293" t="s">
        <v>184</v>
      </c>
      <c r="H400" s="294">
        <v>68.200000000000003</v>
      </c>
      <c r="I400" s="295"/>
      <c r="J400" s="296">
        <f>ROUND(I400*H400,2)</f>
        <v>0</v>
      </c>
      <c r="K400" s="297"/>
      <c r="L400" s="298"/>
      <c r="M400" s="299" t="s">
        <v>1</v>
      </c>
      <c r="N400" s="300" t="s">
        <v>43</v>
      </c>
      <c r="O400" s="92"/>
      <c r="P400" s="238">
        <f>O400*H400</f>
        <v>0</v>
      </c>
      <c r="Q400" s="238">
        <v>0.00035</v>
      </c>
      <c r="R400" s="238">
        <f>Q400*H400</f>
        <v>0.023870000000000002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347</v>
      </c>
      <c r="AT400" s="240" t="s">
        <v>311</v>
      </c>
      <c r="AU400" s="240" t="s">
        <v>88</v>
      </c>
      <c r="AY400" s="18" t="s">
        <v>160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86</v>
      </c>
      <c r="BK400" s="241">
        <f>ROUND(I400*H400,2)</f>
        <v>0</v>
      </c>
      <c r="BL400" s="18" t="s">
        <v>263</v>
      </c>
      <c r="BM400" s="240" t="s">
        <v>1875</v>
      </c>
    </row>
    <row r="401" s="13" customFormat="1">
      <c r="A401" s="13"/>
      <c r="B401" s="242"/>
      <c r="C401" s="243"/>
      <c r="D401" s="244" t="s">
        <v>169</v>
      </c>
      <c r="E401" s="243"/>
      <c r="F401" s="246" t="s">
        <v>1876</v>
      </c>
      <c r="G401" s="243"/>
      <c r="H401" s="247">
        <v>68.200000000000003</v>
      </c>
      <c r="I401" s="248"/>
      <c r="J401" s="243"/>
      <c r="K401" s="243"/>
      <c r="L401" s="249"/>
      <c r="M401" s="250"/>
      <c r="N401" s="251"/>
      <c r="O401" s="251"/>
      <c r="P401" s="251"/>
      <c r="Q401" s="251"/>
      <c r="R401" s="251"/>
      <c r="S401" s="251"/>
      <c r="T401" s="25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3" t="s">
        <v>169</v>
      </c>
      <c r="AU401" s="253" t="s">
        <v>88</v>
      </c>
      <c r="AV401" s="13" t="s">
        <v>88</v>
      </c>
      <c r="AW401" s="13" t="s">
        <v>4</v>
      </c>
      <c r="AX401" s="13" t="s">
        <v>86</v>
      </c>
      <c r="AY401" s="253" t="s">
        <v>160</v>
      </c>
    </row>
    <row r="402" s="2" customFormat="1" ht="21.75" customHeight="1">
      <c r="A402" s="39"/>
      <c r="B402" s="40"/>
      <c r="C402" s="228" t="s">
        <v>1877</v>
      </c>
      <c r="D402" s="228" t="s">
        <v>163</v>
      </c>
      <c r="E402" s="229" t="s">
        <v>1878</v>
      </c>
      <c r="F402" s="230" t="s">
        <v>1879</v>
      </c>
      <c r="G402" s="231" t="s">
        <v>541</v>
      </c>
      <c r="H402" s="301"/>
      <c r="I402" s="233"/>
      <c r="J402" s="234">
        <f>ROUND(I402*H402,2)</f>
        <v>0</v>
      </c>
      <c r="K402" s="235"/>
      <c r="L402" s="45"/>
      <c r="M402" s="236" t="s">
        <v>1</v>
      </c>
      <c r="N402" s="237" t="s">
        <v>43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263</v>
      </c>
      <c r="AT402" s="240" t="s">
        <v>163</v>
      </c>
      <c r="AU402" s="240" t="s">
        <v>88</v>
      </c>
      <c r="AY402" s="18" t="s">
        <v>160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86</v>
      </c>
      <c r="BK402" s="241">
        <f>ROUND(I402*H402,2)</f>
        <v>0</v>
      </c>
      <c r="BL402" s="18" t="s">
        <v>263</v>
      </c>
      <c r="BM402" s="240" t="s">
        <v>1880</v>
      </c>
    </row>
    <row r="403" s="12" customFormat="1" ht="22.8" customHeight="1">
      <c r="A403" s="12"/>
      <c r="B403" s="212"/>
      <c r="C403" s="213"/>
      <c r="D403" s="214" t="s">
        <v>77</v>
      </c>
      <c r="E403" s="226" t="s">
        <v>1881</v>
      </c>
      <c r="F403" s="226" t="s">
        <v>1882</v>
      </c>
      <c r="G403" s="213"/>
      <c r="H403" s="213"/>
      <c r="I403" s="216"/>
      <c r="J403" s="227">
        <f>BK403</f>
        <v>0</v>
      </c>
      <c r="K403" s="213"/>
      <c r="L403" s="218"/>
      <c r="M403" s="219"/>
      <c r="N403" s="220"/>
      <c r="O403" s="220"/>
      <c r="P403" s="221">
        <f>SUM(P404:P417)</f>
        <v>0</v>
      </c>
      <c r="Q403" s="220"/>
      <c r="R403" s="221">
        <f>SUM(R404:R417)</f>
        <v>0.46507999999999994</v>
      </c>
      <c r="S403" s="220"/>
      <c r="T403" s="222">
        <f>SUM(T404:T417)</f>
        <v>0.097919999999999993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23" t="s">
        <v>88</v>
      </c>
      <c r="AT403" s="224" t="s">
        <v>77</v>
      </c>
      <c r="AU403" s="224" t="s">
        <v>86</v>
      </c>
      <c r="AY403" s="223" t="s">
        <v>160</v>
      </c>
      <c r="BK403" s="225">
        <f>SUM(BK404:BK417)</f>
        <v>0</v>
      </c>
    </row>
    <row r="404" s="2" customFormat="1" ht="16.5" customHeight="1">
      <c r="A404" s="39"/>
      <c r="B404" s="40"/>
      <c r="C404" s="228" t="s">
        <v>1883</v>
      </c>
      <c r="D404" s="228" t="s">
        <v>163</v>
      </c>
      <c r="E404" s="229" t="s">
        <v>1884</v>
      </c>
      <c r="F404" s="230" t="s">
        <v>1885</v>
      </c>
      <c r="G404" s="231" t="s">
        <v>209</v>
      </c>
      <c r="H404" s="232">
        <v>22</v>
      </c>
      <c r="I404" s="233"/>
      <c r="J404" s="234">
        <f>ROUND(I404*H404,2)</f>
        <v>0</v>
      </c>
      <c r="K404" s="235"/>
      <c r="L404" s="45"/>
      <c r="M404" s="236" t="s">
        <v>1</v>
      </c>
      <c r="N404" s="237" t="s">
        <v>43</v>
      </c>
      <c r="O404" s="92"/>
      <c r="P404" s="238">
        <f>O404*H404</f>
        <v>0</v>
      </c>
      <c r="Q404" s="238">
        <v>0.00029999999999999997</v>
      </c>
      <c r="R404" s="238">
        <f>Q404*H404</f>
        <v>0.0065999999999999991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263</v>
      </c>
      <c r="AT404" s="240" t="s">
        <v>163</v>
      </c>
      <c r="AU404" s="240" t="s">
        <v>88</v>
      </c>
      <c r="AY404" s="18" t="s">
        <v>160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86</v>
      </c>
      <c r="BK404" s="241">
        <f>ROUND(I404*H404,2)</f>
        <v>0</v>
      </c>
      <c r="BL404" s="18" t="s">
        <v>263</v>
      </c>
      <c r="BM404" s="240" t="s">
        <v>1886</v>
      </c>
    </row>
    <row r="405" s="2" customFormat="1" ht="21.75" customHeight="1">
      <c r="A405" s="39"/>
      <c r="B405" s="40"/>
      <c r="C405" s="228" t="s">
        <v>1887</v>
      </c>
      <c r="D405" s="228" t="s">
        <v>163</v>
      </c>
      <c r="E405" s="229" t="s">
        <v>1888</v>
      </c>
      <c r="F405" s="230" t="s">
        <v>1889</v>
      </c>
      <c r="G405" s="231" t="s">
        <v>209</v>
      </c>
      <c r="H405" s="232">
        <v>3.6000000000000001</v>
      </c>
      <c r="I405" s="233"/>
      <c r="J405" s="234">
        <f>ROUND(I405*H405,2)</f>
        <v>0</v>
      </c>
      <c r="K405" s="235"/>
      <c r="L405" s="45"/>
      <c r="M405" s="236" t="s">
        <v>1</v>
      </c>
      <c r="N405" s="237" t="s">
        <v>43</v>
      </c>
      <c r="O405" s="92"/>
      <c r="P405" s="238">
        <f>O405*H405</f>
        <v>0</v>
      </c>
      <c r="Q405" s="238">
        <v>0</v>
      </c>
      <c r="R405" s="238">
        <f>Q405*H405</f>
        <v>0</v>
      </c>
      <c r="S405" s="238">
        <v>0.027199999999999998</v>
      </c>
      <c r="T405" s="239">
        <f>S405*H405</f>
        <v>0.097919999999999993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0" t="s">
        <v>263</v>
      </c>
      <c r="AT405" s="240" t="s">
        <v>163</v>
      </c>
      <c r="AU405" s="240" t="s">
        <v>88</v>
      </c>
      <c r="AY405" s="18" t="s">
        <v>160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86</v>
      </c>
      <c r="BK405" s="241">
        <f>ROUND(I405*H405,2)</f>
        <v>0</v>
      </c>
      <c r="BL405" s="18" t="s">
        <v>263</v>
      </c>
      <c r="BM405" s="240" t="s">
        <v>1890</v>
      </c>
    </row>
    <row r="406" s="13" customFormat="1">
      <c r="A406" s="13"/>
      <c r="B406" s="242"/>
      <c r="C406" s="243"/>
      <c r="D406" s="244" t="s">
        <v>169</v>
      </c>
      <c r="E406" s="245" t="s">
        <v>1</v>
      </c>
      <c r="F406" s="246" t="s">
        <v>1891</v>
      </c>
      <c r="G406" s="243"/>
      <c r="H406" s="247">
        <v>3.6000000000000001</v>
      </c>
      <c r="I406" s="248"/>
      <c r="J406" s="243"/>
      <c r="K406" s="243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169</v>
      </c>
      <c r="AU406" s="253" t="s">
        <v>88</v>
      </c>
      <c r="AV406" s="13" t="s">
        <v>88</v>
      </c>
      <c r="AW406" s="13" t="s">
        <v>34</v>
      </c>
      <c r="AX406" s="13" t="s">
        <v>86</v>
      </c>
      <c r="AY406" s="253" t="s">
        <v>160</v>
      </c>
    </row>
    <row r="407" s="2" customFormat="1" ht="21.75" customHeight="1">
      <c r="A407" s="39"/>
      <c r="B407" s="40"/>
      <c r="C407" s="228" t="s">
        <v>1892</v>
      </c>
      <c r="D407" s="228" t="s">
        <v>163</v>
      </c>
      <c r="E407" s="229" t="s">
        <v>1893</v>
      </c>
      <c r="F407" s="230" t="s">
        <v>1894</v>
      </c>
      <c r="G407" s="231" t="s">
        <v>209</v>
      </c>
      <c r="H407" s="232">
        <v>22</v>
      </c>
      <c r="I407" s="233"/>
      <c r="J407" s="234">
        <f>ROUND(I407*H407,2)</f>
        <v>0</v>
      </c>
      <c r="K407" s="235"/>
      <c r="L407" s="45"/>
      <c r="M407" s="236" t="s">
        <v>1</v>
      </c>
      <c r="N407" s="237" t="s">
        <v>43</v>
      </c>
      <c r="O407" s="92"/>
      <c r="P407" s="238">
        <f>O407*H407</f>
        <v>0</v>
      </c>
      <c r="Q407" s="238">
        <v>0.0060499999999999998</v>
      </c>
      <c r="R407" s="238">
        <f>Q407*H407</f>
        <v>0.1331</v>
      </c>
      <c r="S407" s="238">
        <v>0</v>
      </c>
      <c r="T407" s="23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0" t="s">
        <v>263</v>
      </c>
      <c r="AT407" s="240" t="s">
        <v>163</v>
      </c>
      <c r="AU407" s="240" t="s">
        <v>88</v>
      </c>
      <c r="AY407" s="18" t="s">
        <v>160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86</v>
      </c>
      <c r="BK407" s="241">
        <f>ROUND(I407*H407,2)</f>
        <v>0</v>
      </c>
      <c r="BL407" s="18" t="s">
        <v>263</v>
      </c>
      <c r="BM407" s="240" t="s">
        <v>1895</v>
      </c>
    </row>
    <row r="408" s="14" customFormat="1">
      <c r="A408" s="14"/>
      <c r="B408" s="258"/>
      <c r="C408" s="259"/>
      <c r="D408" s="244" t="s">
        <v>169</v>
      </c>
      <c r="E408" s="260" t="s">
        <v>1</v>
      </c>
      <c r="F408" s="261" t="s">
        <v>1470</v>
      </c>
      <c r="G408" s="259"/>
      <c r="H408" s="260" t="s">
        <v>1</v>
      </c>
      <c r="I408" s="262"/>
      <c r="J408" s="259"/>
      <c r="K408" s="259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169</v>
      </c>
      <c r="AU408" s="267" t="s">
        <v>88</v>
      </c>
      <c r="AV408" s="14" t="s">
        <v>86</v>
      </c>
      <c r="AW408" s="14" t="s">
        <v>34</v>
      </c>
      <c r="AX408" s="14" t="s">
        <v>78</v>
      </c>
      <c r="AY408" s="267" t="s">
        <v>160</v>
      </c>
    </row>
    <row r="409" s="13" customFormat="1">
      <c r="A409" s="13"/>
      <c r="B409" s="242"/>
      <c r="C409" s="243"/>
      <c r="D409" s="244" t="s">
        <v>169</v>
      </c>
      <c r="E409" s="245" t="s">
        <v>1</v>
      </c>
      <c r="F409" s="246" t="s">
        <v>1896</v>
      </c>
      <c r="G409" s="243"/>
      <c r="H409" s="247">
        <v>20.199999999999999</v>
      </c>
      <c r="I409" s="248"/>
      <c r="J409" s="243"/>
      <c r="K409" s="243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169</v>
      </c>
      <c r="AU409" s="253" t="s">
        <v>88</v>
      </c>
      <c r="AV409" s="13" t="s">
        <v>88</v>
      </c>
      <c r="AW409" s="13" t="s">
        <v>34</v>
      </c>
      <c r="AX409" s="13" t="s">
        <v>78</v>
      </c>
      <c r="AY409" s="253" t="s">
        <v>160</v>
      </c>
    </row>
    <row r="410" s="14" customFormat="1">
      <c r="A410" s="14"/>
      <c r="B410" s="258"/>
      <c r="C410" s="259"/>
      <c r="D410" s="244" t="s">
        <v>169</v>
      </c>
      <c r="E410" s="260" t="s">
        <v>1</v>
      </c>
      <c r="F410" s="261" t="s">
        <v>1897</v>
      </c>
      <c r="G410" s="259"/>
      <c r="H410" s="260" t="s">
        <v>1</v>
      </c>
      <c r="I410" s="262"/>
      <c r="J410" s="259"/>
      <c r="K410" s="259"/>
      <c r="L410" s="263"/>
      <c r="M410" s="264"/>
      <c r="N410" s="265"/>
      <c r="O410" s="265"/>
      <c r="P410" s="265"/>
      <c r="Q410" s="265"/>
      <c r="R410" s="265"/>
      <c r="S410" s="265"/>
      <c r="T410" s="26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7" t="s">
        <v>169</v>
      </c>
      <c r="AU410" s="267" t="s">
        <v>88</v>
      </c>
      <c r="AV410" s="14" t="s">
        <v>86</v>
      </c>
      <c r="AW410" s="14" t="s">
        <v>34</v>
      </c>
      <c r="AX410" s="14" t="s">
        <v>78</v>
      </c>
      <c r="AY410" s="267" t="s">
        <v>160</v>
      </c>
    </row>
    <row r="411" s="13" customFormat="1">
      <c r="A411" s="13"/>
      <c r="B411" s="242"/>
      <c r="C411" s="243"/>
      <c r="D411" s="244" t="s">
        <v>169</v>
      </c>
      <c r="E411" s="245" t="s">
        <v>1</v>
      </c>
      <c r="F411" s="246" t="s">
        <v>1898</v>
      </c>
      <c r="G411" s="243"/>
      <c r="H411" s="247">
        <v>1.8</v>
      </c>
      <c r="I411" s="248"/>
      <c r="J411" s="243"/>
      <c r="K411" s="243"/>
      <c r="L411" s="249"/>
      <c r="M411" s="250"/>
      <c r="N411" s="251"/>
      <c r="O411" s="251"/>
      <c r="P411" s="251"/>
      <c r="Q411" s="251"/>
      <c r="R411" s="251"/>
      <c r="S411" s="251"/>
      <c r="T411" s="25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3" t="s">
        <v>169</v>
      </c>
      <c r="AU411" s="253" t="s">
        <v>88</v>
      </c>
      <c r="AV411" s="13" t="s">
        <v>88</v>
      </c>
      <c r="AW411" s="13" t="s">
        <v>34</v>
      </c>
      <c r="AX411" s="13" t="s">
        <v>78</v>
      </c>
      <c r="AY411" s="253" t="s">
        <v>160</v>
      </c>
    </row>
    <row r="412" s="16" customFormat="1">
      <c r="A412" s="16"/>
      <c r="B412" s="279"/>
      <c r="C412" s="280"/>
      <c r="D412" s="244" t="s">
        <v>169</v>
      </c>
      <c r="E412" s="281" t="s">
        <v>1</v>
      </c>
      <c r="F412" s="282" t="s">
        <v>205</v>
      </c>
      <c r="G412" s="280"/>
      <c r="H412" s="283">
        <v>22</v>
      </c>
      <c r="I412" s="284"/>
      <c r="J412" s="280"/>
      <c r="K412" s="280"/>
      <c r="L412" s="285"/>
      <c r="M412" s="286"/>
      <c r="N412" s="287"/>
      <c r="O412" s="287"/>
      <c r="P412" s="287"/>
      <c r="Q412" s="287"/>
      <c r="R412" s="287"/>
      <c r="S412" s="287"/>
      <c r="T412" s="288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89" t="s">
        <v>169</v>
      </c>
      <c r="AU412" s="289" t="s">
        <v>88</v>
      </c>
      <c r="AV412" s="16" t="s">
        <v>167</v>
      </c>
      <c r="AW412" s="16" t="s">
        <v>34</v>
      </c>
      <c r="AX412" s="16" t="s">
        <v>86</v>
      </c>
      <c r="AY412" s="289" t="s">
        <v>160</v>
      </c>
    </row>
    <row r="413" s="2" customFormat="1" ht="16.5" customHeight="1">
      <c r="A413" s="39"/>
      <c r="B413" s="40"/>
      <c r="C413" s="290" t="s">
        <v>1899</v>
      </c>
      <c r="D413" s="290" t="s">
        <v>311</v>
      </c>
      <c r="E413" s="291" t="s">
        <v>1900</v>
      </c>
      <c r="F413" s="292" t="s">
        <v>1901</v>
      </c>
      <c r="G413" s="293" t="s">
        <v>209</v>
      </c>
      <c r="H413" s="294">
        <v>24.199999999999999</v>
      </c>
      <c r="I413" s="295"/>
      <c r="J413" s="296">
        <f>ROUND(I413*H413,2)</f>
        <v>0</v>
      </c>
      <c r="K413" s="297"/>
      <c r="L413" s="298"/>
      <c r="M413" s="299" t="s">
        <v>1</v>
      </c>
      <c r="N413" s="300" t="s">
        <v>43</v>
      </c>
      <c r="O413" s="92"/>
      <c r="P413" s="238">
        <f>O413*H413</f>
        <v>0</v>
      </c>
      <c r="Q413" s="238">
        <v>0.0126</v>
      </c>
      <c r="R413" s="238">
        <f>Q413*H413</f>
        <v>0.30491999999999997</v>
      </c>
      <c r="S413" s="238">
        <v>0</v>
      </c>
      <c r="T413" s="23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0" t="s">
        <v>347</v>
      </c>
      <c r="AT413" s="240" t="s">
        <v>311</v>
      </c>
      <c r="AU413" s="240" t="s">
        <v>88</v>
      </c>
      <c r="AY413" s="18" t="s">
        <v>160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86</v>
      </c>
      <c r="BK413" s="241">
        <f>ROUND(I413*H413,2)</f>
        <v>0</v>
      </c>
      <c r="BL413" s="18" t="s">
        <v>263</v>
      </c>
      <c r="BM413" s="240" t="s">
        <v>1902</v>
      </c>
    </row>
    <row r="414" s="13" customFormat="1">
      <c r="A414" s="13"/>
      <c r="B414" s="242"/>
      <c r="C414" s="243"/>
      <c r="D414" s="244" t="s">
        <v>169</v>
      </c>
      <c r="E414" s="243"/>
      <c r="F414" s="246" t="s">
        <v>1903</v>
      </c>
      <c r="G414" s="243"/>
      <c r="H414" s="247">
        <v>24.199999999999999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169</v>
      </c>
      <c r="AU414" s="253" t="s">
        <v>88</v>
      </c>
      <c r="AV414" s="13" t="s">
        <v>88</v>
      </c>
      <c r="AW414" s="13" t="s">
        <v>4</v>
      </c>
      <c r="AX414" s="13" t="s">
        <v>86</v>
      </c>
      <c r="AY414" s="253" t="s">
        <v>160</v>
      </c>
    </row>
    <row r="415" s="2" customFormat="1" ht="21.75" customHeight="1">
      <c r="A415" s="39"/>
      <c r="B415" s="40"/>
      <c r="C415" s="228" t="s">
        <v>1904</v>
      </c>
      <c r="D415" s="228" t="s">
        <v>163</v>
      </c>
      <c r="E415" s="229" t="s">
        <v>1905</v>
      </c>
      <c r="F415" s="230" t="s">
        <v>1906</v>
      </c>
      <c r="G415" s="231" t="s">
        <v>209</v>
      </c>
      <c r="H415" s="232">
        <v>22</v>
      </c>
      <c r="I415" s="233"/>
      <c r="J415" s="234">
        <f>ROUND(I415*H415,2)</f>
        <v>0</v>
      </c>
      <c r="K415" s="235"/>
      <c r="L415" s="45"/>
      <c r="M415" s="236" t="s">
        <v>1</v>
      </c>
      <c r="N415" s="237" t="s">
        <v>43</v>
      </c>
      <c r="O415" s="92"/>
      <c r="P415" s="238">
        <f>O415*H415</f>
        <v>0</v>
      </c>
      <c r="Q415" s="238">
        <v>0.00093000000000000005</v>
      </c>
      <c r="R415" s="238">
        <f>Q415*H415</f>
        <v>0.020460000000000002</v>
      </c>
      <c r="S415" s="238">
        <v>0</v>
      </c>
      <c r="T415" s="23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0" t="s">
        <v>263</v>
      </c>
      <c r="AT415" s="240" t="s">
        <v>163</v>
      </c>
      <c r="AU415" s="240" t="s">
        <v>88</v>
      </c>
      <c r="AY415" s="18" t="s">
        <v>160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8" t="s">
        <v>86</v>
      </c>
      <c r="BK415" s="241">
        <f>ROUND(I415*H415,2)</f>
        <v>0</v>
      </c>
      <c r="BL415" s="18" t="s">
        <v>263</v>
      </c>
      <c r="BM415" s="240" t="s">
        <v>1907</v>
      </c>
    </row>
    <row r="416" s="2" customFormat="1" ht="21.75" customHeight="1">
      <c r="A416" s="39"/>
      <c r="B416" s="40"/>
      <c r="C416" s="228" t="s">
        <v>1908</v>
      </c>
      <c r="D416" s="228" t="s">
        <v>163</v>
      </c>
      <c r="E416" s="229" t="s">
        <v>1909</v>
      </c>
      <c r="F416" s="230" t="s">
        <v>1910</v>
      </c>
      <c r="G416" s="231" t="s">
        <v>209</v>
      </c>
      <c r="H416" s="232">
        <v>22</v>
      </c>
      <c r="I416" s="233"/>
      <c r="J416" s="234">
        <f>ROUND(I416*H416,2)</f>
        <v>0</v>
      </c>
      <c r="K416" s="235"/>
      <c r="L416" s="45"/>
      <c r="M416" s="236" t="s">
        <v>1</v>
      </c>
      <c r="N416" s="237" t="s">
        <v>43</v>
      </c>
      <c r="O416" s="92"/>
      <c r="P416" s="238">
        <f>O416*H416</f>
        <v>0</v>
      </c>
      <c r="Q416" s="238">
        <v>0</v>
      </c>
      <c r="R416" s="238">
        <f>Q416*H416</f>
        <v>0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263</v>
      </c>
      <c r="AT416" s="240" t="s">
        <v>163</v>
      </c>
      <c r="AU416" s="240" t="s">
        <v>88</v>
      </c>
      <c r="AY416" s="18" t="s">
        <v>160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86</v>
      </c>
      <c r="BK416" s="241">
        <f>ROUND(I416*H416,2)</f>
        <v>0</v>
      </c>
      <c r="BL416" s="18" t="s">
        <v>263</v>
      </c>
      <c r="BM416" s="240" t="s">
        <v>1911</v>
      </c>
    </row>
    <row r="417" s="2" customFormat="1" ht="21.75" customHeight="1">
      <c r="A417" s="39"/>
      <c r="B417" s="40"/>
      <c r="C417" s="228" t="s">
        <v>1912</v>
      </c>
      <c r="D417" s="228" t="s">
        <v>163</v>
      </c>
      <c r="E417" s="229" t="s">
        <v>1913</v>
      </c>
      <c r="F417" s="230" t="s">
        <v>1914</v>
      </c>
      <c r="G417" s="231" t="s">
        <v>541</v>
      </c>
      <c r="H417" s="301"/>
      <c r="I417" s="233"/>
      <c r="J417" s="234">
        <f>ROUND(I417*H417,2)</f>
        <v>0</v>
      </c>
      <c r="K417" s="235"/>
      <c r="L417" s="45"/>
      <c r="M417" s="236" t="s">
        <v>1</v>
      </c>
      <c r="N417" s="237" t="s">
        <v>43</v>
      </c>
      <c r="O417" s="92"/>
      <c r="P417" s="238">
        <f>O417*H417</f>
        <v>0</v>
      </c>
      <c r="Q417" s="238">
        <v>0</v>
      </c>
      <c r="R417" s="238">
        <f>Q417*H417</f>
        <v>0</v>
      </c>
      <c r="S417" s="238">
        <v>0</v>
      </c>
      <c r="T417" s="23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0" t="s">
        <v>263</v>
      </c>
      <c r="AT417" s="240" t="s">
        <v>163</v>
      </c>
      <c r="AU417" s="240" t="s">
        <v>88</v>
      </c>
      <c r="AY417" s="18" t="s">
        <v>160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86</v>
      </c>
      <c r="BK417" s="241">
        <f>ROUND(I417*H417,2)</f>
        <v>0</v>
      </c>
      <c r="BL417" s="18" t="s">
        <v>263</v>
      </c>
      <c r="BM417" s="240" t="s">
        <v>1915</v>
      </c>
    </row>
    <row r="418" s="12" customFormat="1" ht="22.8" customHeight="1">
      <c r="A418" s="12"/>
      <c r="B418" s="212"/>
      <c r="C418" s="213"/>
      <c r="D418" s="214" t="s">
        <v>77</v>
      </c>
      <c r="E418" s="226" t="s">
        <v>679</v>
      </c>
      <c r="F418" s="226" t="s">
        <v>680</v>
      </c>
      <c r="G418" s="213"/>
      <c r="H418" s="213"/>
      <c r="I418" s="216"/>
      <c r="J418" s="227">
        <f>BK418</f>
        <v>0</v>
      </c>
      <c r="K418" s="213"/>
      <c r="L418" s="218"/>
      <c r="M418" s="219"/>
      <c r="N418" s="220"/>
      <c r="O418" s="220"/>
      <c r="P418" s="221">
        <f>SUM(P419:P424)</f>
        <v>0</v>
      </c>
      <c r="Q418" s="220"/>
      <c r="R418" s="221">
        <f>SUM(R419:R424)</f>
        <v>0.00826</v>
      </c>
      <c r="S418" s="220"/>
      <c r="T418" s="222">
        <f>SUM(T419:T424)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23" t="s">
        <v>88</v>
      </c>
      <c r="AT418" s="224" t="s">
        <v>77</v>
      </c>
      <c r="AU418" s="224" t="s">
        <v>86</v>
      </c>
      <c r="AY418" s="223" t="s">
        <v>160</v>
      </c>
      <c r="BK418" s="225">
        <f>SUM(BK419:BK424)</f>
        <v>0</v>
      </c>
    </row>
    <row r="419" s="2" customFormat="1" ht="21.75" customHeight="1">
      <c r="A419" s="39"/>
      <c r="B419" s="40"/>
      <c r="C419" s="228" t="s">
        <v>1916</v>
      </c>
      <c r="D419" s="228" t="s">
        <v>163</v>
      </c>
      <c r="E419" s="229" t="s">
        <v>1917</v>
      </c>
      <c r="F419" s="230" t="s">
        <v>1918</v>
      </c>
      <c r="G419" s="231" t="s">
        <v>209</v>
      </c>
      <c r="H419" s="232">
        <v>14</v>
      </c>
      <c r="I419" s="233"/>
      <c r="J419" s="234">
        <f>ROUND(I419*H419,2)</f>
        <v>0</v>
      </c>
      <c r="K419" s="235"/>
      <c r="L419" s="45"/>
      <c r="M419" s="236" t="s">
        <v>1</v>
      </c>
      <c r="N419" s="237" t="s">
        <v>43</v>
      </c>
      <c r="O419" s="92"/>
      <c r="P419" s="238">
        <f>O419*H419</f>
        <v>0</v>
      </c>
      <c r="Q419" s="238">
        <v>6.9999999999999994E-05</v>
      </c>
      <c r="R419" s="238">
        <f>Q419*H419</f>
        <v>0.00097999999999999997</v>
      </c>
      <c r="S419" s="238">
        <v>0</v>
      </c>
      <c r="T419" s="23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0" t="s">
        <v>263</v>
      </c>
      <c r="AT419" s="240" t="s">
        <v>163</v>
      </c>
      <c r="AU419" s="240" t="s">
        <v>88</v>
      </c>
      <c r="AY419" s="18" t="s">
        <v>160</v>
      </c>
      <c r="BE419" s="241">
        <f>IF(N419="základní",J419,0)</f>
        <v>0</v>
      </c>
      <c r="BF419" s="241">
        <f>IF(N419="snížená",J419,0)</f>
        <v>0</v>
      </c>
      <c r="BG419" s="241">
        <f>IF(N419="zákl. přenesená",J419,0)</f>
        <v>0</v>
      </c>
      <c r="BH419" s="241">
        <f>IF(N419="sníž. přenesená",J419,0)</f>
        <v>0</v>
      </c>
      <c r="BI419" s="241">
        <f>IF(N419="nulová",J419,0)</f>
        <v>0</v>
      </c>
      <c r="BJ419" s="18" t="s">
        <v>86</v>
      </c>
      <c r="BK419" s="241">
        <f>ROUND(I419*H419,2)</f>
        <v>0</v>
      </c>
      <c r="BL419" s="18" t="s">
        <v>263</v>
      </c>
      <c r="BM419" s="240" t="s">
        <v>1919</v>
      </c>
    </row>
    <row r="420" s="13" customFormat="1">
      <c r="A420" s="13"/>
      <c r="B420" s="242"/>
      <c r="C420" s="243"/>
      <c r="D420" s="244" t="s">
        <v>169</v>
      </c>
      <c r="E420" s="245" t="s">
        <v>1</v>
      </c>
      <c r="F420" s="246" t="s">
        <v>1920</v>
      </c>
      <c r="G420" s="243"/>
      <c r="H420" s="247">
        <v>14</v>
      </c>
      <c r="I420" s="248"/>
      <c r="J420" s="243"/>
      <c r="K420" s="243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169</v>
      </c>
      <c r="AU420" s="253" t="s">
        <v>88</v>
      </c>
      <c r="AV420" s="13" t="s">
        <v>88</v>
      </c>
      <c r="AW420" s="13" t="s">
        <v>34</v>
      </c>
      <c r="AX420" s="13" t="s">
        <v>86</v>
      </c>
      <c r="AY420" s="253" t="s">
        <v>160</v>
      </c>
    </row>
    <row r="421" s="2" customFormat="1" ht="21.75" customHeight="1">
      <c r="A421" s="39"/>
      <c r="B421" s="40"/>
      <c r="C421" s="228" t="s">
        <v>1921</v>
      </c>
      <c r="D421" s="228" t="s">
        <v>163</v>
      </c>
      <c r="E421" s="229" t="s">
        <v>1922</v>
      </c>
      <c r="F421" s="230" t="s">
        <v>1923</v>
      </c>
      <c r="G421" s="231" t="s">
        <v>209</v>
      </c>
      <c r="H421" s="232">
        <v>14</v>
      </c>
      <c r="I421" s="233"/>
      <c r="J421" s="234">
        <f>ROUND(I421*H421,2)</f>
        <v>0</v>
      </c>
      <c r="K421" s="235"/>
      <c r="L421" s="45"/>
      <c r="M421" s="236" t="s">
        <v>1</v>
      </c>
      <c r="N421" s="237" t="s">
        <v>43</v>
      </c>
      <c r="O421" s="92"/>
      <c r="P421" s="238">
        <f>O421*H421</f>
        <v>0</v>
      </c>
      <c r="Q421" s="238">
        <v>0.00011</v>
      </c>
      <c r="R421" s="238">
        <f>Q421*H421</f>
        <v>0.0015400000000000001</v>
      </c>
      <c r="S421" s="238">
        <v>0</v>
      </c>
      <c r="T421" s="23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0" t="s">
        <v>263</v>
      </c>
      <c r="AT421" s="240" t="s">
        <v>163</v>
      </c>
      <c r="AU421" s="240" t="s">
        <v>88</v>
      </c>
      <c r="AY421" s="18" t="s">
        <v>160</v>
      </c>
      <c r="BE421" s="241">
        <f>IF(N421="základní",J421,0)</f>
        <v>0</v>
      </c>
      <c r="BF421" s="241">
        <f>IF(N421="snížená",J421,0)</f>
        <v>0</v>
      </c>
      <c r="BG421" s="241">
        <f>IF(N421="zákl. přenesená",J421,0)</f>
        <v>0</v>
      </c>
      <c r="BH421" s="241">
        <f>IF(N421="sníž. přenesená",J421,0)</f>
        <v>0</v>
      </c>
      <c r="BI421" s="241">
        <f>IF(N421="nulová",J421,0)</f>
        <v>0</v>
      </c>
      <c r="BJ421" s="18" t="s">
        <v>86</v>
      </c>
      <c r="BK421" s="241">
        <f>ROUND(I421*H421,2)</f>
        <v>0</v>
      </c>
      <c r="BL421" s="18" t="s">
        <v>263</v>
      </c>
      <c r="BM421" s="240" t="s">
        <v>1924</v>
      </c>
    </row>
    <row r="422" s="2" customFormat="1" ht="21.75" customHeight="1">
      <c r="A422" s="39"/>
      <c r="B422" s="40"/>
      <c r="C422" s="228" t="s">
        <v>1925</v>
      </c>
      <c r="D422" s="228" t="s">
        <v>163</v>
      </c>
      <c r="E422" s="229" t="s">
        <v>1926</v>
      </c>
      <c r="F422" s="230" t="s">
        <v>1927</v>
      </c>
      <c r="G422" s="231" t="s">
        <v>209</v>
      </c>
      <c r="H422" s="232">
        <v>14</v>
      </c>
      <c r="I422" s="233"/>
      <c r="J422" s="234">
        <f>ROUND(I422*H422,2)</f>
        <v>0</v>
      </c>
      <c r="K422" s="235"/>
      <c r="L422" s="45"/>
      <c r="M422" s="236" t="s">
        <v>1</v>
      </c>
      <c r="N422" s="237" t="s">
        <v>43</v>
      </c>
      <c r="O422" s="92"/>
      <c r="P422" s="238">
        <f>O422*H422</f>
        <v>0</v>
      </c>
      <c r="Q422" s="238">
        <v>0.00017000000000000001</v>
      </c>
      <c r="R422" s="238">
        <f>Q422*H422</f>
        <v>0.0023800000000000002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263</v>
      </c>
      <c r="AT422" s="240" t="s">
        <v>163</v>
      </c>
      <c r="AU422" s="240" t="s">
        <v>88</v>
      </c>
      <c r="AY422" s="18" t="s">
        <v>160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86</v>
      </c>
      <c r="BK422" s="241">
        <f>ROUND(I422*H422,2)</f>
        <v>0</v>
      </c>
      <c r="BL422" s="18" t="s">
        <v>263</v>
      </c>
      <c r="BM422" s="240" t="s">
        <v>1928</v>
      </c>
    </row>
    <row r="423" s="2" customFormat="1" ht="21.75" customHeight="1">
      <c r="A423" s="39"/>
      <c r="B423" s="40"/>
      <c r="C423" s="228" t="s">
        <v>1929</v>
      </c>
      <c r="D423" s="228" t="s">
        <v>163</v>
      </c>
      <c r="E423" s="229" t="s">
        <v>690</v>
      </c>
      <c r="F423" s="230" t="s">
        <v>691</v>
      </c>
      <c r="G423" s="231" t="s">
        <v>209</v>
      </c>
      <c r="H423" s="232">
        <v>14</v>
      </c>
      <c r="I423" s="233"/>
      <c r="J423" s="234">
        <f>ROUND(I423*H423,2)</f>
        <v>0</v>
      </c>
      <c r="K423" s="235"/>
      <c r="L423" s="45"/>
      <c r="M423" s="236" t="s">
        <v>1</v>
      </c>
      <c r="N423" s="237" t="s">
        <v>43</v>
      </c>
      <c r="O423" s="92"/>
      <c r="P423" s="238">
        <f>O423*H423</f>
        <v>0</v>
      </c>
      <c r="Q423" s="238">
        <v>0.00012</v>
      </c>
      <c r="R423" s="238">
        <f>Q423*H423</f>
        <v>0.0016800000000000001</v>
      </c>
      <c r="S423" s="238">
        <v>0</v>
      </c>
      <c r="T423" s="23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0" t="s">
        <v>263</v>
      </c>
      <c r="AT423" s="240" t="s">
        <v>163</v>
      </c>
      <c r="AU423" s="240" t="s">
        <v>88</v>
      </c>
      <c r="AY423" s="18" t="s">
        <v>160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86</v>
      </c>
      <c r="BK423" s="241">
        <f>ROUND(I423*H423,2)</f>
        <v>0</v>
      </c>
      <c r="BL423" s="18" t="s">
        <v>263</v>
      </c>
      <c r="BM423" s="240" t="s">
        <v>1930</v>
      </c>
    </row>
    <row r="424" s="2" customFormat="1" ht="21.75" customHeight="1">
      <c r="A424" s="39"/>
      <c r="B424" s="40"/>
      <c r="C424" s="228" t="s">
        <v>1931</v>
      </c>
      <c r="D424" s="228" t="s">
        <v>163</v>
      </c>
      <c r="E424" s="229" t="s">
        <v>694</v>
      </c>
      <c r="F424" s="230" t="s">
        <v>695</v>
      </c>
      <c r="G424" s="231" t="s">
        <v>209</v>
      </c>
      <c r="H424" s="232">
        <v>14</v>
      </c>
      <c r="I424" s="233"/>
      <c r="J424" s="234">
        <f>ROUND(I424*H424,2)</f>
        <v>0</v>
      </c>
      <c r="K424" s="235"/>
      <c r="L424" s="45"/>
      <c r="M424" s="236" t="s">
        <v>1</v>
      </c>
      <c r="N424" s="237" t="s">
        <v>43</v>
      </c>
      <c r="O424" s="92"/>
      <c r="P424" s="238">
        <f>O424*H424</f>
        <v>0</v>
      </c>
      <c r="Q424" s="238">
        <v>0.00012</v>
      </c>
      <c r="R424" s="238">
        <f>Q424*H424</f>
        <v>0.0016800000000000001</v>
      </c>
      <c r="S424" s="238">
        <v>0</v>
      </c>
      <c r="T424" s="23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263</v>
      </c>
      <c r="AT424" s="240" t="s">
        <v>163</v>
      </c>
      <c r="AU424" s="240" t="s">
        <v>88</v>
      </c>
      <c r="AY424" s="18" t="s">
        <v>160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86</v>
      </c>
      <c r="BK424" s="241">
        <f>ROUND(I424*H424,2)</f>
        <v>0</v>
      </c>
      <c r="BL424" s="18" t="s">
        <v>263</v>
      </c>
      <c r="BM424" s="240" t="s">
        <v>1932</v>
      </c>
    </row>
    <row r="425" s="12" customFormat="1" ht="22.8" customHeight="1">
      <c r="A425" s="12"/>
      <c r="B425" s="212"/>
      <c r="C425" s="213"/>
      <c r="D425" s="214" t="s">
        <v>77</v>
      </c>
      <c r="E425" s="226" t="s">
        <v>1374</v>
      </c>
      <c r="F425" s="226" t="s">
        <v>1375</v>
      </c>
      <c r="G425" s="213"/>
      <c r="H425" s="213"/>
      <c r="I425" s="216"/>
      <c r="J425" s="227">
        <f>BK425</f>
        <v>0</v>
      </c>
      <c r="K425" s="213"/>
      <c r="L425" s="218"/>
      <c r="M425" s="219"/>
      <c r="N425" s="220"/>
      <c r="O425" s="220"/>
      <c r="P425" s="221">
        <f>SUM(P426:P479)</f>
        <v>0</v>
      </c>
      <c r="Q425" s="220"/>
      <c r="R425" s="221">
        <f>SUM(R426:R479)</f>
        <v>0.25836580000000003</v>
      </c>
      <c r="S425" s="220"/>
      <c r="T425" s="222">
        <f>SUM(T426:T479)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3" t="s">
        <v>88</v>
      </c>
      <c r="AT425" s="224" t="s">
        <v>77</v>
      </c>
      <c r="AU425" s="224" t="s">
        <v>86</v>
      </c>
      <c r="AY425" s="223" t="s">
        <v>160</v>
      </c>
      <c r="BK425" s="225">
        <f>SUM(BK426:BK479)</f>
        <v>0</v>
      </c>
    </row>
    <row r="426" s="2" customFormat="1" ht="21.75" customHeight="1">
      <c r="A426" s="39"/>
      <c r="B426" s="40"/>
      <c r="C426" s="228" t="s">
        <v>1933</v>
      </c>
      <c r="D426" s="228" t="s">
        <v>163</v>
      </c>
      <c r="E426" s="229" t="s">
        <v>1376</v>
      </c>
      <c r="F426" s="230" t="s">
        <v>1377</v>
      </c>
      <c r="G426" s="231" t="s">
        <v>209</v>
      </c>
      <c r="H426" s="232">
        <v>597.10000000000002</v>
      </c>
      <c r="I426" s="233"/>
      <c r="J426" s="234">
        <f>ROUND(I426*H426,2)</f>
        <v>0</v>
      </c>
      <c r="K426" s="235"/>
      <c r="L426" s="45"/>
      <c r="M426" s="236" t="s">
        <v>1</v>
      </c>
      <c r="N426" s="237" t="s">
        <v>43</v>
      </c>
      <c r="O426" s="92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263</v>
      </c>
      <c r="AT426" s="240" t="s">
        <v>163</v>
      </c>
      <c r="AU426" s="240" t="s">
        <v>88</v>
      </c>
      <c r="AY426" s="18" t="s">
        <v>160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86</v>
      </c>
      <c r="BK426" s="241">
        <f>ROUND(I426*H426,2)</f>
        <v>0</v>
      </c>
      <c r="BL426" s="18" t="s">
        <v>263</v>
      </c>
      <c r="BM426" s="240" t="s">
        <v>1934</v>
      </c>
    </row>
    <row r="427" s="13" customFormat="1">
      <c r="A427" s="13"/>
      <c r="B427" s="242"/>
      <c r="C427" s="243"/>
      <c r="D427" s="244" t="s">
        <v>169</v>
      </c>
      <c r="E427" s="245" t="s">
        <v>1</v>
      </c>
      <c r="F427" s="246" t="s">
        <v>1935</v>
      </c>
      <c r="G427" s="243"/>
      <c r="H427" s="247">
        <v>597.10000000000002</v>
      </c>
      <c r="I427" s="248"/>
      <c r="J427" s="243"/>
      <c r="K427" s="243"/>
      <c r="L427" s="249"/>
      <c r="M427" s="250"/>
      <c r="N427" s="251"/>
      <c r="O427" s="251"/>
      <c r="P427" s="251"/>
      <c r="Q427" s="251"/>
      <c r="R427" s="251"/>
      <c r="S427" s="251"/>
      <c r="T427" s="25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3" t="s">
        <v>169</v>
      </c>
      <c r="AU427" s="253" t="s">
        <v>88</v>
      </c>
      <c r="AV427" s="13" t="s">
        <v>88</v>
      </c>
      <c r="AW427" s="13" t="s">
        <v>34</v>
      </c>
      <c r="AX427" s="13" t="s">
        <v>86</v>
      </c>
      <c r="AY427" s="253" t="s">
        <v>160</v>
      </c>
    </row>
    <row r="428" s="2" customFormat="1" ht="21.75" customHeight="1">
      <c r="A428" s="39"/>
      <c r="B428" s="40"/>
      <c r="C428" s="228" t="s">
        <v>1936</v>
      </c>
      <c r="D428" s="228" t="s">
        <v>163</v>
      </c>
      <c r="E428" s="229" t="s">
        <v>1379</v>
      </c>
      <c r="F428" s="230" t="s">
        <v>1380</v>
      </c>
      <c r="G428" s="231" t="s">
        <v>184</v>
      </c>
      <c r="H428" s="232">
        <v>200</v>
      </c>
      <c r="I428" s="233"/>
      <c r="J428" s="234">
        <f>ROUND(I428*H428,2)</f>
        <v>0</v>
      </c>
      <c r="K428" s="235"/>
      <c r="L428" s="45"/>
      <c r="M428" s="236" t="s">
        <v>1</v>
      </c>
      <c r="N428" s="237" t="s">
        <v>43</v>
      </c>
      <c r="O428" s="92"/>
      <c r="P428" s="238">
        <f>O428*H428</f>
        <v>0</v>
      </c>
      <c r="Q428" s="238">
        <v>0</v>
      </c>
      <c r="R428" s="238">
        <f>Q428*H428</f>
        <v>0</v>
      </c>
      <c r="S428" s="238">
        <v>0</v>
      </c>
      <c r="T428" s="23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263</v>
      </c>
      <c r="AT428" s="240" t="s">
        <v>163</v>
      </c>
      <c r="AU428" s="240" t="s">
        <v>88</v>
      </c>
      <c r="AY428" s="18" t="s">
        <v>160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86</v>
      </c>
      <c r="BK428" s="241">
        <f>ROUND(I428*H428,2)</f>
        <v>0</v>
      </c>
      <c r="BL428" s="18" t="s">
        <v>263</v>
      </c>
      <c r="BM428" s="240" t="s">
        <v>1937</v>
      </c>
    </row>
    <row r="429" s="2" customFormat="1" ht="21.75" customHeight="1">
      <c r="A429" s="39"/>
      <c r="B429" s="40"/>
      <c r="C429" s="290" t="s">
        <v>1938</v>
      </c>
      <c r="D429" s="290" t="s">
        <v>311</v>
      </c>
      <c r="E429" s="291" t="s">
        <v>1382</v>
      </c>
      <c r="F429" s="292" t="s">
        <v>1383</v>
      </c>
      <c r="G429" s="293" t="s">
        <v>184</v>
      </c>
      <c r="H429" s="294">
        <v>210</v>
      </c>
      <c r="I429" s="295"/>
      <c r="J429" s="296">
        <f>ROUND(I429*H429,2)</f>
        <v>0</v>
      </c>
      <c r="K429" s="297"/>
      <c r="L429" s="298"/>
      <c r="M429" s="299" t="s">
        <v>1</v>
      </c>
      <c r="N429" s="300" t="s">
        <v>43</v>
      </c>
      <c r="O429" s="92"/>
      <c r="P429" s="238">
        <f>O429*H429</f>
        <v>0</v>
      </c>
      <c r="Q429" s="238">
        <v>0</v>
      </c>
      <c r="R429" s="238">
        <f>Q429*H429</f>
        <v>0</v>
      </c>
      <c r="S429" s="238">
        <v>0</v>
      </c>
      <c r="T429" s="23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0" t="s">
        <v>347</v>
      </c>
      <c r="AT429" s="240" t="s">
        <v>311</v>
      </c>
      <c r="AU429" s="240" t="s">
        <v>88</v>
      </c>
      <c r="AY429" s="18" t="s">
        <v>160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8" t="s">
        <v>86</v>
      </c>
      <c r="BK429" s="241">
        <f>ROUND(I429*H429,2)</f>
        <v>0</v>
      </c>
      <c r="BL429" s="18" t="s">
        <v>263</v>
      </c>
      <c r="BM429" s="240" t="s">
        <v>1939</v>
      </c>
    </row>
    <row r="430" s="13" customFormat="1">
      <c r="A430" s="13"/>
      <c r="B430" s="242"/>
      <c r="C430" s="243"/>
      <c r="D430" s="244" t="s">
        <v>169</v>
      </c>
      <c r="E430" s="243"/>
      <c r="F430" s="246" t="s">
        <v>1940</v>
      </c>
      <c r="G430" s="243"/>
      <c r="H430" s="247">
        <v>210</v>
      </c>
      <c r="I430" s="248"/>
      <c r="J430" s="243"/>
      <c r="K430" s="243"/>
      <c r="L430" s="249"/>
      <c r="M430" s="250"/>
      <c r="N430" s="251"/>
      <c r="O430" s="251"/>
      <c r="P430" s="251"/>
      <c r="Q430" s="251"/>
      <c r="R430" s="251"/>
      <c r="S430" s="251"/>
      <c r="T430" s="25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3" t="s">
        <v>169</v>
      </c>
      <c r="AU430" s="253" t="s">
        <v>88</v>
      </c>
      <c r="AV430" s="13" t="s">
        <v>88</v>
      </c>
      <c r="AW430" s="13" t="s">
        <v>4</v>
      </c>
      <c r="AX430" s="13" t="s">
        <v>86</v>
      </c>
      <c r="AY430" s="253" t="s">
        <v>160</v>
      </c>
    </row>
    <row r="431" s="2" customFormat="1" ht="16.5" customHeight="1">
      <c r="A431" s="39"/>
      <c r="B431" s="40"/>
      <c r="C431" s="228" t="s">
        <v>1941</v>
      </c>
      <c r="D431" s="228" t="s">
        <v>163</v>
      </c>
      <c r="E431" s="229" t="s">
        <v>1386</v>
      </c>
      <c r="F431" s="230" t="s">
        <v>1387</v>
      </c>
      <c r="G431" s="231" t="s">
        <v>209</v>
      </c>
      <c r="H431" s="232">
        <v>64.079999999999998</v>
      </c>
      <c r="I431" s="233"/>
      <c r="J431" s="234">
        <f>ROUND(I431*H431,2)</f>
        <v>0</v>
      </c>
      <c r="K431" s="235"/>
      <c r="L431" s="45"/>
      <c r="M431" s="236" t="s">
        <v>1</v>
      </c>
      <c r="N431" s="237" t="s">
        <v>43</v>
      </c>
      <c r="O431" s="92"/>
      <c r="P431" s="238">
        <f>O431*H431</f>
        <v>0</v>
      </c>
      <c r="Q431" s="238">
        <v>0</v>
      </c>
      <c r="R431" s="238">
        <f>Q431*H431</f>
        <v>0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263</v>
      </c>
      <c r="AT431" s="240" t="s">
        <v>163</v>
      </c>
      <c r="AU431" s="240" t="s">
        <v>88</v>
      </c>
      <c r="AY431" s="18" t="s">
        <v>160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86</v>
      </c>
      <c r="BK431" s="241">
        <f>ROUND(I431*H431,2)</f>
        <v>0</v>
      </c>
      <c r="BL431" s="18" t="s">
        <v>263</v>
      </c>
      <c r="BM431" s="240" t="s">
        <v>1942</v>
      </c>
    </row>
    <row r="432" s="2" customFormat="1" ht="16.5" customHeight="1">
      <c r="A432" s="39"/>
      <c r="B432" s="40"/>
      <c r="C432" s="290" t="s">
        <v>1943</v>
      </c>
      <c r="D432" s="290" t="s">
        <v>311</v>
      </c>
      <c r="E432" s="291" t="s">
        <v>1389</v>
      </c>
      <c r="F432" s="292" t="s">
        <v>1390</v>
      </c>
      <c r="G432" s="293" t="s">
        <v>209</v>
      </c>
      <c r="H432" s="294">
        <v>67.284000000000006</v>
      </c>
      <c r="I432" s="295"/>
      <c r="J432" s="296">
        <f>ROUND(I432*H432,2)</f>
        <v>0</v>
      </c>
      <c r="K432" s="297"/>
      <c r="L432" s="298"/>
      <c r="M432" s="299" t="s">
        <v>1</v>
      </c>
      <c r="N432" s="300" t="s">
        <v>43</v>
      </c>
      <c r="O432" s="92"/>
      <c r="P432" s="238">
        <f>O432*H432</f>
        <v>0</v>
      </c>
      <c r="Q432" s="238">
        <v>0</v>
      </c>
      <c r="R432" s="238">
        <f>Q432*H432</f>
        <v>0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347</v>
      </c>
      <c r="AT432" s="240" t="s">
        <v>311</v>
      </c>
      <c r="AU432" s="240" t="s">
        <v>88</v>
      </c>
      <c r="AY432" s="18" t="s">
        <v>160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86</v>
      </c>
      <c r="BK432" s="241">
        <f>ROUND(I432*H432,2)</f>
        <v>0</v>
      </c>
      <c r="BL432" s="18" t="s">
        <v>263</v>
      </c>
      <c r="BM432" s="240" t="s">
        <v>1944</v>
      </c>
    </row>
    <row r="433" s="13" customFormat="1">
      <c r="A433" s="13"/>
      <c r="B433" s="242"/>
      <c r="C433" s="243"/>
      <c r="D433" s="244" t="s">
        <v>169</v>
      </c>
      <c r="E433" s="243"/>
      <c r="F433" s="246" t="s">
        <v>1945</v>
      </c>
      <c r="G433" s="243"/>
      <c r="H433" s="247">
        <v>67.284000000000006</v>
      </c>
      <c r="I433" s="248"/>
      <c r="J433" s="243"/>
      <c r="K433" s="243"/>
      <c r="L433" s="249"/>
      <c r="M433" s="250"/>
      <c r="N433" s="251"/>
      <c r="O433" s="251"/>
      <c r="P433" s="251"/>
      <c r="Q433" s="251"/>
      <c r="R433" s="251"/>
      <c r="S433" s="251"/>
      <c r="T433" s="25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3" t="s">
        <v>169</v>
      </c>
      <c r="AU433" s="253" t="s">
        <v>88</v>
      </c>
      <c r="AV433" s="13" t="s">
        <v>88</v>
      </c>
      <c r="AW433" s="13" t="s">
        <v>4</v>
      </c>
      <c r="AX433" s="13" t="s">
        <v>86</v>
      </c>
      <c r="AY433" s="253" t="s">
        <v>160</v>
      </c>
    </row>
    <row r="434" s="2" customFormat="1" ht="21.75" customHeight="1">
      <c r="A434" s="39"/>
      <c r="B434" s="40"/>
      <c r="C434" s="228" t="s">
        <v>1946</v>
      </c>
      <c r="D434" s="228" t="s">
        <v>163</v>
      </c>
      <c r="E434" s="229" t="s">
        <v>1947</v>
      </c>
      <c r="F434" s="230" t="s">
        <v>1948</v>
      </c>
      <c r="G434" s="231" t="s">
        <v>209</v>
      </c>
      <c r="H434" s="232">
        <v>200</v>
      </c>
      <c r="I434" s="233"/>
      <c r="J434" s="234">
        <f>ROUND(I434*H434,2)</f>
        <v>0</v>
      </c>
      <c r="K434" s="235"/>
      <c r="L434" s="45"/>
      <c r="M434" s="236" t="s">
        <v>1</v>
      </c>
      <c r="N434" s="237" t="s">
        <v>43</v>
      </c>
      <c r="O434" s="92"/>
      <c r="P434" s="238">
        <f>O434*H434</f>
        <v>0</v>
      </c>
      <c r="Q434" s="238">
        <v>0</v>
      </c>
      <c r="R434" s="238">
        <f>Q434*H434</f>
        <v>0</v>
      </c>
      <c r="S434" s="238">
        <v>0</v>
      </c>
      <c r="T434" s="23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0" t="s">
        <v>263</v>
      </c>
      <c r="AT434" s="240" t="s">
        <v>163</v>
      </c>
      <c r="AU434" s="240" t="s">
        <v>88</v>
      </c>
      <c r="AY434" s="18" t="s">
        <v>160</v>
      </c>
      <c r="BE434" s="241">
        <f>IF(N434="základní",J434,0)</f>
        <v>0</v>
      </c>
      <c r="BF434" s="241">
        <f>IF(N434="snížená",J434,0)</f>
        <v>0</v>
      </c>
      <c r="BG434" s="241">
        <f>IF(N434="zákl. přenesená",J434,0)</f>
        <v>0</v>
      </c>
      <c r="BH434" s="241">
        <f>IF(N434="sníž. přenesená",J434,0)</f>
        <v>0</v>
      </c>
      <c r="BI434" s="241">
        <f>IF(N434="nulová",J434,0)</f>
        <v>0</v>
      </c>
      <c r="BJ434" s="18" t="s">
        <v>86</v>
      </c>
      <c r="BK434" s="241">
        <f>ROUND(I434*H434,2)</f>
        <v>0</v>
      </c>
      <c r="BL434" s="18" t="s">
        <v>263</v>
      </c>
      <c r="BM434" s="240" t="s">
        <v>1949</v>
      </c>
    </row>
    <row r="435" s="2" customFormat="1" ht="16.5" customHeight="1">
      <c r="A435" s="39"/>
      <c r="B435" s="40"/>
      <c r="C435" s="290" t="s">
        <v>1950</v>
      </c>
      <c r="D435" s="290" t="s">
        <v>311</v>
      </c>
      <c r="E435" s="291" t="s">
        <v>1389</v>
      </c>
      <c r="F435" s="292" t="s">
        <v>1390</v>
      </c>
      <c r="G435" s="293" t="s">
        <v>209</v>
      </c>
      <c r="H435" s="294">
        <v>210</v>
      </c>
      <c r="I435" s="295"/>
      <c r="J435" s="296">
        <f>ROUND(I435*H435,2)</f>
        <v>0</v>
      </c>
      <c r="K435" s="297"/>
      <c r="L435" s="298"/>
      <c r="M435" s="299" t="s">
        <v>1</v>
      </c>
      <c r="N435" s="300" t="s">
        <v>43</v>
      </c>
      <c r="O435" s="92"/>
      <c r="P435" s="238">
        <f>O435*H435</f>
        <v>0</v>
      </c>
      <c r="Q435" s="238">
        <v>0</v>
      </c>
      <c r="R435" s="238">
        <f>Q435*H435</f>
        <v>0</v>
      </c>
      <c r="S435" s="238">
        <v>0</v>
      </c>
      <c r="T435" s="23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0" t="s">
        <v>347</v>
      </c>
      <c r="AT435" s="240" t="s">
        <v>311</v>
      </c>
      <c r="AU435" s="240" t="s">
        <v>88</v>
      </c>
      <c r="AY435" s="18" t="s">
        <v>160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86</v>
      </c>
      <c r="BK435" s="241">
        <f>ROUND(I435*H435,2)</f>
        <v>0</v>
      </c>
      <c r="BL435" s="18" t="s">
        <v>263</v>
      </c>
      <c r="BM435" s="240" t="s">
        <v>1951</v>
      </c>
    </row>
    <row r="436" s="13" customFormat="1">
      <c r="A436" s="13"/>
      <c r="B436" s="242"/>
      <c r="C436" s="243"/>
      <c r="D436" s="244" t="s">
        <v>169</v>
      </c>
      <c r="E436" s="243"/>
      <c r="F436" s="246" t="s">
        <v>1940</v>
      </c>
      <c r="G436" s="243"/>
      <c r="H436" s="247">
        <v>210</v>
      </c>
      <c r="I436" s="248"/>
      <c r="J436" s="243"/>
      <c r="K436" s="243"/>
      <c r="L436" s="249"/>
      <c r="M436" s="250"/>
      <c r="N436" s="251"/>
      <c r="O436" s="251"/>
      <c r="P436" s="251"/>
      <c r="Q436" s="251"/>
      <c r="R436" s="251"/>
      <c r="S436" s="251"/>
      <c r="T436" s="25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3" t="s">
        <v>169</v>
      </c>
      <c r="AU436" s="253" t="s">
        <v>88</v>
      </c>
      <c r="AV436" s="13" t="s">
        <v>88</v>
      </c>
      <c r="AW436" s="13" t="s">
        <v>4</v>
      </c>
      <c r="AX436" s="13" t="s">
        <v>86</v>
      </c>
      <c r="AY436" s="253" t="s">
        <v>160</v>
      </c>
    </row>
    <row r="437" s="2" customFormat="1" ht="21.75" customHeight="1">
      <c r="A437" s="39"/>
      <c r="B437" s="40"/>
      <c r="C437" s="228" t="s">
        <v>1952</v>
      </c>
      <c r="D437" s="228" t="s">
        <v>163</v>
      </c>
      <c r="E437" s="229" t="s">
        <v>1398</v>
      </c>
      <c r="F437" s="230" t="s">
        <v>1399</v>
      </c>
      <c r="G437" s="231" t="s">
        <v>209</v>
      </c>
      <c r="H437" s="232">
        <v>300.23000000000002</v>
      </c>
      <c r="I437" s="233"/>
      <c r="J437" s="234">
        <f>ROUND(I437*H437,2)</f>
        <v>0</v>
      </c>
      <c r="K437" s="235"/>
      <c r="L437" s="45"/>
      <c r="M437" s="236" t="s">
        <v>1</v>
      </c>
      <c r="N437" s="237" t="s">
        <v>43</v>
      </c>
      <c r="O437" s="92"/>
      <c r="P437" s="238">
        <f>O437*H437</f>
        <v>0</v>
      </c>
      <c r="Q437" s="238">
        <v>0.00020000000000000001</v>
      </c>
      <c r="R437" s="238">
        <f>Q437*H437</f>
        <v>0.060046000000000009</v>
      </c>
      <c r="S437" s="238">
        <v>0</v>
      </c>
      <c r="T437" s="23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0" t="s">
        <v>263</v>
      </c>
      <c r="AT437" s="240" t="s">
        <v>163</v>
      </c>
      <c r="AU437" s="240" t="s">
        <v>88</v>
      </c>
      <c r="AY437" s="18" t="s">
        <v>160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8" t="s">
        <v>86</v>
      </c>
      <c r="BK437" s="241">
        <f>ROUND(I437*H437,2)</f>
        <v>0</v>
      </c>
      <c r="BL437" s="18" t="s">
        <v>263</v>
      </c>
      <c r="BM437" s="240" t="s">
        <v>1953</v>
      </c>
    </row>
    <row r="438" s="2" customFormat="1" ht="21.75" customHeight="1">
      <c r="A438" s="39"/>
      <c r="B438" s="40"/>
      <c r="C438" s="228" t="s">
        <v>1954</v>
      </c>
      <c r="D438" s="228" t="s">
        <v>163</v>
      </c>
      <c r="E438" s="229" t="s">
        <v>1955</v>
      </c>
      <c r="F438" s="230" t="s">
        <v>1956</v>
      </c>
      <c r="G438" s="231" t="s">
        <v>209</v>
      </c>
      <c r="H438" s="232">
        <v>45</v>
      </c>
      <c r="I438" s="233"/>
      <c r="J438" s="234">
        <f>ROUND(I438*H438,2)</f>
        <v>0</v>
      </c>
      <c r="K438" s="235"/>
      <c r="L438" s="45"/>
      <c r="M438" s="236" t="s">
        <v>1</v>
      </c>
      <c r="N438" s="237" t="s">
        <v>43</v>
      </c>
      <c r="O438" s="92"/>
      <c r="P438" s="238">
        <f>O438*H438</f>
        <v>0</v>
      </c>
      <c r="Q438" s="238">
        <v>2.0000000000000002E-05</v>
      </c>
      <c r="R438" s="238">
        <f>Q438*H438</f>
        <v>0.00090000000000000008</v>
      </c>
      <c r="S438" s="238">
        <v>0</v>
      </c>
      <c r="T438" s="23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0" t="s">
        <v>263</v>
      </c>
      <c r="AT438" s="240" t="s">
        <v>163</v>
      </c>
      <c r="AU438" s="240" t="s">
        <v>88</v>
      </c>
      <c r="AY438" s="18" t="s">
        <v>160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8" t="s">
        <v>86</v>
      </c>
      <c r="BK438" s="241">
        <f>ROUND(I438*H438,2)</f>
        <v>0</v>
      </c>
      <c r="BL438" s="18" t="s">
        <v>263</v>
      </c>
      <c r="BM438" s="240" t="s">
        <v>1957</v>
      </c>
    </row>
    <row r="439" s="2" customFormat="1" ht="21.75" customHeight="1">
      <c r="A439" s="39"/>
      <c r="B439" s="40"/>
      <c r="C439" s="228" t="s">
        <v>1958</v>
      </c>
      <c r="D439" s="228" t="s">
        <v>163</v>
      </c>
      <c r="E439" s="229" t="s">
        <v>1959</v>
      </c>
      <c r="F439" s="230" t="s">
        <v>1960</v>
      </c>
      <c r="G439" s="231" t="s">
        <v>209</v>
      </c>
      <c r="H439" s="232">
        <v>61.200000000000003</v>
      </c>
      <c r="I439" s="233"/>
      <c r="J439" s="234">
        <f>ROUND(I439*H439,2)</f>
        <v>0</v>
      </c>
      <c r="K439" s="235"/>
      <c r="L439" s="45"/>
      <c r="M439" s="236" t="s">
        <v>1</v>
      </c>
      <c r="N439" s="237" t="s">
        <v>43</v>
      </c>
      <c r="O439" s="92"/>
      <c r="P439" s="238">
        <f>O439*H439</f>
        <v>0</v>
      </c>
      <c r="Q439" s="238">
        <v>1.0000000000000001E-05</v>
      </c>
      <c r="R439" s="238">
        <f>Q439*H439</f>
        <v>0.00061200000000000013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263</v>
      </c>
      <c r="AT439" s="240" t="s">
        <v>163</v>
      </c>
      <c r="AU439" s="240" t="s">
        <v>88</v>
      </c>
      <c r="AY439" s="18" t="s">
        <v>160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86</v>
      </c>
      <c r="BK439" s="241">
        <f>ROUND(I439*H439,2)</f>
        <v>0</v>
      </c>
      <c r="BL439" s="18" t="s">
        <v>263</v>
      </c>
      <c r="BM439" s="240" t="s">
        <v>1961</v>
      </c>
    </row>
    <row r="440" s="2" customFormat="1" ht="33" customHeight="1">
      <c r="A440" s="39"/>
      <c r="B440" s="40"/>
      <c r="C440" s="228" t="s">
        <v>1962</v>
      </c>
      <c r="D440" s="228" t="s">
        <v>163</v>
      </c>
      <c r="E440" s="229" t="s">
        <v>1401</v>
      </c>
      <c r="F440" s="230" t="s">
        <v>1402</v>
      </c>
      <c r="G440" s="231" t="s">
        <v>209</v>
      </c>
      <c r="H440" s="232">
        <v>300.23000000000002</v>
      </c>
      <c r="I440" s="233"/>
      <c r="J440" s="234">
        <f>ROUND(I440*H440,2)</f>
        <v>0</v>
      </c>
      <c r="K440" s="235"/>
      <c r="L440" s="45"/>
      <c r="M440" s="236" t="s">
        <v>1</v>
      </c>
      <c r="N440" s="237" t="s">
        <v>43</v>
      </c>
      <c r="O440" s="92"/>
      <c r="P440" s="238">
        <f>O440*H440</f>
        <v>0</v>
      </c>
      <c r="Q440" s="238">
        <v>0.00025999999999999998</v>
      </c>
      <c r="R440" s="238">
        <f>Q440*H440</f>
        <v>0.078059799999999999</v>
      </c>
      <c r="S440" s="238">
        <v>0</v>
      </c>
      <c r="T440" s="23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0" t="s">
        <v>263</v>
      </c>
      <c r="AT440" s="240" t="s">
        <v>163</v>
      </c>
      <c r="AU440" s="240" t="s">
        <v>88</v>
      </c>
      <c r="AY440" s="18" t="s">
        <v>160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86</v>
      </c>
      <c r="BK440" s="241">
        <f>ROUND(I440*H440,2)</f>
        <v>0</v>
      </c>
      <c r="BL440" s="18" t="s">
        <v>263</v>
      </c>
      <c r="BM440" s="240" t="s">
        <v>1963</v>
      </c>
    </row>
    <row r="441" s="14" customFormat="1">
      <c r="A441" s="14"/>
      <c r="B441" s="258"/>
      <c r="C441" s="259"/>
      <c r="D441" s="244" t="s">
        <v>169</v>
      </c>
      <c r="E441" s="260" t="s">
        <v>1</v>
      </c>
      <c r="F441" s="261" t="s">
        <v>1464</v>
      </c>
      <c r="G441" s="259"/>
      <c r="H441" s="260" t="s">
        <v>1</v>
      </c>
      <c r="I441" s="262"/>
      <c r="J441" s="259"/>
      <c r="K441" s="259"/>
      <c r="L441" s="263"/>
      <c r="M441" s="264"/>
      <c r="N441" s="265"/>
      <c r="O441" s="265"/>
      <c r="P441" s="265"/>
      <c r="Q441" s="265"/>
      <c r="R441" s="265"/>
      <c r="S441" s="265"/>
      <c r="T441" s="26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7" t="s">
        <v>169</v>
      </c>
      <c r="AU441" s="267" t="s">
        <v>88</v>
      </c>
      <c r="AV441" s="14" t="s">
        <v>86</v>
      </c>
      <c r="AW441" s="14" t="s">
        <v>34</v>
      </c>
      <c r="AX441" s="14" t="s">
        <v>78</v>
      </c>
      <c r="AY441" s="267" t="s">
        <v>160</v>
      </c>
    </row>
    <row r="442" s="13" customFormat="1">
      <c r="A442" s="13"/>
      <c r="B442" s="242"/>
      <c r="C442" s="243"/>
      <c r="D442" s="244" t="s">
        <v>169</v>
      </c>
      <c r="E442" s="245" t="s">
        <v>1</v>
      </c>
      <c r="F442" s="246" t="s">
        <v>1465</v>
      </c>
      <c r="G442" s="243"/>
      <c r="H442" s="247">
        <v>34.020000000000003</v>
      </c>
      <c r="I442" s="248"/>
      <c r="J442" s="243"/>
      <c r="K442" s="243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169</v>
      </c>
      <c r="AU442" s="253" t="s">
        <v>88</v>
      </c>
      <c r="AV442" s="13" t="s">
        <v>88</v>
      </c>
      <c r="AW442" s="13" t="s">
        <v>34</v>
      </c>
      <c r="AX442" s="13" t="s">
        <v>78</v>
      </c>
      <c r="AY442" s="253" t="s">
        <v>160</v>
      </c>
    </row>
    <row r="443" s="14" customFormat="1">
      <c r="A443" s="14"/>
      <c r="B443" s="258"/>
      <c r="C443" s="259"/>
      <c r="D443" s="244" t="s">
        <v>169</v>
      </c>
      <c r="E443" s="260" t="s">
        <v>1</v>
      </c>
      <c r="F443" s="261" t="s">
        <v>1466</v>
      </c>
      <c r="G443" s="259"/>
      <c r="H443" s="260" t="s">
        <v>1</v>
      </c>
      <c r="I443" s="262"/>
      <c r="J443" s="259"/>
      <c r="K443" s="259"/>
      <c r="L443" s="263"/>
      <c r="M443" s="264"/>
      <c r="N443" s="265"/>
      <c r="O443" s="265"/>
      <c r="P443" s="265"/>
      <c r="Q443" s="265"/>
      <c r="R443" s="265"/>
      <c r="S443" s="265"/>
      <c r="T443" s="26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7" t="s">
        <v>169</v>
      </c>
      <c r="AU443" s="267" t="s">
        <v>88</v>
      </c>
      <c r="AV443" s="14" t="s">
        <v>86</v>
      </c>
      <c r="AW443" s="14" t="s">
        <v>34</v>
      </c>
      <c r="AX443" s="14" t="s">
        <v>78</v>
      </c>
      <c r="AY443" s="267" t="s">
        <v>160</v>
      </c>
    </row>
    <row r="444" s="13" customFormat="1">
      <c r="A444" s="13"/>
      <c r="B444" s="242"/>
      <c r="C444" s="243"/>
      <c r="D444" s="244" t="s">
        <v>169</v>
      </c>
      <c r="E444" s="245" t="s">
        <v>1</v>
      </c>
      <c r="F444" s="246" t="s">
        <v>1467</v>
      </c>
      <c r="G444" s="243"/>
      <c r="H444" s="247">
        <v>59.159999999999997</v>
      </c>
      <c r="I444" s="248"/>
      <c r="J444" s="243"/>
      <c r="K444" s="243"/>
      <c r="L444" s="249"/>
      <c r="M444" s="250"/>
      <c r="N444" s="251"/>
      <c r="O444" s="251"/>
      <c r="P444" s="251"/>
      <c r="Q444" s="251"/>
      <c r="R444" s="251"/>
      <c r="S444" s="251"/>
      <c r="T444" s="25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3" t="s">
        <v>169</v>
      </c>
      <c r="AU444" s="253" t="s">
        <v>88</v>
      </c>
      <c r="AV444" s="13" t="s">
        <v>88</v>
      </c>
      <c r="AW444" s="13" t="s">
        <v>34</v>
      </c>
      <c r="AX444" s="13" t="s">
        <v>78</v>
      </c>
      <c r="AY444" s="253" t="s">
        <v>160</v>
      </c>
    </row>
    <row r="445" s="14" customFormat="1">
      <c r="A445" s="14"/>
      <c r="B445" s="258"/>
      <c r="C445" s="259"/>
      <c r="D445" s="244" t="s">
        <v>169</v>
      </c>
      <c r="E445" s="260" t="s">
        <v>1</v>
      </c>
      <c r="F445" s="261" t="s">
        <v>1468</v>
      </c>
      <c r="G445" s="259"/>
      <c r="H445" s="260" t="s">
        <v>1</v>
      </c>
      <c r="I445" s="262"/>
      <c r="J445" s="259"/>
      <c r="K445" s="259"/>
      <c r="L445" s="263"/>
      <c r="M445" s="264"/>
      <c r="N445" s="265"/>
      <c r="O445" s="265"/>
      <c r="P445" s="265"/>
      <c r="Q445" s="265"/>
      <c r="R445" s="265"/>
      <c r="S445" s="265"/>
      <c r="T445" s="26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7" t="s">
        <v>169</v>
      </c>
      <c r="AU445" s="267" t="s">
        <v>88</v>
      </c>
      <c r="AV445" s="14" t="s">
        <v>86</v>
      </c>
      <c r="AW445" s="14" t="s">
        <v>34</v>
      </c>
      <c r="AX445" s="14" t="s">
        <v>78</v>
      </c>
      <c r="AY445" s="267" t="s">
        <v>160</v>
      </c>
    </row>
    <row r="446" s="13" customFormat="1">
      <c r="A446" s="13"/>
      <c r="B446" s="242"/>
      <c r="C446" s="243"/>
      <c r="D446" s="244" t="s">
        <v>169</v>
      </c>
      <c r="E446" s="245" t="s">
        <v>1</v>
      </c>
      <c r="F446" s="246" t="s">
        <v>1469</v>
      </c>
      <c r="G446" s="243"/>
      <c r="H446" s="247">
        <v>16.239999999999998</v>
      </c>
      <c r="I446" s="248"/>
      <c r="J446" s="243"/>
      <c r="K446" s="243"/>
      <c r="L446" s="249"/>
      <c r="M446" s="250"/>
      <c r="N446" s="251"/>
      <c r="O446" s="251"/>
      <c r="P446" s="251"/>
      <c r="Q446" s="251"/>
      <c r="R446" s="251"/>
      <c r="S446" s="251"/>
      <c r="T446" s="25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3" t="s">
        <v>169</v>
      </c>
      <c r="AU446" s="253" t="s">
        <v>88</v>
      </c>
      <c r="AV446" s="13" t="s">
        <v>88</v>
      </c>
      <c r="AW446" s="13" t="s">
        <v>34</v>
      </c>
      <c r="AX446" s="13" t="s">
        <v>78</v>
      </c>
      <c r="AY446" s="253" t="s">
        <v>160</v>
      </c>
    </row>
    <row r="447" s="13" customFormat="1">
      <c r="A447" s="13"/>
      <c r="B447" s="242"/>
      <c r="C447" s="243"/>
      <c r="D447" s="244" t="s">
        <v>169</v>
      </c>
      <c r="E447" s="245" t="s">
        <v>1</v>
      </c>
      <c r="F447" s="246" t="s">
        <v>1492</v>
      </c>
      <c r="G447" s="243"/>
      <c r="H447" s="247">
        <v>3.52</v>
      </c>
      <c r="I447" s="248"/>
      <c r="J447" s="243"/>
      <c r="K447" s="243"/>
      <c r="L447" s="249"/>
      <c r="M447" s="250"/>
      <c r="N447" s="251"/>
      <c r="O447" s="251"/>
      <c r="P447" s="251"/>
      <c r="Q447" s="251"/>
      <c r="R447" s="251"/>
      <c r="S447" s="251"/>
      <c r="T447" s="25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3" t="s">
        <v>169</v>
      </c>
      <c r="AU447" s="253" t="s">
        <v>88</v>
      </c>
      <c r="AV447" s="13" t="s">
        <v>88</v>
      </c>
      <c r="AW447" s="13" t="s">
        <v>34</v>
      </c>
      <c r="AX447" s="13" t="s">
        <v>78</v>
      </c>
      <c r="AY447" s="253" t="s">
        <v>160</v>
      </c>
    </row>
    <row r="448" s="14" customFormat="1">
      <c r="A448" s="14"/>
      <c r="B448" s="258"/>
      <c r="C448" s="259"/>
      <c r="D448" s="244" t="s">
        <v>169</v>
      </c>
      <c r="E448" s="260" t="s">
        <v>1</v>
      </c>
      <c r="F448" s="261" t="s">
        <v>1470</v>
      </c>
      <c r="G448" s="259"/>
      <c r="H448" s="260" t="s">
        <v>1</v>
      </c>
      <c r="I448" s="262"/>
      <c r="J448" s="259"/>
      <c r="K448" s="259"/>
      <c r="L448" s="263"/>
      <c r="M448" s="264"/>
      <c r="N448" s="265"/>
      <c r="O448" s="265"/>
      <c r="P448" s="265"/>
      <c r="Q448" s="265"/>
      <c r="R448" s="265"/>
      <c r="S448" s="265"/>
      <c r="T448" s="26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7" t="s">
        <v>169</v>
      </c>
      <c r="AU448" s="267" t="s">
        <v>88</v>
      </c>
      <c r="AV448" s="14" t="s">
        <v>86</v>
      </c>
      <c r="AW448" s="14" t="s">
        <v>34</v>
      </c>
      <c r="AX448" s="14" t="s">
        <v>78</v>
      </c>
      <c r="AY448" s="267" t="s">
        <v>160</v>
      </c>
    </row>
    <row r="449" s="13" customFormat="1">
      <c r="A449" s="13"/>
      <c r="B449" s="242"/>
      <c r="C449" s="243"/>
      <c r="D449" s="244" t="s">
        <v>169</v>
      </c>
      <c r="E449" s="245" t="s">
        <v>1</v>
      </c>
      <c r="F449" s="246" t="s">
        <v>1471</v>
      </c>
      <c r="G449" s="243"/>
      <c r="H449" s="247">
        <v>20.300000000000001</v>
      </c>
      <c r="I449" s="248"/>
      <c r="J449" s="243"/>
      <c r="K449" s="243"/>
      <c r="L449" s="249"/>
      <c r="M449" s="250"/>
      <c r="N449" s="251"/>
      <c r="O449" s="251"/>
      <c r="P449" s="251"/>
      <c r="Q449" s="251"/>
      <c r="R449" s="251"/>
      <c r="S449" s="251"/>
      <c r="T449" s="25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3" t="s">
        <v>169</v>
      </c>
      <c r="AU449" s="253" t="s">
        <v>88</v>
      </c>
      <c r="AV449" s="13" t="s">
        <v>88</v>
      </c>
      <c r="AW449" s="13" t="s">
        <v>34</v>
      </c>
      <c r="AX449" s="13" t="s">
        <v>78</v>
      </c>
      <c r="AY449" s="253" t="s">
        <v>160</v>
      </c>
    </row>
    <row r="450" s="13" customFormat="1">
      <c r="A450" s="13"/>
      <c r="B450" s="242"/>
      <c r="C450" s="243"/>
      <c r="D450" s="244" t="s">
        <v>169</v>
      </c>
      <c r="E450" s="245" t="s">
        <v>1</v>
      </c>
      <c r="F450" s="246" t="s">
        <v>1496</v>
      </c>
      <c r="G450" s="243"/>
      <c r="H450" s="247">
        <v>5.3300000000000001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169</v>
      </c>
      <c r="AU450" s="253" t="s">
        <v>88</v>
      </c>
      <c r="AV450" s="13" t="s">
        <v>88</v>
      </c>
      <c r="AW450" s="13" t="s">
        <v>34</v>
      </c>
      <c r="AX450" s="13" t="s">
        <v>78</v>
      </c>
      <c r="AY450" s="253" t="s">
        <v>160</v>
      </c>
    </row>
    <row r="451" s="14" customFormat="1">
      <c r="A451" s="14"/>
      <c r="B451" s="258"/>
      <c r="C451" s="259"/>
      <c r="D451" s="244" t="s">
        <v>169</v>
      </c>
      <c r="E451" s="260" t="s">
        <v>1</v>
      </c>
      <c r="F451" s="261" t="s">
        <v>1472</v>
      </c>
      <c r="G451" s="259"/>
      <c r="H451" s="260" t="s">
        <v>1</v>
      </c>
      <c r="I451" s="262"/>
      <c r="J451" s="259"/>
      <c r="K451" s="259"/>
      <c r="L451" s="263"/>
      <c r="M451" s="264"/>
      <c r="N451" s="265"/>
      <c r="O451" s="265"/>
      <c r="P451" s="265"/>
      <c r="Q451" s="265"/>
      <c r="R451" s="265"/>
      <c r="S451" s="265"/>
      <c r="T451" s="26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7" t="s">
        <v>169</v>
      </c>
      <c r="AU451" s="267" t="s">
        <v>88</v>
      </c>
      <c r="AV451" s="14" t="s">
        <v>86</v>
      </c>
      <c r="AW451" s="14" t="s">
        <v>34</v>
      </c>
      <c r="AX451" s="14" t="s">
        <v>78</v>
      </c>
      <c r="AY451" s="267" t="s">
        <v>160</v>
      </c>
    </row>
    <row r="452" s="13" customFormat="1">
      <c r="A452" s="13"/>
      <c r="B452" s="242"/>
      <c r="C452" s="243"/>
      <c r="D452" s="244" t="s">
        <v>169</v>
      </c>
      <c r="E452" s="245" t="s">
        <v>1</v>
      </c>
      <c r="F452" s="246" t="s">
        <v>1473</v>
      </c>
      <c r="G452" s="243"/>
      <c r="H452" s="247">
        <v>50.399999999999999</v>
      </c>
      <c r="I452" s="248"/>
      <c r="J452" s="243"/>
      <c r="K452" s="243"/>
      <c r="L452" s="249"/>
      <c r="M452" s="250"/>
      <c r="N452" s="251"/>
      <c r="O452" s="251"/>
      <c r="P452" s="251"/>
      <c r="Q452" s="251"/>
      <c r="R452" s="251"/>
      <c r="S452" s="251"/>
      <c r="T452" s="25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3" t="s">
        <v>169</v>
      </c>
      <c r="AU452" s="253" t="s">
        <v>88</v>
      </c>
      <c r="AV452" s="13" t="s">
        <v>88</v>
      </c>
      <c r="AW452" s="13" t="s">
        <v>34</v>
      </c>
      <c r="AX452" s="13" t="s">
        <v>78</v>
      </c>
      <c r="AY452" s="253" t="s">
        <v>160</v>
      </c>
    </row>
    <row r="453" s="13" customFormat="1">
      <c r="A453" s="13"/>
      <c r="B453" s="242"/>
      <c r="C453" s="243"/>
      <c r="D453" s="244" t="s">
        <v>169</v>
      </c>
      <c r="E453" s="245" t="s">
        <v>1</v>
      </c>
      <c r="F453" s="246" t="s">
        <v>1964</v>
      </c>
      <c r="G453" s="243"/>
      <c r="H453" s="247">
        <v>10</v>
      </c>
      <c r="I453" s="248"/>
      <c r="J453" s="243"/>
      <c r="K453" s="243"/>
      <c r="L453" s="249"/>
      <c r="M453" s="250"/>
      <c r="N453" s="251"/>
      <c r="O453" s="251"/>
      <c r="P453" s="251"/>
      <c r="Q453" s="251"/>
      <c r="R453" s="251"/>
      <c r="S453" s="251"/>
      <c r="T453" s="25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3" t="s">
        <v>169</v>
      </c>
      <c r="AU453" s="253" t="s">
        <v>88</v>
      </c>
      <c r="AV453" s="13" t="s">
        <v>88</v>
      </c>
      <c r="AW453" s="13" t="s">
        <v>34</v>
      </c>
      <c r="AX453" s="13" t="s">
        <v>78</v>
      </c>
      <c r="AY453" s="253" t="s">
        <v>160</v>
      </c>
    </row>
    <row r="454" s="14" customFormat="1">
      <c r="A454" s="14"/>
      <c r="B454" s="258"/>
      <c r="C454" s="259"/>
      <c r="D454" s="244" t="s">
        <v>169</v>
      </c>
      <c r="E454" s="260" t="s">
        <v>1</v>
      </c>
      <c r="F454" s="261" t="s">
        <v>1474</v>
      </c>
      <c r="G454" s="259"/>
      <c r="H454" s="260" t="s">
        <v>1</v>
      </c>
      <c r="I454" s="262"/>
      <c r="J454" s="259"/>
      <c r="K454" s="259"/>
      <c r="L454" s="263"/>
      <c r="M454" s="264"/>
      <c r="N454" s="265"/>
      <c r="O454" s="265"/>
      <c r="P454" s="265"/>
      <c r="Q454" s="265"/>
      <c r="R454" s="265"/>
      <c r="S454" s="265"/>
      <c r="T454" s="26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7" t="s">
        <v>169</v>
      </c>
      <c r="AU454" s="267" t="s">
        <v>88</v>
      </c>
      <c r="AV454" s="14" t="s">
        <v>86</v>
      </c>
      <c r="AW454" s="14" t="s">
        <v>34</v>
      </c>
      <c r="AX454" s="14" t="s">
        <v>78</v>
      </c>
      <c r="AY454" s="267" t="s">
        <v>160</v>
      </c>
    </row>
    <row r="455" s="13" customFormat="1">
      <c r="A455" s="13"/>
      <c r="B455" s="242"/>
      <c r="C455" s="243"/>
      <c r="D455" s="244" t="s">
        <v>169</v>
      </c>
      <c r="E455" s="245" t="s">
        <v>1</v>
      </c>
      <c r="F455" s="246" t="s">
        <v>1475</v>
      </c>
      <c r="G455" s="243"/>
      <c r="H455" s="247">
        <v>42</v>
      </c>
      <c r="I455" s="248"/>
      <c r="J455" s="243"/>
      <c r="K455" s="243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169</v>
      </c>
      <c r="AU455" s="253" t="s">
        <v>88</v>
      </c>
      <c r="AV455" s="13" t="s">
        <v>88</v>
      </c>
      <c r="AW455" s="13" t="s">
        <v>34</v>
      </c>
      <c r="AX455" s="13" t="s">
        <v>78</v>
      </c>
      <c r="AY455" s="253" t="s">
        <v>160</v>
      </c>
    </row>
    <row r="456" s="13" customFormat="1">
      <c r="A456" s="13"/>
      <c r="B456" s="242"/>
      <c r="C456" s="243"/>
      <c r="D456" s="244" t="s">
        <v>169</v>
      </c>
      <c r="E456" s="245" t="s">
        <v>1</v>
      </c>
      <c r="F456" s="246" t="s">
        <v>1965</v>
      </c>
      <c r="G456" s="243"/>
      <c r="H456" s="247">
        <v>6.3799999999999999</v>
      </c>
      <c r="I456" s="248"/>
      <c r="J456" s="243"/>
      <c r="K456" s="243"/>
      <c r="L456" s="249"/>
      <c r="M456" s="250"/>
      <c r="N456" s="251"/>
      <c r="O456" s="251"/>
      <c r="P456" s="251"/>
      <c r="Q456" s="251"/>
      <c r="R456" s="251"/>
      <c r="S456" s="251"/>
      <c r="T456" s="25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3" t="s">
        <v>169</v>
      </c>
      <c r="AU456" s="253" t="s">
        <v>88</v>
      </c>
      <c r="AV456" s="13" t="s">
        <v>88</v>
      </c>
      <c r="AW456" s="13" t="s">
        <v>34</v>
      </c>
      <c r="AX456" s="13" t="s">
        <v>78</v>
      </c>
      <c r="AY456" s="253" t="s">
        <v>160</v>
      </c>
    </row>
    <row r="457" s="13" customFormat="1">
      <c r="A457" s="13"/>
      <c r="B457" s="242"/>
      <c r="C457" s="243"/>
      <c r="D457" s="244" t="s">
        <v>169</v>
      </c>
      <c r="E457" s="245" t="s">
        <v>1</v>
      </c>
      <c r="F457" s="246" t="s">
        <v>1494</v>
      </c>
      <c r="G457" s="243"/>
      <c r="H457" s="247">
        <v>2.8799999999999999</v>
      </c>
      <c r="I457" s="248"/>
      <c r="J457" s="243"/>
      <c r="K457" s="243"/>
      <c r="L457" s="249"/>
      <c r="M457" s="250"/>
      <c r="N457" s="251"/>
      <c r="O457" s="251"/>
      <c r="P457" s="251"/>
      <c r="Q457" s="251"/>
      <c r="R457" s="251"/>
      <c r="S457" s="251"/>
      <c r="T457" s="25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3" t="s">
        <v>169</v>
      </c>
      <c r="AU457" s="253" t="s">
        <v>88</v>
      </c>
      <c r="AV457" s="13" t="s">
        <v>88</v>
      </c>
      <c r="AW457" s="13" t="s">
        <v>34</v>
      </c>
      <c r="AX457" s="13" t="s">
        <v>78</v>
      </c>
      <c r="AY457" s="253" t="s">
        <v>160</v>
      </c>
    </row>
    <row r="458" s="14" customFormat="1">
      <c r="A458" s="14"/>
      <c r="B458" s="258"/>
      <c r="C458" s="259"/>
      <c r="D458" s="244" t="s">
        <v>169</v>
      </c>
      <c r="E458" s="260" t="s">
        <v>1</v>
      </c>
      <c r="F458" s="261" t="s">
        <v>1966</v>
      </c>
      <c r="G458" s="259"/>
      <c r="H458" s="260" t="s">
        <v>1</v>
      </c>
      <c r="I458" s="262"/>
      <c r="J458" s="259"/>
      <c r="K458" s="259"/>
      <c r="L458" s="263"/>
      <c r="M458" s="264"/>
      <c r="N458" s="265"/>
      <c r="O458" s="265"/>
      <c r="P458" s="265"/>
      <c r="Q458" s="265"/>
      <c r="R458" s="265"/>
      <c r="S458" s="265"/>
      <c r="T458" s="26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7" t="s">
        <v>169</v>
      </c>
      <c r="AU458" s="267" t="s">
        <v>88</v>
      </c>
      <c r="AV458" s="14" t="s">
        <v>86</v>
      </c>
      <c r="AW458" s="14" t="s">
        <v>34</v>
      </c>
      <c r="AX458" s="14" t="s">
        <v>78</v>
      </c>
      <c r="AY458" s="267" t="s">
        <v>160</v>
      </c>
    </row>
    <row r="459" s="13" customFormat="1">
      <c r="A459" s="13"/>
      <c r="B459" s="242"/>
      <c r="C459" s="243"/>
      <c r="D459" s="244" t="s">
        <v>169</v>
      </c>
      <c r="E459" s="245" t="s">
        <v>1</v>
      </c>
      <c r="F459" s="246" t="s">
        <v>437</v>
      </c>
      <c r="G459" s="243"/>
      <c r="H459" s="247">
        <v>50</v>
      </c>
      <c r="I459" s="248"/>
      <c r="J459" s="243"/>
      <c r="K459" s="243"/>
      <c r="L459" s="249"/>
      <c r="M459" s="250"/>
      <c r="N459" s="251"/>
      <c r="O459" s="251"/>
      <c r="P459" s="251"/>
      <c r="Q459" s="251"/>
      <c r="R459" s="251"/>
      <c r="S459" s="251"/>
      <c r="T459" s="25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3" t="s">
        <v>169</v>
      </c>
      <c r="AU459" s="253" t="s">
        <v>88</v>
      </c>
      <c r="AV459" s="13" t="s">
        <v>88</v>
      </c>
      <c r="AW459" s="13" t="s">
        <v>34</v>
      </c>
      <c r="AX459" s="13" t="s">
        <v>78</v>
      </c>
      <c r="AY459" s="253" t="s">
        <v>160</v>
      </c>
    </row>
    <row r="460" s="16" customFormat="1">
      <c r="A460" s="16"/>
      <c r="B460" s="279"/>
      <c r="C460" s="280"/>
      <c r="D460" s="244" t="s">
        <v>169</v>
      </c>
      <c r="E460" s="281" t="s">
        <v>1</v>
      </c>
      <c r="F460" s="282" t="s">
        <v>205</v>
      </c>
      <c r="G460" s="280"/>
      <c r="H460" s="283">
        <v>300.23000000000002</v>
      </c>
      <c r="I460" s="284"/>
      <c r="J460" s="280"/>
      <c r="K460" s="280"/>
      <c r="L460" s="285"/>
      <c r="M460" s="286"/>
      <c r="N460" s="287"/>
      <c r="O460" s="287"/>
      <c r="P460" s="287"/>
      <c r="Q460" s="287"/>
      <c r="R460" s="287"/>
      <c r="S460" s="287"/>
      <c r="T460" s="288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89" t="s">
        <v>169</v>
      </c>
      <c r="AU460" s="289" t="s">
        <v>88</v>
      </c>
      <c r="AV460" s="16" t="s">
        <v>167</v>
      </c>
      <c r="AW460" s="16" t="s">
        <v>34</v>
      </c>
      <c r="AX460" s="16" t="s">
        <v>86</v>
      </c>
      <c r="AY460" s="289" t="s">
        <v>160</v>
      </c>
    </row>
    <row r="461" s="2" customFormat="1" ht="21.75" customHeight="1">
      <c r="A461" s="39"/>
      <c r="B461" s="40"/>
      <c r="C461" s="228" t="s">
        <v>1967</v>
      </c>
      <c r="D461" s="228" t="s">
        <v>163</v>
      </c>
      <c r="E461" s="229" t="s">
        <v>1968</v>
      </c>
      <c r="F461" s="230" t="s">
        <v>1969</v>
      </c>
      <c r="G461" s="231" t="s">
        <v>209</v>
      </c>
      <c r="H461" s="232">
        <v>296.87</v>
      </c>
      <c r="I461" s="233"/>
      <c r="J461" s="234">
        <f>ROUND(I461*H461,2)</f>
        <v>0</v>
      </c>
      <c r="K461" s="235"/>
      <c r="L461" s="45"/>
      <c r="M461" s="236" t="s">
        <v>1</v>
      </c>
      <c r="N461" s="237" t="s">
        <v>43</v>
      </c>
      <c r="O461" s="92"/>
      <c r="P461" s="238">
        <f>O461*H461</f>
        <v>0</v>
      </c>
      <c r="Q461" s="238">
        <v>0.00040000000000000002</v>
      </c>
      <c r="R461" s="238">
        <f>Q461*H461</f>
        <v>0.11874800000000001</v>
      </c>
      <c r="S461" s="238">
        <v>0</v>
      </c>
      <c r="T461" s="23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0" t="s">
        <v>263</v>
      </c>
      <c r="AT461" s="240" t="s">
        <v>163</v>
      </c>
      <c r="AU461" s="240" t="s">
        <v>88</v>
      </c>
      <c r="AY461" s="18" t="s">
        <v>160</v>
      </c>
      <c r="BE461" s="241">
        <f>IF(N461="základní",J461,0)</f>
        <v>0</v>
      </c>
      <c r="BF461" s="241">
        <f>IF(N461="snížená",J461,0)</f>
        <v>0</v>
      </c>
      <c r="BG461" s="241">
        <f>IF(N461="zákl. přenesená",J461,0)</f>
        <v>0</v>
      </c>
      <c r="BH461" s="241">
        <f>IF(N461="sníž. přenesená",J461,0)</f>
        <v>0</v>
      </c>
      <c r="BI461" s="241">
        <f>IF(N461="nulová",J461,0)</f>
        <v>0</v>
      </c>
      <c r="BJ461" s="18" t="s">
        <v>86</v>
      </c>
      <c r="BK461" s="241">
        <f>ROUND(I461*H461,2)</f>
        <v>0</v>
      </c>
      <c r="BL461" s="18" t="s">
        <v>263</v>
      </c>
      <c r="BM461" s="240" t="s">
        <v>1970</v>
      </c>
    </row>
    <row r="462" s="14" customFormat="1">
      <c r="A462" s="14"/>
      <c r="B462" s="258"/>
      <c r="C462" s="259"/>
      <c r="D462" s="244" t="s">
        <v>169</v>
      </c>
      <c r="E462" s="260" t="s">
        <v>1</v>
      </c>
      <c r="F462" s="261" t="s">
        <v>1502</v>
      </c>
      <c r="G462" s="259"/>
      <c r="H462" s="260" t="s">
        <v>1</v>
      </c>
      <c r="I462" s="262"/>
      <c r="J462" s="259"/>
      <c r="K462" s="259"/>
      <c r="L462" s="263"/>
      <c r="M462" s="264"/>
      <c r="N462" s="265"/>
      <c r="O462" s="265"/>
      <c r="P462" s="265"/>
      <c r="Q462" s="265"/>
      <c r="R462" s="265"/>
      <c r="S462" s="265"/>
      <c r="T462" s="26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7" t="s">
        <v>169</v>
      </c>
      <c r="AU462" s="267" t="s">
        <v>88</v>
      </c>
      <c r="AV462" s="14" t="s">
        <v>86</v>
      </c>
      <c r="AW462" s="14" t="s">
        <v>34</v>
      </c>
      <c r="AX462" s="14" t="s">
        <v>78</v>
      </c>
      <c r="AY462" s="267" t="s">
        <v>160</v>
      </c>
    </row>
    <row r="463" s="13" customFormat="1">
      <c r="A463" s="13"/>
      <c r="B463" s="242"/>
      <c r="C463" s="243"/>
      <c r="D463" s="244" t="s">
        <v>169</v>
      </c>
      <c r="E463" s="245" t="s">
        <v>1</v>
      </c>
      <c r="F463" s="246" t="s">
        <v>1971</v>
      </c>
      <c r="G463" s="243"/>
      <c r="H463" s="247">
        <v>29.48</v>
      </c>
      <c r="I463" s="248"/>
      <c r="J463" s="243"/>
      <c r="K463" s="243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169</v>
      </c>
      <c r="AU463" s="253" t="s">
        <v>88</v>
      </c>
      <c r="AV463" s="13" t="s">
        <v>88</v>
      </c>
      <c r="AW463" s="13" t="s">
        <v>34</v>
      </c>
      <c r="AX463" s="13" t="s">
        <v>78</v>
      </c>
      <c r="AY463" s="253" t="s">
        <v>160</v>
      </c>
    </row>
    <row r="464" s="13" customFormat="1">
      <c r="A464" s="13"/>
      <c r="B464" s="242"/>
      <c r="C464" s="243"/>
      <c r="D464" s="244" t="s">
        <v>169</v>
      </c>
      <c r="E464" s="245" t="s">
        <v>1</v>
      </c>
      <c r="F464" s="246" t="s">
        <v>1503</v>
      </c>
      <c r="G464" s="243"/>
      <c r="H464" s="247">
        <v>8.8200000000000003</v>
      </c>
      <c r="I464" s="248"/>
      <c r="J464" s="243"/>
      <c r="K464" s="243"/>
      <c r="L464" s="249"/>
      <c r="M464" s="250"/>
      <c r="N464" s="251"/>
      <c r="O464" s="251"/>
      <c r="P464" s="251"/>
      <c r="Q464" s="251"/>
      <c r="R464" s="251"/>
      <c r="S464" s="251"/>
      <c r="T464" s="25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3" t="s">
        <v>169</v>
      </c>
      <c r="AU464" s="253" t="s">
        <v>88</v>
      </c>
      <c r="AV464" s="13" t="s">
        <v>88</v>
      </c>
      <c r="AW464" s="13" t="s">
        <v>34</v>
      </c>
      <c r="AX464" s="13" t="s">
        <v>78</v>
      </c>
      <c r="AY464" s="253" t="s">
        <v>160</v>
      </c>
    </row>
    <row r="465" s="13" customFormat="1">
      <c r="A465" s="13"/>
      <c r="B465" s="242"/>
      <c r="C465" s="243"/>
      <c r="D465" s="244" t="s">
        <v>169</v>
      </c>
      <c r="E465" s="245" t="s">
        <v>1</v>
      </c>
      <c r="F465" s="246" t="s">
        <v>1972</v>
      </c>
      <c r="G465" s="243"/>
      <c r="H465" s="247">
        <v>29.920000000000002</v>
      </c>
      <c r="I465" s="248"/>
      <c r="J465" s="243"/>
      <c r="K465" s="243"/>
      <c r="L465" s="249"/>
      <c r="M465" s="250"/>
      <c r="N465" s="251"/>
      <c r="O465" s="251"/>
      <c r="P465" s="251"/>
      <c r="Q465" s="251"/>
      <c r="R465" s="251"/>
      <c r="S465" s="251"/>
      <c r="T465" s="25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3" t="s">
        <v>169</v>
      </c>
      <c r="AU465" s="253" t="s">
        <v>88</v>
      </c>
      <c r="AV465" s="13" t="s">
        <v>88</v>
      </c>
      <c r="AW465" s="13" t="s">
        <v>34</v>
      </c>
      <c r="AX465" s="13" t="s">
        <v>78</v>
      </c>
      <c r="AY465" s="253" t="s">
        <v>160</v>
      </c>
    </row>
    <row r="466" s="13" customFormat="1">
      <c r="A466" s="13"/>
      <c r="B466" s="242"/>
      <c r="C466" s="243"/>
      <c r="D466" s="244" t="s">
        <v>169</v>
      </c>
      <c r="E466" s="245" t="s">
        <v>1</v>
      </c>
      <c r="F466" s="246" t="s">
        <v>1504</v>
      </c>
      <c r="G466" s="243"/>
      <c r="H466" s="247">
        <v>9</v>
      </c>
      <c r="I466" s="248"/>
      <c r="J466" s="243"/>
      <c r="K466" s="243"/>
      <c r="L466" s="249"/>
      <c r="M466" s="250"/>
      <c r="N466" s="251"/>
      <c r="O466" s="251"/>
      <c r="P466" s="251"/>
      <c r="Q466" s="251"/>
      <c r="R466" s="251"/>
      <c r="S466" s="251"/>
      <c r="T466" s="25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3" t="s">
        <v>169</v>
      </c>
      <c r="AU466" s="253" t="s">
        <v>88</v>
      </c>
      <c r="AV466" s="13" t="s">
        <v>88</v>
      </c>
      <c r="AW466" s="13" t="s">
        <v>34</v>
      </c>
      <c r="AX466" s="13" t="s">
        <v>78</v>
      </c>
      <c r="AY466" s="253" t="s">
        <v>160</v>
      </c>
    </row>
    <row r="467" s="13" customFormat="1">
      <c r="A467" s="13"/>
      <c r="B467" s="242"/>
      <c r="C467" s="243"/>
      <c r="D467" s="244" t="s">
        <v>169</v>
      </c>
      <c r="E467" s="245" t="s">
        <v>1</v>
      </c>
      <c r="F467" s="246" t="s">
        <v>1973</v>
      </c>
      <c r="G467" s="243"/>
      <c r="H467" s="247">
        <v>35.640000000000001</v>
      </c>
      <c r="I467" s="248"/>
      <c r="J467" s="243"/>
      <c r="K467" s="243"/>
      <c r="L467" s="249"/>
      <c r="M467" s="250"/>
      <c r="N467" s="251"/>
      <c r="O467" s="251"/>
      <c r="P467" s="251"/>
      <c r="Q467" s="251"/>
      <c r="R467" s="251"/>
      <c r="S467" s="251"/>
      <c r="T467" s="25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3" t="s">
        <v>169</v>
      </c>
      <c r="AU467" s="253" t="s">
        <v>88</v>
      </c>
      <c r="AV467" s="13" t="s">
        <v>88</v>
      </c>
      <c r="AW467" s="13" t="s">
        <v>34</v>
      </c>
      <c r="AX467" s="13" t="s">
        <v>78</v>
      </c>
      <c r="AY467" s="253" t="s">
        <v>160</v>
      </c>
    </row>
    <row r="468" s="13" customFormat="1">
      <c r="A468" s="13"/>
      <c r="B468" s="242"/>
      <c r="C468" s="243"/>
      <c r="D468" s="244" t="s">
        <v>169</v>
      </c>
      <c r="E468" s="245" t="s">
        <v>1</v>
      </c>
      <c r="F468" s="246" t="s">
        <v>1505</v>
      </c>
      <c r="G468" s="243"/>
      <c r="H468" s="247">
        <v>15.5</v>
      </c>
      <c r="I468" s="248"/>
      <c r="J468" s="243"/>
      <c r="K468" s="243"/>
      <c r="L468" s="249"/>
      <c r="M468" s="250"/>
      <c r="N468" s="251"/>
      <c r="O468" s="251"/>
      <c r="P468" s="251"/>
      <c r="Q468" s="251"/>
      <c r="R468" s="251"/>
      <c r="S468" s="251"/>
      <c r="T468" s="25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3" t="s">
        <v>169</v>
      </c>
      <c r="AU468" s="253" t="s">
        <v>88</v>
      </c>
      <c r="AV468" s="13" t="s">
        <v>88</v>
      </c>
      <c r="AW468" s="13" t="s">
        <v>34</v>
      </c>
      <c r="AX468" s="13" t="s">
        <v>78</v>
      </c>
      <c r="AY468" s="253" t="s">
        <v>160</v>
      </c>
    </row>
    <row r="469" s="13" customFormat="1">
      <c r="A469" s="13"/>
      <c r="B469" s="242"/>
      <c r="C469" s="243"/>
      <c r="D469" s="244" t="s">
        <v>169</v>
      </c>
      <c r="E469" s="245" t="s">
        <v>1</v>
      </c>
      <c r="F469" s="246" t="s">
        <v>1974</v>
      </c>
      <c r="G469" s="243"/>
      <c r="H469" s="247">
        <v>13.199999999999999</v>
      </c>
      <c r="I469" s="248"/>
      <c r="J469" s="243"/>
      <c r="K469" s="243"/>
      <c r="L469" s="249"/>
      <c r="M469" s="250"/>
      <c r="N469" s="251"/>
      <c r="O469" s="251"/>
      <c r="P469" s="251"/>
      <c r="Q469" s="251"/>
      <c r="R469" s="251"/>
      <c r="S469" s="251"/>
      <c r="T469" s="25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3" t="s">
        <v>169</v>
      </c>
      <c r="AU469" s="253" t="s">
        <v>88</v>
      </c>
      <c r="AV469" s="13" t="s">
        <v>88</v>
      </c>
      <c r="AW469" s="13" t="s">
        <v>34</v>
      </c>
      <c r="AX469" s="13" t="s">
        <v>78</v>
      </c>
      <c r="AY469" s="253" t="s">
        <v>160</v>
      </c>
    </row>
    <row r="470" s="13" customFormat="1">
      <c r="A470" s="13"/>
      <c r="B470" s="242"/>
      <c r="C470" s="243"/>
      <c r="D470" s="244" t="s">
        <v>169</v>
      </c>
      <c r="E470" s="245" t="s">
        <v>1</v>
      </c>
      <c r="F470" s="246" t="s">
        <v>1506</v>
      </c>
      <c r="G470" s="243"/>
      <c r="H470" s="247">
        <v>2</v>
      </c>
      <c r="I470" s="248"/>
      <c r="J470" s="243"/>
      <c r="K470" s="243"/>
      <c r="L470" s="249"/>
      <c r="M470" s="250"/>
      <c r="N470" s="251"/>
      <c r="O470" s="251"/>
      <c r="P470" s="251"/>
      <c r="Q470" s="251"/>
      <c r="R470" s="251"/>
      <c r="S470" s="251"/>
      <c r="T470" s="25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3" t="s">
        <v>169</v>
      </c>
      <c r="AU470" s="253" t="s">
        <v>88</v>
      </c>
      <c r="AV470" s="13" t="s">
        <v>88</v>
      </c>
      <c r="AW470" s="13" t="s">
        <v>34</v>
      </c>
      <c r="AX470" s="13" t="s">
        <v>78</v>
      </c>
      <c r="AY470" s="253" t="s">
        <v>160</v>
      </c>
    </row>
    <row r="471" s="13" customFormat="1">
      <c r="A471" s="13"/>
      <c r="B471" s="242"/>
      <c r="C471" s="243"/>
      <c r="D471" s="244" t="s">
        <v>169</v>
      </c>
      <c r="E471" s="245" t="s">
        <v>1</v>
      </c>
      <c r="F471" s="246" t="s">
        <v>1975</v>
      </c>
      <c r="G471" s="243"/>
      <c r="H471" s="247">
        <v>31.68</v>
      </c>
      <c r="I471" s="248"/>
      <c r="J471" s="243"/>
      <c r="K471" s="243"/>
      <c r="L471" s="249"/>
      <c r="M471" s="250"/>
      <c r="N471" s="251"/>
      <c r="O471" s="251"/>
      <c r="P471" s="251"/>
      <c r="Q471" s="251"/>
      <c r="R471" s="251"/>
      <c r="S471" s="251"/>
      <c r="T471" s="25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3" t="s">
        <v>169</v>
      </c>
      <c r="AU471" s="253" t="s">
        <v>88</v>
      </c>
      <c r="AV471" s="13" t="s">
        <v>88</v>
      </c>
      <c r="AW471" s="13" t="s">
        <v>34</v>
      </c>
      <c r="AX471" s="13" t="s">
        <v>78</v>
      </c>
      <c r="AY471" s="253" t="s">
        <v>160</v>
      </c>
    </row>
    <row r="472" s="13" customFormat="1">
      <c r="A472" s="13"/>
      <c r="B472" s="242"/>
      <c r="C472" s="243"/>
      <c r="D472" s="244" t="s">
        <v>169</v>
      </c>
      <c r="E472" s="245" t="s">
        <v>1</v>
      </c>
      <c r="F472" s="246" t="s">
        <v>1507</v>
      </c>
      <c r="G472" s="243"/>
      <c r="H472" s="247">
        <v>11.27</v>
      </c>
      <c r="I472" s="248"/>
      <c r="J472" s="243"/>
      <c r="K472" s="243"/>
      <c r="L472" s="249"/>
      <c r="M472" s="250"/>
      <c r="N472" s="251"/>
      <c r="O472" s="251"/>
      <c r="P472" s="251"/>
      <c r="Q472" s="251"/>
      <c r="R472" s="251"/>
      <c r="S472" s="251"/>
      <c r="T472" s="25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3" t="s">
        <v>169</v>
      </c>
      <c r="AU472" s="253" t="s">
        <v>88</v>
      </c>
      <c r="AV472" s="13" t="s">
        <v>88</v>
      </c>
      <c r="AW472" s="13" t="s">
        <v>34</v>
      </c>
      <c r="AX472" s="13" t="s">
        <v>78</v>
      </c>
      <c r="AY472" s="253" t="s">
        <v>160</v>
      </c>
    </row>
    <row r="473" s="13" customFormat="1">
      <c r="A473" s="13"/>
      <c r="B473" s="242"/>
      <c r="C473" s="243"/>
      <c r="D473" s="244" t="s">
        <v>169</v>
      </c>
      <c r="E473" s="245" t="s">
        <v>1</v>
      </c>
      <c r="F473" s="246" t="s">
        <v>1976</v>
      </c>
      <c r="G473" s="243"/>
      <c r="H473" s="247">
        <v>32.560000000000002</v>
      </c>
      <c r="I473" s="248"/>
      <c r="J473" s="243"/>
      <c r="K473" s="243"/>
      <c r="L473" s="249"/>
      <c r="M473" s="250"/>
      <c r="N473" s="251"/>
      <c r="O473" s="251"/>
      <c r="P473" s="251"/>
      <c r="Q473" s="251"/>
      <c r="R473" s="251"/>
      <c r="S473" s="251"/>
      <c r="T473" s="25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3" t="s">
        <v>169</v>
      </c>
      <c r="AU473" s="253" t="s">
        <v>88</v>
      </c>
      <c r="AV473" s="13" t="s">
        <v>88</v>
      </c>
      <c r="AW473" s="13" t="s">
        <v>34</v>
      </c>
      <c r="AX473" s="13" t="s">
        <v>78</v>
      </c>
      <c r="AY473" s="253" t="s">
        <v>160</v>
      </c>
    </row>
    <row r="474" s="13" customFormat="1">
      <c r="A474" s="13"/>
      <c r="B474" s="242"/>
      <c r="C474" s="243"/>
      <c r="D474" s="244" t="s">
        <v>169</v>
      </c>
      <c r="E474" s="245" t="s">
        <v>1</v>
      </c>
      <c r="F474" s="246" t="s">
        <v>1508</v>
      </c>
      <c r="G474" s="243"/>
      <c r="H474" s="247">
        <v>12</v>
      </c>
      <c r="I474" s="248"/>
      <c r="J474" s="243"/>
      <c r="K474" s="243"/>
      <c r="L474" s="249"/>
      <c r="M474" s="250"/>
      <c r="N474" s="251"/>
      <c r="O474" s="251"/>
      <c r="P474" s="251"/>
      <c r="Q474" s="251"/>
      <c r="R474" s="251"/>
      <c r="S474" s="251"/>
      <c r="T474" s="25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3" t="s">
        <v>169</v>
      </c>
      <c r="AU474" s="253" t="s">
        <v>88</v>
      </c>
      <c r="AV474" s="13" t="s">
        <v>88</v>
      </c>
      <c r="AW474" s="13" t="s">
        <v>34</v>
      </c>
      <c r="AX474" s="13" t="s">
        <v>78</v>
      </c>
      <c r="AY474" s="253" t="s">
        <v>160</v>
      </c>
    </row>
    <row r="475" s="13" customFormat="1">
      <c r="A475" s="13"/>
      <c r="B475" s="242"/>
      <c r="C475" s="243"/>
      <c r="D475" s="244" t="s">
        <v>169</v>
      </c>
      <c r="E475" s="245" t="s">
        <v>1</v>
      </c>
      <c r="F475" s="246" t="s">
        <v>1977</v>
      </c>
      <c r="G475" s="243"/>
      <c r="H475" s="247">
        <v>22.879999999999999</v>
      </c>
      <c r="I475" s="248"/>
      <c r="J475" s="243"/>
      <c r="K475" s="243"/>
      <c r="L475" s="249"/>
      <c r="M475" s="250"/>
      <c r="N475" s="251"/>
      <c r="O475" s="251"/>
      <c r="P475" s="251"/>
      <c r="Q475" s="251"/>
      <c r="R475" s="251"/>
      <c r="S475" s="251"/>
      <c r="T475" s="25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3" t="s">
        <v>169</v>
      </c>
      <c r="AU475" s="253" t="s">
        <v>88</v>
      </c>
      <c r="AV475" s="13" t="s">
        <v>88</v>
      </c>
      <c r="AW475" s="13" t="s">
        <v>34</v>
      </c>
      <c r="AX475" s="13" t="s">
        <v>78</v>
      </c>
      <c r="AY475" s="253" t="s">
        <v>160</v>
      </c>
    </row>
    <row r="476" s="13" customFormat="1">
      <c r="A476" s="13"/>
      <c r="B476" s="242"/>
      <c r="C476" s="243"/>
      <c r="D476" s="244" t="s">
        <v>169</v>
      </c>
      <c r="E476" s="245" t="s">
        <v>1</v>
      </c>
      <c r="F476" s="246" t="s">
        <v>1509</v>
      </c>
      <c r="G476" s="243"/>
      <c r="H476" s="247">
        <v>6.1200000000000001</v>
      </c>
      <c r="I476" s="248"/>
      <c r="J476" s="243"/>
      <c r="K476" s="243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169</v>
      </c>
      <c r="AU476" s="253" t="s">
        <v>88</v>
      </c>
      <c r="AV476" s="13" t="s">
        <v>88</v>
      </c>
      <c r="AW476" s="13" t="s">
        <v>34</v>
      </c>
      <c r="AX476" s="13" t="s">
        <v>78</v>
      </c>
      <c r="AY476" s="253" t="s">
        <v>160</v>
      </c>
    </row>
    <row r="477" s="13" customFormat="1">
      <c r="A477" s="13"/>
      <c r="B477" s="242"/>
      <c r="C477" s="243"/>
      <c r="D477" s="244" t="s">
        <v>169</v>
      </c>
      <c r="E477" s="245" t="s">
        <v>1</v>
      </c>
      <c r="F477" s="246" t="s">
        <v>1978</v>
      </c>
      <c r="G477" s="243"/>
      <c r="H477" s="247">
        <v>27.280000000000001</v>
      </c>
      <c r="I477" s="248"/>
      <c r="J477" s="243"/>
      <c r="K477" s="243"/>
      <c r="L477" s="249"/>
      <c r="M477" s="250"/>
      <c r="N477" s="251"/>
      <c r="O477" s="251"/>
      <c r="P477" s="251"/>
      <c r="Q477" s="251"/>
      <c r="R477" s="251"/>
      <c r="S477" s="251"/>
      <c r="T477" s="25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3" t="s">
        <v>169</v>
      </c>
      <c r="AU477" s="253" t="s">
        <v>88</v>
      </c>
      <c r="AV477" s="13" t="s">
        <v>88</v>
      </c>
      <c r="AW477" s="13" t="s">
        <v>34</v>
      </c>
      <c r="AX477" s="13" t="s">
        <v>78</v>
      </c>
      <c r="AY477" s="253" t="s">
        <v>160</v>
      </c>
    </row>
    <row r="478" s="13" customFormat="1">
      <c r="A478" s="13"/>
      <c r="B478" s="242"/>
      <c r="C478" s="243"/>
      <c r="D478" s="244" t="s">
        <v>169</v>
      </c>
      <c r="E478" s="245" t="s">
        <v>1</v>
      </c>
      <c r="F478" s="246" t="s">
        <v>1510</v>
      </c>
      <c r="G478" s="243"/>
      <c r="H478" s="247">
        <v>9.5199999999999996</v>
      </c>
      <c r="I478" s="248"/>
      <c r="J478" s="243"/>
      <c r="K478" s="243"/>
      <c r="L478" s="249"/>
      <c r="M478" s="250"/>
      <c r="N478" s="251"/>
      <c r="O478" s="251"/>
      <c r="P478" s="251"/>
      <c r="Q478" s="251"/>
      <c r="R478" s="251"/>
      <c r="S478" s="251"/>
      <c r="T478" s="25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3" t="s">
        <v>169</v>
      </c>
      <c r="AU478" s="253" t="s">
        <v>88</v>
      </c>
      <c r="AV478" s="13" t="s">
        <v>88</v>
      </c>
      <c r="AW478" s="13" t="s">
        <v>34</v>
      </c>
      <c r="AX478" s="13" t="s">
        <v>78</v>
      </c>
      <c r="AY478" s="253" t="s">
        <v>160</v>
      </c>
    </row>
    <row r="479" s="16" customFormat="1">
      <c r="A479" s="16"/>
      <c r="B479" s="279"/>
      <c r="C479" s="280"/>
      <c r="D479" s="244" t="s">
        <v>169</v>
      </c>
      <c r="E479" s="281" t="s">
        <v>1</v>
      </c>
      <c r="F479" s="282" t="s">
        <v>205</v>
      </c>
      <c r="G479" s="280"/>
      <c r="H479" s="283">
        <v>296.87</v>
      </c>
      <c r="I479" s="284"/>
      <c r="J479" s="280"/>
      <c r="K479" s="280"/>
      <c r="L479" s="285"/>
      <c r="M479" s="286"/>
      <c r="N479" s="287"/>
      <c r="O479" s="287"/>
      <c r="P479" s="287"/>
      <c r="Q479" s="287"/>
      <c r="R479" s="287"/>
      <c r="S479" s="287"/>
      <c r="T479" s="288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89" t="s">
        <v>169</v>
      </c>
      <c r="AU479" s="289" t="s">
        <v>88</v>
      </c>
      <c r="AV479" s="16" t="s">
        <v>167</v>
      </c>
      <c r="AW479" s="16" t="s">
        <v>34</v>
      </c>
      <c r="AX479" s="16" t="s">
        <v>86</v>
      </c>
      <c r="AY479" s="289" t="s">
        <v>160</v>
      </c>
    </row>
    <row r="480" s="12" customFormat="1" ht="25.92" customHeight="1">
      <c r="A480" s="12"/>
      <c r="B480" s="212"/>
      <c r="C480" s="213"/>
      <c r="D480" s="214" t="s">
        <v>77</v>
      </c>
      <c r="E480" s="215" t="s">
        <v>311</v>
      </c>
      <c r="F480" s="215" t="s">
        <v>1979</v>
      </c>
      <c r="G480" s="213"/>
      <c r="H480" s="213"/>
      <c r="I480" s="216"/>
      <c r="J480" s="217">
        <f>BK480</f>
        <v>0</v>
      </c>
      <c r="K480" s="213"/>
      <c r="L480" s="218"/>
      <c r="M480" s="219"/>
      <c r="N480" s="220"/>
      <c r="O480" s="220"/>
      <c r="P480" s="221">
        <f>P481</f>
        <v>0</v>
      </c>
      <c r="Q480" s="220"/>
      <c r="R480" s="221">
        <f>R481</f>
        <v>0</v>
      </c>
      <c r="S480" s="220"/>
      <c r="T480" s="222">
        <f>T481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23" t="s">
        <v>161</v>
      </c>
      <c r="AT480" s="224" t="s">
        <v>77</v>
      </c>
      <c r="AU480" s="224" t="s">
        <v>78</v>
      </c>
      <c r="AY480" s="223" t="s">
        <v>160</v>
      </c>
      <c r="BK480" s="225">
        <f>BK481</f>
        <v>0</v>
      </c>
    </row>
    <row r="481" s="12" customFormat="1" ht="22.8" customHeight="1">
      <c r="A481" s="12"/>
      <c r="B481" s="212"/>
      <c r="C481" s="213"/>
      <c r="D481" s="214" t="s">
        <v>77</v>
      </c>
      <c r="E481" s="226" t="s">
        <v>739</v>
      </c>
      <c r="F481" s="226" t="s">
        <v>1980</v>
      </c>
      <c r="G481" s="213"/>
      <c r="H481" s="213"/>
      <c r="I481" s="216"/>
      <c r="J481" s="227">
        <f>BK481</f>
        <v>0</v>
      </c>
      <c r="K481" s="213"/>
      <c r="L481" s="218"/>
      <c r="M481" s="219"/>
      <c r="N481" s="220"/>
      <c r="O481" s="220"/>
      <c r="P481" s="221">
        <f>SUM(P482:P483)</f>
        <v>0</v>
      </c>
      <c r="Q481" s="220"/>
      <c r="R481" s="221">
        <f>SUM(R482:R483)</f>
        <v>0</v>
      </c>
      <c r="S481" s="220"/>
      <c r="T481" s="222">
        <f>SUM(T482:T483)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23" t="s">
        <v>161</v>
      </c>
      <c r="AT481" s="224" t="s">
        <v>77</v>
      </c>
      <c r="AU481" s="224" t="s">
        <v>86</v>
      </c>
      <c r="AY481" s="223" t="s">
        <v>160</v>
      </c>
      <c r="BK481" s="225">
        <f>SUM(BK482:BK483)</f>
        <v>0</v>
      </c>
    </row>
    <row r="482" s="2" customFormat="1" ht="21.75" customHeight="1">
      <c r="A482" s="39"/>
      <c r="B482" s="40"/>
      <c r="C482" s="228" t="s">
        <v>1981</v>
      </c>
      <c r="D482" s="228" t="s">
        <v>163</v>
      </c>
      <c r="E482" s="229" t="s">
        <v>1982</v>
      </c>
      <c r="F482" s="230" t="s">
        <v>1983</v>
      </c>
      <c r="G482" s="231" t="s">
        <v>1036</v>
      </c>
      <c r="H482" s="232">
        <v>1</v>
      </c>
      <c r="I482" s="233"/>
      <c r="J482" s="234">
        <f>ROUND(I482*H482,2)</f>
        <v>0</v>
      </c>
      <c r="K482" s="235"/>
      <c r="L482" s="45"/>
      <c r="M482" s="236" t="s">
        <v>1</v>
      </c>
      <c r="N482" s="237" t="s">
        <v>43</v>
      </c>
      <c r="O482" s="92"/>
      <c r="P482" s="238">
        <f>O482*H482</f>
        <v>0</v>
      </c>
      <c r="Q482" s="238">
        <v>0</v>
      </c>
      <c r="R482" s="238">
        <f>Q482*H482</f>
        <v>0</v>
      </c>
      <c r="S482" s="238">
        <v>0</v>
      </c>
      <c r="T482" s="23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0" t="s">
        <v>509</v>
      </c>
      <c r="AT482" s="240" t="s">
        <v>163</v>
      </c>
      <c r="AU482" s="240" t="s">
        <v>88</v>
      </c>
      <c r="AY482" s="18" t="s">
        <v>160</v>
      </c>
      <c r="BE482" s="241">
        <f>IF(N482="základní",J482,0)</f>
        <v>0</v>
      </c>
      <c r="BF482" s="241">
        <f>IF(N482="snížená",J482,0)</f>
        <v>0</v>
      </c>
      <c r="BG482" s="241">
        <f>IF(N482="zákl. přenesená",J482,0)</f>
        <v>0</v>
      </c>
      <c r="BH482" s="241">
        <f>IF(N482="sníž. přenesená",J482,0)</f>
        <v>0</v>
      </c>
      <c r="BI482" s="241">
        <f>IF(N482="nulová",J482,0)</f>
        <v>0</v>
      </c>
      <c r="BJ482" s="18" t="s">
        <v>86</v>
      </c>
      <c r="BK482" s="241">
        <f>ROUND(I482*H482,2)</f>
        <v>0</v>
      </c>
      <c r="BL482" s="18" t="s">
        <v>509</v>
      </c>
      <c r="BM482" s="240" t="s">
        <v>1984</v>
      </c>
    </row>
    <row r="483" s="2" customFormat="1">
      <c r="A483" s="39"/>
      <c r="B483" s="40"/>
      <c r="C483" s="41"/>
      <c r="D483" s="244" t="s">
        <v>186</v>
      </c>
      <c r="E483" s="41"/>
      <c r="F483" s="254" t="s">
        <v>1985</v>
      </c>
      <c r="G483" s="41"/>
      <c r="H483" s="41"/>
      <c r="I483" s="255"/>
      <c r="J483" s="41"/>
      <c r="K483" s="41"/>
      <c r="L483" s="45"/>
      <c r="M483" s="256"/>
      <c r="N483" s="257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186</v>
      </c>
      <c r="AU483" s="18" t="s">
        <v>88</v>
      </c>
    </row>
    <row r="484" s="12" customFormat="1" ht="25.92" customHeight="1">
      <c r="A484" s="12"/>
      <c r="B484" s="212"/>
      <c r="C484" s="213"/>
      <c r="D484" s="214" t="s">
        <v>77</v>
      </c>
      <c r="E484" s="215" t="s">
        <v>1023</v>
      </c>
      <c r="F484" s="215" t="s">
        <v>1024</v>
      </c>
      <c r="G484" s="213"/>
      <c r="H484" s="213"/>
      <c r="I484" s="216"/>
      <c r="J484" s="217">
        <f>BK484</f>
        <v>0</v>
      </c>
      <c r="K484" s="213"/>
      <c r="L484" s="218"/>
      <c r="M484" s="219"/>
      <c r="N484" s="220"/>
      <c r="O484" s="220"/>
      <c r="P484" s="221">
        <f>SUM(P485:P486)</f>
        <v>0</v>
      </c>
      <c r="Q484" s="220"/>
      <c r="R484" s="221">
        <f>SUM(R485:R486)</f>
        <v>0</v>
      </c>
      <c r="S484" s="220"/>
      <c r="T484" s="222">
        <f>SUM(T485:T486)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23" t="s">
        <v>167</v>
      </c>
      <c r="AT484" s="224" t="s">
        <v>77</v>
      </c>
      <c r="AU484" s="224" t="s">
        <v>78</v>
      </c>
      <c r="AY484" s="223" t="s">
        <v>160</v>
      </c>
      <c r="BK484" s="225">
        <f>SUM(BK485:BK486)</f>
        <v>0</v>
      </c>
    </row>
    <row r="485" s="2" customFormat="1" ht="16.5" customHeight="1">
      <c r="A485" s="39"/>
      <c r="B485" s="40"/>
      <c r="C485" s="228" t="s">
        <v>1986</v>
      </c>
      <c r="D485" s="228" t="s">
        <v>163</v>
      </c>
      <c r="E485" s="229" t="s">
        <v>1025</v>
      </c>
      <c r="F485" s="230" t="s">
        <v>1</v>
      </c>
      <c r="G485" s="231" t="s">
        <v>1</v>
      </c>
      <c r="H485" s="232">
        <v>0</v>
      </c>
      <c r="I485" s="233"/>
      <c r="J485" s="234">
        <f>ROUND(I485*H485,2)</f>
        <v>0</v>
      </c>
      <c r="K485" s="235"/>
      <c r="L485" s="45"/>
      <c r="M485" s="236" t="s">
        <v>1</v>
      </c>
      <c r="N485" s="237" t="s">
        <v>43</v>
      </c>
      <c r="O485" s="92"/>
      <c r="P485" s="238">
        <f>O485*H485</f>
        <v>0</v>
      </c>
      <c r="Q485" s="238">
        <v>0</v>
      </c>
      <c r="R485" s="238">
        <f>Q485*H485</f>
        <v>0</v>
      </c>
      <c r="S485" s="238">
        <v>0</v>
      </c>
      <c r="T485" s="23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0" t="s">
        <v>1026</v>
      </c>
      <c r="AT485" s="240" t="s">
        <v>163</v>
      </c>
      <c r="AU485" s="240" t="s">
        <v>86</v>
      </c>
      <c r="AY485" s="18" t="s">
        <v>160</v>
      </c>
      <c r="BE485" s="241">
        <f>IF(N485="základní",J485,0)</f>
        <v>0</v>
      </c>
      <c r="BF485" s="241">
        <f>IF(N485="snížená",J485,0)</f>
        <v>0</v>
      </c>
      <c r="BG485" s="241">
        <f>IF(N485="zákl. přenesená",J485,0)</f>
        <v>0</v>
      </c>
      <c r="BH485" s="241">
        <f>IF(N485="sníž. přenesená",J485,0)</f>
        <v>0</v>
      </c>
      <c r="BI485" s="241">
        <f>IF(N485="nulová",J485,0)</f>
        <v>0</v>
      </c>
      <c r="BJ485" s="18" t="s">
        <v>86</v>
      </c>
      <c r="BK485" s="241">
        <f>ROUND(I485*H485,2)</f>
        <v>0</v>
      </c>
      <c r="BL485" s="18" t="s">
        <v>1026</v>
      </c>
      <c r="BM485" s="240" t="s">
        <v>1987</v>
      </c>
    </row>
    <row r="486" s="2" customFormat="1">
      <c r="A486" s="39"/>
      <c r="B486" s="40"/>
      <c r="C486" s="41"/>
      <c r="D486" s="244" t="s">
        <v>186</v>
      </c>
      <c r="E486" s="41"/>
      <c r="F486" s="254" t="s">
        <v>1028</v>
      </c>
      <c r="G486" s="41"/>
      <c r="H486" s="41"/>
      <c r="I486" s="255"/>
      <c r="J486" s="41"/>
      <c r="K486" s="41"/>
      <c r="L486" s="45"/>
      <c r="M486" s="302"/>
      <c r="N486" s="303"/>
      <c r="O486" s="304"/>
      <c r="P486" s="304"/>
      <c r="Q486" s="304"/>
      <c r="R486" s="304"/>
      <c r="S486" s="304"/>
      <c r="T486" s="305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186</v>
      </c>
      <c r="AU486" s="18" t="s">
        <v>86</v>
      </c>
    </row>
    <row r="487" s="2" customFormat="1" ht="6.96" customHeight="1">
      <c r="A487" s="39"/>
      <c r="B487" s="67"/>
      <c r="C487" s="68"/>
      <c r="D487" s="68"/>
      <c r="E487" s="68"/>
      <c r="F487" s="68"/>
      <c r="G487" s="68"/>
      <c r="H487" s="68"/>
      <c r="I487" s="68"/>
      <c r="J487" s="68"/>
      <c r="K487" s="68"/>
      <c r="L487" s="45"/>
      <c r="M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</row>
  </sheetData>
  <sheetProtection sheet="1" autoFilter="0" formatColumns="0" formatRows="0" objects="1" scenarios="1" spinCount="100000" saltValue="H+IbOrR32fadK9wuBDNUCReMuYLNcNS6LZlRhLNm08uuHhlUvdC68w7rTkQj6V/nNgqabBemYDlmnJzC4D5+8g==" hashValue="EewRlWkKT6Ex0kzDqpArGMQci7qDClgKqC4BgFlABjXmq6ILm4d3v7S4QBeN3pTO3RroK6cj/gFMJ/NyRpRlfQ==" algorithmName="SHA-512" password="CC35"/>
  <autoFilter ref="C142:K486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1988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1989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1990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27. 5. 2021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1991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ROUND((SUM(BE128:BE224)),  2)</f>
        <v>0</v>
      </c>
      <c r="G35" s="39"/>
      <c r="H35" s="39"/>
      <c r="I35" s="165">
        <v>0.20999999999999999</v>
      </c>
      <c r="J35" s="164">
        <f>ROUND(((SUM(BE128:BE224))*I35),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ROUND((SUM(BF128:BF224)),  2)</f>
        <v>0</v>
      </c>
      <c r="G36" s="39"/>
      <c r="H36" s="39"/>
      <c r="I36" s="165">
        <v>0.14999999999999999</v>
      </c>
      <c r="J36" s="164">
        <f>ROUND(((SUM(BF128:BF224))*I36),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ROUND((SUM(BG128:BG224)),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ROUND((SUM(BH128:BH224)),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ROUND((SUM(BI128:BI224)),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1988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1989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6.1 - Vnitřní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Chrášťany</v>
      </c>
      <c r="G91" s="41"/>
      <c r="H91" s="41"/>
      <c r="I91" s="33" t="s">
        <v>22</v>
      </c>
      <c r="J91" s="80" t="str">
        <f>IF(J14="","",J14)</f>
        <v>27. 5. 2021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1992</v>
      </c>
      <c r="E100" s="192"/>
      <c r="F100" s="192"/>
      <c r="G100" s="192"/>
      <c r="H100" s="192"/>
      <c r="I100" s="192"/>
      <c r="J100" s="193">
        <f>J130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1993</v>
      </c>
      <c r="E101" s="192"/>
      <c r="F101" s="192"/>
      <c r="G101" s="192"/>
      <c r="H101" s="192"/>
      <c r="I101" s="192"/>
      <c r="J101" s="193">
        <f>J148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1994</v>
      </c>
      <c r="E102" s="197"/>
      <c r="F102" s="197"/>
      <c r="G102" s="197"/>
      <c r="H102" s="197"/>
      <c r="I102" s="197"/>
      <c r="J102" s="198">
        <f>J149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1995</v>
      </c>
      <c r="E103" s="197"/>
      <c r="F103" s="197"/>
      <c r="G103" s="197"/>
      <c r="H103" s="197"/>
      <c r="I103" s="197"/>
      <c r="J103" s="198">
        <f>J165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1996</v>
      </c>
      <c r="E104" s="197"/>
      <c r="F104" s="197"/>
      <c r="G104" s="197"/>
      <c r="H104" s="197"/>
      <c r="I104" s="197"/>
      <c r="J104" s="198">
        <f>J174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1997</v>
      </c>
      <c r="E105" s="197"/>
      <c r="F105" s="197"/>
      <c r="G105" s="197"/>
      <c r="H105" s="197"/>
      <c r="I105" s="197"/>
      <c r="J105" s="198">
        <f>J185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1998</v>
      </c>
      <c r="E106" s="197"/>
      <c r="F106" s="197"/>
      <c r="G106" s="197"/>
      <c r="H106" s="197"/>
      <c r="I106" s="197"/>
      <c r="J106" s="198">
        <f>J215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Chrášťany ON - oprava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121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1988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1989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6.1 - Vnitřní elektroinstalace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>Chrášťany</v>
      </c>
      <c r="G122" s="41"/>
      <c r="H122" s="41"/>
      <c r="I122" s="33" t="s">
        <v>22</v>
      </c>
      <c r="J122" s="80" t="str">
        <f>IF(J14="","",J14)</f>
        <v>27. 5. 2021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Správa železnic, státní organizace</v>
      </c>
      <c r="G124" s="41"/>
      <c r="H124" s="41"/>
      <c r="I124" s="33" t="s">
        <v>32</v>
      </c>
      <c r="J124" s="37" t="str">
        <f>E23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IF(E20="","",E20)</f>
        <v>Vyplň údaj</v>
      </c>
      <c r="G125" s="41"/>
      <c r="H125" s="41"/>
      <c r="I125" s="33" t="s">
        <v>35</v>
      </c>
      <c r="J125" s="37" t="str">
        <f>E26</f>
        <v>SEE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146</v>
      </c>
      <c r="D127" s="203" t="s">
        <v>63</v>
      </c>
      <c r="E127" s="203" t="s">
        <v>59</v>
      </c>
      <c r="F127" s="203" t="s">
        <v>60</v>
      </c>
      <c r="G127" s="203" t="s">
        <v>147</v>
      </c>
      <c r="H127" s="203" t="s">
        <v>148</v>
      </c>
      <c r="I127" s="203" t="s">
        <v>149</v>
      </c>
      <c r="J127" s="204" t="s">
        <v>125</v>
      </c>
      <c r="K127" s="205" t="s">
        <v>150</v>
      </c>
      <c r="L127" s="206"/>
      <c r="M127" s="101" t="s">
        <v>1</v>
      </c>
      <c r="N127" s="102" t="s">
        <v>42</v>
      </c>
      <c r="O127" s="102" t="s">
        <v>151</v>
      </c>
      <c r="P127" s="102" t="s">
        <v>152</v>
      </c>
      <c r="Q127" s="102" t="s">
        <v>153</v>
      </c>
      <c r="R127" s="102" t="s">
        <v>154</v>
      </c>
      <c r="S127" s="102" t="s">
        <v>155</v>
      </c>
      <c r="T127" s="103" t="s">
        <v>156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157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P129+P130+P148</f>
        <v>0</v>
      </c>
      <c r="Q128" s="105"/>
      <c r="R128" s="209">
        <f>R129+R130+R148</f>
        <v>0</v>
      </c>
      <c r="S128" s="105"/>
      <c r="T128" s="210">
        <f>T129+T130+T148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127</v>
      </c>
      <c r="BK128" s="211">
        <f>BK129+BK130+BK148</f>
        <v>0</v>
      </c>
    </row>
    <row r="129" s="12" customFormat="1" ht="25.92" customHeight="1">
      <c r="A129" s="12"/>
      <c r="B129" s="212"/>
      <c r="C129" s="213"/>
      <c r="D129" s="214" t="s">
        <v>77</v>
      </c>
      <c r="E129" s="215" t="s">
        <v>158</v>
      </c>
      <c r="F129" s="215" t="s">
        <v>159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v>0</v>
      </c>
      <c r="Q129" s="220"/>
      <c r="R129" s="221">
        <v>0</v>
      </c>
      <c r="S129" s="220"/>
      <c r="T129" s="222"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77</v>
      </c>
      <c r="AU129" s="224" t="s">
        <v>78</v>
      </c>
      <c r="AY129" s="223" t="s">
        <v>160</v>
      </c>
      <c r="BK129" s="225">
        <v>0</v>
      </c>
    </row>
    <row r="130" s="12" customFormat="1" ht="25.92" customHeight="1">
      <c r="A130" s="12"/>
      <c r="B130" s="212"/>
      <c r="C130" s="213"/>
      <c r="D130" s="214" t="s">
        <v>77</v>
      </c>
      <c r="E130" s="215" t="s">
        <v>1023</v>
      </c>
      <c r="F130" s="215" t="s">
        <v>1999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SUM(P131:P147)</f>
        <v>0</v>
      </c>
      <c r="Q130" s="220"/>
      <c r="R130" s="221">
        <f>SUM(R131:R147)</f>
        <v>0</v>
      </c>
      <c r="S130" s="220"/>
      <c r="T130" s="222">
        <f>SUM(T131:T147)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167</v>
      </c>
      <c r="AT130" s="224" t="s">
        <v>77</v>
      </c>
      <c r="AU130" s="224" t="s">
        <v>78</v>
      </c>
      <c r="AY130" s="223" t="s">
        <v>160</v>
      </c>
      <c r="BK130" s="225">
        <f>SUM(BK131:BK147)</f>
        <v>0</v>
      </c>
    </row>
    <row r="131" s="2" customFormat="1" ht="66.75" customHeight="1">
      <c r="A131" s="39"/>
      <c r="B131" s="40"/>
      <c r="C131" s="290" t="s">
        <v>86</v>
      </c>
      <c r="D131" s="290" t="s">
        <v>311</v>
      </c>
      <c r="E131" s="291" t="s">
        <v>2000</v>
      </c>
      <c r="F131" s="292" t="s">
        <v>2001</v>
      </c>
      <c r="G131" s="293" t="s">
        <v>173</v>
      </c>
      <c r="H131" s="294">
        <v>2</v>
      </c>
      <c r="I131" s="295"/>
      <c r="J131" s="296">
        <f>ROUND(I131*H131,2)</f>
        <v>0</v>
      </c>
      <c r="K131" s="297"/>
      <c r="L131" s="298"/>
      <c r="M131" s="299" t="s">
        <v>1</v>
      </c>
      <c r="N131" s="300" t="s">
        <v>43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222</v>
      </c>
      <c r="AT131" s="240" t="s">
        <v>311</v>
      </c>
      <c r="AU131" s="240" t="s">
        <v>86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167</v>
      </c>
      <c r="BM131" s="240" t="s">
        <v>2002</v>
      </c>
    </row>
    <row r="132" s="2" customFormat="1" ht="21.75" customHeight="1">
      <c r="A132" s="39"/>
      <c r="B132" s="40"/>
      <c r="C132" s="290" t="s">
        <v>88</v>
      </c>
      <c r="D132" s="290" t="s">
        <v>311</v>
      </c>
      <c r="E132" s="291" t="s">
        <v>2003</v>
      </c>
      <c r="F132" s="292" t="s">
        <v>2004</v>
      </c>
      <c r="G132" s="293" t="s">
        <v>173</v>
      </c>
      <c r="H132" s="294">
        <v>1</v>
      </c>
      <c r="I132" s="295"/>
      <c r="J132" s="296">
        <f>ROUND(I132*H132,2)</f>
        <v>0</v>
      </c>
      <c r="K132" s="297"/>
      <c r="L132" s="298"/>
      <c r="M132" s="299" t="s">
        <v>1</v>
      </c>
      <c r="N132" s="300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222</v>
      </c>
      <c r="AT132" s="240" t="s">
        <v>311</v>
      </c>
      <c r="AU132" s="240" t="s">
        <v>86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167</v>
      </c>
      <c r="BM132" s="240" t="s">
        <v>2005</v>
      </c>
    </row>
    <row r="133" s="2" customFormat="1" ht="16.5" customHeight="1">
      <c r="A133" s="39"/>
      <c r="B133" s="40"/>
      <c r="C133" s="228" t="s">
        <v>161</v>
      </c>
      <c r="D133" s="228" t="s">
        <v>163</v>
      </c>
      <c r="E133" s="229" t="s">
        <v>2006</v>
      </c>
      <c r="F133" s="230" t="s">
        <v>2007</v>
      </c>
      <c r="G133" s="231" t="s">
        <v>184</v>
      </c>
      <c r="H133" s="232">
        <v>50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2008</v>
      </c>
      <c r="AT133" s="240" t="s">
        <v>163</v>
      </c>
      <c r="AU133" s="240" t="s">
        <v>86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2008</v>
      </c>
      <c r="BM133" s="240" t="s">
        <v>2009</v>
      </c>
    </row>
    <row r="134" s="2" customFormat="1" ht="16.5" customHeight="1">
      <c r="A134" s="39"/>
      <c r="B134" s="40"/>
      <c r="C134" s="228" t="s">
        <v>167</v>
      </c>
      <c r="D134" s="228" t="s">
        <v>163</v>
      </c>
      <c r="E134" s="229" t="s">
        <v>2010</v>
      </c>
      <c r="F134" s="230" t="s">
        <v>2011</v>
      </c>
      <c r="G134" s="231" t="s">
        <v>184</v>
      </c>
      <c r="H134" s="232">
        <v>50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2008</v>
      </c>
      <c r="AT134" s="240" t="s">
        <v>163</v>
      </c>
      <c r="AU134" s="240" t="s">
        <v>86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2008</v>
      </c>
      <c r="BM134" s="240" t="s">
        <v>2012</v>
      </c>
    </row>
    <row r="135" s="2" customFormat="1" ht="21.75" customHeight="1">
      <c r="A135" s="39"/>
      <c r="B135" s="40"/>
      <c r="C135" s="228" t="s">
        <v>181</v>
      </c>
      <c r="D135" s="228" t="s">
        <v>163</v>
      </c>
      <c r="E135" s="229" t="s">
        <v>2013</v>
      </c>
      <c r="F135" s="230" t="s">
        <v>2014</v>
      </c>
      <c r="G135" s="231" t="s">
        <v>173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2008</v>
      </c>
      <c r="AT135" s="240" t="s">
        <v>163</v>
      </c>
      <c r="AU135" s="240" t="s">
        <v>86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2008</v>
      </c>
      <c r="BM135" s="240" t="s">
        <v>2015</v>
      </c>
    </row>
    <row r="136" s="2" customFormat="1" ht="33" customHeight="1">
      <c r="A136" s="39"/>
      <c r="B136" s="40"/>
      <c r="C136" s="228" t="s">
        <v>206</v>
      </c>
      <c r="D136" s="228" t="s">
        <v>163</v>
      </c>
      <c r="E136" s="229" t="s">
        <v>2016</v>
      </c>
      <c r="F136" s="230" t="s">
        <v>2017</v>
      </c>
      <c r="G136" s="231" t="s">
        <v>173</v>
      </c>
      <c r="H136" s="232">
        <v>2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2008</v>
      </c>
      <c r="AT136" s="240" t="s">
        <v>163</v>
      </c>
      <c r="AU136" s="240" t="s">
        <v>86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2008</v>
      </c>
      <c r="BM136" s="240" t="s">
        <v>2018</v>
      </c>
    </row>
    <row r="137" s="2" customFormat="1" ht="66.75" customHeight="1">
      <c r="A137" s="39"/>
      <c r="B137" s="40"/>
      <c r="C137" s="290" t="s">
        <v>211</v>
      </c>
      <c r="D137" s="290" t="s">
        <v>311</v>
      </c>
      <c r="E137" s="291" t="s">
        <v>2019</v>
      </c>
      <c r="F137" s="292" t="s">
        <v>2020</v>
      </c>
      <c r="G137" s="293" t="s">
        <v>173</v>
      </c>
      <c r="H137" s="294">
        <v>2</v>
      </c>
      <c r="I137" s="295"/>
      <c r="J137" s="296">
        <f>ROUND(I137*H137,2)</f>
        <v>0</v>
      </c>
      <c r="K137" s="297"/>
      <c r="L137" s="298"/>
      <c r="M137" s="299" t="s">
        <v>1</v>
      </c>
      <c r="N137" s="300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222</v>
      </c>
      <c r="AT137" s="240" t="s">
        <v>311</v>
      </c>
      <c r="AU137" s="240" t="s">
        <v>86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167</v>
      </c>
      <c r="BM137" s="240" t="s">
        <v>2021</v>
      </c>
    </row>
    <row r="138" s="2" customFormat="1" ht="66.75" customHeight="1">
      <c r="A138" s="39"/>
      <c r="B138" s="40"/>
      <c r="C138" s="290" t="s">
        <v>222</v>
      </c>
      <c r="D138" s="290" t="s">
        <v>311</v>
      </c>
      <c r="E138" s="291" t="s">
        <v>2022</v>
      </c>
      <c r="F138" s="292" t="s">
        <v>2023</v>
      </c>
      <c r="G138" s="293" t="s">
        <v>173</v>
      </c>
      <c r="H138" s="294">
        <v>20</v>
      </c>
      <c r="I138" s="295"/>
      <c r="J138" s="296">
        <f>ROUND(I138*H138,2)</f>
        <v>0</v>
      </c>
      <c r="K138" s="297"/>
      <c r="L138" s="298"/>
      <c r="M138" s="299" t="s">
        <v>1</v>
      </c>
      <c r="N138" s="300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222</v>
      </c>
      <c r="AT138" s="240" t="s">
        <v>311</v>
      </c>
      <c r="AU138" s="240" t="s">
        <v>86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2024</v>
      </c>
    </row>
    <row r="139" s="2" customFormat="1" ht="66.75" customHeight="1">
      <c r="A139" s="39"/>
      <c r="B139" s="40"/>
      <c r="C139" s="290" t="s">
        <v>226</v>
      </c>
      <c r="D139" s="290" t="s">
        <v>311</v>
      </c>
      <c r="E139" s="291" t="s">
        <v>2025</v>
      </c>
      <c r="F139" s="292" t="s">
        <v>2026</v>
      </c>
      <c r="G139" s="293" t="s">
        <v>173</v>
      </c>
      <c r="H139" s="294">
        <v>2</v>
      </c>
      <c r="I139" s="295"/>
      <c r="J139" s="296">
        <f>ROUND(I139*H139,2)</f>
        <v>0</v>
      </c>
      <c r="K139" s="297"/>
      <c r="L139" s="298"/>
      <c r="M139" s="299" t="s">
        <v>1</v>
      </c>
      <c r="N139" s="300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222</v>
      </c>
      <c r="AT139" s="240" t="s">
        <v>311</v>
      </c>
      <c r="AU139" s="240" t="s">
        <v>86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2027</v>
      </c>
    </row>
    <row r="140" s="2" customFormat="1" ht="33" customHeight="1">
      <c r="A140" s="39"/>
      <c r="B140" s="40"/>
      <c r="C140" s="290" t="s">
        <v>230</v>
      </c>
      <c r="D140" s="290" t="s">
        <v>311</v>
      </c>
      <c r="E140" s="291" t="s">
        <v>2028</v>
      </c>
      <c r="F140" s="292" t="s">
        <v>2029</v>
      </c>
      <c r="G140" s="293" t="s">
        <v>173</v>
      </c>
      <c r="H140" s="294">
        <v>2</v>
      </c>
      <c r="I140" s="295"/>
      <c r="J140" s="296">
        <f>ROUND(I140*H140,2)</f>
        <v>0</v>
      </c>
      <c r="K140" s="297"/>
      <c r="L140" s="298"/>
      <c r="M140" s="299" t="s">
        <v>1</v>
      </c>
      <c r="N140" s="300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222</v>
      </c>
      <c r="AT140" s="240" t="s">
        <v>311</v>
      </c>
      <c r="AU140" s="240" t="s">
        <v>86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167</v>
      </c>
      <c r="BM140" s="240" t="s">
        <v>2030</v>
      </c>
    </row>
    <row r="141" s="2" customFormat="1" ht="66.75" customHeight="1">
      <c r="A141" s="39"/>
      <c r="B141" s="40"/>
      <c r="C141" s="290" t="s">
        <v>234</v>
      </c>
      <c r="D141" s="290" t="s">
        <v>311</v>
      </c>
      <c r="E141" s="291" t="s">
        <v>2031</v>
      </c>
      <c r="F141" s="292" t="s">
        <v>2032</v>
      </c>
      <c r="G141" s="293" t="s">
        <v>173</v>
      </c>
      <c r="H141" s="294">
        <v>10</v>
      </c>
      <c r="I141" s="295"/>
      <c r="J141" s="296">
        <f>ROUND(I141*H141,2)</f>
        <v>0</v>
      </c>
      <c r="K141" s="297"/>
      <c r="L141" s="298"/>
      <c r="M141" s="299" t="s">
        <v>1</v>
      </c>
      <c r="N141" s="300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222</v>
      </c>
      <c r="AT141" s="240" t="s">
        <v>311</v>
      </c>
      <c r="AU141" s="240" t="s">
        <v>86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167</v>
      </c>
      <c r="BM141" s="240" t="s">
        <v>2033</v>
      </c>
    </row>
    <row r="142" s="2" customFormat="1" ht="44.25" customHeight="1">
      <c r="A142" s="39"/>
      <c r="B142" s="40"/>
      <c r="C142" s="290" t="s">
        <v>238</v>
      </c>
      <c r="D142" s="290" t="s">
        <v>311</v>
      </c>
      <c r="E142" s="291" t="s">
        <v>2034</v>
      </c>
      <c r="F142" s="292" t="s">
        <v>2035</v>
      </c>
      <c r="G142" s="293" t="s">
        <v>173</v>
      </c>
      <c r="H142" s="294">
        <v>6</v>
      </c>
      <c r="I142" s="295"/>
      <c r="J142" s="296">
        <f>ROUND(I142*H142,2)</f>
        <v>0</v>
      </c>
      <c r="K142" s="297"/>
      <c r="L142" s="298"/>
      <c r="M142" s="299" t="s">
        <v>1</v>
      </c>
      <c r="N142" s="300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222</v>
      </c>
      <c r="AT142" s="240" t="s">
        <v>311</v>
      </c>
      <c r="AU142" s="240" t="s">
        <v>86</v>
      </c>
      <c r="AY142" s="18" t="s">
        <v>160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167</v>
      </c>
      <c r="BM142" s="240" t="s">
        <v>2036</v>
      </c>
    </row>
    <row r="143" s="2" customFormat="1" ht="55.5" customHeight="1">
      <c r="A143" s="39"/>
      <c r="B143" s="40"/>
      <c r="C143" s="290" t="s">
        <v>242</v>
      </c>
      <c r="D143" s="290" t="s">
        <v>311</v>
      </c>
      <c r="E143" s="291" t="s">
        <v>2037</v>
      </c>
      <c r="F143" s="292" t="s">
        <v>2038</v>
      </c>
      <c r="G143" s="293" t="s">
        <v>173</v>
      </c>
      <c r="H143" s="294">
        <v>1</v>
      </c>
      <c r="I143" s="295"/>
      <c r="J143" s="296">
        <f>ROUND(I143*H143,2)</f>
        <v>0</v>
      </c>
      <c r="K143" s="297"/>
      <c r="L143" s="298"/>
      <c r="M143" s="299" t="s">
        <v>1</v>
      </c>
      <c r="N143" s="300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1847</v>
      </c>
      <c r="AT143" s="240" t="s">
        <v>311</v>
      </c>
      <c r="AU143" s="240" t="s">
        <v>86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1847</v>
      </c>
      <c r="BM143" s="240" t="s">
        <v>2039</v>
      </c>
    </row>
    <row r="144" s="2" customFormat="1" ht="21.75" customHeight="1">
      <c r="A144" s="39"/>
      <c r="B144" s="40"/>
      <c r="C144" s="228" t="s">
        <v>250</v>
      </c>
      <c r="D144" s="228" t="s">
        <v>163</v>
      </c>
      <c r="E144" s="229" t="s">
        <v>2040</v>
      </c>
      <c r="F144" s="230" t="s">
        <v>2041</v>
      </c>
      <c r="G144" s="231" t="s">
        <v>173</v>
      </c>
      <c r="H144" s="232">
        <v>2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2008</v>
      </c>
      <c r="AT144" s="240" t="s">
        <v>163</v>
      </c>
      <c r="AU144" s="240" t="s">
        <v>86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2008</v>
      </c>
      <c r="BM144" s="240" t="s">
        <v>2042</v>
      </c>
    </row>
    <row r="145" s="2" customFormat="1" ht="44.25" customHeight="1">
      <c r="A145" s="39"/>
      <c r="B145" s="40"/>
      <c r="C145" s="290" t="s">
        <v>8</v>
      </c>
      <c r="D145" s="290" t="s">
        <v>311</v>
      </c>
      <c r="E145" s="291" t="s">
        <v>2043</v>
      </c>
      <c r="F145" s="292" t="s">
        <v>2044</v>
      </c>
      <c r="G145" s="293" t="s">
        <v>173</v>
      </c>
      <c r="H145" s="294">
        <v>2</v>
      </c>
      <c r="I145" s="295"/>
      <c r="J145" s="296">
        <f>ROUND(I145*H145,2)</f>
        <v>0</v>
      </c>
      <c r="K145" s="297"/>
      <c r="L145" s="298"/>
      <c r="M145" s="299" t="s">
        <v>1</v>
      </c>
      <c r="N145" s="300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1847</v>
      </c>
      <c r="AT145" s="240" t="s">
        <v>311</v>
      </c>
      <c r="AU145" s="240" t="s">
        <v>86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1847</v>
      </c>
      <c r="BM145" s="240" t="s">
        <v>2045</v>
      </c>
    </row>
    <row r="146" s="2" customFormat="1" ht="21.75" customHeight="1">
      <c r="A146" s="39"/>
      <c r="B146" s="40"/>
      <c r="C146" s="290" t="s">
        <v>263</v>
      </c>
      <c r="D146" s="290" t="s">
        <v>311</v>
      </c>
      <c r="E146" s="291" t="s">
        <v>2046</v>
      </c>
      <c r="F146" s="292" t="s">
        <v>2047</v>
      </c>
      <c r="G146" s="293" t="s">
        <v>184</v>
      </c>
      <c r="H146" s="294">
        <v>50</v>
      </c>
      <c r="I146" s="295"/>
      <c r="J146" s="296">
        <f>ROUND(I146*H146,2)</f>
        <v>0</v>
      </c>
      <c r="K146" s="297"/>
      <c r="L146" s="298"/>
      <c r="M146" s="299" t="s">
        <v>1</v>
      </c>
      <c r="N146" s="300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1847</v>
      </c>
      <c r="AT146" s="240" t="s">
        <v>311</v>
      </c>
      <c r="AU146" s="240" t="s">
        <v>86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1847</v>
      </c>
      <c r="BM146" s="240" t="s">
        <v>2048</v>
      </c>
    </row>
    <row r="147" s="2" customFormat="1" ht="21.75" customHeight="1">
      <c r="A147" s="39"/>
      <c r="B147" s="40"/>
      <c r="C147" s="290" t="s">
        <v>273</v>
      </c>
      <c r="D147" s="290" t="s">
        <v>311</v>
      </c>
      <c r="E147" s="291" t="s">
        <v>2049</v>
      </c>
      <c r="F147" s="292" t="s">
        <v>2050</v>
      </c>
      <c r="G147" s="293" t="s">
        <v>184</v>
      </c>
      <c r="H147" s="294">
        <v>20</v>
      </c>
      <c r="I147" s="295"/>
      <c r="J147" s="296">
        <f>ROUND(I147*H147,2)</f>
        <v>0</v>
      </c>
      <c r="K147" s="297"/>
      <c r="L147" s="298"/>
      <c r="M147" s="299" t="s">
        <v>1</v>
      </c>
      <c r="N147" s="300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1847</v>
      </c>
      <c r="AT147" s="240" t="s">
        <v>311</v>
      </c>
      <c r="AU147" s="240" t="s">
        <v>86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1847</v>
      </c>
      <c r="BM147" s="240" t="s">
        <v>2051</v>
      </c>
    </row>
    <row r="148" s="12" customFormat="1" ht="25.92" customHeight="1">
      <c r="A148" s="12"/>
      <c r="B148" s="212"/>
      <c r="C148" s="213"/>
      <c r="D148" s="214" t="s">
        <v>77</v>
      </c>
      <c r="E148" s="215" t="s">
        <v>1999</v>
      </c>
      <c r="F148" s="215" t="s">
        <v>1999</v>
      </c>
      <c r="G148" s="213"/>
      <c r="H148" s="213"/>
      <c r="I148" s="216"/>
      <c r="J148" s="217">
        <f>BK148</f>
        <v>0</v>
      </c>
      <c r="K148" s="213"/>
      <c r="L148" s="218"/>
      <c r="M148" s="219"/>
      <c r="N148" s="220"/>
      <c r="O148" s="220"/>
      <c r="P148" s="221">
        <f>P149+P165+P174+P185+P215</f>
        <v>0</v>
      </c>
      <c r="Q148" s="220"/>
      <c r="R148" s="221">
        <f>R149+R165+R174+R185+R215</f>
        <v>0</v>
      </c>
      <c r="S148" s="220"/>
      <c r="T148" s="222">
        <f>T149+T165+T174+T185+T215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167</v>
      </c>
      <c r="AT148" s="224" t="s">
        <v>77</v>
      </c>
      <c r="AU148" s="224" t="s">
        <v>78</v>
      </c>
      <c r="AY148" s="223" t="s">
        <v>160</v>
      </c>
      <c r="BK148" s="225">
        <f>BK149+BK165+BK174+BK185+BK215</f>
        <v>0</v>
      </c>
    </row>
    <row r="149" s="12" customFormat="1" ht="22.8" customHeight="1">
      <c r="A149" s="12"/>
      <c r="B149" s="212"/>
      <c r="C149" s="213"/>
      <c r="D149" s="214" t="s">
        <v>77</v>
      </c>
      <c r="E149" s="226" t="s">
        <v>163</v>
      </c>
      <c r="F149" s="226" t="s">
        <v>2052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SUM(P150:P164)</f>
        <v>0</v>
      </c>
      <c r="Q149" s="220"/>
      <c r="R149" s="221">
        <f>SUM(R150:R164)</f>
        <v>0</v>
      </c>
      <c r="S149" s="220"/>
      <c r="T149" s="222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167</v>
      </c>
      <c r="AT149" s="224" t="s">
        <v>77</v>
      </c>
      <c r="AU149" s="224" t="s">
        <v>86</v>
      </c>
      <c r="AY149" s="223" t="s">
        <v>160</v>
      </c>
      <c r="BK149" s="225">
        <f>SUM(BK150:BK164)</f>
        <v>0</v>
      </c>
    </row>
    <row r="150" s="2" customFormat="1" ht="21.75" customHeight="1">
      <c r="A150" s="39"/>
      <c r="B150" s="40"/>
      <c r="C150" s="228" t="s">
        <v>278</v>
      </c>
      <c r="D150" s="228" t="s">
        <v>163</v>
      </c>
      <c r="E150" s="229" t="s">
        <v>2053</v>
      </c>
      <c r="F150" s="230" t="s">
        <v>2054</v>
      </c>
      <c r="G150" s="231" t="s">
        <v>209</v>
      </c>
      <c r="H150" s="232">
        <v>200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2008</v>
      </c>
      <c r="AT150" s="240" t="s">
        <v>163</v>
      </c>
      <c r="AU150" s="240" t="s">
        <v>88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2008</v>
      </c>
      <c r="BM150" s="240" t="s">
        <v>2055</v>
      </c>
    </row>
    <row r="151" s="2" customFormat="1" ht="21.75" customHeight="1">
      <c r="A151" s="39"/>
      <c r="B151" s="40"/>
      <c r="C151" s="228" t="s">
        <v>282</v>
      </c>
      <c r="D151" s="228" t="s">
        <v>163</v>
      </c>
      <c r="E151" s="229" t="s">
        <v>2056</v>
      </c>
      <c r="F151" s="230" t="s">
        <v>2057</v>
      </c>
      <c r="G151" s="231" t="s">
        <v>173</v>
      </c>
      <c r="H151" s="232">
        <v>10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2008</v>
      </c>
      <c r="AT151" s="240" t="s">
        <v>163</v>
      </c>
      <c r="AU151" s="240" t="s">
        <v>88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2008</v>
      </c>
      <c r="BM151" s="240" t="s">
        <v>2058</v>
      </c>
    </row>
    <row r="152" s="2" customFormat="1" ht="33" customHeight="1">
      <c r="A152" s="39"/>
      <c r="B152" s="40"/>
      <c r="C152" s="290" t="s">
        <v>292</v>
      </c>
      <c r="D152" s="290" t="s">
        <v>311</v>
      </c>
      <c r="E152" s="291" t="s">
        <v>2059</v>
      </c>
      <c r="F152" s="292" t="s">
        <v>2060</v>
      </c>
      <c r="G152" s="293" t="s">
        <v>173</v>
      </c>
      <c r="H152" s="294">
        <v>10</v>
      </c>
      <c r="I152" s="295"/>
      <c r="J152" s="296">
        <f>ROUND(I152*H152,2)</f>
        <v>0</v>
      </c>
      <c r="K152" s="297"/>
      <c r="L152" s="298"/>
      <c r="M152" s="299" t="s">
        <v>1</v>
      </c>
      <c r="N152" s="300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1847</v>
      </c>
      <c r="AT152" s="240" t="s">
        <v>311</v>
      </c>
      <c r="AU152" s="240" t="s">
        <v>88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1847</v>
      </c>
      <c r="BM152" s="240" t="s">
        <v>2061</v>
      </c>
    </row>
    <row r="153" s="2" customFormat="1" ht="16.5" customHeight="1">
      <c r="A153" s="39"/>
      <c r="B153" s="40"/>
      <c r="C153" s="228" t="s">
        <v>7</v>
      </c>
      <c r="D153" s="228" t="s">
        <v>163</v>
      </c>
      <c r="E153" s="229" t="s">
        <v>2062</v>
      </c>
      <c r="F153" s="230" t="s">
        <v>2063</v>
      </c>
      <c r="G153" s="231" t="s">
        <v>184</v>
      </c>
      <c r="H153" s="232">
        <v>850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2008</v>
      </c>
      <c r="AT153" s="240" t="s">
        <v>163</v>
      </c>
      <c r="AU153" s="240" t="s">
        <v>88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2008</v>
      </c>
      <c r="BM153" s="240" t="s">
        <v>2064</v>
      </c>
    </row>
    <row r="154" s="2" customFormat="1" ht="33" customHeight="1">
      <c r="A154" s="39"/>
      <c r="B154" s="40"/>
      <c r="C154" s="290" t="s">
        <v>302</v>
      </c>
      <c r="D154" s="290" t="s">
        <v>311</v>
      </c>
      <c r="E154" s="291" t="s">
        <v>2065</v>
      </c>
      <c r="F154" s="292" t="s">
        <v>2066</v>
      </c>
      <c r="G154" s="293" t="s">
        <v>184</v>
      </c>
      <c r="H154" s="294">
        <v>400</v>
      </c>
      <c r="I154" s="295"/>
      <c r="J154" s="296">
        <f>ROUND(I154*H154,2)</f>
        <v>0</v>
      </c>
      <c r="K154" s="297"/>
      <c r="L154" s="298"/>
      <c r="M154" s="299" t="s">
        <v>1</v>
      </c>
      <c r="N154" s="300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1847</v>
      </c>
      <c r="AT154" s="240" t="s">
        <v>311</v>
      </c>
      <c r="AU154" s="240" t="s">
        <v>88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1847</v>
      </c>
      <c r="BM154" s="240" t="s">
        <v>2067</v>
      </c>
    </row>
    <row r="155" s="2" customFormat="1" ht="33" customHeight="1">
      <c r="A155" s="39"/>
      <c r="B155" s="40"/>
      <c r="C155" s="290" t="s">
        <v>306</v>
      </c>
      <c r="D155" s="290" t="s">
        <v>311</v>
      </c>
      <c r="E155" s="291" t="s">
        <v>2068</v>
      </c>
      <c r="F155" s="292" t="s">
        <v>2069</v>
      </c>
      <c r="G155" s="293" t="s">
        <v>184</v>
      </c>
      <c r="H155" s="294">
        <v>400</v>
      </c>
      <c r="I155" s="295"/>
      <c r="J155" s="296">
        <f>ROUND(I155*H155,2)</f>
        <v>0</v>
      </c>
      <c r="K155" s="297"/>
      <c r="L155" s="298"/>
      <c r="M155" s="299" t="s">
        <v>1</v>
      </c>
      <c r="N155" s="300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1847</v>
      </c>
      <c r="AT155" s="240" t="s">
        <v>311</v>
      </c>
      <c r="AU155" s="240" t="s">
        <v>88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1847</v>
      </c>
      <c r="BM155" s="240" t="s">
        <v>2070</v>
      </c>
    </row>
    <row r="156" s="2" customFormat="1" ht="21.75" customHeight="1">
      <c r="A156" s="39"/>
      <c r="B156" s="40"/>
      <c r="C156" s="290" t="s">
        <v>310</v>
      </c>
      <c r="D156" s="290" t="s">
        <v>311</v>
      </c>
      <c r="E156" s="291" t="s">
        <v>2071</v>
      </c>
      <c r="F156" s="292" t="s">
        <v>2072</v>
      </c>
      <c r="G156" s="293" t="s">
        <v>184</v>
      </c>
      <c r="H156" s="294">
        <v>50</v>
      </c>
      <c r="I156" s="295"/>
      <c r="J156" s="296">
        <f>ROUND(I156*H156,2)</f>
        <v>0</v>
      </c>
      <c r="K156" s="297"/>
      <c r="L156" s="298"/>
      <c r="M156" s="299" t="s">
        <v>1</v>
      </c>
      <c r="N156" s="300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1847</v>
      </c>
      <c r="AT156" s="240" t="s">
        <v>311</v>
      </c>
      <c r="AU156" s="240" t="s">
        <v>88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1847</v>
      </c>
      <c r="BM156" s="240" t="s">
        <v>2073</v>
      </c>
    </row>
    <row r="157" s="2" customFormat="1" ht="16.5" customHeight="1">
      <c r="A157" s="39"/>
      <c r="B157" s="40"/>
      <c r="C157" s="228" t="s">
        <v>316</v>
      </c>
      <c r="D157" s="228" t="s">
        <v>163</v>
      </c>
      <c r="E157" s="229" t="s">
        <v>2074</v>
      </c>
      <c r="F157" s="230" t="s">
        <v>2075</v>
      </c>
      <c r="G157" s="231" t="s">
        <v>184</v>
      </c>
      <c r="H157" s="232">
        <v>80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2008</v>
      </c>
      <c r="AT157" s="240" t="s">
        <v>163</v>
      </c>
      <c r="AU157" s="240" t="s">
        <v>88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2008</v>
      </c>
      <c r="BM157" s="240" t="s">
        <v>2076</v>
      </c>
    </row>
    <row r="158" s="2" customFormat="1" ht="33" customHeight="1">
      <c r="A158" s="39"/>
      <c r="B158" s="40"/>
      <c r="C158" s="290" t="s">
        <v>322</v>
      </c>
      <c r="D158" s="290" t="s">
        <v>311</v>
      </c>
      <c r="E158" s="291" t="s">
        <v>2077</v>
      </c>
      <c r="F158" s="292" t="s">
        <v>2078</v>
      </c>
      <c r="G158" s="293" t="s">
        <v>184</v>
      </c>
      <c r="H158" s="294">
        <v>50</v>
      </c>
      <c r="I158" s="295"/>
      <c r="J158" s="296">
        <f>ROUND(I158*H158,2)</f>
        <v>0</v>
      </c>
      <c r="K158" s="297"/>
      <c r="L158" s="298"/>
      <c r="M158" s="299" t="s">
        <v>1</v>
      </c>
      <c r="N158" s="300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1847</v>
      </c>
      <c r="AT158" s="240" t="s">
        <v>311</v>
      </c>
      <c r="AU158" s="240" t="s">
        <v>88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1847</v>
      </c>
      <c r="BM158" s="240" t="s">
        <v>2079</v>
      </c>
    </row>
    <row r="159" s="2" customFormat="1" ht="33" customHeight="1">
      <c r="A159" s="39"/>
      <c r="B159" s="40"/>
      <c r="C159" s="290" t="s">
        <v>326</v>
      </c>
      <c r="D159" s="290" t="s">
        <v>311</v>
      </c>
      <c r="E159" s="291" t="s">
        <v>2080</v>
      </c>
      <c r="F159" s="292" t="s">
        <v>2081</v>
      </c>
      <c r="G159" s="293" t="s">
        <v>184</v>
      </c>
      <c r="H159" s="294">
        <v>30</v>
      </c>
      <c r="I159" s="295"/>
      <c r="J159" s="296">
        <f>ROUND(I159*H159,2)</f>
        <v>0</v>
      </c>
      <c r="K159" s="297"/>
      <c r="L159" s="298"/>
      <c r="M159" s="299" t="s">
        <v>1</v>
      </c>
      <c r="N159" s="300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1847</v>
      </c>
      <c r="AT159" s="240" t="s">
        <v>311</v>
      </c>
      <c r="AU159" s="240" t="s">
        <v>88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1847</v>
      </c>
      <c r="BM159" s="240" t="s">
        <v>2082</v>
      </c>
    </row>
    <row r="160" s="2" customFormat="1" ht="16.5" customHeight="1">
      <c r="A160" s="39"/>
      <c r="B160" s="40"/>
      <c r="C160" s="228" t="s">
        <v>330</v>
      </c>
      <c r="D160" s="228" t="s">
        <v>163</v>
      </c>
      <c r="E160" s="229" t="s">
        <v>2083</v>
      </c>
      <c r="F160" s="230" t="s">
        <v>2084</v>
      </c>
      <c r="G160" s="231" t="s">
        <v>184</v>
      </c>
      <c r="H160" s="232">
        <v>40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2008</v>
      </c>
      <c r="AT160" s="240" t="s">
        <v>163</v>
      </c>
      <c r="AU160" s="240" t="s">
        <v>88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2008</v>
      </c>
      <c r="BM160" s="240" t="s">
        <v>2085</v>
      </c>
    </row>
    <row r="161" s="2" customFormat="1" ht="33" customHeight="1">
      <c r="A161" s="39"/>
      <c r="B161" s="40"/>
      <c r="C161" s="290" t="s">
        <v>334</v>
      </c>
      <c r="D161" s="290" t="s">
        <v>311</v>
      </c>
      <c r="E161" s="291" t="s">
        <v>2086</v>
      </c>
      <c r="F161" s="292" t="s">
        <v>2087</v>
      </c>
      <c r="G161" s="293" t="s">
        <v>184</v>
      </c>
      <c r="H161" s="294">
        <v>40</v>
      </c>
      <c r="I161" s="295"/>
      <c r="J161" s="296">
        <f>ROUND(I161*H161,2)</f>
        <v>0</v>
      </c>
      <c r="K161" s="297"/>
      <c r="L161" s="298"/>
      <c r="M161" s="299" t="s">
        <v>1</v>
      </c>
      <c r="N161" s="300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1847</v>
      </c>
      <c r="AT161" s="240" t="s">
        <v>311</v>
      </c>
      <c r="AU161" s="240" t="s">
        <v>88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1847</v>
      </c>
      <c r="BM161" s="240" t="s">
        <v>2088</v>
      </c>
    </row>
    <row r="162" s="2" customFormat="1" ht="33" customHeight="1">
      <c r="A162" s="39"/>
      <c r="B162" s="40"/>
      <c r="C162" s="228" t="s">
        <v>338</v>
      </c>
      <c r="D162" s="228" t="s">
        <v>163</v>
      </c>
      <c r="E162" s="229" t="s">
        <v>2089</v>
      </c>
      <c r="F162" s="230" t="s">
        <v>2090</v>
      </c>
      <c r="G162" s="231" t="s">
        <v>173</v>
      </c>
      <c r="H162" s="232">
        <v>50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2008</v>
      </c>
      <c r="AT162" s="240" t="s">
        <v>163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2008</v>
      </c>
      <c r="BM162" s="240" t="s">
        <v>2091</v>
      </c>
    </row>
    <row r="163" s="2" customFormat="1" ht="33" customHeight="1">
      <c r="A163" s="39"/>
      <c r="B163" s="40"/>
      <c r="C163" s="228" t="s">
        <v>343</v>
      </c>
      <c r="D163" s="228" t="s">
        <v>163</v>
      </c>
      <c r="E163" s="229" t="s">
        <v>2092</v>
      </c>
      <c r="F163" s="230" t="s">
        <v>2093</v>
      </c>
      <c r="G163" s="231" t="s">
        <v>173</v>
      </c>
      <c r="H163" s="232">
        <v>20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2008</v>
      </c>
      <c r="AT163" s="240" t="s">
        <v>163</v>
      </c>
      <c r="AU163" s="240" t="s">
        <v>88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2008</v>
      </c>
      <c r="BM163" s="240" t="s">
        <v>2094</v>
      </c>
    </row>
    <row r="164" s="2" customFormat="1" ht="33" customHeight="1">
      <c r="A164" s="39"/>
      <c r="B164" s="40"/>
      <c r="C164" s="228" t="s">
        <v>347</v>
      </c>
      <c r="D164" s="228" t="s">
        <v>163</v>
      </c>
      <c r="E164" s="229" t="s">
        <v>2095</v>
      </c>
      <c r="F164" s="230" t="s">
        <v>2096</v>
      </c>
      <c r="G164" s="231" t="s">
        <v>173</v>
      </c>
      <c r="H164" s="232">
        <v>4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2008</v>
      </c>
      <c r="AT164" s="240" t="s">
        <v>163</v>
      </c>
      <c r="AU164" s="240" t="s">
        <v>88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2008</v>
      </c>
      <c r="BM164" s="240" t="s">
        <v>2097</v>
      </c>
    </row>
    <row r="165" s="12" customFormat="1" ht="22.8" customHeight="1">
      <c r="A165" s="12"/>
      <c r="B165" s="212"/>
      <c r="C165" s="213"/>
      <c r="D165" s="214" t="s">
        <v>77</v>
      </c>
      <c r="E165" s="226" t="s">
        <v>2098</v>
      </c>
      <c r="F165" s="226" t="s">
        <v>2098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SUM(P166:P173)</f>
        <v>0</v>
      </c>
      <c r="Q165" s="220"/>
      <c r="R165" s="221">
        <f>SUM(R166:R173)</f>
        <v>0</v>
      </c>
      <c r="S165" s="220"/>
      <c r="T165" s="222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167</v>
      </c>
      <c r="AT165" s="224" t="s">
        <v>77</v>
      </c>
      <c r="AU165" s="224" t="s">
        <v>86</v>
      </c>
      <c r="AY165" s="223" t="s">
        <v>160</v>
      </c>
      <c r="BK165" s="225">
        <f>SUM(BK166:BK173)</f>
        <v>0</v>
      </c>
    </row>
    <row r="166" s="2" customFormat="1" ht="33" customHeight="1">
      <c r="A166" s="39"/>
      <c r="B166" s="40"/>
      <c r="C166" s="228" t="s">
        <v>351</v>
      </c>
      <c r="D166" s="228" t="s">
        <v>163</v>
      </c>
      <c r="E166" s="229" t="s">
        <v>2099</v>
      </c>
      <c r="F166" s="230" t="s">
        <v>2100</v>
      </c>
      <c r="G166" s="231" t="s">
        <v>173</v>
      </c>
      <c r="H166" s="232">
        <v>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2008</v>
      </c>
      <c r="AT166" s="240" t="s">
        <v>163</v>
      </c>
      <c r="AU166" s="240" t="s">
        <v>88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2008</v>
      </c>
      <c r="BM166" s="240" t="s">
        <v>2101</v>
      </c>
    </row>
    <row r="167" s="2" customFormat="1" ht="21.75" customHeight="1">
      <c r="A167" s="39"/>
      <c r="B167" s="40"/>
      <c r="C167" s="228" t="s">
        <v>357</v>
      </c>
      <c r="D167" s="228" t="s">
        <v>163</v>
      </c>
      <c r="E167" s="229" t="s">
        <v>2102</v>
      </c>
      <c r="F167" s="230" t="s">
        <v>2103</v>
      </c>
      <c r="G167" s="231" t="s">
        <v>173</v>
      </c>
      <c r="H167" s="232">
        <v>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2008</v>
      </c>
      <c r="AT167" s="240" t="s">
        <v>163</v>
      </c>
      <c r="AU167" s="240" t="s">
        <v>88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2008</v>
      </c>
      <c r="BM167" s="240" t="s">
        <v>2104</v>
      </c>
    </row>
    <row r="168" s="2" customFormat="1" ht="21.75" customHeight="1">
      <c r="A168" s="39"/>
      <c r="B168" s="40"/>
      <c r="C168" s="228" t="s">
        <v>362</v>
      </c>
      <c r="D168" s="228" t="s">
        <v>163</v>
      </c>
      <c r="E168" s="229" t="s">
        <v>2105</v>
      </c>
      <c r="F168" s="230" t="s">
        <v>2106</v>
      </c>
      <c r="G168" s="231" t="s">
        <v>209</v>
      </c>
      <c r="H168" s="232">
        <v>100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2008</v>
      </c>
      <c r="AT168" s="240" t="s">
        <v>163</v>
      </c>
      <c r="AU168" s="240" t="s">
        <v>88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2008</v>
      </c>
      <c r="BM168" s="240" t="s">
        <v>2107</v>
      </c>
    </row>
    <row r="169" s="2" customFormat="1" ht="21.75" customHeight="1">
      <c r="A169" s="39"/>
      <c r="B169" s="40"/>
      <c r="C169" s="228" t="s">
        <v>366</v>
      </c>
      <c r="D169" s="228" t="s">
        <v>163</v>
      </c>
      <c r="E169" s="229" t="s">
        <v>2108</v>
      </c>
      <c r="F169" s="230" t="s">
        <v>2109</v>
      </c>
      <c r="G169" s="231" t="s">
        <v>173</v>
      </c>
      <c r="H169" s="232">
        <v>10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2008</v>
      </c>
      <c r="AT169" s="240" t="s">
        <v>163</v>
      </c>
      <c r="AU169" s="240" t="s">
        <v>88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2008</v>
      </c>
      <c r="BM169" s="240" t="s">
        <v>2110</v>
      </c>
    </row>
    <row r="170" s="2" customFormat="1" ht="16.5" customHeight="1">
      <c r="A170" s="39"/>
      <c r="B170" s="40"/>
      <c r="C170" s="228" t="s">
        <v>370</v>
      </c>
      <c r="D170" s="228" t="s">
        <v>163</v>
      </c>
      <c r="E170" s="229" t="s">
        <v>2111</v>
      </c>
      <c r="F170" s="230" t="s">
        <v>2112</v>
      </c>
      <c r="G170" s="231" t="s">
        <v>2113</v>
      </c>
      <c r="H170" s="232">
        <v>40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2008</v>
      </c>
      <c r="AT170" s="240" t="s">
        <v>163</v>
      </c>
      <c r="AU170" s="240" t="s">
        <v>88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2008</v>
      </c>
      <c r="BM170" s="240" t="s">
        <v>2114</v>
      </c>
    </row>
    <row r="171" s="2" customFormat="1" ht="21.75" customHeight="1">
      <c r="A171" s="39"/>
      <c r="B171" s="40"/>
      <c r="C171" s="228" t="s">
        <v>374</v>
      </c>
      <c r="D171" s="228" t="s">
        <v>163</v>
      </c>
      <c r="E171" s="229" t="s">
        <v>2115</v>
      </c>
      <c r="F171" s="230" t="s">
        <v>2116</v>
      </c>
      <c r="G171" s="231" t="s">
        <v>2113</v>
      </c>
      <c r="H171" s="232">
        <v>10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2008</v>
      </c>
      <c r="AT171" s="240" t="s">
        <v>163</v>
      </c>
      <c r="AU171" s="240" t="s">
        <v>88</v>
      </c>
      <c r="AY171" s="18" t="s">
        <v>160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2008</v>
      </c>
      <c r="BM171" s="240" t="s">
        <v>2117</v>
      </c>
    </row>
    <row r="172" s="2" customFormat="1" ht="16.5" customHeight="1">
      <c r="A172" s="39"/>
      <c r="B172" s="40"/>
      <c r="C172" s="228" t="s">
        <v>378</v>
      </c>
      <c r="D172" s="228" t="s">
        <v>163</v>
      </c>
      <c r="E172" s="229" t="s">
        <v>2118</v>
      </c>
      <c r="F172" s="230" t="s">
        <v>2119</v>
      </c>
      <c r="G172" s="231" t="s">
        <v>2113</v>
      </c>
      <c r="H172" s="232">
        <v>10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2008</v>
      </c>
      <c r="AT172" s="240" t="s">
        <v>163</v>
      </c>
      <c r="AU172" s="240" t="s">
        <v>88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2008</v>
      </c>
      <c r="BM172" s="240" t="s">
        <v>2120</v>
      </c>
    </row>
    <row r="173" s="2" customFormat="1" ht="21.75" customHeight="1">
      <c r="A173" s="39"/>
      <c r="B173" s="40"/>
      <c r="C173" s="228" t="s">
        <v>382</v>
      </c>
      <c r="D173" s="228" t="s">
        <v>163</v>
      </c>
      <c r="E173" s="229" t="s">
        <v>2121</v>
      </c>
      <c r="F173" s="230" t="s">
        <v>2122</v>
      </c>
      <c r="G173" s="231" t="s">
        <v>2113</v>
      </c>
      <c r="H173" s="232">
        <v>10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2008</v>
      </c>
      <c r="AT173" s="240" t="s">
        <v>163</v>
      </c>
      <c r="AU173" s="240" t="s">
        <v>88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2008</v>
      </c>
      <c r="BM173" s="240" t="s">
        <v>2123</v>
      </c>
    </row>
    <row r="174" s="12" customFormat="1" ht="22.8" customHeight="1">
      <c r="A174" s="12"/>
      <c r="B174" s="212"/>
      <c r="C174" s="213"/>
      <c r="D174" s="214" t="s">
        <v>77</v>
      </c>
      <c r="E174" s="226" t="s">
        <v>2124</v>
      </c>
      <c r="F174" s="226" t="s">
        <v>2124</v>
      </c>
      <c r="G174" s="213"/>
      <c r="H174" s="213"/>
      <c r="I174" s="216"/>
      <c r="J174" s="227">
        <f>BK174</f>
        <v>0</v>
      </c>
      <c r="K174" s="213"/>
      <c r="L174" s="218"/>
      <c r="M174" s="219"/>
      <c r="N174" s="220"/>
      <c r="O174" s="220"/>
      <c r="P174" s="221">
        <f>SUM(P175:P184)</f>
        <v>0</v>
      </c>
      <c r="Q174" s="220"/>
      <c r="R174" s="221">
        <f>SUM(R175:R184)</f>
        <v>0</v>
      </c>
      <c r="S174" s="220"/>
      <c r="T174" s="222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3" t="s">
        <v>167</v>
      </c>
      <c r="AT174" s="224" t="s">
        <v>77</v>
      </c>
      <c r="AU174" s="224" t="s">
        <v>86</v>
      </c>
      <c r="AY174" s="223" t="s">
        <v>160</v>
      </c>
      <c r="BK174" s="225">
        <f>SUM(BK175:BK184)</f>
        <v>0</v>
      </c>
    </row>
    <row r="175" s="2" customFormat="1" ht="44.25" customHeight="1">
      <c r="A175" s="39"/>
      <c r="B175" s="40"/>
      <c r="C175" s="228" t="s">
        <v>389</v>
      </c>
      <c r="D175" s="228" t="s">
        <v>163</v>
      </c>
      <c r="E175" s="229" t="s">
        <v>2125</v>
      </c>
      <c r="F175" s="230" t="s">
        <v>2126</v>
      </c>
      <c r="G175" s="231" t="s">
        <v>173</v>
      </c>
      <c r="H175" s="232">
        <v>8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2008</v>
      </c>
      <c r="AT175" s="240" t="s">
        <v>163</v>
      </c>
      <c r="AU175" s="240" t="s">
        <v>88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2008</v>
      </c>
      <c r="BM175" s="240" t="s">
        <v>2127</v>
      </c>
    </row>
    <row r="176" s="2" customFormat="1" ht="44.25" customHeight="1">
      <c r="A176" s="39"/>
      <c r="B176" s="40"/>
      <c r="C176" s="228" t="s">
        <v>394</v>
      </c>
      <c r="D176" s="228" t="s">
        <v>163</v>
      </c>
      <c r="E176" s="229" t="s">
        <v>2128</v>
      </c>
      <c r="F176" s="230" t="s">
        <v>2129</v>
      </c>
      <c r="G176" s="231" t="s">
        <v>173</v>
      </c>
      <c r="H176" s="232">
        <v>10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2008</v>
      </c>
      <c r="AT176" s="240" t="s">
        <v>163</v>
      </c>
      <c r="AU176" s="240" t="s">
        <v>88</v>
      </c>
      <c r="AY176" s="18" t="s">
        <v>160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2008</v>
      </c>
      <c r="BM176" s="240" t="s">
        <v>2130</v>
      </c>
    </row>
    <row r="177" s="2" customFormat="1" ht="44.25" customHeight="1">
      <c r="A177" s="39"/>
      <c r="B177" s="40"/>
      <c r="C177" s="228" t="s">
        <v>402</v>
      </c>
      <c r="D177" s="228" t="s">
        <v>163</v>
      </c>
      <c r="E177" s="229" t="s">
        <v>2131</v>
      </c>
      <c r="F177" s="230" t="s">
        <v>2132</v>
      </c>
      <c r="G177" s="231" t="s">
        <v>173</v>
      </c>
      <c r="H177" s="232">
        <v>20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2008</v>
      </c>
      <c r="AT177" s="240" t="s">
        <v>163</v>
      </c>
      <c r="AU177" s="240" t="s">
        <v>88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2008</v>
      </c>
      <c r="BM177" s="240" t="s">
        <v>2133</v>
      </c>
    </row>
    <row r="178" s="2" customFormat="1" ht="21.75" customHeight="1">
      <c r="A178" s="39"/>
      <c r="B178" s="40"/>
      <c r="C178" s="290" t="s">
        <v>408</v>
      </c>
      <c r="D178" s="290" t="s">
        <v>311</v>
      </c>
      <c r="E178" s="291" t="s">
        <v>2134</v>
      </c>
      <c r="F178" s="292" t="s">
        <v>2135</v>
      </c>
      <c r="G178" s="293" t="s">
        <v>173</v>
      </c>
      <c r="H178" s="294">
        <v>20</v>
      </c>
      <c r="I178" s="295"/>
      <c r="J178" s="296">
        <f>ROUND(I178*H178,2)</f>
        <v>0</v>
      </c>
      <c r="K178" s="297"/>
      <c r="L178" s="298"/>
      <c r="M178" s="299" t="s">
        <v>1</v>
      </c>
      <c r="N178" s="300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1847</v>
      </c>
      <c r="AT178" s="240" t="s">
        <v>311</v>
      </c>
      <c r="AU178" s="240" t="s">
        <v>88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1847</v>
      </c>
      <c r="BM178" s="240" t="s">
        <v>2136</v>
      </c>
    </row>
    <row r="179" s="2" customFormat="1" ht="33" customHeight="1">
      <c r="A179" s="39"/>
      <c r="B179" s="40"/>
      <c r="C179" s="290" t="s">
        <v>412</v>
      </c>
      <c r="D179" s="290" t="s">
        <v>311</v>
      </c>
      <c r="E179" s="291" t="s">
        <v>2137</v>
      </c>
      <c r="F179" s="292" t="s">
        <v>2138</v>
      </c>
      <c r="G179" s="293" t="s">
        <v>173</v>
      </c>
      <c r="H179" s="294">
        <v>54</v>
      </c>
      <c r="I179" s="295"/>
      <c r="J179" s="296">
        <f>ROUND(I179*H179,2)</f>
        <v>0</v>
      </c>
      <c r="K179" s="297"/>
      <c r="L179" s="298"/>
      <c r="M179" s="299" t="s">
        <v>1</v>
      </c>
      <c r="N179" s="300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1847</v>
      </c>
      <c r="AT179" s="240" t="s">
        <v>311</v>
      </c>
      <c r="AU179" s="240" t="s">
        <v>88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1847</v>
      </c>
      <c r="BM179" s="240" t="s">
        <v>2139</v>
      </c>
    </row>
    <row r="180" s="2" customFormat="1" ht="33" customHeight="1">
      <c r="A180" s="39"/>
      <c r="B180" s="40"/>
      <c r="C180" s="290" t="s">
        <v>416</v>
      </c>
      <c r="D180" s="290" t="s">
        <v>311</v>
      </c>
      <c r="E180" s="291" t="s">
        <v>2140</v>
      </c>
      <c r="F180" s="292" t="s">
        <v>2141</v>
      </c>
      <c r="G180" s="293" t="s">
        <v>173</v>
      </c>
      <c r="H180" s="294">
        <v>5</v>
      </c>
      <c r="I180" s="295"/>
      <c r="J180" s="296">
        <f>ROUND(I180*H180,2)</f>
        <v>0</v>
      </c>
      <c r="K180" s="297"/>
      <c r="L180" s="298"/>
      <c r="M180" s="299" t="s">
        <v>1</v>
      </c>
      <c r="N180" s="300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1847</v>
      </c>
      <c r="AT180" s="240" t="s">
        <v>311</v>
      </c>
      <c r="AU180" s="240" t="s">
        <v>88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1847</v>
      </c>
      <c r="BM180" s="240" t="s">
        <v>2142</v>
      </c>
    </row>
    <row r="181" s="2" customFormat="1" ht="33" customHeight="1">
      <c r="A181" s="39"/>
      <c r="B181" s="40"/>
      <c r="C181" s="290" t="s">
        <v>423</v>
      </c>
      <c r="D181" s="290" t="s">
        <v>311</v>
      </c>
      <c r="E181" s="291" t="s">
        <v>2143</v>
      </c>
      <c r="F181" s="292" t="s">
        <v>2144</v>
      </c>
      <c r="G181" s="293" t="s">
        <v>173</v>
      </c>
      <c r="H181" s="294">
        <v>5</v>
      </c>
      <c r="I181" s="295"/>
      <c r="J181" s="296">
        <f>ROUND(I181*H181,2)</f>
        <v>0</v>
      </c>
      <c r="K181" s="297"/>
      <c r="L181" s="298"/>
      <c r="M181" s="299" t="s">
        <v>1</v>
      </c>
      <c r="N181" s="300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1847</v>
      </c>
      <c r="AT181" s="240" t="s">
        <v>311</v>
      </c>
      <c r="AU181" s="240" t="s">
        <v>88</v>
      </c>
      <c r="AY181" s="18" t="s">
        <v>160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1847</v>
      </c>
      <c r="BM181" s="240" t="s">
        <v>2145</v>
      </c>
    </row>
    <row r="182" s="2" customFormat="1" ht="21.75" customHeight="1">
      <c r="A182" s="39"/>
      <c r="B182" s="40"/>
      <c r="C182" s="290" t="s">
        <v>429</v>
      </c>
      <c r="D182" s="290" t="s">
        <v>311</v>
      </c>
      <c r="E182" s="291" t="s">
        <v>2146</v>
      </c>
      <c r="F182" s="292" t="s">
        <v>2147</v>
      </c>
      <c r="G182" s="293" t="s">
        <v>173</v>
      </c>
      <c r="H182" s="294">
        <v>20</v>
      </c>
      <c r="I182" s="295"/>
      <c r="J182" s="296">
        <f>ROUND(I182*H182,2)</f>
        <v>0</v>
      </c>
      <c r="K182" s="297"/>
      <c r="L182" s="298"/>
      <c r="M182" s="299" t="s">
        <v>1</v>
      </c>
      <c r="N182" s="300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1847</v>
      </c>
      <c r="AT182" s="240" t="s">
        <v>311</v>
      </c>
      <c r="AU182" s="240" t="s">
        <v>88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1847</v>
      </c>
      <c r="BM182" s="240" t="s">
        <v>2148</v>
      </c>
    </row>
    <row r="183" s="2" customFormat="1" ht="21.75" customHeight="1">
      <c r="A183" s="39"/>
      <c r="B183" s="40"/>
      <c r="C183" s="290" t="s">
        <v>433</v>
      </c>
      <c r="D183" s="290" t="s">
        <v>311</v>
      </c>
      <c r="E183" s="291" t="s">
        <v>2149</v>
      </c>
      <c r="F183" s="292" t="s">
        <v>2150</v>
      </c>
      <c r="G183" s="293" t="s">
        <v>173</v>
      </c>
      <c r="H183" s="294">
        <v>20</v>
      </c>
      <c r="I183" s="295"/>
      <c r="J183" s="296">
        <f>ROUND(I183*H183,2)</f>
        <v>0</v>
      </c>
      <c r="K183" s="297"/>
      <c r="L183" s="298"/>
      <c r="M183" s="299" t="s">
        <v>1</v>
      </c>
      <c r="N183" s="300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1847</v>
      </c>
      <c r="AT183" s="240" t="s">
        <v>311</v>
      </c>
      <c r="AU183" s="240" t="s">
        <v>88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1847</v>
      </c>
      <c r="BM183" s="240" t="s">
        <v>2151</v>
      </c>
    </row>
    <row r="184" s="2" customFormat="1" ht="21.75" customHeight="1">
      <c r="A184" s="39"/>
      <c r="B184" s="40"/>
      <c r="C184" s="290" t="s">
        <v>437</v>
      </c>
      <c r="D184" s="290" t="s">
        <v>311</v>
      </c>
      <c r="E184" s="291" t="s">
        <v>2152</v>
      </c>
      <c r="F184" s="292" t="s">
        <v>2153</v>
      </c>
      <c r="G184" s="293" t="s">
        <v>173</v>
      </c>
      <c r="H184" s="294">
        <v>10</v>
      </c>
      <c r="I184" s="295"/>
      <c r="J184" s="296">
        <f>ROUND(I184*H184,2)</f>
        <v>0</v>
      </c>
      <c r="K184" s="297"/>
      <c r="L184" s="298"/>
      <c r="M184" s="299" t="s">
        <v>1</v>
      </c>
      <c r="N184" s="300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1847</v>
      </c>
      <c r="AT184" s="240" t="s">
        <v>311</v>
      </c>
      <c r="AU184" s="240" t="s">
        <v>88</v>
      </c>
      <c r="AY184" s="18" t="s">
        <v>160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1847</v>
      </c>
      <c r="BM184" s="240" t="s">
        <v>2154</v>
      </c>
    </row>
    <row r="185" s="12" customFormat="1" ht="22.8" customHeight="1">
      <c r="A185" s="12"/>
      <c r="B185" s="212"/>
      <c r="C185" s="213"/>
      <c r="D185" s="214" t="s">
        <v>77</v>
      </c>
      <c r="E185" s="226" t="s">
        <v>2155</v>
      </c>
      <c r="F185" s="226" t="s">
        <v>2156</v>
      </c>
      <c r="G185" s="213"/>
      <c r="H185" s="213"/>
      <c r="I185" s="216"/>
      <c r="J185" s="227">
        <f>BK185</f>
        <v>0</v>
      </c>
      <c r="K185" s="213"/>
      <c r="L185" s="218"/>
      <c r="M185" s="219"/>
      <c r="N185" s="220"/>
      <c r="O185" s="220"/>
      <c r="P185" s="221">
        <f>SUM(P186:P214)</f>
        <v>0</v>
      </c>
      <c r="Q185" s="220"/>
      <c r="R185" s="221">
        <f>SUM(R186:R214)</f>
        <v>0</v>
      </c>
      <c r="S185" s="220"/>
      <c r="T185" s="222">
        <f>SUM(T186:T214)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167</v>
      </c>
      <c r="AT185" s="224" t="s">
        <v>77</v>
      </c>
      <c r="AU185" s="224" t="s">
        <v>86</v>
      </c>
      <c r="AY185" s="223" t="s">
        <v>160</v>
      </c>
      <c r="BK185" s="225">
        <f>SUM(BK186:BK214)</f>
        <v>0</v>
      </c>
    </row>
    <row r="186" s="2" customFormat="1" ht="21.75" customHeight="1">
      <c r="A186" s="39"/>
      <c r="B186" s="40"/>
      <c r="C186" s="228" t="s">
        <v>442</v>
      </c>
      <c r="D186" s="228" t="s">
        <v>163</v>
      </c>
      <c r="E186" s="229" t="s">
        <v>2157</v>
      </c>
      <c r="F186" s="230" t="s">
        <v>2158</v>
      </c>
      <c r="G186" s="231" t="s">
        <v>173</v>
      </c>
      <c r="H186" s="232">
        <v>25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2008</v>
      </c>
      <c r="AT186" s="240" t="s">
        <v>163</v>
      </c>
      <c r="AU186" s="240" t="s">
        <v>88</v>
      </c>
      <c r="AY186" s="18" t="s">
        <v>160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2008</v>
      </c>
      <c r="BM186" s="240" t="s">
        <v>2159</v>
      </c>
    </row>
    <row r="187" s="2" customFormat="1" ht="44.25" customHeight="1">
      <c r="A187" s="39"/>
      <c r="B187" s="40"/>
      <c r="C187" s="290" t="s">
        <v>448</v>
      </c>
      <c r="D187" s="290" t="s">
        <v>311</v>
      </c>
      <c r="E187" s="291" t="s">
        <v>2160</v>
      </c>
      <c r="F187" s="292" t="s">
        <v>2161</v>
      </c>
      <c r="G187" s="293" t="s">
        <v>173</v>
      </c>
      <c r="H187" s="294">
        <v>13</v>
      </c>
      <c r="I187" s="295"/>
      <c r="J187" s="296">
        <f>ROUND(I187*H187,2)</f>
        <v>0</v>
      </c>
      <c r="K187" s="297"/>
      <c r="L187" s="298"/>
      <c r="M187" s="299" t="s">
        <v>1</v>
      </c>
      <c r="N187" s="300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1847</v>
      </c>
      <c r="AT187" s="240" t="s">
        <v>311</v>
      </c>
      <c r="AU187" s="240" t="s">
        <v>88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1847</v>
      </c>
      <c r="BM187" s="240" t="s">
        <v>2162</v>
      </c>
    </row>
    <row r="188" s="2" customFormat="1" ht="44.25" customHeight="1">
      <c r="A188" s="39"/>
      <c r="B188" s="40"/>
      <c r="C188" s="290" t="s">
        <v>454</v>
      </c>
      <c r="D188" s="290" t="s">
        <v>311</v>
      </c>
      <c r="E188" s="291" t="s">
        <v>2163</v>
      </c>
      <c r="F188" s="292" t="s">
        <v>2164</v>
      </c>
      <c r="G188" s="293" t="s">
        <v>173</v>
      </c>
      <c r="H188" s="294">
        <v>8</v>
      </c>
      <c r="I188" s="295"/>
      <c r="J188" s="296">
        <f>ROUND(I188*H188,2)</f>
        <v>0</v>
      </c>
      <c r="K188" s="297"/>
      <c r="L188" s="298"/>
      <c r="M188" s="299" t="s">
        <v>1</v>
      </c>
      <c r="N188" s="300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1847</v>
      </c>
      <c r="AT188" s="240" t="s">
        <v>311</v>
      </c>
      <c r="AU188" s="240" t="s">
        <v>88</v>
      </c>
      <c r="AY188" s="18" t="s">
        <v>160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1847</v>
      </c>
      <c r="BM188" s="240" t="s">
        <v>2165</v>
      </c>
    </row>
    <row r="189" s="2" customFormat="1" ht="33" customHeight="1">
      <c r="A189" s="39"/>
      <c r="B189" s="40"/>
      <c r="C189" s="290" t="s">
        <v>462</v>
      </c>
      <c r="D189" s="290" t="s">
        <v>311</v>
      </c>
      <c r="E189" s="291" t="s">
        <v>2166</v>
      </c>
      <c r="F189" s="292" t="s">
        <v>2167</v>
      </c>
      <c r="G189" s="293" t="s">
        <v>173</v>
      </c>
      <c r="H189" s="294">
        <v>9</v>
      </c>
      <c r="I189" s="295"/>
      <c r="J189" s="296">
        <f>ROUND(I189*H189,2)</f>
        <v>0</v>
      </c>
      <c r="K189" s="297"/>
      <c r="L189" s="298"/>
      <c r="M189" s="299" t="s">
        <v>1</v>
      </c>
      <c r="N189" s="300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1847</v>
      </c>
      <c r="AT189" s="240" t="s">
        <v>311</v>
      </c>
      <c r="AU189" s="240" t="s">
        <v>88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1847</v>
      </c>
      <c r="BM189" s="240" t="s">
        <v>2168</v>
      </c>
    </row>
    <row r="190" s="2" customFormat="1" ht="16.5" customHeight="1">
      <c r="A190" s="39"/>
      <c r="B190" s="40"/>
      <c r="C190" s="228" t="s">
        <v>468</v>
      </c>
      <c r="D190" s="228" t="s">
        <v>163</v>
      </c>
      <c r="E190" s="229" t="s">
        <v>2169</v>
      </c>
      <c r="F190" s="230" t="s">
        <v>2170</v>
      </c>
      <c r="G190" s="231" t="s">
        <v>173</v>
      </c>
      <c r="H190" s="232">
        <v>4.3330000000000002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2008</v>
      </c>
      <c r="AT190" s="240" t="s">
        <v>163</v>
      </c>
      <c r="AU190" s="240" t="s">
        <v>88</v>
      </c>
      <c r="AY190" s="18" t="s">
        <v>160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2008</v>
      </c>
      <c r="BM190" s="240" t="s">
        <v>2171</v>
      </c>
    </row>
    <row r="191" s="2" customFormat="1" ht="33" customHeight="1">
      <c r="A191" s="39"/>
      <c r="B191" s="40"/>
      <c r="C191" s="290" t="s">
        <v>472</v>
      </c>
      <c r="D191" s="290" t="s">
        <v>311</v>
      </c>
      <c r="E191" s="291" t="s">
        <v>2172</v>
      </c>
      <c r="F191" s="292" t="s">
        <v>2173</v>
      </c>
      <c r="G191" s="293" t="s">
        <v>173</v>
      </c>
      <c r="H191" s="294">
        <v>1</v>
      </c>
      <c r="I191" s="295"/>
      <c r="J191" s="296">
        <f>ROUND(I191*H191,2)</f>
        <v>0</v>
      </c>
      <c r="K191" s="297"/>
      <c r="L191" s="298"/>
      <c r="M191" s="299" t="s">
        <v>1</v>
      </c>
      <c r="N191" s="300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2008</v>
      </c>
      <c r="AT191" s="240" t="s">
        <v>311</v>
      </c>
      <c r="AU191" s="240" t="s">
        <v>88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2008</v>
      </c>
      <c r="BM191" s="240" t="s">
        <v>2174</v>
      </c>
    </row>
    <row r="192" s="2" customFormat="1" ht="33" customHeight="1">
      <c r="A192" s="39"/>
      <c r="B192" s="40"/>
      <c r="C192" s="290" t="s">
        <v>476</v>
      </c>
      <c r="D192" s="290" t="s">
        <v>311</v>
      </c>
      <c r="E192" s="291" t="s">
        <v>2175</v>
      </c>
      <c r="F192" s="292" t="s">
        <v>2176</v>
      </c>
      <c r="G192" s="293" t="s">
        <v>173</v>
      </c>
      <c r="H192" s="294">
        <v>2</v>
      </c>
      <c r="I192" s="295"/>
      <c r="J192" s="296">
        <f>ROUND(I192*H192,2)</f>
        <v>0</v>
      </c>
      <c r="K192" s="297"/>
      <c r="L192" s="298"/>
      <c r="M192" s="299" t="s">
        <v>1</v>
      </c>
      <c r="N192" s="300" t="s">
        <v>43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1847</v>
      </c>
      <c r="AT192" s="240" t="s">
        <v>311</v>
      </c>
      <c r="AU192" s="240" t="s">
        <v>88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1847</v>
      </c>
      <c r="BM192" s="240" t="s">
        <v>2177</v>
      </c>
    </row>
    <row r="193" s="2" customFormat="1" ht="44.25" customHeight="1">
      <c r="A193" s="39"/>
      <c r="B193" s="40"/>
      <c r="C193" s="290" t="s">
        <v>480</v>
      </c>
      <c r="D193" s="290" t="s">
        <v>311</v>
      </c>
      <c r="E193" s="291" t="s">
        <v>2178</v>
      </c>
      <c r="F193" s="292" t="s">
        <v>2179</v>
      </c>
      <c r="G193" s="293" t="s">
        <v>173</v>
      </c>
      <c r="H193" s="294">
        <v>3</v>
      </c>
      <c r="I193" s="295"/>
      <c r="J193" s="296">
        <f>ROUND(I193*H193,2)</f>
        <v>0</v>
      </c>
      <c r="K193" s="297"/>
      <c r="L193" s="298"/>
      <c r="M193" s="299" t="s">
        <v>1</v>
      </c>
      <c r="N193" s="300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2008</v>
      </c>
      <c r="AT193" s="240" t="s">
        <v>311</v>
      </c>
      <c r="AU193" s="240" t="s">
        <v>88</v>
      </c>
      <c r="AY193" s="18" t="s">
        <v>160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2008</v>
      </c>
      <c r="BM193" s="240" t="s">
        <v>2180</v>
      </c>
    </row>
    <row r="194" s="2" customFormat="1" ht="44.25" customHeight="1">
      <c r="A194" s="39"/>
      <c r="B194" s="40"/>
      <c r="C194" s="290" t="s">
        <v>484</v>
      </c>
      <c r="D194" s="290" t="s">
        <v>311</v>
      </c>
      <c r="E194" s="291" t="s">
        <v>2181</v>
      </c>
      <c r="F194" s="292" t="s">
        <v>2182</v>
      </c>
      <c r="G194" s="293" t="s">
        <v>173</v>
      </c>
      <c r="H194" s="294">
        <v>3</v>
      </c>
      <c r="I194" s="295"/>
      <c r="J194" s="296">
        <f>ROUND(I194*H194,2)</f>
        <v>0</v>
      </c>
      <c r="K194" s="297"/>
      <c r="L194" s="298"/>
      <c r="M194" s="299" t="s">
        <v>1</v>
      </c>
      <c r="N194" s="300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2008</v>
      </c>
      <c r="AT194" s="240" t="s">
        <v>311</v>
      </c>
      <c r="AU194" s="240" t="s">
        <v>88</v>
      </c>
      <c r="AY194" s="18" t="s">
        <v>160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2008</v>
      </c>
      <c r="BM194" s="240" t="s">
        <v>2183</v>
      </c>
    </row>
    <row r="195" s="2" customFormat="1" ht="16.5" customHeight="1">
      <c r="A195" s="39"/>
      <c r="B195" s="40"/>
      <c r="C195" s="228" t="s">
        <v>489</v>
      </c>
      <c r="D195" s="228" t="s">
        <v>163</v>
      </c>
      <c r="E195" s="229" t="s">
        <v>2184</v>
      </c>
      <c r="F195" s="230" t="s">
        <v>2185</v>
      </c>
      <c r="G195" s="231" t="s">
        <v>173</v>
      </c>
      <c r="H195" s="232">
        <v>3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2008</v>
      </c>
      <c r="AT195" s="240" t="s">
        <v>163</v>
      </c>
      <c r="AU195" s="240" t="s">
        <v>88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2008</v>
      </c>
      <c r="BM195" s="240" t="s">
        <v>2186</v>
      </c>
    </row>
    <row r="196" s="2" customFormat="1" ht="33" customHeight="1">
      <c r="A196" s="39"/>
      <c r="B196" s="40"/>
      <c r="C196" s="290" t="s">
        <v>494</v>
      </c>
      <c r="D196" s="290" t="s">
        <v>311</v>
      </c>
      <c r="E196" s="291" t="s">
        <v>2187</v>
      </c>
      <c r="F196" s="292" t="s">
        <v>2188</v>
      </c>
      <c r="G196" s="293" t="s">
        <v>173</v>
      </c>
      <c r="H196" s="294">
        <v>20</v>
      </c>
      <c r="I196" s="295"/>
      <c r="J196" s="296">
        <f>ROUND(I196*H196,2)</f>
        <v>0</v>
      </c>
      <c r="K196" s="297"/>
      <c r="L196" s="298"/>
      <c r="M196" s="299" t="s">
        <v>1</v>
      </c>
      <c r="N196" s="300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1847</v>
      </c>
      <c r="AT196" s="240" t="s">
        <v>311</v>
      </c>
      <c r="AU196" s="240" t="s">
        <v>88</v>
      </c>
      <c r="AY196" s="18" t="s">
        <v>160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1847</v>
      </c>
      <c r="BM196" s="240" t="s">
        <v>2189</v>
      </c>
    </row>
    <row r="197" s="2" customFormat="1" ht="33" customHeight="1">
      <c r="A197" s="39"/>
      <c r="B197" s="40"/>
      <c r="C197" s="290" t="s">
        <v>498</v>
      </c>
      <c r="D197" s="290" t="s">
        <v>311</v>
      </c>
      <c r="E197" s="291" t="s">
        <v>2190</v>
      </c>
      <c r="F197" s="292" t="s">
        <v>2191</v>
      </c>
      <c r="G197" s="293" t="s">
        <v>173</v>
      </c>
      <c r="H197" s="294">
        <v>50</v>
      </c>
      <c r="I197" s="295"/>
      <c r="J197" s="296">
        <f>ROUND(I197*H197,2)</f>
        <v>0</v>
      </c>
      <c r="K197" s="297"/>
      <c r="L197" s="298"/>
      <c r="M197" s="299" t="s">
        <v>1</v>
      </c>
      <c r="N197" s="300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1847</v>
      </c>
      <c r="AT197" s="240" t="s">
        <v>311</v>
      </c>
      <c r="AU197" s="240" t="s">
        <v>88</v>
      </c>
      <c r="AY197" s="18" t="s">
        <v>160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1847</v>
      </c>
      <c r="BM197" s="240" t="s">
        <v>2192</v>
      </c>
    </row>
    <row r="198" s="2" customFormat="1" ht="16.5" customHeight="1">
      <c r="A198" s="39"/>
      <c r="B198" s="40"/>
      <c r="C198" s="228" t="s">
        <v>505</v>
      </c>
      <c r="D198" s="228" t="s">
        <v>163</v>
      </c>
      <c r="E198" s="229" t="s">
        <v>2193</v>
      </c>
      <c r="F198" s="230" t="s">
        <v>2194</v>
      </c>
      <c r="G198" s="231" t="s">
        <v>173</v>
      </c>
      <c r="H198" s="232">
        <v>1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2008</v>
      </c>
      <c r="AT198" s="240" t="s">
        <v>163</v>
      </c>
      <c r="AU198" s="240" t="s">
        <v>88</v>
      </c>
      <c r="AY198" s="18" t="s">
        <v>160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2008</v>
      </c>
      <c r="BM198" s="240" t="s">
        <v>2195</v>
      </c>
    </row>
    <row r="199" s="2" customFormat="1" ht="21.75" customHeight="1">
      <c r="A199" s="39"/>
      <c r="B199" s="40"/>
      <c r="C199" s="228" t="s">
        <v>509</v>
      </c>
      <c r="D199" s="228" t="s">
        <v>163</v>
      </c>
      <c r="E199" s="229" t="s">
        <v>2196</v>
      </c>
      <c r="F199" s="230" t="s">
        <v>2197</v>
      </c>
      <c r="G199" s="231" t="s">
        <v>173</v>
      </c>
      <c r="H199" s="232">
        <v>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2008</v>
      </c>
      <c r="AT199" s="240" t="s">
        <v>163</v>
      </c>
      <c r="AU199" s="240" t="s">
        <v>88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2008</v>
      </c>
      <c r="BM199" s="240" t="s">
        <v>2198</v>
      </c>
    </row>
    <row r="200" s="2" customFormat="1" ht="21.75" customHeight="1">
      <c r="A200" s="39"/>
      <c r="B200" s="40"/>
      <c r="C200" s="228" t="s">
        <v>516</v>
      </c>
      <c r="D200" s="228" t="s">
        <v>163</v>
      </c>
      <c r="E200" s="229" t="s">
        <v>2199</v>
      </c>
      <c r="F200" s="230" t="s">
        <v>2200</v>
      </c>
      <c r="G200" s="231" t="s">
        <v>173</v>
      </c>
      <c r="H200" s="232">
        <v>2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2008</v>
      </c>
      <c r="AT200" s="240" t="s">
        <v>163</v>
      </c>
      <c r="AU200" s="240" t="s">
        <v>88</v>
      </c>
      <c r="AY200" s="18" t="s">
        <v>160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2008</v>
      </c>
      <c r="BM200" s="240" t="s">
        <v>2201</v>
      </c>
    </row>
    <row r="201" s="2" customFormat="1" ht="55.5" customHeight="1">
      <c r="A201" s="39"/>
      <c r="B201" s="40"/>
      <c r="C201" s="290" t="s">
        <v>524</v>
      </c>
      <c r="D201" s="290" t="s">
        <v>311</v>
      </c>
      <c r="E201" s="291" t="s">
        <v>2202</v>
      </c>
      <c r="F201" s="292" t="s">
        <v>2203</v>
      </c>
      <c r="G201" s="293" t="s">
        <v>173</v>
      </c>
      <c r="H201" s="294">
        <v>1</v>
      </c>
      <c r="I201" s="295"/>
      <c r="J201" s="296">
        <f>ROUND(I201*H201,2)</f>
        <v>0</v>
      </c>
      <c r="K201" s="297"/>
      <c r="L201" s="298"/>
      <c r="M201" s="299" t="s">
        <v>1</v>
      </c>
      <c r="N201" s="300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1847</v>
      </c>
      <c r="AT201" s="240" t="s">
        <v>311</v>
      </c>
      <c r="AU201" s="240" t="s">
        <v>88</v>
      </c>
      <c r="AY201" s="18" t="s">
        <v>160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1847</v>
      </c>
      <c r="BM201" s="240" t="s">
        <v>2204</v>
      </c>
    </row>
    <row r="202" s="2" customFormat="1" ht="33" customHeight="1">
      <c r="A202" s="39"/>
      <c r="B202" s="40"/>
      <c r="C202" s="290" t="s">
        <v>530</v>
      </c>
      <c r="D202" s="290" t="s">
        <v>311</v>
      </c>
      <c r="E202" s="291" t="s">
        <v>2205</v>
      </c>
      <c r="F202" s="292" t="s">
        <v>2206</v>
      </c>
      <c r="G202" s="293" t="s">
        <v>173</v>
      </c>
      <c r="H202" s="294">
        <v>2</v>
      </c>
      <c r="I202" s="295"/>
      <c r="J202" s="296">
        <f>ROUND(I202*H202,2)</f>
        <v>0</v>
      </c>
      <c r="K202" s="297"/>
      <c r="L202" s="298"/>
      <c r="M202" s="299" t="s">
        <v>1</v>
      </c>
      <c r="N202" s="300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1847</v>
      </c>
      <c r="AT202" s="240" t="s">
        <v>311</v>
      </c>
      <c r="AU202" s="240" t="s">
        <v>88</v>
      </c>
      <c r="AY202" s="18" t="s">
        <v>160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1847</v>
      </c>
      <c r="BM202" s="240" t="s">
        <v>2207</v>
      </c>
    </row>
    <row r="203" s="2" customFormat="1" ht="55.5" customHeight="1">
      <c r="A203" s="39"/>
      <c r="B203" s="40"/>
      <c r="C203" s="290" t="s">
        <v>534</v>
      </c>
      <c r="D203" s="290" t="s">
        <v>311</v>
      </c>
      <c r="E203" s="291" t="s">
        <v>2208</v>
      </c>
      <c r="F203" s="292" t="s">
        <v>2209</v>
      </c>
      <c r="G203" s="293" t="s">
        <v>173</v>
      </c>
      <c r="H203" s="294">
        <v>1</v>
      </c>
      <c r="I203" s="295"/>
      <c r="J203" s="296">
        <f>ROUND(I203*H203,2)</f>
        <v>0</v>
      </c>
      <c r="K203" s="297"/>
      <c r="L203" s="298"/>
      <c r="M203" s="299" t="s">
        <v>1</v>
      </c>
      <c r="N203" s="300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1847</v>
      </c>
      <c r="AT203" s="240" t="s">
        <v>311</v>
      </c>
      <c r="AU203" s="240" t="s">
        <v>88</v>
      </c>
      <c r="AY203" s="18" t="s">
        <v>160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1847</v>
      </c>
      <c r="BM203" s="240" t="s">
        <v>2210</v>
      </c>
    </row>
    <row r="204" s="2" customFormat="1" ht="33" customHeight="1">
      <c r="A204" s="39"/>
      <c r="B204" s="40"/>
      <c r="C204" s="290" t="s">
        <v>538</v>
      </c>
      <c r="D204" s="290" t="s">
        <v>311</v>
      </c>
      <c r="E204" s="291" t="s">
        <v>2211</v>
      </c>
      <c r="F204" s="292" t="s">
        <v>2212</v>
      </c>
      <c r="G204" s="293" t="s">
        <v>173</v>
      </c>
      <c r="H204" s="294">
        <v>8</v>
      </c>
      <c r="I204" s="295"/>
      <c r="J204" s="296">
        <f>ROUND(I204*H204,2)</f>
        <v>0</v>
      </c>
      <c r="K204" s="297"/>
      <c r="L204" s="298"/>
      <c r="M204" s="299" t="s">
        <v>1</v>
      </c>
      <c r="N204" s="300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1847</v>
      </c>
      <c r="AT204" s="240" t="s">
        <v>311</v>
      </c>
      <c r="AU204" s="240" t="s">
        <v>88</v>
      </c>
      <c r="AY204" s="18" t="s">
        <v>160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1847</v>
      </c>
      <c r="BM204" s="240" t="s">
        <v>2213</v>
      </c>
    </row>
    <row r="205" s="2" customFormat="1" ht="33" customHeight="1">
      <c r="A205" s="39"/>
      <c r="B205" s="40"/>
      <c r="C205" s="290" t="s">
        <v>545</v>
      </c>
      <c r="D205" s="290" t="s">
        <v>311</v>
      </c>
      <c r="E205" s="291" t="s">
        <v>2214</v>
      </c>
      <c r="F205" s="292" t="s">
        <v>2215</v>
      </c>
      <c r="G205" s="293" t="s">
        <v>173</v>
      </c>
      <c r="H205" s="294">
        <v>2</v>
      </c>
      <c r="I205" s="295"/>
      <c r="J205" s="296">
        <f>ROUND(I205*H205,2)</f>
        <v>0</v>
      </c>
      <c r="K205" s="297"/>
      <c r="L205" s="298"/>
      <c r="M205" s="299" t="s">
        <v>1</v>
      </c>
      <c r="N205" s="300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1847</v>
      </c>
      <c r="AT205" s="240" t="s">
        <v>311</v>
      </c>
      <c r="AU205" s="240" t="s">
        <v>88</v>
      </c>
      <c r="AY205" s="18" t="s">
        <v>160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1847</v>
      </c>
      <c r="BM205" s="240" t="s">
        <v>2216</v>
      </c>
    </row>
    <row r="206" s="2" customFormat="1" ht="33" customHeight="1">
      <c r="A206" s="39"/>
      <c r="B206" s="40"/>
      <c r="C206" s="290" t="s">
        <v>549</v>
      </c>
      <c r="D206" s="290" t="s">
        <v>311</v>
      </c>
      <c r="E206" s="291" t="s">
        <v>2217</v>
      </c>
      <c r="F206" s="292" t="s">
        <v>2218</v>
      </c>
      <c r="G206" s="293" t="s">
        <v>173</v>
      </c>
      <c r="H206" s="294">
        <v>6</v>
      </c>
      <c r="I206" s="295"/>
      <c r="J206" s="296">
        <f>ROUND(I206*H206,2)</f>
        <v>0</v>
      </c>
      <c r="K206" s="297"/>
      <c r="L206" s="298"/>
      <c r="M206" s="299" t="s">
        <v>1</v>
      </c>
      <c r="N206" s="300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1847</v>
      </c>
      <c r="AT206" s="240" t="s">
        <v>311</v>
      </c>
      <c r="AU206" s="240" t="s">
        <v>88</v>
      </c>
      <c r="AY206" s="18" t="s">
        <v>160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1847</v>
      </c>
      <c r="BM206" s="240" t="s">
        <v>2219</v>
      </c>
    </row>
    <row r="207" s="2" customFormat="1" ht="33" customHeight="1">
      <c r="A207" s="39"/>
      <c r="B207" s="40"/>
      <c r="C207" s="290" t="s">
        <v>554</v>
      </c>
      <c r="D207" s="290" t="s">
        <v>311</v>
      </c>
      <c r="E207" s="291" t="s">
        <v>2220</v>
      </c>
      <c r="F207" s="292" t="s">
        <v>2221</v>
      </c>
      <c r="G207" s="293" t="s">
        <v>173</v>
      </c>
      <c r="H207" s="294">
        <v>20</v>
      </c>
      <c r="I207" s="295"/>
      <c r="J207" s="296">
        <f>ROUND(I207*H207,2)</f>
        <v>0</v>
      </c>
      <c r="K207" s="297"/>
      <c r="L207" s="298"/>
      <c r="M207" s="299" t="s">
        <v>1</v>
      </c>
      <c r="N207" s="300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1847</v>
      </c>
      <c r="AT207" s="240" t="s">
        <v>311</v>
      </c>
      <c r="AU207" s="240" t="s">
        <v>88</v>
      </c>
      <c r="AY207" s="18" t="s">
        <v>160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1847</v>
      </c>
      <c r="BM207" s="240" t="s">
        <v>2222</v>
      </c>
    </row>
    <row r="208" s="2" customFormat="1" ht="16.5" customHeight="1">
      <c r="A208" s="39"/>
      <c r="B208" s="40"/>
      <c r="C208" s="228" t="s">
        <v>559</v>
      </c>
      <c r="D208" s="228" t="s">
        <v>163</v>
      </c>
      <c r="E208" s="229" t="s">
        <v>2223</v>
      </c>
      <c r="F208" s="230" t="s">
        <v>2224</v>
      </c>
      <c r="G208" s="231" t="s">
        <v>173</v>
      </c>
      <c r="H208" s="232">
        <v>96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2008</v>
      </c>
      <c r="AT208" s="240" t="s">
        <v>163</v>
      </c>
      <c r="AU208" s="240" t="s">
        <v>88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2008</v>
      </c>
      <c r="BM208" s="240" t="s">
        <v>2225</v>
      </c>
    </row>
    <row r="209" s="2" customFormat="1" ht="33" customHeight="1">
      <c r="A209" s="39"/>
      <c r="B209" s="40"/>
      <c r="C209" s="290" t="s">
        <v>563</v>
      </c>
      <c r="D209" s="290" t="s">
        <v>311</v>
      </c>
      <c r="E209" s="291" t="s">
        <v>2226</v>
      </c>
      <c r="F209" s="292" t="s">
        <v>2227</v>
      </c>
      <c r="G209" s="293" t="s">
        <v>173</v>
      </c>
      <c r="H209" s="294">
        <v>2</v>
      </c>
      <c r="I209" s="295"/>
      <c r="J209" s="296">
        <f>ROUND(I209*H209,2)</f>
        <v>0</v>
      </c>
      <c r="K209" s="297"/>
      <c r="L209" s="298"/>
      <c r="M209" s="299" t="s">
        <v>1</v>
      </c>
      <c r="N209" s="300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1847</v>
      </c>
      <c r="AT209" s="240" t="s">
        <v>311</v>
      </c>
      <c r="AU209" s="240" t="s">
        <v>88</v>
      </c>
      <c r="AY209" s="18" t="s">
        <v>160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1847</v>
      </c>
      <c r="BM209" s="240" t="s">
        <v>2228</v>
      </c>
    </row>
    <row r="210" s="2" customFormat="1" ht="33" customHeight="1">
      <c r="A210" s="39"/>
      <c r="B210" s="40"/>
      <c r="C210" s="290" t="s">
        <v>571</v>
      </c>
      <c r="D210" s="290" t="s">
        <v>311</v>
      </c>
      <c r="E210" s="291" t="s">
        <v>2229</v>
      </c>
      <c r="F210" s="292" t="s">
        <v>2230</v>
      </c>
      <c r="G210" s="293" t="s">
        <v>173</v>
      </c>
      <c r="H210" s="294">
        <v>4</v>
      </c>
      <c r="I210" s="295"/>
      <c r="J210" s="296">
        <f>ROUND(I210*H210,2)</f>
        <v>0</v>
      </c>
      <c r="K210" s="297"/>
      <c r="L210" s="298"/>
      <c r="M210" s="299" t="s">
        <v>1</v>
      </c>
      <c r="N210" s="300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1847</v>
      </c>
      <c r="AT210" s="240" t="s">
        <v>311</v>
      </c>
      <c r="AU210" s="240" t="s">
        <v>88</v>
      </c>
      <c r="AY210" s="18" t="s">
        <v>160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1847</v>
      </c>
      <c r="BM210" s="240" t="s">
        <v>2231</v>
      </c>
    </row>
    <row r="211" s="2" customFormat="1" ht="21.75" customHeight="1">
      <c r="A211" s="39"/>
      <c r="B211" s="40"/>
      <c r="C211" s="228" t="s">
        <v>576</v>
      </c>
      <c r="D211" s="228" t="s">
        <v>163</v>
      </c>
      <c r="E211" s="229" t="s">
        <v>2232</v>
      </c>
      <c r="F211" s="230" t="s">
        <v>2233</v>
      </c>
      <c r="G211" s="231" t="s">
        <v>173</v>
      </c>
      <c r="H211" s="232">
        <v>6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2008</v>
      </c>
      <c r="AT211" s="240" t="s">
        <v>163</v>
      </c>
      <c r="AU211" s="240" t="s">
        <v>88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2008</v>
      </c>
      <c r="BM211" s="240" t="s">
        <v>2234</v>
      </c>
    </row>
    <row r="212" s="2" customFormat="1" ht="33" customHeight="1">
      <c r="A212" s="39"/>
      <c r="B212" s="40"/>
      <c r="C212" s="290" t="s">
        <v>580</v>
      </c>
      <c r="D212" s="290" t="s">
        <v>311</v>
      </c>
      <c r="E212" s="291" t="s">
        <v>2235</v>
      </c>
      <c r="F212" s="292" t="s">
        <v>2236</v>
      </c>
      <c r="G212" s="293" t="s">
        <v>173</v>
      </c>
      <c r="H212" s="294">
        <v>1</v>
      </c>
      <c r="I212" s="295"/>
      <c r="J212" s="296">
        <f>ROUND(I212*H212,2)</f>
        <v>0</v>
      </c>
      <c r="K212" s="297"/>
      <c r="L212" s="298"/>
      <c r="M212" s="299" t="s">
        <v>1</v>
      </c>
      <c r="N212" s="300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1847</v>
      </c>
      <c r="AT212" s="240" t="s">
        <v>311</v>
      </c>
      <c r="AU212" s="240" t="s">
        <v>88</v>
      </c>
      <c r="AY212" s="18" t="s">
        <v>160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1847</v>
      </c>
      <c r="BM212" s="240" t="s">
        <v>2237</v>
      </c>
    </row>
    <row r="213" s="2" customFormat="1" ht="33" customHeight="1">
      <c r="A213" s="39"/>
      <c r="B213" s="40"/>
      <c r="C213" s="290" t="s">
        <v>585</v>
      </c>
      <c r="D213" s="290" t="s">
        <v>311</v>
      </c>
      <c r="E213" s="291" t="s">
        <v>2238</v>
      </c>
      <c r="F213" s="292" t="s">
        <v>2239</v>
      </c>
      <c r="G213" s="293" t="s">
        <v>173</v>
      </c>
      <c r="H213" s="294">
        <v>1</v>
      </c>
      <c r="I213" s="295"/>
      <c r="J213" s="296">
        <f>ROUND(I213*H213,2)</f>
        <v>0</v>
      </c>
      <c r="K213" s="297"/>
      <c r="L213" s="298"/>
      <c r="M213" s="299" t="s">
        <v>1</v>
      </c>
      <c r="N213" s="300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1847</v>
      </c>
      <c r="AT213" s="240" t="s">
        <v>311</v>
      </c>
      <c r="AU213" s="240" t="s">
        <v>88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1847</v>
      </c>
      <c r="BM213" s="240" t="s">
        <v>2240</v>
      </c>
    </row>
    <row r="214" s="2" customFormat="1" ht="33" customHeight="1">
      <c r="A214" s="39"/>
      <c r="B214" s="40"/>
      <c r="C214" s="290" t="s">
        <v>589</v>
      </c>
      <c r="D214" s="290" t="s">
        <v>311</v>
      </c>
      <c r="E214" s="291" t="s">
        <v>2241</v>
      </c>
      <c r="F214" s="292" t="s">
        <v>2242</v>
      </c>
      <c r="G214" s="293" t="s">
        <v>173</v>
      </c>
      <c r="H214" s="294">
        <v>5</v>
      </c>
      <c r="I214" s="295"/>
      <c r="J214" s="296">
        <f>ROUND(I214*H214,2)</f>
        <v>0</v>
      </c>
      <c r="K214" s="297"/>
      <c r="L214" s="298"/>
      <c r="M214" s="299" t="s">
        <v>1</v>
      </c>
      <c r="N214" s="300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1847</v>
      </c>
      <c r="AT214" s="240" t="s">
        <v>311</v>
      </c>
      <c r="AU214" s="240" t="s">
        <v>88</v>
      </c>
      <c r="AY214" s="18" t="s">
        <v>160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1847</v>
      </c>
      <c r="BM214" s="240" t="s">
        <v>2243</v>
      </c>
    </row>
    <row r="215" s="12" customFormat="1" ht="22.8" customHeight="1">
      <c r="A215" s="12"/>
      <c r="B215" s="212"/>
      <c r="C215" s="213"/>
      <c r="D215" s="214" t="s">
        <v>77</v>
      </c>
      <c r="E215" s="226" t="s">
        <v>2244</v>
      </c>
      <c r="F215" s="226" t="s">
        <v>2245</v>
      </c>
      <c r="G215" s="213"/>
      <c r="H215" s="213"/>
      <c r="I215" s="216"/>
      <c r="J215" s="227">
        <f>BK215</f>
        <v>0</v>
      </c>
      <c r="K215" s="213"/>
      <c r="L215" s="218"/>
      <c r="M215" s="219"/>
      <c r="N215" s="220"/>
      <c r="O215" s="220"/>
      <c r="P215" s="221">
        <f>SUM(P216:P224)</f>
        <v>0</v>
      </c>
      <c r="Q215" s="220"/>
      <c r="R215" s="221">
        <f>SUM(R216:R224)</f>
        <v>0</v>
      </c>
      <c r="S215" s="220"/>
      <c r="T215" s="222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3" t="s">
        <v>167</v>
      </c>
      <c r="AT215" s="224" t="s">
        <v>77</v>
      </c>
      <c r="AU215" s="224" t="s">
        <v>86</v>
      </c>
      <c r="AY215" s="223" t="s">
        <v>160</v>
      </c>
      <c r="BK215" s="225">
        <f>SUM(BK216:BK224)</f>
        <v>0</v>
      </c>
    </row>
    <row r="216" s="2" customFormat="1" ht="33" customHeight="1">
      <c r="A216" s="39"/>
      <c r="B216" s="40"/>
      <c r="C216" s="290" t="s">
        <v>593</v>
      </c>
      <c r="D216" s="290" t="s">
        <v>311</v>
      </c>
      <c r="E216" s="291" t="s">
        <v>2246</v>
      </c>
      <c r="F216" s="292" t="s">
        <v>2247</v>
      </c>
      <c r="G216" s="293" t="s">
        <v>173</v>
      </c>
      <c r="H216" s="294">
        <v>2</v>
      </c>
      <c r="I216" s="295"/>
      <c r="J216" s="296">
        <f>ROUND(I216*H216,2)</f>
        <v>0</v>
      </c>
      <c r="K216" s="297"/>
      <c r="L216" s="298"/>
      <c r="M216" s="299" t="s">
        <v>1</v>
      </c>
      <c r="N216" s="300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1847</v>
      </c>
      <c r="AT216" s="240" t="s">
        <v>311</v>
      </c>
      <c r="AU216" s="240" t="s">
        <v>88</v>
      </c>
      <c r="AY216" s="18" t="s">
        <v>160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1847</v>
      </c>
      <c r="BM216" s="240" t="s">
        <v>2248</v>
      </c>
    </row>
    <row r="217" s="2" customFormat="1" ht="21.75" customHeight="1">
      <c r="A217" s="39"/>
      <c r="B217" s="40"/>
      <c r="C217" s="290" t="s">
        <v>598</v>
      </c>
      <c r="D217" s="290" t="s">
        <v>311</v>
      </c>
      <c r="E217" s="291" t="s">
        <v>2249</v>
      </c>
      <c r="F217" s="292" t="s">
        <v>2250</v>
      </c>
      <c r="G217" s="293" t="s">
        <v>173</v>
      </c>
      <c r="H217" s="294">
        <v>12</v>
      </c>
      <c r="I217" s="295"/>
      <c r="J217" s="296">
        <f>ROUND(I217*H217,2)</f>
        <v>0</v>
      </c>
      <c r="K217" s="297"/>
      <c r="L217" s="298"/>
      <c r="M217" s="299" t="s">
        <v>1</v>
      </c>
      <c r="N217" s="300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1847</v>
      </c>
      <c r="AT217" s="240" t="s">
        <v>311</v>
      </c>
      <c r="AU217" s="240" t="s">
        <v>88</v>
      </c>
      <c r="AY217" s="18" t="s">
        <v>160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1847</v>
      </c>
      <c r="BM217" s="240" t="s">
        <v>2251</v>
      </c>
    </row>
    <row r="218" s="2" customFormat="1" ht="44.25" customHeight="1">
      <c r="A218" s="39"/>
      <c r="B218" s="40"/>
      <c r="C218" s="290" t="s">
        <v>602</v>
      </c>
      <c r="D218" s="290" t="s">
        <v>311</v>
      </c>
      <c r="E218" s="291" t="s">
        <v>2252</v>
      </c>
      <c r="F218" s="292" t="s">
        <v>2253</v>
      </c>
      <c r="G218" s="293" t="s">
        <v>173</v>
      </c>
      <c r="H218" s="294">
        <v>6</v>
      </c>
      <c r="I218" s="295"/>
      <c r="J218" s="296">
        <f>ROUND(I218*H218,2)</f>
        <v>0</v>
      </c>
      <c r="K218" s="297"/>
      <c r="L218" s="298"/>
      <c r="M218" s="299" t="s">
        <v>1</v>
      </c>
      <c r="N218" s="300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1847</v>
      </c>
      <c r="AT218" s="240" t="s">
        <v>311</v>
      </c>
      <c r="AU218" s="240" t="s">
        <v>88</v>
      </c>
      <c r="AY218" s="18" t="s">
        <v>160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1847</v>
      </c>
      <c r="BM218" s="240" t="s">
        <v>2254</v>
      </c>
    </row>
    <row r="219" s="2" customFormat="1" ht="21.75" customHeight="1">
      <c r="A219" s="39"/>
      <c r="B219" s="40"/>
      <c r="C219" s="290" t="s">
        <v>607</v>
      </c>
      <c r="D219" s="290" t="s">
        <v>311</v>
      </c>
      <c r="E219" s="291" t="s">
        <v>2255</v>
      </c>
      <c r="F219" s="292" t="s">
        <v>2256</v>
      </c>
      <c r="G219" s="293" t="s">
        <v>1004</v>
      </c>
      <c r="H219" s="294">
        <v>2</v>
      </c>
      <c r="I219" s="295"/>
      <c r="J219" s="296">
        <f>ROUND(I219*H219,2)</f>
        <v>0</v>
      </c>
      <c r="K219" s="297"/>
      <c r="L219" s="298"/>
      <c r="M219" s="299" t="s">
        <v>1</v>
      </c>
      <c r="N219" s="300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1847</v>
      </c>
      <c r="AT219" s="240" t="s">
        <v>311</v>
      </c>
      <c r="AU219" s="240" t="s">
        <v>88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1847</v>
      </c>
      <c r="BM219" s="240" t="s">
        <v>2257</v>
      </c>
    </row>
    <row r="220" s="2" customFormat="1" ht="21.75" customHeight="1">
      <c r="A220" s="39"/>
      <c r="B220" s="40"/>
      <c r="C220" s="290" t="s">
        <v>611</v>
      </c>
      <c r="D220" s="290" t="s">
        <v>311</v>
      </c>
      <c r="E220" s="291" t="s">
        <v>2258</v>
      </c>
      <c r="F220" s="292" t="s">
        <v>2259</v>
      </c>
      <c r="G220" s="293" t="s">
        <v>173</v>
      </c>
      <c r="H220" s="294">
        <v>1</v>
      </c>
      <c r="I220" s="295"/>
      <c r="J220" s="296">
        <f>ROUND(I220*H220,2)</f>
        <v>0</v>
      </c>
      <c r="K220" s="297"/>
      <c r="L220" s="298"/>
      <c r="M220" s="299" t="s">
        <v>1</v>
      </c>
      <c r="N220" s="300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1847</v>
      </c>
      <c r="AT220" s="240" t="s">
        <v>311</v>
      </c>
      <c r="AU220" s="240" t="s">
        <v>88</v>
      </c>
      <c r="AY220" s="18" t="s">
        <v>160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1847</v>
      </c>
      <c r="BM220" s="240" t="s">
        <v>2260</v>
      </c>
    </row>
    <row r="221" s="2" customFormat="1" ht="21.75" customHeight="1">
      <c r="A221" s="39"/>
      <c r="B221" s="40"/>
      <c r="C221" s="290" t="s">
        <v>615</v>
      </c>
      <c r="D221" s="290" t="s">
        <v>311</v>
      </c>
      <c r="E221" s="291" t="s">
        <v>2261</v>
      </c>
      <c r="F221" s="292" t="s">
        <v>2262</v>
      </c>
      <c r="G221" s="293" t="s">
        <v>173</v>
      </c>
      <c r="H221" s="294">
        <v>7</v>
      </c>
      <c r="I221" s="295"/>
      <c r="J221" s="296">
        <f>ROUND(I221*H221,2)</f>
        <v>0</v>
      </c>
      <c r="K221" s="297"/>
      <c r="L221" s="298"/>
      <c r="M221" s="299" t="s">
        <v>1</v>
      </c>
      <c r="N221" s="300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1847</v>
      </c>
      <c r="AT221" s="240" t="s">
        <v>311</v>
      </c>
      <c r="AU221" s="240" t="s">
        <v>88</v>
      </c>
      <c r="AY221" s="18" t="s">
        <v>160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1847</v>
      </c>
      <c r="BM221" s="240" t="s">
        <v>2263</v>
      </c>
    </row>
    <row r="222" s="2" customFormat="1" ht="33" customHeight="1">
      <c r="A222" s="39"/>
      <c r="B222" s="40"/>
      <c r="C222" s="290" t="s">
        <v>624</v>
      </c>
      <c r="D222" s="290" t="s">
        <v>311</v>
      </c>
      <c r="E222" s="291" t="s">
        <v>2264</v>
      </c>
      <c r="F222" s="292" t="s">
        <v>2265</v>
      </c>
      <c r="G222" s="293" t="s">
        <v>173</v>
      </c>
      <c r="H222" s="294">
        <v>4</v>
      </c>
      <c r="I222" s="295"/>
      <c r="J222" s="296">
        <f>ROUND(I222*H222,2)</f>
        <v>0</v>
      </c>
      <c r="K222" s="297"/>
      <c r="L222" s="298"/>
      <c r="M222" s="299" t="s">
        <v>1</v>
      </c>
      <c r="N222" s="300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1847</v>
      </c>
      <c r="AT222" s="240" t="s">
        <v>311</v>
      </c>
      <c r="AU222" s="240" t="s">
        <v>88</v>
      </c>
      <c r="AY222" s="18" t="s">
        <v>160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1847</v>
      </c>
      <c r="BM222" s="240" t="s">
        <v>2266</v>
      </c>
    </row>
    <row r="223" s="2" customFormat="1" ht="21.75" customHeight="1">
      <c r="A223" s="39"/>
      <c r="B223" s="40"/>
      <c r="C223" s="228" t="s">
        <v>628</v>
      </c>
      <c r="D223" s="228" t="s">
        <v>163</v>
      </c>
      <c r="E223" s="229" t="s">
        <v>2267</v>
      </c>
      <c r="F223" s="230" t="s">
        <v>2268</v>
      </c>
      <c r="G223" s="231" t="s">
        <v>173</v>
      </c>
      <c r="H223" s="232">
        <v>8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2008</v>
      </c>
      <c r="AT223" s="240" t="s">
        <v>163</v>
      </c>
      <c r="AU223" s="240" t="s">
        <v>88</v>
      </c>
      <c r="AY223" s="18" t="s">
        <v>160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2008</v>
      </c>
      <c r="BM223" s="240" t="s">
        <v>2269</v>
      </c>
    </row>
    <row r="224" s="2" customFormat="1" ht="33" customHeight="1">
      <c r="A224" s="39"/>
      <c r="B224" s="40"/>
      <c r="C224" s="228" t="s">
        <v>634</v>
      </c>
      <c r="D224" s="228" t="s">
        <v>163</v>
      </c>
      <c r="E224" s="229" t="s">
        <v>2270</v>
      </c>
      <c r="F224" s="230" t="s">
        <v>2271</v>
      </c>
      <c r="G224" s="231" t="s">
        <v>173</v>
      </c>
      <c r="H224" s="232">
        <v>15</v>
      </c>
      <c r="I224" s="233"/>
      <c r="J224" s="234">
        <f>ROUND(I224*H224,2)</f>
        <v>0</v>
      </c>
      <c r="K224" s="235"/>
      <c r="L224" s="45"/>
      <c r="M224" s="310" t="s">
        <v>1</v>
      </c>
      <c r="N224" s="311" t="s">
        <v>43</v>
      </c>
      <c r="O224" s="304"/>
      <c r="P224" s="308">
        <f>O224*H224</f>
        <v>0</v>
      </c>
      <c r="Q224" s="308">
        <v>0</v>
      </c>
      <c r="R224" s="308">
        <f>Q224*H224</f>
        <v>0</v>
      </c>
      <c r="S224" s="308">
        <v>0</v>
      </c>
      <c r="T224" s="30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2008</v>
      </c>
      <c r="AT224" s="240" t="s">
        <v>163</v>
      </c>
      <c r="AU224" s="240" t="s">
        <v>88</v>
      </c>
      <c r="AY224" s="18" t="s">
        <v>160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2008</v>
      </c>
      <c r="BM224" s="240" t="s">
        <v>2272</v>
      </c>
    </row>
    <row r="225" s="2" customFormat="1" ht="6.96" customHeight="1">
      <c r="A225" s="39"/>
      <c r="B225" s="67"/>
      <c r="C225" s="68"/>
      <c r="D225" s="68"/>
      <c r="E225" s="68"/>
      <c r="F225" s="68"/>
      <c r="G225" s="68"/>
      <c r="H225" s="68"/>
      <c r="I225" s="68"/>
      <c r="J225" s="68"/>
      <c r="K225" s="68"/>
      <c r="L225" s="45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sheetProtection sheet="1" autoFilter="0" formatColumns="0" formatRows="0" objects="1" scenarios="1" spinCount="100000" saltValue="j3oRW3WBi6HfJlFMUy05ZxHFsn42RzNtjS5y4I4RuP8M9oOPSMJlpHgLE3G6NygwXg/E1C0FLsVEH+mHTMnP3g==" hashValue="XTNVWUXYahaDjURChlaKqktd7QoxVP5G4JuMCu55yd2mSwYjR3MiylcLoIVxlcVwT+6aW39wcEyAkzQfmDoOpQ==" algorithmName="SHA-512" password="CC35"/>
  <autoFilter ref="C127:K2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1988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1989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2273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27. 5. 2021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1991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ROUND((SUM(BE125:BE167)),  2)</f>
        <v>0</v>
      </c>
      <c r="G35" s="39"/>
      <c r="H35" s="39"/>
      <c r="I35" s="165">
        <v>0.20999999999999999</v>
      </c>
      <c r="J35" s="164">
        <f>ROUND(((SUM(BE125:BE167))*I35),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ROUND((SUM(BF125:BF167)),  2)</f>
        <v>0</v>
      </c>
      <c r="G36" s="39"/>
      <c r="H36" s="39"/>
      <c r="I36" s="165">
        <v>0.14999999999999999</v>
      </c>
      <c r="J36" s="164">
        <f>ROUND(((SUM(BF125:BF167))*I36),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ROUND((SUM(BG125:BG167)),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ROUND((SUM(BH125:BH167)),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ROUND((SUM(BI125:BI167)),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1988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1989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6.2 - Hromosvod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Chrášťany</v>
      </c>
      <c r="G91" s="41"/>
      <c r="H91" s="41"/>
      <c r="I91" s="33" t="s">
        <v>22</v>
      </c>
      <c r="J91" s="80" t="str">
        <f>IF(J14="","",J14)</f>
        <v>27. 5. 2021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2274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1433</v>
      </c>
      <c r="E101" s="192"/>
      <c r="F101" s="192"/>
      <c r="G101" s="192"/>
      <c r="H101" s="192"/>
      <c r="I101" s="192"/>
      <c r="J101" s="193">
        <f>J158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2275</v>
      </c>
      <c r="E102" s="197"/>
      <c r="F102" s="197"/>
      <c r="G102" s="197"/>
      <c r="H102" s="197"/>
      <c r="I102" s="197"/>
      <c r="J102" s="198">
        <f>J159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2276</v>
      </c>
      <c r="E103" s="192"/>
      <c r="F103" s="192"/>
      <c r="G103" s="192"/>
      <c r="H103" s="192"/>
      <c r="I103" s="192"/>
      <c r="J103" s="193">
        <f>J164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Chrášťany ON - oprava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121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1988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1989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6.2 - Hromosvod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Chrášťany</v>
      </c>
      <c r="G119" s="41"/>
      <c r="H119" s="41"/>
      <c r="I119" s="33" t="s">
        <v>22</v>
      </c>
      <c r="J119" s="80" t="str">
        <f>IF(J14="","",J14)</f>
        <v>27. 5. 2021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Správa železnic, státní organizace</v>
      </c>
      <c r="G121" s="41"/>
      <c r="H121" s="41"/>
      <c r="I121" s="33" t="s">
        <v>32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>SEE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146</v>
      </c>
      <c r="D124" s="203" t="s">
        <v>63</v>
      </c>
      <c r="E124" s="203" t="s">
        <v>59</v>
      </c>
      <c r="F124" s="203" t="s">
        <v>60</v>
      </c>
      <c r="G124" s="203" t="s">
        <v>147</v>
      </c>
      <c r="H124" s="203" t="s">
        <v>148</v>
      </c>
      <c r="I124" s="203" t="s">
        <v>149</v>
      </c>
      <c r="J124" s="204" t="s">
        <v>125</v>
      </c>
      <c r="K124" s="205" t="s">
        <v>150</v>
      </c>
      <c r="L124" s="206"/>
      <c r="M124" s="101" t="s">
        <v>1</v>
      </c>
      <c r="N124" s="102" t="s">
        <v>42</v>
      </c>
      <c r="O124" s="102" t="s">
        <v>151</v>
      </c>
      <c r="P124" s="102" t="s">
        <v>152</v>
      </c>
      <c r="Q124" s="102" t="s">
        <v>153</v>
      </c>
      <c r="R124" s="102" t="s">
        <v>154</v>
      </c>
      <c r="S124" s="102" t="s">
        <v>155</v>
      </c>
      <c r="T124" s="103" t="s">
        <v>156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157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P126+P158+P164</f>
        <v>0</v>
      </c>
      <c r="Q125" s="105"/>
      <c r="R125" s="209">
        <f>R126+R158+R164</f>
        <v>0.83601999999999999</v>
      </c>
      <c r="S125" s="105"/>
      <c r="T125" s="210">
        <f>T126+T158+T164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127</v>
      </c>
      <c r="BK125" s="211">
        <f>BK126+BK158+BK164</f>
        <v>0</v>
      </c>
    </row>
    <row r="126" s="12" customFormat="1" ht="25.92" customHeight="1">
      <c r="A126" s="12"/>
      <c r="B126" s="212"/>
      <c r="C126" s="213"/>
      <c r="D126" s="214" t="s">
        <v>77</v>
      </c>
      <c r="E126" s="215" t="s">
        <v>458</v>
      </c>
      <c r="F126" s="215" t="s">
        <v>459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</f>
        <v>0</v>
      </c>
      <c r="Q126" s="220"/>
      <c r="R126" s="221">
        <f>R127</f>
        <v>0.25601999999999997</v>
      </c>
      <c r="S126" s="220"/>
      <c r="T126" s="22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88</v>
      </c>
      <c r="AT126" s="224" t="s">
        <v>77</v>
      </c>
      <c r="AU126" s="224" t="s">
        <v>78</v>
      </c>
      <c r="AY126" s="223" t="s">
        <v>160</v>
      </c>
      <c r="BK126" s="225">
        <f>BK127</f>
        <v>0</v>
      </c>
    </row>
    <row r="127" s="12" customFormat="1" ht="22.8" customHeight="1">
      <c r="A127" s="12"/>
      <c r="B127" s="212"/>
      <c r="C127" s="213"/>
      <c r="D127" s="214" t="s">
        <v>77</v>
      </c>
      <c r="E127" s="226" t="s">
        <v>460</v>
      </c>
      <c r="F127" s="226" t="s">
        <v>2277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SUM(P128:P157)</f>
        <v>0</v>
      </c>
      <c r="Q127" s="220"/>
      <c r="R127" s="221">
        <f>SUM(R128:R157)</f>
        <v>0.25601999999999997</v>
      </c>
      <c r="S127" s="220"/>
      <c r="T127" s="222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88</v>
      </c>
      <c r="AT127" s="224" t="s">
        <v>77</v>
      </c>
      <c r="AU127" s="224" t="s">
        <v>86</v>
      </c>
      <c r="AY127" s="223" t="s">
        <v>160</v>
      </c>
      <c r="BK127" s="225">
        <f>SUM(BK128:BK157)</f>
        <v>0</v>
      </c>
    </row>
    <row r="128" s="2" customFormat="1" ht="16.5" customHeight="1">
      <c r="A128" s="39"/>
      <c r="B128" s="40"/>
      <c r="C128" s="290" t="s">
        <v>86</v>
      </c>
      <c r="D128" s="290" t="s">
        <v>311</v>
      </c>
      <c r="E128" s="291" t="s">
        <v>2278</v>
      </c>
      <c r="F128" s="292" t="s">
        <v>2279</v>
      </c>
      <c r="G128" s="293" t="s">
        <v>173</v>
      </c>
      <c r="H128" s="294">
        <v>2</v>
      </c>
      <c r="I128" s="295"/>
      <c r="J128" s="296">
        <f>ROUND(I128*H128,2)</f>
        <v>0</v>
      </c>
      <c r="K128" s="297"/>
      <c r="L128" s="298"/>
      <c r="M128" s="299" t="s">
        <v>1</v>
      </c>
      <c r="N128" s="300" t="s">
        <v>43</v>
      </c>
      <c r="O128" s="92"/>
      <c r="P128" s="238">
        <f>O128*H128</f>
        <v>0</v>
      </c>
      <c r="Q128" s="238">
        <v>0.00064000000000000005</v>
      </c>
      <c r="R128" s="238">
        <f>Q128*H128</f>
        <v>0.0012800000000000001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222</v>
      </c>
      <c r="AT128" s="240" t="s">
        <v>311</v>
      </c>
      <c r="AU128" s="240" t="s">
        <v>88</v>
      </c>
      <c r="AY128" s="18" t="s">
        <v>160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167</v>
      </c>
      <c r="BM128" s="240" t="s">
        <v>2280</v>
      </c>
    </row>
    <row r="129" s="2" customFormat="1">
      <c r="A129" s="39"/>
      <c r="B129" s="40"/>
      <c r="C129" s="41"/>
      <c r="D129" s="244" t="s">
        <v>186</v>
      </c>
      <c r="E129" s="41"/>
      <c r="F129" s="254" t="s">
        <v>2281</v>
      </c>
      <c r="G129" s="41"/>
      <c r="H129" s="41"/>
      <c r="I129" s="255"/>
      <c r="J129" s="41"/>
      <c r="K129" s="41"/>
      <c r="L129" s="45"/>
      <c r="M129" s="256"/>
      <c r="N129" s="25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186</v>
      </c>
      <c r="AU129" s="18" t="s">
        <v>88</v>
      </c>
    </row>
    <row r="130" s="2" customFormat="1" ht="21.75" customHeight="1">
      <c r="A130" s="39"/>
      <c r="B130" s="40"/>
      <c r="C130" s="228" t="s">
        <v>88</v>
      </c>
      <c r="D130" s="228" t="s">
        <v>163</v>
      </c>
      <c r="E130" s="229" t="s">
        <v>2282</v>
      </c>
      <c r="F130" s="230" t="s">
        <v>2283</v>
      </c>
      <c r="G130" s="231" t="s">
        <v>173</v>
      </c>
      <c r="H130" s="232">
        <v>2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263</v>
      </c>
      <c r="AT130" s="240" t="s">
        <v>163</v>
      </c>
      <c r="AU130" s="240" t="s">
        <v>88</v>
      </c>
      <c r="AY130" s="18" t="s">
        <v>160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263</v>
      </c>
      <c r="BM130" s="240" t="s">
        <v>2284</v>
      </c>
    </row>
    <row r="131" s="2" customFormat="1" ht="16.5" customHeight="1">
      <c r="A131" s="39"/>
      <c r="B131" s="40"/>
      <c r="C131" s="290" t="s">
        <v>161</v>
      </c>
      <c r="D131" s="290" t="s">
        <v>311</v>
      </c>
      <c r="E131" s="291" t="s">
        <v>2285</v>
      </c>
      <c r="F131" s="292" t="s">
        <v>2286</v>
      </c>
      <c r="G131" s="293" t="s">
        <v>173</v>
      </c>
      <c r="H131" s="294">
        <v>20</v>
      </c>
      <c r="I131" s="295"/>
      <c r="J131" s="296">
        <f>ROUND(I131*H131,2)</f>
        <v>0</v>
      </c>
      <c r="K131" s="297"/>
      <c r="L131" s="298"/>
      <c r="M131" s="299" t="s">
        <v>1</v>
      </c>
      <c r="N131" s="300" t="s">
        <v>43</v>
      </c>
      <c r="O131" s="92"/>
      <c r="P131" s="238">
        <f>O131*H131</f>
        <v>0</v>
      </c>
      <c r="Q131" s="238">
        <v>0.00016000000000000001</v>
      </c>
      <c r="R131" s="238">
        <f>Q131*H131</f>
        <v>0.0032000000000000002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222</v>
      </c>
      <c r="AT131" s="240" t="s">
        <v>311</v>
      </c>
      <c r="AU131" s="240" t="s">
        <v>88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167</v>
      </c>
      <c r="BM131" s="240" t="s">
        <v>2287</v>
      </c>
    </row>
    <row r="132" s="2" customFormat="1" ht="16.5" customHeight="1">
      <c r="A132" s="39"/>
      <c r="B132" s="40"/>
      <c r="C132" s="290" t="s">
        <v>167</v>
      </c>
      <c r="D132" s="290" t="s">
        <v>311</v>
      </c>
      <c r="E132" s="291" t="s">
        <v>2288</v>
      </c>
      <c r="F132" s="292" t="s">
        <v>2289</v>
      </c>
      <c r="G132" s="293" t="s">
        <v>173</v>
      </c>
      <c r="H132" s="294">
        <v>2</v>
      </c>
      <c r="I132" s="295"/>
      <c r="J132" s="296">
        <f>ROUND(I132*H132,2)</f>
        <v>0</v>
      </c>
      <c r="K132" s="297"/>
      <c r="L132" s="298"/>
      <c r="M132" s="299" t="s">
        <v>1</v>
      </c>
      <c r="N132" s="300" t="s">
        <v>43</v>
      </c>
      <c r="O132" s="92"/>
      <c r="P132" s="238">
        <f>O132*H132</f>
        <v>0</v>
      </c>
      <c r="Q132" s="238">
        <v>0.00012</v>
      </c>
      <c r="R132" s="238">
        <f>Q132*H132</f>
        <v>0.00024000000000000001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222</v>
      </c>
      <c r="AT132" s="240" t="s">
        <v>311</v>
      </c>
      <c r="AU132" s="240" t="s">
        <v>88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167</v>
      </c>
      <c r="BM132" s="240" t="s">
        <v>2290</v>
      </c>
    </row>
    <row r="133" s="2" customFormat="1" ht="16.5" customHeight="1">
      <c r="A133" s="39"/>
      <c r="B133" s="40"/>
      <c r="C133" s="290" t="s">
        <v>181</v>
      </c>
      <c r="D133" s="290" t="s">
        <v>311</v>
      </c>
      <c r="E133" s="291" t="s">
        <v>2291</v>
      </c>
      <c r="F133" s="292" t="s">
        <v>2292</v>
      </c>
      <c r="G133" s="293" t="s">
        <v>173</v>
      </c>
      <c r="H133" s="294">
        <v>2</v>
      </c>
      <c r="I133" s="295"/>
      <c r="J133" s="296">
        <f>ROUND(I133*H133,2)</f>
        <v>0</v>
      </c>
      <c r="K133" s="297"/>
      <c r="L133" s="298"/>
      <c r="M133" s="299" t="s">
        <v>1</v>
      </c>
      <c r="N133" s="300" t="s">
        <v>43</v>
      </c>
      <c r="O133" s="92"/>
      <c r="P133" s="238">
        <f>O133*H133</f>
        <v>0</v>
      </c>
      <c r="Q133" s="238">
        <v>0.00014999999999999999</v>
      </c>
      <c r="R133" s="238">
        <f>Q133*H133</f>
        <v>0.00029999999999999997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222</v>
      </c>
      <c r="AT133" s="240" t="s">
        <v>311</v>
      </c>
      <c r="AU133" s="240" t="s">
        <v>88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167</v>
      </c>
      <c r="BM133" s="240" t="s">
        <v>2293</v>
      </c>
    </row>
    <row r="134" s="2" customFormat="1" ht="21.75" customHeight="1">
      <c r="A134" s="39"/>
      <c r="B134" s="40"/>
      <c r="C134" s="290" t="s">
        <v>206</v>
      </c>
      <c r="D134" s="290" t="s">
        <v>311</v>
      </c>
      <c r="E134" s="291" t="s">
        <v>2294</v>
      </c>
      <c r="F134" s="292" t="s">
        <v>2295</v>
      </c>
      <c r="G134" s="293" t="s">
        <v>173</v>
      </c>
      <c r="H134" s="294">
        <v>6</v>
      </c>
      <c r="I134" s="295"/>
      <c r="J134" s="296">
        <f>ROUND(I134*H134,2)</f>
        <v>0</v>
      </c>
      <c r="K134" s="297"/>
      <c r="L134" s="298"/>
      <c r="M134" s="299" t="s">
        <v>1</v>
      </c>
      <c r="N134" s="300" t="s">
        <v>43</v>
      </c>
      <c r="O134" s="92"/>
      <c r="P134" s="238">
        <f>O134*H134</f>
        <v>0</v>
      </c>
      <c r="Q134" s="238">
        <v>0.00025999999999999998</v>
      </c>
      <c r="R134" s="238">
        <f>Q134*H134</f>
        <v>0.0015599999999999998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222</v>
      </c>
      <c r="AT134" s="240" t="s">
        <v>311</v>
      </c>
      <c r="AU134" s="240" t="s">
        <v>88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167</v>
      </c>
      <c r="BM134" s="240" t="s">
        <v>2296</v>
      </c>
    </row>
    <row r="135" s="2" customFormat="1" ht="21.75" customHeight="1">
      <c r="A135" s="39"/>
      <c r="B135" s="40"/>
      <c r="C135" s="228" t="s">
        <v>211</v>
      </c>
      <c r="D135" s="228" t="s">
        <v>163</v>
      </c>
      <c r="E135" s="229" t="s">
        <v>2297</v>
      </c>
      <c r="F135" s="230" t="s">
        <v>2298</v>
      </c>
      <c r="G135" s="231" t="s">
        <v>173</v>
      </c>
      <c r="H135" s="232">
        <v>10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263</v>
      </c>
      <c r="AT135" s="240" t="s">
        <v>163</v>
      </c>
      <c r="AU135" s="240" t="s">
        <v>88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263</v>
      </c>
      <c r="BM135" s="240" t="s">
        <v>2299</v>
      </c>
    </row>
    <row r="136" s="2" customFormat="1" ht="16.5" customHeight="1">
      <c r="A136" s="39"/>
      <c r="B136" s="40"/>
      <c r="C136" s="290" t="s">
        <v>222</v>
      </c>
      <c r="D136" s="290" t="s">
        <v>311</v>
      </c>
      <c r="E136" s="291" t="s">
        <v>2300</v>
      </c>
      <c r="F136" s="292" t="s">
        <v>2301</v>
      </c>
      <c r="G136" s="293" t="s">
        <v>173</v>
      </c>
      <c r="H136" s="294">
        <v>20</v>
      </c>
      <c r="I136" s="295"/>
      <c r="J136" s="296">
        <f>ROUND(I136*H136,2)</f>
        <v>0</v>
      </c>
      <c r="K136" s="297"/>
      <c r="L136" s="298"/>
      <c r="M136" s="299" t="s">
        <v>1</v>
      </c>
      <c r="N136" s="300" t="s">
        <v>43</v>
      </c>
      <c r="O136" s="92"/>
      <c r="P136" s="238">
        <f>O136*H136</f>
        <v>0</v>
      </c>
      <c r="Q136" s="238">
        <v>0.00016000000000000001</v>
      </c>
      <c r="R136" s="238">
        <f>Q136*H136</f>
        <v>0.0032000000000000002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222</v>
      </c>
      <c r="AT136" s="240" t="s">
        <v>311</v>
      </c>
      <c r="AU136" s="240" t="s">
        <v>88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167</v>
      </c>
      <c r="BM136" s="240" t="s">
        <v>2302</v>
      </c>
    </row>
    <row r="137" s="2" customFormat="1" ht="21.75" customHeight="1">
      <c r="A137" s="39"/>
      <c r="B137" s="40"/>
      <c r="C137" s="290" t="s">
        <v>226</v>
      </c>
      <c r="D137" s="290" t="s">
        <v>311</v>
      </c>
      <c r="E137" s="291" t="s">
        <v>2303</v>
      </c>
      <c r="F137" s="292" t="s">
        <v>2304</v>
      </c>
      <c r="G137" s="293" t="s">
        <v>184</v>
      </c>
      <c r="H137" s="294">
        <v>100</v>
      </c>
      <c r="I137" s="295"/>
      <c r="J137" s="296">
        <f>ROUND(I137*H137,2)</f>
        <v>0</v>
      </c>
      <c r="K137" s="297"/>
      <c r="L137" s="298"/>
      <c r="M137" s="299" t="s">
        <v>1</v>
      </c>
      <c r="N137" s="300" t="s">
        <v>43</v>
      </c>
      <c r="O137" s="92"/>
      <c r="P137" s="238">
        <f>O137*H137</f>
        <v>0</v>
      </c>
      <c r="Q137" s="238">
        <v>0.00012999999999999999</v>
      </c>
      <c r="R137" s="238">
        <f>Q137*H137</f>
        <v>0.012999999999999999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222</v>
      </c>
      <c r="AT137" s="240" t="s">
        <v>311</v>
      </c>
      <c r="AU137" s="240" t="s">
        <v>88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167</v>
      </c>
      <c r="BM137" s="240" t="s">
        <v>2305</v>
      </c>
    </row>
    <row r="138" s="2" customFormat="1" ht="16.5" customHeight="1">
      <c r="A138" s="39"/>
      <c r="B138" s="40"/>
      <c r="C138" s="290" t="s">
        <v>230</v>
      </c>
      <c r="D138" s="290" t="s">
        <v>311</v>
      </c>
      <c r="E138" s="291" t="s">
        <v>2306</v>
      </c>
      <c r="F138" s="292" t="s">
        <v>2307</v>
      </c>
      <c r="G138" s="293" t="s">
        <v>173</v>
      </c>
      <c r="H138" s="294">
        <v>20</v>
      </c>
      <c r="I138" s="295"/>
      <c r="J138" s="296">
        <f>ROUND(I138*H138,2)</f>
        <v>0</v>
      </c>
      <c r="K138" s="297"/>
      <c r="L138" s="298"/>
      <c r="M138" s="299" t="s">
        <v>1</v>
      </c>
      <c r="N138" s="300" t="s">
        <v>43</v>
      </c>
      <c r="O138" s="92"/>
      <c r="P138" s="238">
        <f>O138*H138</f>
        <v>0</v>
      </c>
      <c r="Q138" s="238">
        <v>0.00023000000000000001</v>
      </c>
      <c r="R138" s="238">
        <f>Q138*H138</f>
        <v>0.0045999999999999999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222</v>
      </c>
      <c r="AT138" s="240" t="s">
        <v>311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2308</v>
      </c>
    </row>
    <row r="139" s="2" customFormat="1" ht="16.5" customHeight="1">
      <c r="A139" s="39"/>
      <c r="B139" s="40"/>
      <c r="C139" s="290" t="s">
        <v>234</v>
      </c>
      <c r="D139" s="290" t="s">
        <v>311</v>
      </c>
      <c r="E139" s="291" t="s">
        <v>2309</v>
      </c>
      <c r="F139" s="292" t="s">
        <v>2310</v>
      </c>
      <c r="G139" s="293" t="s">
        <v>173</v>
      </c>
      <c r="H139" s="294">
        <v>20</v>
      </c>
      <c r="I139" s="295"/>
      <c r="J139" s="296">
        <f>ROUND(I139*H139,2)</f>
        <v>0</v>
      </c>
      <c r="K139" s="297"/>
      <c r="L139" s="298"/>
      <c r="M139" s="299" t="s">
        <v>1</v>
      </c>
      <c r="N139" s="300" t="s">
        <v>43</v>
      </c>
      <c r="O139" s="92"/>
      <c r="P139" s="238">
        <f>O139*H139</f>
        <v>0</v>
      </c>
      <c r="Q139" s="238">
        <v>0.00011</v>
      </c>
      <c r="R139" s="238">
        <f>Q139*H139</f>
        <v>0.0022000000000000001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222</v>
      </c>
      <c r="AT139" s="240" t="s">
        <v>311</v>
      </c>
      <c r="AU139" s="240" t="s">
        <v>88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2311</v>
      </c>
    </row>
    <row r="140" s="2" customFormat="1" ht="33" customHeight="1">
      <c r="A140" s="39"/>
      <c r="B140" s="40"/>
      <c r="C140" s="228" t="s">
        <v>238</v>
      </c>
      <c r="D140" s="228" t="s">
        <v>163</v>
      </c>
      <c r="E140" s="229" t="s">
        <v>2312</v>
      </c>
      <c r="F140" s="230" t="s">
        <v>2313</v>
      </c>
      <c r="G140" s="231" t="s">
        <v>184</v>
      </c>
      <c r="H140" s="232">
        <v>100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263</v>
      </c>
      <c r="AT140" s="240" t="s">
        <v>163</v>
      </c>
      <c r="AU140" s="240" t="s">
        <v>88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263</v>
      </c>
      <c r="BM140" s="240" t="s">
        <v>2314</v>
      </c>
    </row>
    <row r="141" s="2" customFormat="1" ht="21.75" customHeight="1">
      <c r="A141" s="39"/>
      <c r="B141" s="40"/>
      <c r="C141" s="228" t="s">
        <v>242</v>
      </c>
      <c r="D141" s="228" t="s">
        <v>163</v>
      </c>
      <c r="E141" s="229" t="s">
        <v>2315</v>
      </c>
      <c r="F141" s="230" t="s">
        <v>2316</v>
      </c>
      <c r="G141" s="231" t="s">
        <v>184</v>
      </c>
      <c r="H141" s="232">
        <v>180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263</v>
      </c>
      <c r="AT141" s="240" t="s">
        <v>163</v>
      </c>
      <c r="AU141" s="240" t="s">
        <v>88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263</v>
      </c>
      <c r="BM141" s="240" t="s">
        <v>2317</v>
      </c>
    </row>
    <row r="142" s="2" customFormat="1" ht="16.5" customHeight="1">
      <c r="A142" s="39"/>
      <c r="B142" s="40"/>
      <c r="C142" s="290" t="s">
        <v>250</v>
      </c>
      <c r="D142" s="290" t="s">
        <v>311</v>
      </c>
      <c r="E142" s="291" t="s">
        <v>2318</v>
      </c>
      <c r="F142" s="292" t="s">
        <v>2319</v>
      </c>
      <c r="G142" s="293" t="s">
        <v>173</v>
      </c>
      <c r="H142" s="294">
        <v>24</v>
      </c>
      <c r="I142" s="295"/>
      <c r="J142" s="296">
        <f>ROUND(I142*H142,2)</f>
        <v>0</v>
      </c>
      <c r="K142" s="297"/>
      <c r="L142" s="298"/>
      <c r="M142" s="299" t="s">
        <v>1</v>
      </c>
      <c r="N142" s="300" t="s">
        <v>43</v>
      </c>
      <c r="O142" s="92"/>
      <c r="P142" s="238">
        <f>O142*H142</f>
        <v>0</v>
      </c>
      <c r="Q142" s="238">
        <v>0.00020000000000000001</v>
      </c>
      <c r="R142" s="238">
        <f>Q142*H142</f>
        <v>0.0048000000000000004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222</v>
      </c>
      <c r="AT142" s="240" t="s">
        <v>311</v>
      </c>
      <c r="AU142" s="240" t="s">
        <v>88</v>
      </c>
      <c r="AY142" s="18" t="s">
        <v>160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167</v>
      </c>
      <c r="BM142" s="240" t="s">
        <v>2320</v>
      </c>
    </row>
    <row r="143" s="2" customFormat="1" ht="21.75" customHeight="1">
      <c r="A143" s="39"/>
      <c r="B143" s="40"/>
      <c r="C143" s="290" t="s">
        <v>8</v>
      </c>
      <c r="D143" s="290" t="s">
        <v>311</v>
      </c>
      <c r="E143" s="291" t="s">
        <v>2321</v>
      </c>
      <c r="F143" s="292" t="s">
        <v>2322</v>
      </c>
      <c r="G143" s="293" t="s">
        <v>173</v>
      </c>
      <c r="H143" s="294">
        <v>48</v>
      </c>
      <c r="I143" s="295"/>
      <c r="J143" s="296">
        <f>ROUND(I143*H143,2)</f>
        <v>0</v>
      </c>
      <c r="K143" s="297"/>
      <c r="L143" s="298"/>
      <c r="M143" s="299" t="s">
        <v>1</v>
      </c>
      <c r="N143" s="300" t="s">
        <v>43</v>
      </c>
      <c r="O143" s="92"/>
      <c r="P143" s="238">
        <f>O143*H143</f>
        <v>0</v>
      </c>
      <c r="Q143" s="238">
        <v>0.00010000000000000001</v>
      </c>
      <c r="R143" s="238">
        <f>Q143*H143</f>
        <v>0.0048000000000000004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222</v>
      </c>
      <c r="AT143" s="240" t="s">
        <v>311</v>
      </c>
      <c r="AU143" s="240" t="s">
        <v>88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167</v>
      </c>
      <c r="BM143" s="240" t="s">
        <v>2323</v>
      </c>
    </row>
    <row r="144" s="2" customFormat="1" ht="16.5" customHeight="1">
      <c r="A144" s="39"/>
      <c r="B144" s="40"/>
      <c r="C144" s="290" t="s">
        <v>263</v>
      </c>
      <c r="D144" s="290" t="s">
        <v>311</v>
      </c>
      <c r="E144" s="291" t="s">
        <v>2324</v>
      </c>
      <c r="F144" s="292" t="s">
        <v>2325</v>
      </c>
      <c r="G144" s="293" t="s">
        <v>173</v>
      </c>
      <c r="H144" s="294">
        <v>10</v>
      </c>
      <c r="I144" s="295"/>
      <c r="J144" s="296">
        <f>ROUND(I144*H144,2)</f>
        <v>0</v>
      </c>
      <c r="K144" s="297"/>
      <c r="L144" s="298"/>
      <c r="M144" s="299" t="s">
        <v>1</v>
      </c>
      <c r="N144" s="300" t="s">
        <v>43</v>
      </c>
      <c r="O144" s="92"/>
      <c r="P144" s="238">
        <f>O144*H144</f>
        <v>0</v>
      </c>
      <c r="Q144" s="238">
        <v>0.00010000000000000001</v>
      </c>
      <c r="R144" s="238">
        <f>Q144*H144</f>
        <v>0.001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222</v>
      </c>
      <c r="AT144" s="240" t="s">
        <v>311</v>
      </c>
      <c r="AU144" s="240" t="s">
        <v>88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167</v>
      </c>
      <c r="BM144" s="240" t="s">
        <v>2326</v>
      </c>
    </row>
    <row r="145" s="2" customFormat="1" ht="16.5" customHeight="1">
      <c r="A145" s="39"/>
      <c r="B145" s="40"/>
      <c r="C145" s="290" t="s">
        <v>273</v>
      </c>
      <c r="D145" s="290" t="s">
        <v>311</v>
      </c>
      <c r="E145" s="291" t="s">
        <v>2327</v>
      </c>
      <c r="F145" s="292" t="s">
        <v>2328</v>
      </c>
      <c r="G145" s="293" t="s">
        <v>1004</v>
      </c>
      <c r="H145" s="294">
        <v>180</v>
      </c>
      <c r="I145" s="295"/>
      <c r="J145" s="296">
        <f>ROUND(I145*H145,2)</f>
        <v>0</v>
      </c>
      <c r="K145" s="297"/>
      <c r="L145" s="298"/>
      <c r="M145" s="299" t="s">
        <v>1</v>
      </c>
      <c r="N145" s="300" t="s">
        <v>43</v>
      </c>
      <c r="O145" s="92"/>
      <c r="P145" s="238">
        <f>O145*H145</f>
        <v>0</v>
      </c>
      <c r="Q145" s="238">
        <v>0.001</v>
      </c>
      <c r="R145" s="238">
        <f>Q145*H145</f>
        <v>0.17999999999999999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222</v>
      </c>
      <c r="AT145" s="240" t="s">
        <v>311</v>
      </c>
      <c r="AU145" s="240" t="s">
        <v>88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167</v>
      </c>
      <c r="BM145" s="240" t="s">
        <v>2329</v>
      </c>
    </row>
    <row r="146" s="2" customFormat="1" ht="16.5" customHeight="1">
      <c r="A146" s="39"/>
      <c r="B146" s="40"/>
      <c r="C146" s="228" t="s">
        <v>278</v>
      </c>
      <c r="D146" s="228" t="s">
        <v>163</v>
      </c>
      <c r="E146" s="229" t="s">
        <v>2330</v>
      </c>
      <c r="F146" s="230" t="s">
        <v>2331</v>
      </c>
      <c r="G146" s="231" t="s">
        <v>173</v>
      </c>
      <c r="H146" s="232">
        <v>46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263</v>
      </c>
      <c r="AT146" s="240" t="s">
        <v>163</v>
      </c>
      <c r="AU146" s="240" t="s">
        <v>88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263</v>
      </c>
      <c r="BM146" s="240" t="s">
        <v>2332</v>
      </c>
    </row>
    <row r="147" s="2" customFormat="1" ht="16.5" customHeight="1">
      <c r="A147" s="39"/>
      <c r="B147" s="40"/>
      <c r="C147" s="290" t="s">
        <v>282</v>
      </c>
      <c r="D147" s="290" t="s">
        <v>311</v>
      </c>
      <c r="E147" s="291" t="s">
        <v>2333</v>
      </c>
      <c r="F147" s="292" t="s">
        <v>2334</v>
      </c>
      <c r="G147" s="293" t="s">
        <v>173</v>
      </c>
      <c r="H147" s="294">
        <v>20</v>
      </c>
      <c r="I147" s="295"/>
      <c r="J147" s="296">
        <f>ROUND(I147*H147,2)</f>
        <v>0</v>
      </c>
      <c r="K147" s="297"/>
      <c r="L147" s="298"/>
      <c r="M147" s="299" t="s">
        <v>1</v>
      </c>
      <c r="N147" s="300" t="s">
        <v>43</v>
      </c>
      <c r="O147" s="92"/>
      <c r="P147" s="238">
        <f>O147*H147</f>
        <v>0</v>
      </c>
      <c r="Q147" s="238">
        <v>0.00010000000000000001</v>
      </c>
      <c r="R147" s="238">
        <f>Q147*H147</f>
        <v>0.002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222</v>
      </c>
      <c r="AT147" s="240" t="s">
        <v>311</v>
      </c>
      <c r="AU147" s="240" t="s">
        <v>88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167</v>
      </c>
      <c r="BM147" s="240" t="s">
        <v>2335</v>
      </c>
    </row>
    <row r="148" s="2" customFormat="1" ht="16.5" customHeight="1">
      <c r="A148" s="39"/>
      <c r="B148" s="40"/>
      <c r="C148" s="290" t="s">
        <v>292</v>
      </c>
      <c r="D148" s="290" t="s">
        <v>311</v>
      </c>
      <c r="E148" s="291" t="s">
        <v>2336</v>
      </c>
      <c r="F148" s="292" t="s">
        <v>2337</v>
      </c>
      <c r="G148" s="293" t="s">
        <v>173</v>
      </c>
      <c r="H148" s="294">
        <v>20</v>
      </c>
      <c r="I148" s="295"/>
      <c r="J148" s="296">
        <f>ROUND(I148*H148,2)</f>
        <v>0</v>
      </c>
      <c r="K148" s="297"/>
      <c r="L148" s="298"/>
      <c r="M148" s="299" t="s">
        <v>1</v>
      </c>
      <c r="N148" s="300" t="s">
        <v>43</v>
      </c>
      <c r="O148" s="92"/>
      <c r="P148" s="238">
        <f>O148*H148</f>
        <v>0</v>
      </c>
      <c r="Q148" s="238">
        <v>0.00014999999999999999</v>
      </c>
      <c r="R148" s="238">
        <f>Q148*H148</f>
        <v>0.0029999999999999996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222</v>
      </c>
      <c r="AT148" s="240" t="s">
        <v>311</v>
      </c>
      <c r="AU148" s="240" t="s">
        <v>88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167</v>
      </c>
      <c r="BM148" s="240" t="s">
        <v>2338</v>
      </c>
    </row>
    <row r="149" s="2" customFormat="1" ht="16.5" customHeight="1">
      <c r="A149" s="39"/>
      <c r="B149" s="40"/>
      <c r="C149" s="290" t="s">
        <v>7</v>
      </c>
      <c r="D149" s="290" t="s">
        <v>311</v>
      </c>
      <c r="E149" s="291" t="s">
        <v>2339</v>
      </c>
      <c r="F149" s="292" t="s">
        <v>2340</v>
      </c>
      <c r="G149" s="293" t="s">
        <v>173</v>
      </c>
      <c r="H149" s="294">
        <v>6</v>
      </c>
      <c r="I149" s="295"/>
      <c r="J149" s="296">
        <f>ROUND(I149*H149,2)</f>
        <v>0</v>
      </c>
      <c r="K149" s="297"/>
      <c r="L149" s="298"/>
      <c r="M149" s="299" t="s">
        <v>1</v>
      </c>
      <c r="N149" s="300" t="s">
        <v>43</v>
      </c>
      <c r="O149" s="92"/>
      <c r="P149" s="238">
        <f>O149*H149</f>
        <v>0</v>
      </c>
      <c r="Q149" s="238">
        <v>0.00010000000000000001</v>
      </c>
      <c r="R149" s="238">
        <f>Q149*H149</f>
        <v>0.00060000000000000006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222</v>
      </c>
      <c r="AT149" s="240" t="s">
        <v>311</v>
      </c>
      <c r="AU149" s="240" t="s">
        <v>88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167</v>
      </c>
      <c r="BM149" s="240" t="s">
        <v>2341</v>
      </c>
    </row>
    <row r="150" s="2" customFormat="1" ht="16.5" customHeight="1">
      <c r="A150" s="39"/>
      <c r="B150" s="40"/>
      <c r="C150" s="228" t="s">
        <v>302</v>
      </c>
      <c r="D150" s="228" t="s">
        <v>163</v>
      </c>
      <c r="E150" s="229" t="s">
        <v>2342</v>
      </c>
      <c r="F150" s="230" t="s">
        <v>2343</v>
      </c>
      <c r="G150" s="231" t="s">
        <v>173</v>
      </c>
      <c r="H150" s="232">
        <v>6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263</v>
      </c>
      <c r="AT150" s="240" t="s">
        <v>163</v>
      </c>
      <c r="AU150" s="240" t="s">
        <v>88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263</v>
      </c>
      <c r="BM150" s="240" t="s">
        <v>2344</v>
      </c>
    </row>
    <row r="151" s="2" customFormat="1" ht="16.5" customHeight="1">
      <c r="A151" s="39"/>
      <c r="B151" s="40"/>
      <c r="C151" s="290" t="s">
        <v>306</v>
      </c>
      <c r="D151" s="290" t="s">
        <v>311</v>
      </c>
      <c r="E151" s="291" t="s">
        <v>2345</v>
      </c>
      <c r="F151" s="292" t="s">
        <v>2346</v>
      </c>
      <c r="G151" s="293" t="s">
        <v>173</v>
      </c>
      <c r="H151" s="294">
        <v>20</v>
      </c>
      <c r="I151" s="295"/>
      <c r="J151" s="296">
        <f>ROUND(I151*H151,2)</f>
        <v>0</v>
      </c>
      <c r="K151" s="297"/>
      <c r="L151" s="298"/>
      <c r="M151" s="299" t="s">
        <v>1</v>
      </c>
      <c r="N151" s="300" t="s">
        <v>43</v>
      </c>
      <c r="O151" s="92"/>
      <c r="P151" s="238">
        <f>O151*H151</f>
        <v>0</v>
      </c>
      <c r="Q151" s="238">
        <v>8.0000000000000007E-05</v>
      </c>
      <c r="R151" s="238">
        <f>Q151*H151</f>
        <v>0.0016000000000000001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222</v>
      </c>
      <c r="AT151" s="240" t="s">
        <v>311</v>
      </c>
      <c r="AU151" s="240" t="s">
        <v>88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167</v>
      </c>
      <c r="BM151" s="240" t="s">
        <v>2347</v>
      </c>
    </row>
    <row r="152" s="2" customFormat="1" ht="16.5" customHeight="1">
      <c r="A152" s="39"/>
      <c r="B152" s="40"/>
      <c r="C152" s="290" t="s">
        <v>310</v>
      </c>
      <c r="D152" s="290" t="s">
        <v>311</v>
      </c>
      <c r="E152" s="291" t="s">
        <v>2348</v>
      </c>
      <c r="F152" s="292" t="s">
        <v>2349</v>
      </c>
      <c r="G152" s="293" t="s">
        <v>173</v>
      </c>
      <c r="H152" s="294">
        <v>8</v>
      </c>
      <c r="I152" s="295"/>
      <c r="J152" s="296">
        <f>ROUND(I152*H152,2)</f>
        <v>0</v>
      </c>
      <c r="K152" s="297"/>
      <c r="L152" s="298"/>
      <c r="M152" s="299" t="s">
        <v>1</v>
      </c>
      <c r="N152" s="300" t="s">
        <v>43</v>
      </c>
      <c r="O152" s="92"/>
      <c r="P152" s="238">
        <f>O152*H152</f>
        <v>0</v>
      </c>
      <c r="Q152" s="238">
        <v>0.00042999999999999999</v>
      </c>
      <c r="R152" s="238">
        <f>Q152*H152</f>
        <v>0.0034399999999999999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222</v>
      </c>
      <c r="AT152" s="240" t="s">
        <v>311</v>
      </c>
      <c r="AU152" s="240" t="s">
        <v>88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167</v>
      </c>
      <c r="BM152" s="240" t="s">
        <v>2350</v>
      </c>
    </row>
    <row r="153" s="2" customFormat="1" ht="16.5" customHeight="1">
      <c r="A153" s="39"/>
      <c r="B153" s="40"/>
      <c r="C153" s="290" t="s">
        <v>316</v>
      </c>
      <c r="D153" s="290" t="s">
        <v>311</v>
      </c>
      <c r="E153" s="291" t="s">
        <v>2351</v>
      </c>
      <c r="F153" s="292" t="s">
        <v>2352</v>
      </c>
      <c r="G153" s="293" t="s">
        <v>173</v>
      </c>
      <c r="H153" s="294">
        <v>6</v>
      </c>
      <c r="I153" s="295"/>
      <c r="J153" s="296">
        <f>ROUND(I153*H153,2)</f>
        <v>0</v>
      </c>
      <c r="K153" s="297"/>
      <c r="L153" s="298"/>
      <c r="M153" s="299" t="s">
        <v>1</v>
      </c>
      <c r="N153" s="300" t="s">
        <v>43</v>
      </c>
      <c r="O153" s="92"/>
      <c r="P153" s="238">
        <f>O153*H153</f>
        <v>0</v>
      </c>
      <c r="Q153" s="238">
        <v>0.0041999999999999997</v>
      </c>
      <c r="R153" s="238">
        <f>Q153*H153</f>
        <v>0.0252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222</v>
      </c>
      <c r="AT153" s="240" t="s">
        <v>311</v>
      </c>
      <c r="AU153" s="240" t="s">
        <v>88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167</v>
      </c>
      <c r="BM153" s="240" t="s">
        <v>2353</v>
      </c>
    </row>
    <row r="154" s="2" customFormat="1" ht="21.75" customHeight="1">
      <c r="A154" s="39"/>
      <c r="B154" s="40"/>
      <c r="C154" s="228" t="s">
        <v>322</v>
      </c>
      <c r="D154" s="228" t="s">
        <v>163</v>
      </c>
      <c r="E154" s="229" t="s">
        <v>2354</v>
      </c>
      <c r="F154" s="230" t="s">
        <v>2355</v>
      </c>
      <c r="G154" s="231" t="s">
        <v>173</v>
      </c>
      <c r="H154" s="232">
        <v>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263</v>
      </c>
      <c r="AT154" s="240" t="s">
        <v>163</v>
      </c>
      <c r="AU154" s="240" t="s">
        <v>88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263</v>
      </c>
      <c r="BM154" s="240" t="s">
        <v>2356</v>
      </c>
    </row>
    <row r="155" s="2" customFormat="1" ht="16.5" customHeight="1">
      <c r="A155" s="39"/>
      <c r="B155" s="40"/>
      <c r="C155" s="228" t="s">
        <v>326</v>
      </c>
      <c r="D155" s="228" t="s">
        <v>163</v>
      </c>
      <c r="E155" s="229" t="s">
        <v>2357</v>
      </c>
      <c r="F155" s="230" t="s">
        <v>2358</v>
      </c>
      <c r="G155" s="231" t="s">
        <v>173</v>
      </c>
      <c r="H155" s="232">
        <v>6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263</v>
      </c>
      <c r="AT155" s="240" t="s">
        <v>163</v>
      </c>
      <c r="AU155" s="240" t="s">
        <v>88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263</v>
      </c>
      <c r="BM155" s="240" t="s">
        <v>2359</v>
      </c>
    </row>
    <row r="156" s="2" customFormat="1" ht="16.5" customHeight="1">
      <c r="A156" s="39"/>
      <c r="B156" s="40"/>
      <c r="C156" s="228" t="s">
        <v>330</v>
      </c>
      <c r="D156" s="228" t="s">
        <v>163</v>
      </c>
      <c r="E156" s="229" t="s">
        <v>2360</v>
      </c>
      <c r="F156" s="230" t="s">
        <v>2361</v>
      </c>
      <c r="G156" s="231" t="s">
        <v>173</v>
      </c>
      <c r="H156" s="232">
        <v>2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263</v>
      </c>
      <c r="AT156" s="240" t="s">
        <v>163</v>
      </c>
      <c r="AU156" s="240" t="s">
        <v>88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263</v>
      </c>
      <c r="BM156" s="240" t="s">
        <v>2362</v>
      </c>
    </row>
    <row r="157" s="2" customFormat="1" ht="16.5" customHeight="1">
      <c r="A157" s="39"/>
      <c r="B157" s="40"/>
      <c r="C157" s="228" t="s">
        <v>334</v>
      </c>
      <c r="D157" s="228" t="s">
        <v>163</v>
      </c>
      <c r="E157" s="229" t="s">
        <v>2363</v>
      </c>
      <c r="F157" s="230" t="s">
        <v>2364</v>
      </c>
      <c r="G157" s="231" t="s">
        <v>173</v>
      </c>
      <c r="H157" s="232">
        <v>6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263</v>
      </c>
      <c r="AT157" s="240" t="s">
        <v>163</v>
      </c>
      <c r="AU157" s="240" t="s">
        <v>88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263</v>
      </c>
      <c r="BM157" s="240" t="s">
        <v>2365</v>
      </c>
    </row>
    <row r="158" s="12" customFormat="1" ht="25.92" customHeight="1">
      <c r="A158" s="12"/>
      <c r="B158" s="212"/>
      <c r="C158" s="213"/>
      <c r="D158" s="214" t="s">
        <v>77</v>
      </c>
      <c r="E158" s="215" t="s">
        <v>311</v>
      </c>
      <c r="F158" s="215" t="s">
        <v>1979</v>
      </c>
      <c r="G158" s="213"/>
      <c r="H158" s="213"/>
      <c r="I158" s="216"/>
      <c r="J158" s="217">
        <f>BK158</f>
        <v>0</v>
      </c>
      <c r="K158" s="213"/>
      <c r="L158" s="218"/>
      <c r="M158" s="219"/>
      <c r="N158" s="220"/>
      <c r="O158" s="220"/>
      <c r="P158" s="221">
        <f>P159</f>
        <v>0</v>
      </c>
      <c r="Q158" s="220"/>
      <c r="R158" s="221">
        <f>R159</f>
        <v>0.57999999999999996</v>
      </c>
      <c r="S158" s="220"/>
      <c r="T158" s="22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161</v>
      </c>
      <c r="AT158" s="224" t="s">
        <v>77</v>
      </c>
      <c r="AU158" s="224" t="s">
        <v>78</v>
      </c>
      <c r="AY158" s="223" t="s">
        <v>160</v>
      </c>
      <c r="BK158" s="225">
        <f>BK159</f>
        <v>0</v>
      </c>
    </row>
    <row r="159" s="12" customFormat="1" ht="22.8" customHeight="1">
      <c r="A159" s="12"/>
      <c r="B159" s="212"/>
      <c r="C159" s="213"/>
      <c r="D159" s="214" t="s">
        <v>77</v>
      </c>
      <c r="E159" s="226" t="s">
        <v>2366</v>
      </c>
      <c r="F159" s="226" t="s">
        <v>2367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SUM(P160:P163)</f>
        <v>0</v>
      </c>
      <c r="Q159" s="220"/>
      <c r="R159" s="221">
        <f>SUM(R160:R163)</f>
        <v>0.57999999999999996</v>
      </c>
      <c r="S159" s="220"/>
      <c r="T159" s="222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161</v>
      </c>
      <c r="AT159" s="224" t="s">
        <v>77</v>
      </c>
      <c r="AU159" s="224" t="s">
        <v>86</v>
      </c>
      <c r="AY159" s="223" t="s">
        <v>160</v>
      </c>
      <c r="BK159" s="225">
        <f>SUM(BK160:BK163)</f>
        <v>0</v>
      </c>
    </row>
    <row r="160" s="2" customFormat="1" ht="33" customHeight="1">
      <c r="A160" s="39"/>
      <c r="B160" s="40"/>
      <c r="C160" s="228" t="s">
        <v>338</v>
      </c>
      <c r="D160" s="228" t="s">
        <v>163</v>
      </c>
      <c r="E160" s="229" t="s">
        <v>2368</v>
      </c>
      <c r="F160" s="230" t="s">
        <v>2369</v>
      </c>
      <c r="G160" s="231" t="s">
        <v>184</v>
      </c>
      <c r="H160" s="232">
        <v>60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509</v>
      </c>
      <c r="AT160" s="240" t="s">
        <v>163</v>
      </c>
      <c r="AU160" s="240" t="s">
        <v>88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509</v>
      </c>
      <c r="BM160" s="240" t="s">
        <v>2370</v>
      </c>
    </row>
    <row r="161" s="2" customFormat="1" ht="16.5" customHeight="1">
      <c r="A161" s="39"/>
      <c r="B161" s="40"/>
      <c r="C161" s="290" t="s">
        <v>343</v>
      </c>
      <c r="D161" s="290" t="s">
        <v>311</v>
      </c>
      <c r="E161" s="291" t="s">
        <v>2371</v>
      </c>
      <c r="F161" s="292" t="s">
        <v>2372</v>
      </c>
      <c r="G161" s="293" t="s">
        <v>1004</v>
      </c>
      <c r="H161" s="294">
        <v>80</v>
      </c>
      <c r="I161" s="295"/>
      <c r="J161" s="296">
        <f>ROUND(I161*H161,2)</f>
        <v>0</v>
      </c>
      <c r="K161" s="297"/>
      <c r="L161" s="298"/>
      <c r="M161" s="299" t="s">
        <v>1</v>
      </c>
      <c r="N161" s="300" t="s">
        <v>43</v>
      </c>
      <c r="O161" s="92"/>
      <c r="P161" s="238">
        <f>O161*H161</f>
        <v>0</v>
      </c>
      <c r="Q161" s="238">
        <v>0.001</v>
      </c>
      <c r="R161" s="238">
        <f>Q161*H161</f>
        <v>0.080000000000000002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222</v>
      </c>
      <c r="AT161" s="240" t="s">
        <v>311</v>
      </c>
      <c r="AU161" s="240" t="s">
        <v>88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167</v>
      </c>
      <c r="BM161" s="240" t="s">
        <v>2373</v>
      </c>
    </row>
    <row r="162" s="2" customFormat="1" ht="16.5" customHeight="1">
      <c r="A162" s="39"/>
      <c r="B162" s="40"/>
      <c r="C162" s="290" t="s">
        <v>347</v>
      </c>
      <c r="D162" s="290" t="s">
        <v>311</v>
      </c>
      <c r="E162" s="291" t="s">
        <v>2374</v>
      </c>
      <c r="F162" s="292" t="s">
        <v>2375</v>
      </c>
      <c r="G162" s="293" t="s">
        <v>1004</v>
      </c>
      <c r="H162" s="294">
        <v>500</v>
      </c>
      <c r="I162" s="295"/>
      <c r="J162" s="296">
        <f>ROUND(I162*H162,2)</f>
        <v>0</v>
      </c>
      <c r="K162" s="297"/>
      <c r="L162" s="298"/>
      <c r="M162" s="299" t="s">
        <v>1</v>
      </c>
      <c r="N162" s="300" t="s">
        <v>43</v>
      </c>
      <c r="O162" s="92"/>
      <c r="P162" s="238">
        <f>O162*H162</f>
        <v>0</v>
      </c>
      <c r="Q162" s="238">
        <v>0.001</v>
      </c>
      <c r="R162" s="238">
        <f>Q162*H162</f>
        <v>0.5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347</v>
      </c>
      <c r="AT162" s="240" t="s">
        <v>311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263</v>
      </c>
      <c r="BM162" s="240" t="s">
        <v>2376</v>
      </c>
    </row>
    <row r="163" s="2" customFormat="1" ht="16.5" customHeight="1">
      <c r="A163" s="39"/>
      <c r="B163" s="40"/>
      <c r="C163" s="228" t="s">
        <v>351</v>
      </c>
      <c r="D163" s="228" t="s">
        <v>163</v>
      </c>
      <c r="E163" s="229" t="s">
        <v>2377</v>
      </c>
      <c r="F163" s="230" t="s">
        <v>2378</v>
      </c>
      <c r="G163" s="231" t="s">
        <v>184</v>
      </c>
      <c r="H163" s="232">
        <v>60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263</v>
      </c>
      <c r="AT163" s="240" t="s">
        <v>163</v>
      </c>
      <c r="AU163" s="240" t="s">
        <v>88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263</v>
      </c>
      <c r="BM163" s="240" t="s">
        <v>2379</v>
      </c>
    </row>
    <row r="164" s="12" customFormat="1" ht="25.92" customHeight="1">
      <c r="A164" s="12"/>
      <c r="B164" s="212"/>
      <c r="C164" s="213"/>
      <c r="D164" s="214" t="s">
        <v>77</v>
      </c>
      <c r="E164" s="215" t="s">
        <v>2380</v>
      </c>
      <c r="F164" s="215" t="s">
        <v>2381</v>
      </c>
      <c r="G164" s="213"/>
      <c r="H164" s="213"/>
      <c r="I164" s="216"/>
      <c r="J164" s="217">
        <f>BK164</f>
        <v>0</v>
      </c>
      <c r="K164" s="213"/>
      <c r="L164" s="218"/>
      <c r="M164" s="219"/>
      <c r="N164" s="220"/>
      <c r="O164" s="220"/>
      <c r="P164" s="221">
        <f>SUM(P165:P167)</f>
        <v>0</v>
      </c>
      <c r="Q164" s="220"/>
      <c r="R164" s="221">
        <f>SUM(R165:R167)</f>
        <v>0</v>
      </c>
      <c r="S164" s="220"/>
      <c r="T164" s="222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167</v>
      </c>
      <c r="AT164" s="224" t="s">
        <v>77</v>
      </c>
      <c r="AU164" s="224" t="s">
        <v>78</v>
      </c>
      <c r="AY164" s="223" t="s">
        <v>160</v>
      </c>
      <c r="BK164" s="225">
        <f>SUM(BK165:BK167)</f>
        <v>0</v>
      </c>
    </row>
    <row r="165" s="2" customFormat="1" ht="16.5" customHeight="1">
      <c r="A165" s="39"/>
      <c r="B165" s="40"/>
      <c r="C165" s="228" t="s">
        <v>357</v>
      </c>
      <c r="D165" s="228" t="s">
        <v>163</v>
      </c>
      <c r="E165" s="229" t="s">
        <v>2382</v>
      </c>
      <c r="F165" s="230" t="s">
        <v>2383</v>
      </c>
      <c r="G165" s="231" t="s">
        <v>2113</v>
      </c>
      <c r="H165" s="232">
        <v>20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2008</v>
      </c>
      <c r="AT165" s="240" t="s">
        <v>163</v>
      </c>
      <c r="AU165" s="240" t="s">
        <v>86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2008</v>
      </c>
      <c r="BM165" s="240" t="s">
        <v>2384</v>
      </c>
    </row>
    <row r="166" s="2" customFormat="1" ht="16.5" customHeight="1">
      <c r="A166" s="39"/>
      <c r="B166" s="40"/>
      <c r="C166" s="228" t="s">
        <v>362</v>
      </c>
      <c r="D166" s="228" t="s">
        <v>163</v>
      </c>
      <c r="E166" s="229" t="s">
        <v>2385</v>
      </c>
      <c r="F166" s="230" t="s">
        <v>2386</v>
      </c>
      <c r="G166" s="231" t="s">
        <v>2113</v>
      </c>
      <c r="H166" s="232">
        <v>10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2008</v>
      </c>
      <c r="AT166" s="240" t="s">
        <v>163</v>
      </c>
      <c r="AU166" s="240" t="s">
        <v>86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2008</v>
      </c>
      <c r="BM166" s="240" t="s">
        <v>2387</v>
      </c>
    </row>
    <row r="167" s="2" customFormat="1" ht="21.75" customHeight="1">
      <c r="A167" s="39"/>
      <c r="B167" s="40"/>
      <c r="C167" s="228" t="s">
        <v>366</v>
      </c>
      <c r="D167" s="228" t="s">
        <v>163</v>
      </c>
      <c r="E167" s="229" t="s">
        <v>2388</v>
      </c>
      <c r="F167" s="230" t="s">
        <v>2389</v>
      </c>
      <c r="G167" s="231" t="s">
        <v>2113</v>
      </c>
      <c r="H167" s="232">
        <v>20</v>
      </c>
      <c r="I167" s="233"/>
      <c r="J167" s="234">
        <f>ROUND(I167*H167,2)</f>
        <v>0</v>
      </c>
      <c r="K167" s="235"/>
      <c r="L167" s="45"/>
      <c r="M167" s="310" t="s">
        <v>1</v>
      </c>
      <c r="N167" s="311" t="s">
        <v>43</v>
      </c>
      <c r="O167" s="304"/>
      <c r="P167" s="308">
        <f>O167*H167</f>
        <v>0</v>
      </c>
      <c r="Q167" s="308">
        <v>0</v>
      </c>
      <c r="R167" s="308">
        <f>Q167*H167</f>
        <v>0</v>
      </c>
      <c r="S167" s="308">
        <v>0</v>
      </c>
      <c r="T167" s="30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2008</v>
      </c>
      <c r="AT167" s="240" t="s">
        <v>163</v>
      </c>
      <c r="AU167" s="240" t="s">
        <v>86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2008</v>
      </c>
      <c r="BM167" s="240" t="s">
        <v>2390</v>
      </c>
    </row>
    <row r="168" s="2" customFormat="1" ht="6.96" customHeight="1">
      <c r="A168" s="39"/>
      <c r="B168" s="67"/>
      <c r="C168" s="68"/>
      <c r="D168" s="68"/>
      <c r="E168" s="68"/>
      <c r="F168" s="68"/>
      <c r="G168" s="68"/>
      <c r="H168" s="68"/>
      <c r="I168" s="68"/>
      <c r="J168" s="68"/>
      <c r="K168" s="68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omepSXP7TMA9AkNy35q74YzippQtNUylPANrPeK7gbNpB6UEOxV16UI3he5G2ywEjmXXrui8HukePjQve4/x1g==" hashValue="ZfnOcSic6QUKCgoUqjZpSSGO/ly9wqWdH/4wKdj35EazgvrCV324TLBXtXhufNx+GXwutlVhZVrrSXaExtu06g==" algorithmName="SHA-512" password="CC35"/>
  <autoFilter ref="C124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Chrášťany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2391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27. 5. 2021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ROUND((SUM(BE135:BE277)),  2)</f>
        <v>0</v>
      </c>
      <c r="G33" s="39"/>
      <c r="H33" s="39"/>
      <c r="I33" s="165">
        <v>0.20999999999999999</v>
      </c>
      <c r="J33" s="164">
        <f>ROUND(((SUM(BE135:BE277))*I33),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ROUND((SUM(BF135:BF277)),  2)</f>
        <v>0</v>
      </c>
      <c r="G34" s="39"/>
      <c r="H34" s="39"/>
      <c r="I34" s="165">
        <v>0.14999999999999999</v>
      </c>
      <c r="J34" s="164">
        <f>ROUND(((SUM(BF135:BF277))*I34),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ROUND((SUM(BG135:BG277)),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ROUND((SUM(BH135:BH277)),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ROUND((SUM(BI135:BI277)),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Chrášťany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SO.07 - Oprava zpevněných ploch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Chrášťany</v>
      </c>
      <c r="G89" s="41"/>
      <c r="H89" s="41"/>
      <c r="I89" s="33" t="s">
        <v>22</v>
      </c>
      <c r="J89" s="80" t="str">
        <f>IF(J12="","",J12)</f>
        <v>27. 5. 2021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773</v>
      </c>
      <c r="E98" s="197"/>
      <c r="F98" s="197"/>
      <c r="G98" s="197"/>
      <c r="H98" s="197"/>
      <c r="I98" s="197"/>
      <c r="J98" s="198">
        <f>J137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774</v>
      </c>
      <c r="E99" s="197"/>
      <c r="F99" s="197"/>
      <c r="G99" s="197"/>
      <c r="H99" s="197"/>
      <c r="I99" s="197"/>
      <c r="J99" s="198">
        <f>J172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J177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2392</v>
      </c>
      <c r="E101" s="197"/>
      <c r="F101" s="197"/>
      <c r="G101" s="197"/>
      <c r="H101" s="197"/>
      <c r="I101" s="197"/>
      <c r="J101" s="198">
        <f>J184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775</v>
      </c>
      <c r="E102" s="197"/>
      <c r="F102" s="197"/>
      <c r="G102" s="197"/>
      <c r="H102" s="197"/>
      <c r="I102" s="197"/>
      <c r="J102" s="198">
        <f>J190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130</v>
      </c>
      <c r="E103" s="197"/>
      <c r="F103" s="197"/>
      <c r="G103" s="197"/>
      <c r="H103" s="197"/>
      <c r="I103" s="197"/>
      <c r="J103" s="198">
        <f>J199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131</v>
      </c>
      <c r="E104" s="197"/>
      <c r="F104" s="197"/>
      <c r="G104" s="197"/>
      <c r="H104" s="197"/>
      <c r="I104" s="197"/>
      <c r="J104" s="198">
        <f>J202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776</v>
      </c>
      <c r="E105" s="197"/>
      <c r="F105" s="197"/>
      <c r="G105" s="197"/>
      <c r="H105" s="197"/>
      <c r="I105" s="197"/>
      <c r="J105" s="198">
        <f>J208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2393</v>
      </c>
      <c r="E106" s="197"/>
      <c r="F106" s="197"/>
      <c r="G106" s="197"/>
      <c r="H106" s="197"/>
      <c r="I106" s="197"/>
      <c r="J106" s="198">
        <f>J233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133</v>
      </c>
      <c r="E107" s="197"/>
      <c r="F107" s="197"/>
      <c r="G107" s="197"/>
      <c r="H107" s="197"/>
      <c r="I107" s="197"/>
      <c r="J107" s="198">
        <f>J235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2394</v>
      </c>
      <c r="E108" s="192"/>
      <c r="F108" s="192"/>
      <c r="G108" s="192"/>
      <c r="H108" s="192"/>
      <c r="I108" s="192"/>
      <c r="J108" s="193">
        <f>J243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9"/>
      <c r="C109" s="190"/>
      <c r="D109" s="191" t="s">
        <v>135</v>
      </c>
      <c r="E109" s="192"/>
      <c r="F109" s="192"/>
      <c r="G109" s="192"/>
      <c r="H109" s="192"/>
      <c r="I109" s="192"/>
      <c r="J109" s="193">
        <f>J249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1423</v>
      </c>
      <c r="E110" s="197"/>
      <c r="F110" s="197"/>
      <c r="G110" s="197"/>
      <c r="H110" s="197"/>
      <c r="I110" s="197"/>
      <c r="J110" s="198">
        <f>J250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141</v>
      </c>
      <c r="E111" s="197"/>
      <c r="F111" s="197"/>
      <c r="G111" s="197"/>
      <c r="H111" s="197"/>
      <c r="I111" s="197"/>
      <c r="J111" s="198">
        <f>J256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142</v>
      </c>
      <c r="E112" s="197"/>
      <c r="F112" s="197"/>
      <c r="G112" s="197"/>
      <c r="H112" s="197"/>
      <c r="I112" s="197"/>
      <c r="J112" s="198">
        <f>J263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1433</v>
      </c>
      <c r="E113" s="192"/>
      <c r="F113" s="192"/>
      <c r="G113" s="192"/>
      <c r="H113" s="192"/>
      <c r="I113" s="192"/>
      <c r="J113" s="193">
        <f>J268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95"/>
      <c r="C114" s="134"/>
      <c r="D114" s="196" t="s">
        <v>2395</v>
      </c>
      <c r="E114" s="197"/>
      <c r="F114" s="197"/>
      <c r="G114" s="197"/>
      <c r="H114" s="197"/>
      <c r="I114" s="197"/>
      <c r="J114" s="198">
        <f>J269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9"/>
      <c r="C115" s="190"/>
      <c r="D115" s="191" t="s">
        <v>1992</v>
      </c>
      <c r="E115" s="192"/>
      <c r="F115" s="192"/>
      <c r="G115" s="192"/>
      <c r="H115" s="192"/>
      <c r="I115" s="192"/>
      <c r="J115" s="193">
        <f>J276</f>
        <v>0</v>
      </c>
      <c r="K115" s="190"/>
      <c r="L115" s="19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145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>Chrášťany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121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SO.07 - Oprava zpevněných ploch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Chrášťany</v>
      </c>
      <c r="G129" s="41"/>
      <c r="H129" s="41"/>
      <c r="I129" s="33" t="s">
        <v>22</v>
      </c>
      <c r="J129" s="80" t="str">
        <f>IF(J12="","",J12)</f>
        <v>27. 5. 2021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>Správa železnic, státní organizace</v>
      </c>
      <c r="G131" s="41"/>
      <c r="H131" s="41"/>
      <c r="I131" s="33" t="s">
        <v>32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30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>L. Malý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146</v>
      </c>
      <c r="D134" s="203" t="s">
        <v>63</v>
      </c>
      <c r="E134" s="203" t="s">
        <v>59</v>
      </c>
      <c r="F134" s="203" t="s">
        <v>60</v>
      </c>
      <c r="G134" s="203" t="s">
        <v>147</v>
      </c>
      <c r="H134" s="203" t="s">
        <v>148</v>
      </c>
      <c r="I134" s="203" t="s">
        <v>149</v>
      </c>
      <c r="J134" s="204" t="s">
        <v>125</v>
      </c>
      <c r="K134" s="205" t="s">
        <v>150</v>
      </c>
      <c r="L134" s="206"/>
      <c r="M134" s="101" t="s">
        <v>1</v>
      </c>
      <c r="N134" s="102" t="s">
        <v>42</v>
      </c>
      <c r="O134" s="102" t="s">
        <v>151</v>
      </c>
      <c r="P134" s="102" t="s">
        <v>152</v>
      </c>
      <c r="Q134" s="102" t="s">
        <v>153</v>
      </c>
      <c r="R134" s="102" t="s">
        <v>154</v>
      </c>
      <c r="S134" s="102" t="s">
        <v>155</v>
      </c>
      <c r="T134" s="103" t="s">
        <v>156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157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P136+P243+P249+P268+P276</f>
        <v>0</v>
      </c>
      <c r="Q135" s="105"/>
      <c r="R135" s="209">
        <f>R136+R243+R249+R268+R276</f>
        <v>306.48942379999994</v>
      </c>
      <c r="S135" s="105"/>
      <c r="T135" s="210">
        <f>T136+T243+T249+T268+T276</f>
        <v>270.07868999999994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127</v>
      </c>
      <c r="BK135" s="211">
        <f>BK136+BK243+BK249+BK268+BK276</f>
        <v>0</v>
      </c>
    </row>
    <row r="136" s="12" customFormat="1" ht="25.92" customHeight="1">
      <c r="A136" s="12"/>
      <c r="B136" s="212"/>
      <c r="C136" s="213"/>
      <c r="D136" s="214" t="s">
        <v>77</v>
      </c>
      <c r="E136" s="215" t="s">
        <v>158</v>
      </c>
      <c r="F136" s="215" t="s">
        <v>159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P137+P172+P177+P184+P190+P199+P202+P208+P233+P235</f>
        <v>0</v>
      </c>
      <c r="Q136" s="220"/>
      <c r="R136" s="221">
        <f>R137+R172+R177+R184+R190+R199+R202+R208+R233+R235</f>
        <v>306.47086379999996</v>
      </c>
      <c r="S136" s="220"/>
      <c r="T136" s="222">
        <f>T137+T172+T177+T184+T190+T199+T202+T208+T233+T235</f>
        <v>269.87868999999995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78</v>
      </c>
      <c r="AY136" s="223" t="s">
        <v>160</v>
      </c>
      <c r="BK136" s="225">
        <f>BK137+BK172+BK177+BK184+BK190+BK199+BK202+BK208+BK233+BK235</f>
        <v>0</v>
      </c>
    </row>
    <row r="137" s="12" customFormat="1" ht="22.8" customHeight="1">
      <c r="A137" s="12"/>
      <c r="B137" s="212"/>
      <c r="C137" s="213"/>
      <c r="D137" s="214" t="s">
        <v>77</v>
      </c>
      <c r="E137" s="226" t="s">
        <v>86</v>
      </c>
      <c r="F137" s="226" t="s">
        <v>782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SUM(P138:P171)</f>
        <v>0</v>
      </c>
      <c r="Q137" s="220"/>
      <c r="R137" s="221">
        <f>SUM(R138:R171)</f>
        <v>79.399799999999999</v>
      </c>
      <c r="S137" s="220"/>
      <c r="T137" s="222">
        <f>SUM(T138:T171)</f>
        <v>223.19079999999997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86</v>
      </c>
      <c r="AT137" s="224" t="s">
        <v>77</v>
      </c>
      <c r="AU137" s="224" t="s">
        <v>86</v>
      </c>
      <c r="AY137" s="223" t="s">
        <v>160</v>
      </c>
      <c r="BK137" s="225">
        <f>SUM(BK138:BK171)</f>
        <v>0</v>
      </c>
    </row>
    <row r="138" s="2" customFormat="1" ht="44.25" customHeight="1">
      <c r="A138" s="39"/>
      <c r="B138" s="40"/>
      <c r="C138" s="228" t="s">
        <v>86</v>
      </c>
      <c r="D138" s="228" t="s">
        <v>163</v>
      </c>
      <c r="E138" s="229" t="s">
        <v>2396</v>
      </c>
      <c r="F138" s="230" t="s">
        <v>2397</v>
      </c>
      <c r="G138" s="231" t="s">
        <v>209</v>
      </c>
      <c r="H138" s="232">
        <v>10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163</v>
      </c>
      <c r="AU138" s="240" t="s">
        <v>88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167</v>
      </c>
      <c r="BM138" s="240" t="s">
        <v>2398</v>
      </c>
    </row>
    <row r="139" s="2" customFormat="1" ht="21.75" customHeight="1">
      <c r="A139" s="39"/>
      <c r="B139" s="40"/>
      <c r="C139" s="228" t="s">
        <v>88</v>
      </c>
      <c r="D139" s="228" t="s">
        <v>163</v>
      </c>
      <c r="E139" s="229" t="s">
        <v>2399</v>
      </c>
      <c r="F139" s="230" t="s">
        <v>2400</v>
      </c>
      <c r="G139" s="231" t="s">
        <v>209</v>
      </c>
      <c r="H139" s="232">
        <v>3.0800000000000001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0.26000000000000001</v>
      </c>
      <c r="T139" s="239">
        <f>S139*H139</f>
        <v>0.80080000000000007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163</v>
      </c>
      <c r="AU139" s="240" t="s">
        <v>88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167</v>
      </c>
      <c r="BM139" s="240" t="s">
        <v>2401</v>
      </c>
    </row>
    <row r="140" s="13" customFormat="1">
      <c r="A140" s="13"/>
      <c r="B140" s="242"/>
      <c r="C140" s="243"/>
      <c r="D140" s="244" t="s">
        <v>169</v>
      </c>
      <c r="E140" s="245" t="s">
        <v>1</v>
      </c>
      <c r="F140" s="246" t="s">
        <v>2402</v>
      </c>
      <c r="G140" s="243"/>
      <c r="H140" s="247">
        <v>3.0800000000000001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169</v>
      </c>
      <c r="AU140" s="253" t="s">
        <v>88</v>
      </c>
      <c r="AV140" s="13" t="s">
        <v>88</v>
      </c>
      <c r="AW140" s="13" t="s">
        <v>34</v>
      </c>
      <c r="AX140" s="13" t="s">
        <v>86</v>
      </c>
      <c r="AY140" s="253" t="s">
        <v>160</v>
      </c>
    </row>
    <row r="141" s="2" customFormat="1" ht="21.75" customHeight="1">
      <c r="A141" s="39"/>
      <c r="B141" s="40"/>
      <c r="C141" s="228" t="s">
        <v>161</v>
      </c>
      <c r="D141" s="228" t="s">
        <v>163</v>
      </c>
      <c r="E141" s="229" t="s">
        <v>2403</v>
      </c>
      <c r="F141" s="230" t="s">
        <v>2404</v>
      </c>
      <c r="G141" s="231" t="s">
        <v>209</v>
      </c>
      <c r="H141" s="232">
        <v>253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0.57999999999999996</v>
      </c>
      <c r="T141" s="239">
        <f>S141*H141</f>
        <v>146.73999999999998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167</v>
      </c>
      <c r="AT141" s="240" t="s">
        <v>163</v>
      </c>
      <c r="AU141" s="240" t="s">
        <v>88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167</v>
      </c>
      <c r="BM141" s="240" t="s">
        <v>2405</v>
      </c>
    </row>
    <row r="142" s="13" customFormat="1">
      <c r="A142" s="13"/>
      <c r="B142" s="242"/>
      <c r="C142" s="243"/>
      <c r="D142" s="244" t="s">
        <v>169</v>
      </c>
      <c r="E142" s="245" t="s">
        <v>1</v>
      </c>
      <c r="F142" s="246" t="s">
        <v>2406</v>
      </c>
      <c r="G142" s="243"/>
      <c r="H142" s="247">
        <v>126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169</v>
      </c>
      <c r="AU142" s="253" t="s">
        <v>88</v>
      </c>
      <c r="AV142" s="13" t="s">
        <v>88</v>
      </c>
      <c r="AW142" s="13" t="s">
        <v>34</v>
      </c>
      <c r="AX142" s="13" t="s">
        <v>78</v>
      </c>
      <c r="AY142" s="253" t="s">
        <v>160</v>
      </c>
    </row>
    <row r="143" s="13" customFormat="1">
      <c r="A143" s="13"/>
      <c r="B143" s="242"/>
      <c r="C143" s="243"/>
      <c r="D143" s="244" t="s">
        <v>169</v>
      </c>
      <c r="E143" s="245" t="s">
        <v>1</v>
      </c>
      <c r="F143" s="246" t="s">
        <v>2407</v>
      </c>
      <c r="G143" s="243"/>
      <c r="H143" s="247">
        <v>127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169</v>
      </c>
      <c r="AU143" s="253" t="s">
        <v>88</v>
      </c>
      <c r="AV143" s="13" t="s">
        <v>88</v>
      </c>
      <c r="AW143" s="13" t="s">
        <v>34</v>
      </c>
      <c r="AX143" s="13" t="s">
        <v>78</v>
      </c>
      <c r="AY143" s="253" t="s">
        <v>160</v>
      </c>
    </row>
    <row r="144" s="16" customFormat="1">
      <c r="A144" s="16"/>
      <c r="B144" s="279"/>
      <c r="C144" s="280"/>
      <c r="D144" s="244" t="s">
        <v>169</v>
      </c>
      <c r="E144" s="281" t="s">
        <v>1</v>
      </c>
      <c r="F144" s="282" t="s">
        <v>205</v>
      </c>
      <c r="G144" s="280"/>
      <c r="H144" s="283">
        <v>253</v>
      </c>
      <c r="I144" s="284"/>
      <c r="J144" s="280"/>
      <c r="K144" s="280"/>
      <c r="L144" s="285"/>
      <c r="M144" s="286"/>
      <c r="N144" s="287"/>
      <c r="O144" s="287"/>
      <c r="P144" s="287"/>
      <c r="Q144" s="287"/>
      <c r="R144" s="287"/>
      <c r="S144" s="287"/>
      <c r="T144" s="28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89" t="s">
        <v>169</v>
      </c>
      <c r="AU144" s="289" t="s">
        <v>88</v>
      </c>
      <c r="AV144" s="16" t="s">
        <v>167</v>
      </c>
      <c r="AW144" s="16" t="s">
        <v>34</v>
      </c>
      <c r="AX144" s="16" t="s">
        <v>86</v>
      </c>
      <c r="AY144" s="289" t="s">
        <v>160</v>
      </c>
    </row>
    <row r="145" s="2" customFormat="1" ht="16.5" customHeight="1">
      <c r="A145" s="39"/>
      <c r="B145" s="40"/>
      <c r="C145" s="228" t="s">
        <v>167</v>
      </c>
      <c r="D145" s="228" t="s">
        <v>163</v>
      </c>
      <c r="E145" s="229" t="s">
        <v>2408</v>
      </c>
      <c r="F145" s="230" t="s">
        <v>2409</v>
      </c>
      <c r="G145" s="231" t="s">
        <v>184</v>
      </c>
      <c r="H145" s="232">
        <v>19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0.23000000000000001</v>
      </c>
      <c r="T145" s="239">
        <f>S145*H145</f>
        <v>4.3700000000000001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167</v>
      </c>
      <c r="AT145" s="240" t="s">
        <v>163</v>
      </c>
      <c r="AU145" s="240" t="s">
        <v>88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167</v>
      </c>
      <c r="BM145" s="240" t="s">
        <v>2410</v>
      </c>
    </row>
    <row r="146" s="13" customFormat="1">
      <c r="A146" s="13"/>
      <c r="B146" s="242"/>
      <c r="C146" s="243"/>
      <c r="D146" s="244" t="s">
        <v>169</v>
      </c>
      <c r="E146" s="245" t="s">
        <v>1</v>
      </c>
      <c r="F146" s="246" t="s">
        <v>2411</v>
      </c>
      <c r="G146" s="243"/>
      <c r="H146" s="247">
        <v>19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169</v>
      </c>
      <c r="AU146" s="253" t="s">
        <v>88</v>
      </c>
      <c r="AV146" s="13" t="s">
        <v>88</v>
      </c>
      <c r="AW146" s="13" t="s">
        <v>34</v>
      </c>
      <c r="AX146" s="13" t="s">
        <v>86</v>
      </c>
      <c r="AY146" s="253" t="s">
        <v>160</v>
      </c>
    </row>
    <row r="147" s="2" customFormat="1" ht="33" customHeight="1">
      <c r="A147" s="39"/>
      <c r="B147" s="40"/>
      <c r="C147" s="228" t="s">
        <v>181</v>
      </c>
      <c r="D147" s="228" t="s">
        <v>163</v>
      </c>
      <c r="E147" s="229" t="s">
        <v>2412</v>
      </c>
      <c r="F147" s="230" t="s">
        <v>2413</v>
      </c>
      <c r="G147" s="231" t="s">
        <v>166</v>
      </c>
      <c r="H147" s="232">
        <v>33.75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163</v>
      </c>
      <c r="AU147" s="240" t="s">
        <v>88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167</v>
      </c>
      <c r="BM147" s="240" t="s">
        <v>2414</v>
      </c>
    </row>
    <row r="148" s="13" customFormat="1">
      <c r="A148" s="13"/>
      <c r="B148" s="242"/>
      <c r="C148" s="243"/>
      <c r="D148" s="244" t="s">
        <v>169</v>
      </c>
      <c r="E148" s="245" t="s">
        <v>1</v>
      </c>
      <c r="F148" s="246" t="s">
        <v>2415</v>
      </c>
      <c r="G148" s="243"/>
      <c r="H148" s="247">
        <v>33.75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169</v>
      </c>
      <c r="AU148" s="253" t="s">
        <v>88</v>
      </c>
      <c r="AV148" s="13" t="s">
        <v>88</v>
      </c>
      <c r="AW148" s="13" t="s">
        <v>34</v>
      </c>
      <c r="AX148" s="13" t="s">
        <v>86</v>
      </c>
      <c r="AY148" s="253" t="s">
        <v>160</v>
      </c>
    </row>
    <row r="149" s="2" customFormat="1" ht="33" customHeight="1">
      <c r="A149" s="39"/>
      <c r="B149" s="40"/>
      <c r="C149" s="228" t="s">
        <v>206</v>
      </c>
      <c r="D149" s="228" t="s">
        <v>163</v>
      </c>
      <c r="E149" s="229" t="s">
        <v>2416</v>
      </c>
      <c r="F149" s="230" t="s">
        <v>2417</v>
      </c>
      <c r="G149" s="231" t="s">
        <v>166</v>
      </c>
      <c r="H149" s="232">
        <v>39.600000000000001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1.8</v>
      </c>
      <c r="T149" s="239">
        <f>S149*H149</f>
        <v>71.280000000000001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163</v>
      </c>
      <c r="AU149" s="240" t="s">
        <v>88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167</v>
      </c>
      <c r="BM149" s="240" t="s">
        <v>2418</v>
      </c>
    </row>
    <row r="150" s="13" customFormat="1">
      <c r="A150" s="13"/>
      <c r="B150" s="242"/>
      <c r="C150" s="243"/>
      <c r="D150" s="244" t="s">
        <v>169</v>
      </c>
      <c r="E150" s="245" t="s">
        <v>1</v>
      </c>
      <c r="F150" s="246" t="s">
        <v>2419</v>
      </c>
      <c r="G150" s="243"/>
      <c r="H150" s="247">
        <v>39.600000000000001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169</v>
      </c>
      <c r="AU150" s="253" t="s">
        <v>88</v>
      </c>
      <c r="AV150" s="13" t="s">
        <v>88</v>
      </c>
      <c r="AW150" s="13" t="s">
        <v>34</v>
      </c>
      <c r="AX150" s="13" t="s">
        <v>78</v>
      </c>
      <c r="AY150" s="253" t="s">
        <v>160</v>
      </c>
    </row>
    <row r="151" s="16" customFormat="1">
      <c r="A151" s="16"/>
      <c r="B151" s="279"/>
      <c r="C151" s="280"/>
      <c r="D151" s="244" t="s">
        <v>169</v>
      </c>
      <c r="E151" s="281" t="s">
        <v>1</v>
      </c>
      <c r="F151" s="282" t="s">
        <v>205</v>
      </c>
      <c r="G151" s="280"/>
      <c r="H151" s="283">
        <v>39.600000000000001</v>
      </c>
      <c r="I151" s="284"/>
      <c r="J151" s="280"/>
      <c r="K151" s="280"/>
      <c r="L151" s="285"/>
      <c r="M151" s="286"/>
      <c r="N151" s="287"/>
      <c r="O151" s="287"/>
      <c r="P151" s="287"/>
      <c r="Q151" s="287"/>
      <c r="R151" s="287"/>
      <c r="S151" s="287"/>
      <c r="T151" s="288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9" t="s">
        <v>169</v>
      </c>
      <c r="AU151" s="289" t="s">
        <v>88</v>
      </c>
      <c r="AV151" s="16" t="s">
        <v>167</v>
      </c>
      <c r="AW151" s="16" t="s">
        <v>34</v>
      </c>
      <c r="AX151" s="16" t="s">
        <v>86</v>
      </c>
      <c r="AY151" s="289" t="s">
        <v>160</v>
      </c>
    </row>
    <row r="152" s="2" customFormat="1" ht="33" customHeight="1">
      <c r="A152" s="39"/>
      <c r="B152" s="40"/>
      <c r="C152" s="228" t="s">
        <v>211</v>
      </c>
      <c r="D152" s="228" t="s">
        <v>163</v>
      </c>
      <c r="E152" s="229" t="s">
        <v>2420</v>
      </c>
      <c r="F152" s="230" t="s">
        <v>2421</v>
      </c>
      <c r="G152" s="231" t="s">
        <v>166</v>
      </c>
      <c r="H152" s="232">
        <v>2.7999999999999998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167</v>
      </c>
      <c r="AT152" s="240" t="s">
        <v>163</v>
      </c>
      <c r="AU152" s="240" t="s">
        <v>88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167</v>
      </c>
      <c r="BM152" s="240" t="s">
        <v>2422</v>
      </c>
    </row>
    <row r="153" s="13" customFormat="1">
      <c r="A153" s="13"/>
      <c r="B153" s="242"/>
      <c r="C153" s="243"/>
      <c r="D153" s="244" t="s">
        <v>169</v>
      </c>
      <c r="E153" s="245" t="s">
        <v>1</v>
      </c>
      <c r="F153" s="246" t="s">
        <v>2423</v>
      </c>
      <c r="G153" s="243"/>
      <c r="H153" s="247">
        <v>2.3999999999999999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169</v>
      </c>
      <c r="AU153" s="253" t="s">
        <v>88</v>
      </c>
      <c r="AV153" s="13" t="s">
        <v>88</v>
      </c>
      <c r="AW153" s="13" t="s">
        <v>34</v>
      </c>
      <c r="AX153" s="13" t="s">
        <v>78</v>
      </c>
      <c r="AY153" s="253" t="s">
        <v>160</v>
      </c>
    </row>
    <row r="154" s="13" customFormat="1">
      <c r="A154" s="13"/>
      <c r="B154" s="242"/>
      <c r="C154" s="243"/>
      <c r="D154" s="244" t="s">
        <v>169</v>
      </c>
      <c r="E154" s="245" t="s">
        <v>1</v>
      </c>
      <c r="F154" s="246" t="s">
        <v>2424</v>
      </c>
      <c r="G154" s="243"/>
      <c r="H154" s="247">
        <v>0.40000000000000002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169</v>
      </c>
      <c r="AU154" s="253" t="s">
        <v>88</v>
      </c>
      <c r="AV154" s="13" t="s">
        <v>88</v>
      </c>
      <c r="AW154" s="13" t="s">
        <v>34</v>
      </c>
      <c r="AX154" s="13" t="s">
        <v>78</v>
      </c>
      <c r="AY154" s="253" t="s">
        <v>160</v>
      </c>
    </row>
    <row r="155" s="16" customFormat="1">
      <c r="A155" s="16"/>
      <c r="B155" s="279"/>
      <c r="C155" s="280"/>
      <c r="D155" s="244" t="s">
        <v>169</v>
      </c>
      <c r="E155" s="281" t="s">
        <v>1</v>
      </c>
      <c r="F155" s="282" t="s">
        <v>205</v>
      </c>
      <c r="G155" s="280"/>
      <c r="H155" s="283">
        <v>2.7999999999999998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89" t="s">
        <v>169</v>
      </c>
      <c r="AU155" s="289" t="s">
        <v>88</v>
      </c>
      <c r="AV155" s="16" t="s">
        <v>167</v>
      </c>
      <c r="AW155" s="16" t="s">
        <v>34</v>
      </c>
      <c r="AX155" s="16" t="s">
        <v>86</v>
      </c>
      <c r="AY155" s="289" t="s">
        <v>160</v>
      </c>
    </row>
    <row r="156" s="2" customFormat="1" ht="16.5" customHeight="1">
      <c r="A156" s="39"/>
      <c r="B156" s="40"/>
      <c r="C156" s="228" t="s">
        <v>222</v>
      </c>
      <c r="D156" s="228" t="s">
        <v>163</v>
      </c>
      <c r="E156" s="229" t="s">
        <v>2425</v>
      </c>
      <c r="F156" s="230" t="s">
        <v>2426</v>
      </c>
      <c r="G156" s="231" t="s">
        <v>209</v>
      </c>
      <c r="H156" s="232">
        <v>45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0.0044400000000000004</v>
      </c>
      <c r="R156" s="238">
        <f>Q156*H156</f>
        <v>0.19980000000000001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163</v>
      </c>
      <c r="AU156" s="240" t="s">
        <v>88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167</v>
      </c>
      <c r="BM156" s="240" t="s">
        <v>2427</v>
      </c>
    </row>
    <row r="157" s="13" customFormat="1">
      <c r="A157" s="13"/>
      <c r="B157" s="242"/>
      <c r="C157" s="243"/>
      <c r="D157" s="244" t="s">
        <v>169</v>
      </c>
      <c r="E157" s="245" t="s">
        <v>1</v>
      </c>
      <c r="F157" s="246" t="s">
        <v>2428</v>
      </c>
      <c r="G157" s="243"/>
      <c r="H157" s="247">
        <v>45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169</v>
      </c>
      <c r="AU157" s="253" t="s">
        <v>88</v>
      </c>
      <c r="AV157" s="13" t="s">
        <v>88</v>
      </c>
      <c r="AW157" s="13" t="s">
        <v>34</v>
      </c>
      <c r="AX157" s="13" t="s">
        <v>86</v>
      </c>
      <c r="AY157" s="253" t="s">
        <v>160</v>
      </c>
    </row>
    <row r="158" s="2" customFormat="1" ht="16.5" customHeight="1">
      <c r="A158" s="39"/>
      <c r="B158" s="40"/>
      <c r="C158" s="228" t="s">
        <v>226</v>
      </c>
      <c r="D158" s="228" t="s">
        <v>163</v>
      </c>
      <c r="E158" s="229" t="s">
        <v>2429</v>
      </c>
      <c r="F158" s="230" t="s">
        <v>2430</v>
      </c>
      <c r="G158" s="231" t="s">
        <v>209</v>
      </c>
      <c r="H158" s="232">
        <v>45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163</v>
      </c>
      <c r="AU158" s="240" t="s">
        <v>88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167</v>
      </c>
      <c r="BM158" s="240" t="s">
        <v>2431</v>
      </c>
    </row>
    <row r="159" s="2" customFormat="1" ht="33" customHeight="1">
      <c r="A159" s="39"/>
      <c r="B159" s="40"/>
      <c r="C159" s="228" t="s">
        <v>230</v>
      </c>
      <c r="D159" s="228" t="s">
        <v>163</v>
      </c>
      <c r="E159" s="229" t="s">
        <v>2432</v>
      </c>
      <c r="F159" s="230" t="s">
        <v>2433</v>
      </c>
      <c r="G159" s="231" t="s">
        <v>166</v>
      </c>
      <c r="H159" s="232">
        <v>306.48899999999998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163</v>
      </c>
      <c r="AU159" s="240" t="s">
        <v>88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167</v>
      </c>
      <c r="BM159" s="240" t="s">
        <v>2434</v>
      </c>
    </row>
    <row r="160" s="2" customFormat="1" ht="33" customHeight="1">
      <c r="A160" s="39"/>
      <c r="B160" s="40"/>
      <c r="C160" s="228" t="s">
        <v>234</v>
      </c>
      <c r="D160" s="228" t="s">
        <v>163</v>
      </c>
      <c r="E160" s="229" t="s">
        <v>2435</v>
      </c>
      <c r="F160" s="230" t="s">
        <v>2436</v>
      </c>
      <c r="G160" s="231" t="s">
        <v>166</v>
      </c>
      <c r="H160" s="232">
        <v>3064.8899999999999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167</v>
      </c>
      <c r="AT160" s="240" t="s">
        <v>163</v>
      </c>
      <c r="AU160" s="240" t="s">
        <v>88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167</v>
      </c>
      <c r="BM160" s="240" t="s">
        <v>2437</v>
      </c>
    </row>
    <row r="161" s="13" customFormat="1">
      <c r="A161" s="13"/>
      <c r="B161" s="242"/>
      <c r="C161" s="243"/>
      <c r="D161" s="244" t="s">
        <v>169</v>
      </c>
      <c r="E161" s="243"/>
      <c r="F161" s="246" t="s">
        <v>2438</v>
      </c>
      <c r="G161" s="243"/>
      <c r="H161" s="247">
        <v>3064.8899999999999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169</v>
      </c>
      <c r="AU161" s="253" t="s">
        <v>88</v>
      </c>
      <c r="AV161" s="13" t="s">
        <v>88</v>
      </c>
      <c r="AW161" s="13" t="s">
        <v>4</v>
      </c>
      <c r="AX161" s="13" t="s">
        <v>86</v>
      </c>
      <c r="AY161" s="253" t="s">
        <v>160</v>
      </c>
    </row>
    <row r="162" s="2" customFormat="1" ht="21.75" customHeight="1">
      <c r="A162" s="39"/>
      <c r="B162" s="40"/>
      <c r="C162" s="228" t="s">
        <v>238</v>
      </c>
      <c r="D162" s="228" t="s">
        <v>163</v>
      </c>
      <c r="E162" s="229" t="s">
        <v>2439</v>
      </c>
      <c r="F162" s="230" t="s">
        <v>2440</v>
      </c>
      <c r="G162" s="231" t="s">
        <v>166</v>
      </c>
      <c r="H162" s="232">
        <v>306.48899999999998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163</v>
      </c>
      <c r="AU162" s="240" t="s">
        <v>88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167</v>
      </c>
      <c r="BM162" s="240" t="s">
        <v>2441</v>
      </c>
    </row>
    <row r="163" s="2" customFormat="1" ht="16.5" customHeight="1">
      <c r="A163" s="39"/>
      <c r="B163" s="40"/>
      <c r="C163" s="228" t="s">
        <v>242</v>
      </c>
      <c r="D163" s="228" t="s">
        <v>163</v>
      </c>
      <c r="E163" s="229" t="s">
        <v>2442</v>
      </c>
      <c r="F163" s="230" t="s">
        <v>2443</v>
      </c>
      <c r="G163" s="231" t="s">
        <v>166</v>
      </c>
      <c r="H163" s="232">
        <v>140.80000000000001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167</v>
      </c>
      <c r="AT163" s="240" t="s">
        <v>163</v>
      </c>
      <c r="AU163" s="240" t="s">
        <v>88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167</v>
      </c>
      <c r="BM163" s="240" t="s">
        <v>2444</v>
      </c>
    </row>
    <row r="164" s="2" customFormat="1" ht="33" customHeight="1">
      <c r="A164" s="39"/>
      <c r="B164" s="40"/>
      <c r="C164" s="228" t="s">
        <v>250</v>
      </c>
      <c r="D164" s="228" t="s">
        <v>163</v>
      </c>
      <c r="E164" s="229" t="s">
        <v>2445</v>
      </c>
      <c r="F164" s="230" t="s">
        <v>2446</v>
      </c>
      <c r="G164" s="231" t="s">
        <v>426</v>
      </c>
      <c r="H164" s="232">
        <v>253.44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163</v>
      </c>
      <c r="AU164" s="240" t="s">
        <v>88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167</v>
      </c>
      <c r="BM164" s="240" t="s">
        <v>2447</v>
      </c>
    </row>
    <row r="165" s="13" customFormat="1">
      <c r="A165" s="13"/>
      <c r="B165" s="242"/>
      <c r="C165" s="243"/>
      <c r="D165" s="244" t="s">
        <v>169</v>
      </c>
      <c r="E165" s="243"/>
      <c r="F165" s="246" t="s">
        <v>2448</v>
      </c>
      <c r="G165" s="243"/>
      <c r="H165" s="247">
        <v>253.44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169</v>
      </c>
      <c r="AU165" s="253" t="s">
        <v>88</v>
      </c>
      <c r="AV165" s="13" t="s">
        <v>88</v>
      </c>
      <c r="AW165" s="13" t="s">
        <v>4</v>
      </c>
      <c r="AX165" s="13" t="s">
        <v>86</v>
      </c>
      <c r="AY165" s="253" t="s">
        <v>160</v>
      </c>
    </row>
    <row r="166" s="2" customFormat="1" ht="21.75" customHeight="1">
      <c r="A166" s="39"/>
      <c r="B166" s="40"/>
      <c r="C166" s="228" t="s">
        <v>8</v>
      </c>
      <c r="D166" s="228" t="s">
        <v>163</v>
      </c>
      <c r="E166" s="229" t="s">
        <v>2449</v>
      </c>
      <c r="F166" s="230" t="s">
        <v>2450</v>
      </c>
      <c r="G166" s="231" t="s">
        <v>166</v>
      </c>
      <c r="H166" s="232">
        <v>39.600000000000001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167</v>
      </c>
      <c r="AT166" s="240" t="s">
        <v>163</v>
      </c>
      <c r="AU166" s="240" t="s">
        <v>88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167</v>
      </c>
      <c r="BM166" s="240" t="s">
        <v>2451</v>
      </c>
    </row>
    <row r="167" s="2" customFormat="1" ht="16.5" customHeight="1">
      <c r="A167" s="39"/>
      <c r="B167" s="40"/>
      <c r="C167" s="290" t="s">
        <v>263</v>
      </c>
      <c r="D167" s="290" t="s">
        <v>311</v>
      </c>
      <c r="E167" s="291" t="s">
        <v>2452</v>
      </c>
      <c r="F167" s="292" t="s">
        <v>2453</v>
      </c>
      <c r="G167" s="293" t="s">
        <v>426</v>
      </c>
      <c r="H167" s="294">
        <v>79.200000000000003</v>
      </c>
      <c r="I167" s="295"/>
      <c r="J167" s="296">
        <f>ROUND(I167*H167,2)</f>
        <v>0</v>
      </c>
      <c r="K167" s="297"/>
      <c r="L167" s="298"/>
      <c r="M167" s="299" t="s">
        <v>1</v>
      </c>
      <c r="N167" s="300" t="s">
        <v>43</v>
      </c>
      <c r="O167" s="92"/>
      <c r="P167" s="238">
        <f>O167*H167</f>
        <v>0</v>
      </c>
      <c r="Q167" s="238">
        <v>1</v>
      </c>
      <c r="R167" s="238">
        <f>Q167*H167</f>
        <v>79.200000000000003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222</v>
      </c>
      <c r="AT167" s="240" t="s">
        <v>311</v>
      </c>
      <c r="AU167" s="240" t="s">
        <v>88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167</v>
      </c>
      <c r="BM167" s="240" t="s">
        <v>2454</v>
      </c>
    </row>
    <row r="168" s="2" customFormat="1" ht="21.75" customHeight="1">
      <c r="A168" s="39"/>
      <c r="B168" s="40"/>
      <c r="C168" s="228" t="s">
        <v>273</v>
      </c>
      <c r="D168" s="228" t="s">
        <v>163</v>
      </c>
      <c r="E168" s="229" t="s">
        <v>2455</v>
      </c>
      <c r="F168" s="230" t="s">
        <v>2456</v>
      </c>
      <c r="G168" s="231" t="s">
        <v>209</v>
      </c>
      <c r="H168" s="232">
        <v>56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167</v>
      </c>
      <c r="AT168" s="240" t="s">
        <v>163</v>
      </c>
      <c r="AU168" s="240" t="s">
        <v>88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167</v>
      </c>
      <c r="BM168" s="240" t="s">
        <v>2457</v>
      </c>
    </row>
    <row r="169" s="13" customFormat="1">
      <c r="A169" s="13"/>
      <c r="B169" s="242"/>
      <c r="C169" s="243"/>
      <c r="D169" s="244" t="s">
        <v>169</v>
      </c>
      <c r="E169" s="245" t="s">
        <v>1</v>
      </c>
      <c r="F169" s="246" t="s">
        <v>2458</v>
      </c>
      <c r="G169" s="243"/>
      <c r="H169" s="247">
        <v>56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169</v>
      </c>
      <c r="AU169" s="253" t="s">
        <v>88</v>
      </c>
      <c r="AV169" s="13" t="s">
        <v>88</v>
      </c>
      <c r="AW169" s="13" t="s">
        <v>34</v>
      </c>
      <c r="AX169" s="13" t="s">
        <v>86</v>
      </c>
      <c r="AY169" s="253" t="s">
        <v>160</v>
      </c>
    </row>
    <row r="170" s="2" customFormat="1" ht="21.75" customHeight="1">
      <c r="A170" s="39"/>
      <c r="B170" s="40"/>
      <c r="C170" s="228" t="s">
        <v>278</v>
      </c>
      <c r="D170" s="228" t="s">
        <v>163</v>
      </c>
      <c r="E170" s="229" t="s">
        <v>2459</v>
      </c>
      <c r="F170" s="230" t="s">
        <v>2460</v>
      </c>
      <c r="G170" s="231" t="s">
        <v>209</v>
      </c>
      <c r="H170" s="232">
        <v>253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167</v>
      </c>
      <c r="AT170" s="240" t="s">
        <v>163</v>
      </c>
      <c r="AU170" s="240" t="s">
        <v>88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167</v>
      </c>
      <c r="BM170" s="240" t="s">
        <v>2461</v>
      </c>
    </row>
    <row r="171" s="13" customFormat="1">
      <c r="A171" s="13"/>
      <c r="B171" s="242"/>
      <c r="C171" s="243"/>
      <c r="D171" s="244" t="s">
        <v>169</v>
      </c>
      <c r="E171" s="245" t="s">
        <v>1</v>
      </c>
      <c r="F171" s="246" t="s">
        <v>2462</v>
      </c>
      <c r="G171" s="243"/>
      <c r="H171" s="247">
        <v>253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169</v>
      </c>
      <c r="AU171" s="253" t="s">
        <v>88</v>
      </c>
      <c r="AV171" s="13" t="s">
        <v>88</v>
      </c>
      <c r="AW171" s="13" t="s">
        <v>34</v>
      </c>
      <c r="AX171" s="13" t="s">
        <v>86</v>
      </c>
      <c r="AY171" s="253" t="s">
        <v>160</v>
      </c>
    </row>
    <row r="172" s="12" customFormat="1" ht="22.8" customHeight="1">
      <c r="A172" s="12"/>
      <c r="B172" s="212"/>
      <c r="C172" s="213"/>
      <c r="D172" s="214" t="s">
        <v>77</v>
      </c>
      <c r="E172" s="226" t="s">
        <v>88</v>
      </c>
      <c r="F172" s="226" t="s">
        <v>793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SUM(P173:P176)</f>
        <v>0</v>
      </c>
      <c r="Q172" s="220"/>
      <c r="R172" s="221">
        <f>SUM(R173:R176)</f>
        <v>0</v>
      </c>
      <c r="S172" s="220"/>
      <c r="T172" s="222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86</v>
      </c>
      <c r="AT172" s="224" t="s">
        <v>77</v>
      </c>
      <c r="AU172" s="224" t="s">
        <v>86</v>
      </c>
      <c r="AY172" s="223" t="s">
        <v>160</v>
      </c>
      <c r="BK172" s="225">
        <f>SUM(BK173:BK176)</f>
        <v>0</v>
      </c>
    </row>
    <row r="173" s="2" customFormat="1" ht="16.5" customHeight="1">
      <c r="A173" s="39"/>
      <c r="B173" s="40"/>
      <c r="C173" s="290" t="s">
        <v>282</v>
      </c>
      <c r="D173" s="290" t="s">
        <v>311</v>
      </c>
      <c r="E173" s="291" t="s">
        <v>2463</v>
      </c>
      <c r="F173" s="292" t="s">
        <v>2464</v>
      </c>
      <c r="G173" s="293" t="s">
        <v>173</v>
      </c>
      <c r="H173" s="294">
        <v>12</v>
      </c>
      <c r="I173" s="295"/>
      <c r="J173" s="296">
        <f>ROUND(I173*H173,2)</f>
        <v>0</v>
      </c>
      <c r="K173" s="297"/>
      <c r="L173" s="298"/>
      <c r="M173" s="299" t="s">
        <v>1</v>
      </c>
      <c r="N173" s="300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222</v>
      </c>
      <c r="AT173" s="240" t="s">
        <v>311</v>
      </c>
      <c r="AU173" s="240" t="s">
        <v>88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167</v>
      </c>
      <c r="BM173" s="240" t="s">
        <v>2465</v>
      </c>
    </row>
    <row r="174" s="13" customFormat="1">
      <c r="A174" s="13"/>
      <c r="B174" s="242"/>
      <c r="C174" s="243"/>
      <c r="D174" s="244" t="s">
        <v>169</v>
      </c>
      <c r="E174" s="245" t="s">
        <v>1</v>
      </c>
      <c r="F174" s="246" t="s">
        <v>2466</v>
      </c>
      <c r="G174" s="243"/>
      <c r="H174" s="247">
        <v>8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169</v>
      </c>
      <c r="AU174" s="253" t="s">
        <v>88</v>
      </c>
      <c r="AV174" s="13" t="s">
        <v>88</v>
      </c>
      <c r="AW174" s="13" t="s">
        <v>34</v>
      </c>
      <c r="AX174" s="13" t="s">
        <v>78</v>
      </c>
      <c r="AY174" s="253" t="s">
        <v>160</v>
      </c>
    </row>
    <row r="175" s="13" customFormat="1">
      <c r="A175" s="13"/>
      <c r="B175" s="242"/>
      <c r="C175" s="243"/>
      <c r="D175" s="244" t="s">
        <v>169</v>
      </c>
      <c r="E175" s="245" t="s">
        <v>1</v>
      </c>
      <c r="F175" s="246" t="s">
        <v>2467</v>
      </c>
      <c r="G175" s="243"/>
      <c r="H175" s="247">
        <v>4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169</v>
      </c>
      <c r="AU175" s="253" t="s">
        <v>88</v>
      </c>
      <c r="AV175" s="13" t="s">
        <v>88</v>
      </c>
      <c r="AW175" s="13" t="s">
        <v>34</v>
      </c>
      <c r="AX175" s="13" t="s">
        <v>78</v>
      </c>
      <c r="AY175" s="253" t="s">
        <v>160</v>
      </c>
    </row>
    <row r="176" s="16" customFormat="1">
      <c r="A176" s="16"/>
      <c r="B176" s="279"/>
      <c r="C176" s="280"/>
      <c r="D176" s="244" t="s">
        <v>169</v>
      </c>
      <c r="E176" s="281" t="s">
        <v>1</v>
      </c>
      <c r="F176" s="282" t="s">
        <v>205</v>
      </c>
      <c r="G176" s="280"/>
      <c r="H176" s="283">
        <v>12</v>
      </c>
      <c r="I176" s="284"/>
      <c r="J176" s="280"/>
      <c r="K176" s="280"/>
      <c r="L176" s="285"/>
      <c r="M176" s="286"/>
      <c r="N176" s="287"/>
      <c r="O176" s="287"/>
      <c r="P176" s="287"/>
      <c r="Q176" s="287"/>
      <c r="R176" s="287"/>
      <c r="S176" s="287"/>
      <c r="T176" s="288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9" t="s">
        <v>169</v>
      </c>
      <c r="AU176" s="289" t="s">
        <v>88</v>
      </c>
      <c r="AV176" s="16" t="s">
        <v>167</v>
      </c>
      <c r="AW176" s="16" t="s">
        <v>34</v>
      </c>
      <c r="AX176" s="16" t="s">
        <v>86</v>
      </c>
      <c r="AY176" s="289" t="s">
        <v>160</v>
      </c>
    </row>
    <row r="177" s="12" customFormat="1" ht="22.8" customHeight="1">
      <c r="A177" s="12"/>
      <c r="B177" s="212"/>
      <c r="C177" s="213"/>
      <c r="D177" s="214" t="s">
        <v>77</v>
      </c>
      <c r="E177" s="226" t="s">
        <v>161</v>
      </c>
      <c r="F177" s="226" t="s">
        <v>162</v>
      </c>
      <c r="G177" s="213"/>
      <c r="H177" s="213"/>
      <c r="I177" s="216"/>
      <c r="J177" s="227">
        <f>BK177</f>
        <v>0</v>
      </c>
      <c r="K177" s="213"/>
      <c r="L177" s="218"/>
      <c r="M177" s="219"/>
      <c r="N177" s="220"/>
      <c r="O177" s="220"/>
      <c r="P177" s="221">
        <f>SUM(P178:P183)</f>
        <v>0</v>
      </c>
      <c r="Q177" s="220"/>
      <c r="R177" s="221">
        <f>SUM(R178:R183)</f>
        <v>4.3604799999999999</v>
      </c>
      <c r="S177" s="220"/>
      <c r="T177" s="222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86</v>
      </c>
      <c r="AT177" s="224" t="s">
        <v>77</v>
      </c>
      <c r="AU177" s="224" t="s">
        <v>86</v>
      </c>
      <c r="AY177" s="223" t="s">
        <v>160</v>
      </c>
      <c r="BK177" s="225">
        <f>SUM(BK178:BK183)</f>
        <v>0</v>
      </c>
    </row>
    <row r="178" s="2" customFormat="1" ht="55.5" customHeight="1">
      <c r="A178" s="39"/>
      <c r="B178" s="40"/>
      <c r="C178" s="228" t="s">
        <v>292</v>
      </c>
      <c r="D178" s="228" t="s">
        <v>163</v>
      </c>
      <c r="E178" s="229" t="s">
        <v>2468</v>
      </c>
      <c r="F178" s="230" t="s">
        <v>2469</v>
      </c>
      <c r="G178" s="231" t="s">
        <v>319</v>
      </c>
      <c r="H178" s="232">
        <v>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2.2618</v>
      </c>
      <c r="R178" s="238">
        <f>Q178*H178</f>
        <v>2.2618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167</v>
      </c>
      <c r="AT178" s="240" t="s">
        <v>163</v>
      </c>
      <c r="AU178" s="240" t="s">
        <v>88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167</v>
      </c>
      <c r="BM178" s="240" t="s">
        <v>2470</v>
      </c>
    </row>
    <row r="179" s="2" customFormat="1">
      <c r="A179" s="39"/>
      <c r="B179" s="40"/>
      <c r="C179" s="41"/>
      <c r="D179" s="244" t="s">
        <v>186</v>
      </c>
      <c r="E179" s="41"/>
      <c r="F179" s="254" t="s">
        <v>2471</v>
      </c>
      <c r="G179" s="41"/>
      <c r="H179" s="41"/>
      <c r="I179" s="255"/>
      <c r="J179" s="41"/>
      <c r="K179" s="41"/>
      <c r="L179" s="45"/>
      <c r="M179" s="256"/>
      <c r="N179" s="25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186</v>
      </c>
      <c r="AU179" s="18" t="s">
        <v>88</v>
      </c>
    </row>
    <row r="180" s="2" customFormat="1" ht="21.75" customHeight="1">
      <c r="A180" s="39"/>
      <c r="B180" s="40"/>
      <c r="C180" s="228" t="s">
        <v>7</v>
      </c>
      <c r="D180" s="228" t="s">
        <v>163</v>
      </c>
      <c r="E180" s="229" t="s">
        <v>2472</v>
      </c>
      <c r="F180" s="230" t="s">
        <v>2473</v>
      </c>
      <c r="G180" s="231" t="s">
        <v>173</v>
      </c>
      <c r="H180" s="232">
        <v>12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0.17488999999999999</v>
      </c>
      <c r="R180" s="238">
        <f>Q180*H180</f>
        <v>2.0986799999999999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167</v>
      </c>
      <c r="AT180" s="240" t="s">
        <v>163</v>
      </c>
      <c r="AU180" s="240" t="s">
        <v>88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167</v>
      </c>
      <c r="BM180" s="240" t="s">
        <v>2474</v>
      </c>
    </row>
    <row r="181" s="2" customFormat="1" ht="66.75" customHeight="1">
      <c r="A181" s="39"/>
      <c r="B181" s="40"/>
      <c r="C181" s="228" t="s">
        <v>302</v>
      </c>
      <c r="D181" s="228" t="s">
        <v>163</v>
      </c>
      <c r="E181" s="229" t="s">
        <v>2475</v>
      </c>
      <c r="F181" s="230" t="s">
        <v>2476</v>
      </c>
      <c r="G181" s="231" t="s">
        <v>173</v>
      </c>
      <c r="H181" s="232">
        <v>1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167</v>
      </c>
      <c r="AT181" s="240" t="s">
        <v>163</v>
      </c>
      <c r="AU181" s="240" t="s">
        <v>88</v>
      </c>
      <c r="AY181" s="18" t="s">
        <v>160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167</v>
      </c>
      <c r="BM181" s="240" t="s">
        <v>2477</v>
      </c>
    </row>
    <row r="182" s="2" customFormat="1" ht="33" customHeight="1">
      <c r="A182" s="39"/>
      <c r="B182" s="40"/>
      <c r="C182" s="228" t="s">
        <v>306</v>
      </c>
      <c r="D182" s="228" t="s">
        <v>163</v>
      </c>
      <c r="E182" s="229" t="s">
        <v>2478</v>
      </c>
      <c r="F182" s="230" t="s">
        <v>2479</v>
      </c>
      <c r="G182" s="231" t="s">
        <v>173</v>
      </c>
      <c r="H182" s="232">
        <v>2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167</v>
      </c>
      <c r="AT182" s="240" t="s">
        <v>163</v>
      </c>
      <c r="AU182" s="240" t="s">
        <v>88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167</v>
      </c>
      <c r="BM182" s="240" t="s">
        <v>2480</v>
      </c>
    </row>
    <row r="183" s="2" customFormat="1" ht="21.75" customHeight="1">
      <c r="A183" s="39"/>
      <c r="B183" s="40"/>
      <c r="C183" s="228" t="s">
        <v>310</v>
      </c>
      <c r="D183" s="228" t="s">
        <v>163</v>
      </c>
      <c r="E183" s="229" t="s">
        <v>2481</v>
      </c>
      <c r="F183" s="230" t="s">
        <v>2482</v>
      </c>
      <c r="G183" s="231" t="s">
        <v>1036</v>
      </c>
      <c r="H183" s="232">
        <v>2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167</v>
      </c>
      <c r="AT183" s="240" t="s">
        <v>163</v>
      </c>
      <c r="AU183" s="240" t="s">
        <v>88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167</v>
      </c>
      <c r="BM183" s="240" t="s">
        <v>2483</v>
      </c>
    </row>
    <row r="184" s="12" customFormat="1" ht="22.8" customHeight="1">
      <c r="A184" s="12"/>
      <c r="B184" s="212"/>
      <c r="C184" s="213"/>
      <c r="D184" s="214" t="s">
        <v>77</v>
      </c>
      <c r="E184" s="226" t="s">
        <v>167</v>
      </c>
      <c r="F184" s="226" t="s">
        <v>2484</v>
      </c>
      <c r="G184" s="213"/>
      <c r="H184" s="213"/>
      <c r="I184" s="216"/>
      <c r="J184" s="227">
        <f>BK184</f>
        <v>0</v>
      </c>
      <c r="K184" s="213"/>
      <c r="L184" s="218"/>
      <c r="M184" s="219"/>
      <c r="N184" s="220"/>
      <c r="O184" s="220"/>
      <c r="P184" s="221">
        <f>SUM(P185:P189)</f>
        <v>0</v>
      </c>
      <c r="Q184" s="220"/>
      <c r="R184" s="221">
        <f>SUM(R185:R189)</f>
        <v>0.061588799999999999</v>
      </c>
      <c r="S184" s="220"/>
      <c r="T184" s="222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3" t="s">
        <v>86</v>
      </c>
      <c r="AT184" s="224" t="s">
        <v>77</v>
      </c>
      <c r="AU184" s="224" t="s">
        <v>86</v>
      </c>
      <c r="AY184" s="223" t="s">
        <v>160</v>
      </c>
      <c r="BK184" s="225">
        <f>SUM(BK185:BK189)</f>
        <v>0</v>
      </c>
    </row>
    <row r="185" s="2" customFormat="1" ht="16.5" customHeight="1">
      <c r="A185" s="39"/>
      <c r="B185" s="40"/>
      <c r="C185" s="228" t="s">
        <v>316</v>
      </c>
      <c r="D185" s="228" t="s">
        <v>163</v>
      </c>
      <c r="E185" s="229" t="s">
        <v>2485</v>
      </c>
      <c r="F185" s="230" t="s">
        <v>2486</v>
      </c>
      <c r="G185" s="231" t="s">
        <v>166</v>
      </c>
      <c r="H185" s="232">
        <v>1.2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167</v>
      </c>
      <c r="AT185" s="240" t="s">
        <v>163</v>
      </c>
      <c r="AU185" s="240" t="s">
        <v>88</v>
      </c>
      <c r="AY185" s="18" t="s">
        <v>160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167</v>
      </c>
      <c r="BM185" s="240" t="s">
        <v>2487</v>
      </c>
    </row>
    <row r="186" s="13" customFormat="1">
      <c r="A186" s="13"/>
      <c r="B186" s="242"/>
      <c r="C186" s="243"/>
      <c r="D186" s="244" t="s">
        <v>169</v>
      </c>
      <c r="E186" s="245" t="s">
        <v>1</v>
      </c>
      <c r="F186" s="246" t="s">
        <v>2488</v>
      </c>
      <c r="G186" s="243"/>
      <c r="H186" s="247">
        <v>1.2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169</v>
      </c>
      <c r="AU186" s="253" t="s">
        <v>88</v>
      </c>
      <c r="AV186" s="13" t="s">
        <v>88</v>
      </c>
      <c r="AW186" s="13" t="s">
        <v>34</v>
      </c>
      <c r="AX186" s="13" t="s">
        <v>86</v>
      </c>
      <c r="AY186" s="253" t="s">
        <v>160</v>
      </c>
    </row>
    <row r="187" s="2" customFormat="1" ht="21.75" customHeight="1">
      <c r="A187" s="39"/>
      <c r="B187" s="40"/>
      <c r="C187" s="228" t="s">
        <v>322</v>
      </c>
      <c r="D187" s="228" t="s">
        <v>163</v>
      </c>
      <c r="E187" s="229" t="s">
        <v>2489</v>
      </c>
      <c r="F187" s="230" t="s">
        <v>2490</v>
      </c>
      <c r="G187" s="231" t="s">
        <v>166</v>
      </c>
      <c r="H187" s="232">
        <v>1.8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167</v>
      </c>
      <c r="AT187" s="240" t="s">
        <v>163</v>
      </c>
      <c r="AU187" s="240" t="s">
        <v>88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167</v>
      </c>
      <c r="BM187" s="240" t="s">
        <v>2491</v>
      </c>
    </row>
    <row r="188" s="13" customFormat="1">
      <c r="A188" s="13"/>
      <c r="B188" s="242"/>
      <c r="C188" s="243"/>
      <c r="D188" s="244" t="s">
        <v>169</v>
      </c>
      <c r="E188" s="245" t="s">
        <v>1</v>
      </c>
      <c r="F188" s="246" t="s">
        <v>2492</v>
      </c>
      <c r="G188" s="243"/>
      <c r="H188" s="247">
        <v>1.8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169</v>
      </c>
      <c r="AU188" s="253" t="s">
        <v>88</v>
      </c>
      <c r="AV188" s="13" t="s">
        <v>88</v>
      </c>
      <c r="AW188" s="13" t="s">
        <v>34</v>
      </c>
      <c r="AX188" s="13" t="s">
        <v>86</v>
      </c>
      <c r="AY188" s="253" t="s">
        <v>160</v>
      </c>
    </row>
    <row r="189" s="2" customFormat="1" ht="21.75" customHeight="1">
      <c r="A189" s="39"/>
      <c r="B189" s="40"/>
      <c r="C189" s="228" t="s">
        <v>326</v>
      </c>
      <c r="D189" s="228" t="s">
        <v>163</v>
      </c>
      <c r="E189" s="229" t="s">
        <v>2493</v>
      </c>
      <c r="F189" s="230" t="s">
        <v>2494</v>
      </c>
      <c r="G189" s="231" t="s">
        <v>426</v>
      </c>
      <c r="H189" s="232">
        <v>0.071999999999999995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0.85540000000000005</v>
      </c>
      <c r="R189" s="238">
        <f>Q189*H189</f>
        <v>0.061588799999999999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167</v>
      </c>
      <c r="AT189" s="240" t="s">
        <v>163</v>
      </c>
      <c r="AU189" s="240" t="s">
        <v>88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167</v>
      </c>
      <c r="BM189" s="240" t="s">
        <v>2495</v>
      </c>
    </row>
    <row r="190" s="12" customFormat="1" ht="22.8" customHeight="1">
      <c r="A190" s="12"/>
      <c r="B190" s="212"/>
      <c r="C190" s="213"/>
      <c r="D190" s="214" t="s">
        <v>77</v>
      </c>
      <c r="E190" s="226" t="s">
        <v>181</v>
      </c>
      <c r="F190" s="226" t="s">
        <v>802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SUM(P191:P198)</f>
        <v>0</v>
      </c>
      <c r="Q190" s="220"/>
      <c r="R190" s="221">
        <f>SUM(R191:R198)</f>
        <v>179.85467499999999</v>
      </c>
      <c r="S190" s="220"/>
      <c r="T190" s="222">
        <f>SUM(T191:T198)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86</v>
      </c>
      <c r="AT190" s="224" t="s">
        <v>77</v>
      </c>
      <c r="AU190" s="224" t="s">
        <v>86</v>
      </c>
      <c r="AY190" s="223" t="s">
        <v>160</v>
      </c>
      <c r="BK190" s="225">
        <f>SUM(BK191:BK198)</f>
        <v>0</v>
      </c>
    </row>
    <row r="191" s="2" customFormat="1" ht="21.75" customHeight="1">
      <c r="A191" s="39"/>
      <c r="B191" s="40"/>
      <c r="C191" s="228" t="s">
        <v>330</v>
      </c>
      <c r="D191" s="228" t="s">
        <v>163</v>
      </c>
      <c r="E191" s="229" t="s">
        <v>803</v>
      </c>
      <c r="F191" s="230" t="s">
        <v>804</v>
      </c>
      <c r="G191" s="231" t="s">
        <v>209</v>
      </c>
      <c r="H191" s="232">
        <v>127.5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0.15765000000000001</v>
      </c>
      <c r="R191" s="238">
        <f>Q191*H191</f>
        <v>20.100375000000003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167</v>
      </c>
      <c r="AT191" s="240" t="s">
        <v>163</v>
      </c>
      <c r="AU191" s="240" t="s">
        <v>88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167</v>
      </c>
      <c r="BM191" s="240" t="s">
        <v>2496</v>
      </c>
    </row>
    <row r="192" s="2" customFormat="1" ht="21.75" customHeight="1">
      <c r="A192" s="39"/>
      <c r="B192" s="40"/>
      <c r="C192" s="228" t="s">
        <v>334</v>
      </c>
      <c r="D192" s="228" t="s">
        <v>163</v>
      </c>
      <c r="E192" s="229" t="s">
        <v>2497</v>
      </c>
      <c r="F192" s="230" t="s">
        <v>2498</v>
      </c>
      <c r="G192" s="231" t="s">
        <v>209</v>
      </c>
      <c r="H192" s="232">
        <v>127.5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0.48699999999999999</v>
      </c>
      <c r="R192" s="238">
        <f>Q192*H192</f>
        <v>62.092500000000001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167</v>
      </c>
      <c r="AT192" s="240" t="s">
        <v>163</v>
      </c>
      <c r="AU192" s="240" t="s">
        <v>88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167</v>
      </c>
      <c r="BM192" s="240" t="s">
        <v>2499</v>
      </c>
    </row>
    <row r="193" s="2" customFormat="1" ht="21.75" customHeight="1">
      <c r="A193" s="39"/>
      <c r="B193" s="40"/>
      <c r="C193" s="228" t="s">
        <v>338</v>
      </c>
      <c r="D193" s="228" t="s">
        <v>163</v>
      </c>
      <c r="E193" s="229" t="s">
        <v>2500</v>
      </c>
      <c r="F193" s="230" t="s">
        <v>2501</v>
      </c>
      <c r="G193" s="231" t="s">
        <v>209</v>
      </c>
      <c r="H193" s="232">
        <v>127.5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0.10362</v>
      </c>
      <c r="R193" s="238">
        <f>Q193*H193</f>
        <v>13.211550000000001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167</v>
      </c>
      <c r="AT193" s="240" t="s">
        <v>163</v>
      </c>
      <c r="AU193" s="240" t="s">
        <v>88</v>
      </c>
      <c r="AY193" s="18" t="s">
        <v>160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167</v>
      </c>
      <c r="BM193" s="240" t="s">
        <v>2502</v>
      </c>
    </row>
    <row r="194" s="14" customFormat="1">
      <c r="A194" s="14"/>
      <c r="B194" s="258"/>
      <c r="C194" s="259"/>
      <c r="D194" s="244" t="s">
        <v>169</v>
      </c>
      <c r="E194" s="260" t="s">
        <v>1</v>
      </c>
      <c r="F194" s="261" t="s">
        <v>2503</v>
      </c>
      <c r="G194" s="259"/>
      <c r="H194" s="260" t="s">
        <v>1</v>
      </c>
      <c r="I194" s="262"/>
      <c r="J194" s="259"/>
      <c r="K194" s="259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169</v>
      </c>
      <c r="AU194" s="267" t="s">
        <v>88</v>
      </c>
      <c r="AV194" s="14" t="s">
        <v>86</v>
      </c>
      <c r="AW194" s="14" t="s">
        <v>34</v>
      </c>
      <c r="AX194" s="14" t="s">
        <v>78</v>
      </c>
      <c r="AY194" s="267" t="s">
        <v>160</v>
      </c>
    </row>
    <row r="195" s="13" customFormat="1">
      <c r="A195" s="13"/>
      <c r="B195" s="242"/>
      <c r="C195" s="243"/>
      <c r="D195" s="244" t="s">
        <v>169</v>
      </c>
      <c r="E195" s="245" t="s">
        <v>1</v>
      </c>
      <c r="F195" s="246" t="s">
        <v>2504</v>
      </c>
      <c r="G195" s="243"/>
      <c r="H195" s="247">
        <v>127.5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169</v>
      </c>
      <c r="AU195" s="253" t="s">
        <v>88</v>
      </c>
      <c r="AV195" s="13" t="s">
        <v>88</v>
      </c>
      <c r="AW195" s="13" t="s">
        <v>34</v>
      </c>
      <c r="AX195" s="13" t="s">
        <v>86</v>
      </c>
      <c r="AY195" s="253" t="s">
        <v>160</v>
      </c>
    </row>
    <row r="196" s="2" customFormat="1" ht="16.5" customHeight="1">
      <c r="A196" s="39"/>
      <c r="B196" s="40"/>
      <c r="C196" s="290" t="s">
        <v>343</v>
      </c>
      <c r="D196" s="290" t="s">
        <v>311</v>
      </c>
      <c r="E196" s="291" t="s">
        <v>2505</v>
      </c>
      <c r="F196" s="292" t="s">
        <v>2506</v>
      </c>
      <c r="G196" s="293" t="s">
        <v>209</v>
      </c>
      <c r="H196" s="294">
        <v>140.25</v>
      </c>
      <c r="I196" s="295"/>
      <c r="J196" s="296">
        <f>ROUND(I196*H196,2)</f>
        <v>0</v>
      </c>
      <c r="K196" s="297"/>
      <c r="L196" s="298"/>
      <c r="M196" s="299" t="s">
        <v>1</v>
      </c>
      <c r="N196" s="300" t="s">
        <v>43</v>
      </c>
      <c r="O196" s="92"/>
      <c r="P196" s="238">
        <f>O196*H196</f>
        <v>0</v>
      </c>
      <c r="Q196" s="238">
        <v>0.153</v>
      </c>
      <c r="R196" s="238">
        <f>Q196*H196</f>
        <v>21.45825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222</v>
      </c>
      <c r="AT196" s="240" t="s">
        <v>311</v>
      </c>
      <c r="AU196" s="240" t="s">
        <v>88</v>
      </c>
      <c r="AY196" s="18" t="s">
        <v>160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167</v>
      </c>
      <c r="BM196" s="240" t="s">
        <v>2507</v>
      </c>
    </row>
    <row r="197" s="13" customFormat="1">
      <c r="A197" s="13"/>
      <c r="B197" s="242"/>
      <c r="C197" s="243"/>
      <c r="D197" s="244" t="s">
        <v>169</v>
      </c>
      <c r="E197" s="243"/>
      <c r="F197" s="246" t="s">
        <v>2508</v>
      </c>
      <c r="G197" s="243"/>
      <c r="H197" s="247">
        <v>140.25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169</v>
      </c>
      <c r="AU197" s="253" t="s">
        <v>88</v>
      </c>
      <c r="AV197" s="13" t="s">
        <v>88</v>
      </c>
      <c r="AW197" s="13" t="s">
        <v>4</v>
      </c>
      <c r="AX197" s="13" t="s">
        <v>86</v>
      </c>
      <c r="AY197" s="253" t="s">
        <v>160</v>
      </c>
    </row>
    <row r="198" s="2" customFormat="1" ht="21.75" customHeight="1">
      <c r="A198" s="39"/>
      <c r="B198" s="40"/>
      <c r="C198" s="228" t="s">
        <v>347</v>
      </c>
      <c r="D198" s="228" t="s">
        <v>163</v>
      </c>
      <c r="E198" s="229" t="s">
        <v>2509</v>
      </c>
      <c r="F198" s="230" t="s">
        <v>2510</v>
      </c>
      <c r="G198" s="231" t="s">
        <v>209</v>
      </c>
      <c r="H198" s="232">
        <v>127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0.496</v>
      </c>
      <c r="R198" s="238">
        <f>Q198*H198</f>
        <v>62.991999999999997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167</v>
      </c>
      <c r="AT198" s="240" t="s">
        <v>163</v>
      </c>
      <c r="AU198" s="240" t="s">
        <v>88</v>
      </c>
      <c r="AY198" s="18" t="s">
        <v>160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167</v>
      </c>
      <c r="BM198" s="240" t="s">
        <v>2511</v>
      </c>
    </row>
    <row r="199" s="12" customFormat="1" ht="22.8" customHeight="1">
      <c r="A199" s="12"/>
      <c r="B199" s="212"/>
      <c r="C199" s="213"/>
      <c r="D199" s="214" t="s">
        <v>77</v>
      </c>
      <c r="E199" s="226" t="s">
        <v>206</v>
      </c>
      <c r="F199" s="226" t="s">
        <v>221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SUM(P200:P201)</f>
        <v>0</v>
      </c>
      <c r="Q199" s="220"/>
      <c r="R199" s="221">
        <f>SUM(R200:R201)</f>
        <v>6.7966599999999993</v>
      </c>
      <c r="S199" s="220"/>
      <c r="T199" s="222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86</v>
      </c>
      <c r="AT199" s="224" t="s">
        <v>77</v>
      </c>
      <c r="AU199" s="224" t="s">
        <v>86</v>
      </c>
      <c r="AY199" s="223" t="s">
        <v>160</v>
      </c>
      <c r="BK199" s="225">
        <f>SUM(BK200:BK201)</f>
        <v>0</v>
      </c>
    </row>
    <row r="200" s="2" customFormat="1" ht="21.75" customHeight="1">
      <c r="A200" s="39"/>
      <c r="B200" s="40"/>
      <c r="C200" s="228" t="s">
        <v>351</v>
      </c>
      <c r="D200" s="228" t="s">
        <v>163</v>
      </c>
      <c r="E200" s="229" t="s">
        <v>2512</v>
      </c>
      <c r="F200" s="230" t="s">
        <v>2513</v>
      </c>
      <c r="G200" s="231" t="s">
        <v>209</v>
      </c>
      <c r="H200" s="232">
        <v>26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0.26140999999999998</v>
      </c>
      <c r="R200" s="238">
        <f>Q200*H200</f>
        <v>6.7966599999999993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167</v>
      </c>
      <c r="AT200" s="240" t="s">
        <v>163</v>
      </c>
      <c r="AU200" s="240" t="s">
        <v>88</v>
      </c>
      <c r="AY200" s="18" t="s">
        <v>160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167</v>
      </c>
      <c r="BM200" s="240" t="s">
        <v>2514</v>
      </c>
    </row>
    <row r="201" s="13" customFormat="1">
      <c r="A201" s="13"/>
      <c r="B201" s="242"/>
      <c r="C201" s="243"/>
      <c r="D201" s="244" t="s">
        <v>169</v>
      </c>
      <c r="E201" s="245" t="s">
        <v>1</v>
      </c>
      <c r="F201" s="246" t="s">
        <v>2515</v>
      </c>
      <c r="G201" s="243"/>
      <c r="H201" s="247">
        <v>26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169</v>
      </c>
      <c r="AU201" s="253" t="s">
        <v>88</v>
      </c>
      <c r="AV201" s="13" t="s">
        <v>88</v>
      </c>
      <c r="AW201" s="13" t="s">
        <v>34</v>
      </c>
      <c r="AX201" s="13" t="s">
        <v>86</v>
      </c>
      <c r="AY201" s="253" t="s">
        <v>160</v>
      </c>
    </row>
    <row r="202" s="12" customFormat="1" ht="22.8" customHeight="1">
      <c r="A202" s="12"/>
      <c r="B202" s="212"/>
      <c r="C202" s="213"/>
      <c r="D202" s="214" t="s">
        <v>77</v>
      </c>
      <c r="E202" s="226" t="s">
        <v>222</v>
      </c>
      <c r="F202" s="226" t="s">
        <v>301</v>
      </c>
      <c r="G202" s="213"/>
      <c r="H202" s="213"/>
      <c r="I202" s="216"/>
      <c r="J202" s="227">
        <f>BK202</f>
        <v>0</v>
      </c>
      <c r="K202" s="213"/>
      <c r="L202" s="218"/>
      <c r="M202" s="219"/>
      <c r="N202" s="220"/>
      <c r="O202" s="220"/>
      <c r="P202" s="221">
        <f>SUM(P203:P207)</f>
        <v>0</v>
      </c>
      <c r="Q202" s="220"/>
      <c r="R202" s="221">
        <f>SUM(R203:R207)</f>
        <v>0</v>
      </c>
      <c r="S202" s="220"/>
      <c r="T202" s="222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3" t="s">
        <v>86</v>
      </c>
      <c r="AT202" s="224" t="s">
        <v>77</v>
      </c>
      <c r="AU202" s="224" t="s">
        <v>86</v>
      </c>
      <c r="AY202" s="223" t="s">
        <v>160</v>
      </c>
      <c r="BK202" s="225">
        <f>SUM(BK203:BK207)</f>
        <v>0</v>
      </c>
    </row>
    <row r="203" s="2" customFormat="1" ht="33" customHeight="1">
      <c r="A203" s="39"/>
      <c r="B203" s="40"/>
      <c r="C203" s="228" t="s">
        <v>357</v>
      </c>
      <c r="D203" s="228" t="s">
        <v>163</v>
      </c>
      <c r="E203" s="229" t="s">
        <v>2516</v>
      </c>
      <c r="F203" s="230" t="s">
        <v>2517</v>
      </c>
      <c r="G203" s="231" t="s">
        <v>184</v>
      </c>
      <c r="H203" s="232">
        <v>35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167</v>
      </c>
      <c r="AT203" s="240" t="s">
        <v>163</v>
      </c>
      <c r="AU203" s="240" t="s">
        <v>88</v>
      </c>
      <c r="AY203" s="18" t="s">
        <v>160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167</v>
      </c>
      <c r="BM203" s="240" t="s">
        <v>2518</v>
      </c>
    </row>
    <row r="204" s="13" customFormat="1">
      <c r="A204" s="13"/>
      <c r="B204" s="242"/>
      <c r="C204" s="243"/>
      <c r="D204" s="244" t="s">
        <v>169</v>
      </c>
      <c r="E204" s="245" t="s">
        <v>1</v>
      </c>
      <c r="F204" s="246" t="s">
        <v>2519</v>
      </c>
      <c r="G204" s="243"/>
      <c r="H204" s="247">
        <v>35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169</v>
      </c>
      <c r="AU204" s="253" t="s">
        <v>88</v>
      </c>
      <c r="AV204" s="13" t="s">
        <v>88</v>
      </c>
      <c r="AW204" s="13" t="s">
        <v>34</v>
      </c>
      <c r="AX204" s="13" t="s">
        <v>78</v>
      </c>
      <c r="AY204" s="253" t="s">
        <v>160</v>
      </c>
    </row>
    <row r="205" s="16" customFormat="1">
      <c r="A205" s="16"/>
      <c r="B205" s="279"/>
      <c r="C205" s="280"/>
      <c r="D205" s="244" t="s">
        <v>169</v>
      </c>
      <c r="E205" s="281" t="s">
        <v>1</v>
      </c>
      <c r="F205" s="282" t="s">
        <v>205</v>
      </c>
      <c r="G205" s="280"/>
      <c r="H205" s="283">
        <v>35</v>
      </c>
      <c r="I205" s="284"/>
      <c r="J205" s="280"/>
      <c r="K205" s="280"/>
      <c r="L205" s="285"/>
      <c r="M205" s="286"/>
      <c r="N205" s="287"/>
      <c r="O205" s="287"/>
      <c r="P205" s="287"/>
      <c r="Q205" s="287"/>
      <c r="R205" s="287"/>
      <c r="S205" s="287"/>
      <c r="T205" s="288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89" t="s">
        <v>169</v>
      </c>
      <c r="AU205" s="289" t="s">
        <v>88</v>
      </c>
      <c r="AV205" s="16" t="s">
        <v>167</v>
      </c>
      <c r="AW205" s="16" t="s">
        <v>34</v>
      </c>
      <c r="AX205" s="16" t="s">
        <v>86</v>
      </c>
      <c r="AY205" s="289" t="s">
        <v>160</v>
      </c>
    </row>
    <row r="206" s="2" customFormat="1" ht="21.75" customHeight="1">
      <c r="A206" s="39"/>
      <c r="B206" s="40"/>
      <c r="C206" s="228" t="s">
        <v>362</v>
      </c>
      <c r="D206" s="228" t="s">
        <v>163</v>
      </c>
      <c r="E206" s="229" t="s">
        <v>2520</v>
      </c>
      <c r="F206" s="230" t="s">
        <v>2521</v>
      </c>
      <c r="G206" s="231" t="s">
        <v>1036</v>
      </c>
      <c r="H206" s="232">
        <v>1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167</v>
      </c>
      <c r="AT206" s="240" t="s">
        <v>163</v>
      </c>
      <c r="AU206" s="240" t="s">
        <v>88</v>
      </c>
      <c r="AY206" s="18" t="s">
        <v>160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167</v>
      </c>
      <c r="BM206" s="240" t="s">
        <v>2522</v>
      </c>
    </row>
    <row r="207" s="2" customFormat="1" ht="33" customHeight="1">
      <c r="A207" s="39"/>
      <c r="B207" s="40"/>
      <c r="C207" s="228" t="s">
        <v>366</v>
      </c>
      <c r="D207" s="228" t="s">
        <v>163</v>
      </c>
      <c r="E207" s="229" t="s">
        <v>2523</v>
      </c>
      <c r="F207" s="230" t="s">
        <v>2524</v>
      </c>
      <c r="G207" s="231" t="s">
        <v>1036</v>
      </c>
      <c r="H207" s="232">
        <v>1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167</v>
      </c>
      <c r="AT207" s="240" t="s">
        <v>163</v>
      </c>
      <c r="AU207" s="240" t="s">
        <v>88</v>
      </c>
      <c r="AY207" s="18" t="s">
        <v>160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167</v>
      </c>
      <c r="BM207" s="240" t="s">
        <v>2525</v>
      </c>
    </row>
    <row r="208" s="12" customFormat="1" ht="22.8" customHeight="1">
      <c r="A208" s="12"/>
      <c r="B208" s="212"/>
      <c r="C208" s="213"/>
      <c r="D208" s="214" t="s">
        <v>77</v>
      </c>
      <c r="E208" s="226" t="s">
        <v>226</v>
      </c>
      <c r="F208" s="226" t="s">
        <v>826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SUM(P209:P232)</f>
        <v>0</v>
      </c>
      <c r="Q208" s="220"/>
      <c r="R208" s="221">
        <f>SUM(R209:R232)</f>
        <v>35.997660000000003</v>
      </c>
      <c r="S208" s="220"/>
      <c r="T208" s="222">
        <f>SUM(T209:T232)</f>
        <v>46.687890000000003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86</v>
      </c>
      <c r="AT208" s="224" t="s">
        <v>77</v>
      </c>
      <c r="AU208" s="224" t="s">
        <v>86</v>
      </c>
      <c r="AY208" s="223" t="s">
        <v>160</v>
      </c>
      <c r="BK208" s="225">
        <f>SUM(BK209:BK232)</f>
        <v>0</v>
      </c>
    </row>
    <row r="209" s="2" customFormat="1" ht="21.75" customHeight="1">
      <c r="A209" s="39"/>
      <c r="B209" s="40"/>
      <c r="C209" s="228" t="s">
        <v>370</v>
      </c>
      <c r="D209" s="228" t="s">
        <v>163</v>
      </c>
      <c r="E209" s="229" t="s">
        <v>2526</v>
      </c>
      <c r="F209" s="230" t="s">
        <v>2527</v>
      </c>
      <c r="G209" s="231" t="s">
        <v>184</v>
      </c>
      <c r="H209" s="232">
        <v>114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0.20219000000000001</v>
      </c>
      <c r="R209" s="238">
        <f>Q209*H209</f>
        <v>23.049659999999999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167</v>
      </c>
      <c r="AT209" s="240" t="s">
        <v>163</v>
      </c>
      <c r="AU209" s="240" t="s">
        <v>88</v>
      </c>
      <c r="AY209" s="18" t="s">
        <v>160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167</v>
      </c>
      <c r="BM209" s="240" t="s">
        <v>2528</v>
      </c>
    </row>
    <row r="210" s="14" customFormat="1">
      <c r="A210" s="14"/>
      <c r="B210" s="258"/>
      <c r="C210" s="259"/>
      <c r="D210" s="244" t="s">
        <v>169</v>
      </c>
      <c r="E210" s="260" t="s">
        <v>1</v>
      </c>
      <c r="F210" s="261" t="s">
        <v>2503</v>
      </c>
      <c r="G210" s="259"/>
      <c r="H210" s="260" t="s">
        <v>1</v>
      </c>
      <c r="I210" s="262"/>
      <c r="J210" s="259"/>
      <c r="K210" s="259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169</v>
      </c>
      <c r="AU210" s="267" t="s">
        <v>88</v>
      </c>
      <c r="AV210" s="14" t="s">
        <v>86</v>
      </c>
      <c r="AW210" s="14" t="s">
        <v>34</v>
      </c>
      <c r="AX210" s="14" t="s">
        <v>78</v>
      </c>
      <c r="AY210" s="267" t="s">
        <v>160</v>
      </c>
    </row>
    <row r="211" s="13" customFormat="1">
      <c r="A211" s="13"/>
      <c r="B211" s="242"/>
      <c r="C211" s="243"/>
      <c r="D211" s="244" t="s">
        <v>169</v>
      </c>
      <c r="E211" s="245" t="s">
        <v>1</v>
      </c>
      <c r="F211" s="246" t="s">
        <v>754</v>
      </c>
      <c r="G211" s="243"/>
      <c r="H211" s="247">
        <v>114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169</v>
      </c>
      <c r="AU211" s="253" t="s">
        <v>88</v>
      </c>
      <c r="AV211" s="13" t="s">
        <v>88</v>
      </c>
      <c r="AW211" s="13" t="s">
        <v>34</v>
      </c>
      <c r="AX211" s="13" t="s">
        <v>86</v>
      </c>
      <c r="AY211" s="253" t="s">
        <v>160</v>
      </c>
    </row>
    <row r="212" s="2" customFormat="1" ht="16.5" customHeight="1">
      <c r="A212" s="39"/>
      <c r="B212" s="40"/>
      <c r="C212" s="290" t="s">
        <v>374</v>
      </c>
      <c r="D212" s="290" t="s">
        <v>311</v>
      </c>
      <c r="E212" s="291" t="s">
        <v>2529</v>
      </c>
      <c r="F212" s="292" t="s">
        <v>2530</v>
      </c>
      <c r="G212" s="293" t="s">
        <v>184</v>
      </c>
      <c r="H212" s="294">
        <v>114</v>
      </c>
      <c r="I212" s="295"/>
      <c r="J212" s="296">
        <f>ROUND(I212*H212,2)</f>
        <v>0</v>
      </c>
      <c r="K212" s="297"/>
      <c r="L212" s="298"/>
      <c r="M212" s="299" t="s">
        <v>1</v>
      </c>
      <c r="N212" s="300" t="s">
        <v>43</v>
      </c>
      <c r="O212" s="92"/>
      <c r="P212" s="238">
        <f>O212*H212</f>
        <v>0</v>
      </c>
      <c r="Q212" s="238">
        <v>0.10199999999999999</v>
      </c>
      <c r="R212" s="238">
        <f>Q212*H212</f>
        <v>11.628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222</v>
      </c>
      <c r="AT212" s="240" t="s">
        <v>311</v>
      </c>
      <c r="AU212" s="240" t="s">
        <v>88</v>
      </c>
      <c r="AY212" s="18" t="s">
        <v>160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167</v>
      </c>
      <c r="BM212" s="240" t="s">
        <v>2531</v>
      </c>
    </row>
    <row r="213" s="2" customFormat="1" ht="33" customHeight="1">
      <c r="A213" s="39"/>
      <c r="B213" s="40"/>
      <c r="C213" s="228" t="s">
        <v>378</v>
      </c>
      <c r="D213" s="228" t="s">
        <v>163</v>
      </c>
      <c r="E213" s="229" t="s">
        <v>2532</v>
      </c>
      <c r="F213" s="230" t="s">
        <v>2533</v>
      </c>
      <c r="G213" s="231" t="s">
        <v>184</v>
      </c>
      <c r="H213" s="232">
        <v>55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167</v>
      </c>
      <c r="AT213" s="240" t="s">
        <v>163</v>
      </c>
      <c r="AU213" s="240" t="s">
        <v>88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167</v>
      </c>
      <c r="BM213" s="240" t="s">
        <v>2534</v>
      </c>
    </row>
    <row r="214" s="14" customFormat="1">
      <c r="A214" s="14"/>
      <c r="B214" s="258"/>
      <c r="C214" s="259"/>
      <c r="D214" s="244" t="s">
        <v>169</v>
      </c>
      <c r="E214" s="260" t="s">
        <v>1</v>
      </c>
      <c r="F214" s="261" t="s">
        <v>2503</v>
      </c>
      <c r="G214" s="259"/>
      <c r="H214" s="260" t="s">
        <v>1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169</v>
      </c>
      <c r="AU214" s="267" t="s">
        <v>88</v>
      </c>
      <c r="AV214" s="14" t="s">
        <v>86</v>
      </c>
      <c r="AW214" s="14" t="s">
        <v>34</v>
      </c>
      <c r="AX214" s="14" t="s">
        <v>78</v>
      </c>
      <c r="AY214" s="267" t="s">
        <v>160</v>
      </c>
    </row>
    <row r="215" s="13" customFormat="1">
      <c r="A215" s="13"/>
      <c r="B215" s="242"/>
      <c r="C215" s="243"/>
      <c r="D215" s="244" t="s">
        <v>169</v>
      </c>
      <c r="E215" s="245" t="s">
        <v>1</v>
      </c>
      <c r="F215" s="246" t="s">
        <v>468</v>
      </c>
      <c r="G215" s="243"/>
      <c r="H215" s="247">
        <v>55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169</v>
      </c>
      <c r="AU215" s="253" t="s">
        <v>88</v>
      </c>
      <c r="AV215" s="13" t="s">
        <v>88</v>
      </c>
      <c r="AW215" s="13" t="s">
        <v>34</v>
      </c>
      <c r="AX215" s="13" t="s">
        <v>86</v>
      </c>
      <c r="AY215" s="253" t="s">
        <v>160</v>
      </c>
    </row>
    <row r="216" s="2" customFormat="1" ht="16.5" customHeight="1">
      <c r="A216" s="39"/>
      <c r="B216" s="40"/>
      <c r="C216" s="290" t="s">
        <v>382</v>
      </c>
      <c r="D216" s="290" t="s">
        <v>311</v>
      </c>
      <c r="E216" s="291" t="s">
        <v>2535</v>
      </c>
      <c r="F216" s="292" t="s">
        <v>2536</v>
      </c>
      <c r="G216" s="293" t="s">
        <v>184</v>
      </c>
      <c r="H216" s="294">
        <v>55</v>
      </c>
      <c r="I216" s="295"/>
      <c r="J216" s="296">
        <f>ROUND(I216*H216,2)</f>
        <v>0</v>
      </c>
      <c r="K216" s="297"/>
      <c r="L216" s="298"/>
      <c r="M216" s="299" t="s">
        <v>1</v>
      </c>
      <c r="N216" s="300" t="s">
        <v>43</v>
      </c>
      <c r="O216" s="92"/>
      <c r="P216" s="238">
        <f>O216*H216</f>
        <v>0</v>
      </c>
      <c r="Q216" s="238">
        <v>0.024</v>
      </c>
      <c r="R216" s="238">
        <f>Q216*H216</f>
        <v>1.3200000000000001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222</v>
      </c>
      <c r="AT216" s="240" t="s">
        <v>311</v>
      </c>
      <c r="AU216" s="240" t="s">
        <v>88</v>
      </c>
      <c r="AY216" s="18" t="s">
        <v>160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167</v>
      </c>
      <c r="BM216" s="240" t="s">
        <v>2537</v>
      </c>
    </row>
    <row r="217" s="2" customFormat="1" ht="21.75" customHeight="1">
      <c r="A217" s="39"/>
      <c r="B217" s="40"/>
      <c r="C217" s="228" t="s">
        <v>389</v>
      </c>
      <c r="D217" s="228" t="s">
        <v>163</v>
      </c>
      <c r="E217" s="229" t="s">
        <v>2538</v>
      </c>
      <c r="F217" s="230" t="s">
        <v>2539</v>
      </c>
      <c r="G217" s="231" t="s">
        <v>166</v>
      </c>
      <c r="H217" s="232">
        <v>15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167</v>
      </c>
      <c r="AT217" s="240" t="s">
        <v>163</v>
      </c>
      <c r="AU217" s="240" t="s">
        <v>88</v>
      </c>
      <c r="AY217" s="18" t="s">
        <v>160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167</v>
      </c>
      <c r="BM217" s="240" t="s">
        <v>2540</v>
      </c>
    </row>
    <row r="218" s="2" customFormat="1" ht="21.75" customHeight="1">
      <c r="A218" s="39"/>
      <c r="B218" s="40"/>
      <c r="C218" s="228" t="s">
        <v>394</v>
      </c>
      <c r="D218" s="228" t="s">
        <v>163</v>
      </c>
      <c r="E218" s="229" t="s">
        <v>2541</v>
      </c>
      <c r="F218" s="230" t="s">
        <v>2542</v>
      </c>
      <c r="G218" s="231" t="s">
        <v>166</v>
      </c>
      <c r="H218" s="232">
        <v>15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167</v>
      </c>
      <c r="AT218" s="240" t="s">
        <v>163</v>
      </c>
      <c r="AU218" s="240" t="s">
        <v>88</v>
      </c>
      <c r="AY218" s="18" t="s">
        <v>160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167</v>
      </c>
      <c r="BM218" s="240" t="s">
        <v>2543</v>
      </c>
    </row>
    <row r="219" s="2" customFormat="1" ht="21.75" customHeight="1">
      <c r="A219" s="39"/>
      <c r="B219" s="40"/>
      <c r="C219" s="228" t="s">
        <v>402</v>
      </c>
      <c r="D219" s="228" t="s">
        <v>163</v>
      </c>
      <c r="E219" s="229" t="s">
        <v>2544</v>
      </c>
      <c r="F219" s="230" t="s">
        <v>2545</v>
      </c>
      <c r="G219" s="231" t="s">
        <v>166</v>
      </c>
      <c r="H219" s="232">
        <v>15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167</v>
      </c>
      <c r="AT219" s="240" t="s">
        <v>163</v>
      </c>
      <c r="AU219" s="240" t="s">
        <v>88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167</v>
      </c>
      <c r="BM219" s="240" t="s">
        <v>2546</v>
      </c>
    </row>
    <row r="220" s="13" customFormat="1">
      <c r="A220" s="13"/>
      <c r="B220" s="242"/>
      <c r="C220" s="243"/>
      <c r="D220" s="244" t="s">
        <v>169</v>
      </c>
      <c r="E220" s="245" t="s">
        <v>1</v>
      </c>
      <c r="F220" s="246" t="s">
        <v>2547</v>
      </c>
      <c r="G220" s="243"/>
      <c r="H220" s="247">
        <v>15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169</v>
      </c>
      <c r="AU220" s="253" t="s">
        <v>88</v>
      </c>
      <c r="AV220" s="13" t="s">
        <v>88</v>
      </c>
      <c r="AW220" s="13" t="s">
        <v>34</v>
      </c>
      <c r="AX220" s="13" t="s">
        <v>86</v>
      </c>
      <c r="AY220" s="253" t="s">
        <v>160</v>
      </c>
    </row>
    <row r="221" s="2" customFormat="1" ht="21.75" customHeight="1">
      <c r="A221" s="39"/>
      <c r="B221" s="40"/>
      <c r="C221" s="228" t="s">
        <v>408</v>
      </c>
      <c r="D221" s="228" t="s">
        <v>163</v>
      </c>
      <c r="E221" s="229" t="s">
        <v>2548</v>
      </c>
      <c r="F221" s="230" t="s">
        <v>2549</v>
      </c>
      <c r="G221" s="231" t="s">
        <v>173</v>
      </c>
      <c r="H221" s="232">
        <v>2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0.16800000000000001</v>
      </c>
      <c r="T221" s="239">
        <f>S221*H221</f>
        <v>0.33600000000000002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167</v>
      </c>
      <c r="AT221" s="240" t="s">
        <v>163</v>
      </c>
      <c r="AU221" s="240" t="s">
        <v>88</v>
      </c>
      <c r="AY221" s="18" t="s">
        <v>160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167</v>
      </c>
      <c r="BM221" s="240" t="s">
        <v>2550</v>
      </c>
    </row>
    <row r="222" s="2" customFormat="1" ht="21.75" customHeight="1">
      <c r="A222" s="39"/>
      <c r="B222" s="40"/>
      <c r="C222" s="228" t="s">
        <v>412</v>
      </c>
      <c r="D222" s="228" t="s">
        <v>163</v>
      </c>
      <c r="E222" s="229" t="s">
        <v>2551</v>
      </c>
      <c r="F222" s="230" t="s">
        <v>2552</v>
      </c>
      <c r="G222" s="231" t="s">
        <v>173</v>
      </c>
      <c r="H222" s="232">
        <v>2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0.084000000000000005</v>
      </c>
      <c r="T222" s="239">
        <f>S222*H222</f>
        <v>0.16800000000000001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167</v>
      </c>
      <c r="AT222" s="240" t="s">
        <v>163</v>
      </c>
      <c r="AU222" s="240" t="s">
        <v>88</v>
      </c>
      <c r="AY222" s="18" t="s">
        <v>160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167</v>
      </c>
      <c r="BM222" s="240" t="s">
        <v>2553</v>
      </c>
    </row>
    <row r="223" s="2" customFormat="1" ht="21.75" customHeight="1">
      <c r="A223" s="39"/>
      <c r="B223" s="40"/>
      <c r="C223" s="228" t="s">
        <v>416</v>
      </c>
      <c r="D223" s="228" t="s">
        <v>163</v>
      </c>
      <c r="E223" s="229" t="s">
        <v>2554</v>
      </c>
      <c r="F223" s="230" t="s">
        <v>2555</v>
      </c>
      <c r="G223" s="231" t="s">
        <v>166</v>
      </c>
      <c r="H223" s="232">
        <v>7.9290000000000003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2.4100000000000001</v>
      </c>
      <c r="T223" s="239">
        <f>S223*H223</f>
        <v>19.108890000000002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167</v>
      </c>
      <c r="AT223" s="240" t="s">
        <v>163</v>
      </c>
      <c r="AU223" s="240" t="s">
        <v>88</v>
      </c>
      <c r="AY223" s="18" t="s">
        <v>160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167</v>
      </c>
      <c r="BM223" s="240" t="s">
        <v>2556</v>
      </c>
    </row>
    <row r="224" s="14" customFormat="1">
      <c r="A224" s="14"/>
      <c r="B224" s="258"/>
      <c r="C224" s="259"/>
      <c r="D224" s="244" t="s">
        <v>169</v>
      </c>
      <c r="E224" s="260" t="s">
        <v>1</v>
      </c>
      <c r="F224" s="261" t="s">
        <v>2557</v>
      </c>
      <c r="G224" s="259"/>
      <c r="H224" s="260" t="s">
        <v>1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169</v>
      </c>
      <c r="AU224" s="267" t="s">
        <v>88</v>
      </c>
      <c r="AV224" s="14" t="s">
        <v>86</v>
      </c>
      <c r="AW224" s="14" t="s">
        <v>34</v>
      </c>
      <c r="AX224" s="14" t="s">
        <v>78</v>
      </c>
      <c r="AY224" s="267" t="s">
        <v>160</v>
      </c>
    </row>
    <row r="225" s="13" customFormat="1">
      <c r="A225" s="13"/>
      <c r="B225" s="242"/>
      <c r="C225" s="243"/>
      <c r="D225" s="244" t="s">
        <v>169</v>
      </c>
      <c r="E225" s="245" t="s">
        <v>1</v>
      </c>
      <c r="F225" s="246" t="s">
        <v>2558</v>
      </c>
      <c r="G225" s="243"/>
      <c r="H225" s="247">
        <v>3.1499999999999999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169</v>
      </c>
      <c r="AU225" s="253" t="s">
        <v>88</v>
      </c>
      <c r="AV225" s="13" t="s">
        <v>88</v>
      </c>
      <c r="AW225" s="13" t="s">
        <v>34</v>
      </c>
      <c r="AX225" s="13" t="s">
        <v>78</v>
      </c>
      <c r="AY225" s="253" t="s">
        <v>160</v>
      </c>
    </row>
    <row r="226" s="13" customFormat="1">
      <c r="A226" s="13"/>
      <c r="B226" s="242"/>
      <c r="C226" s="243"/>
      <c r="D226" s="244" t="s">
        <v>169</v>
      </c>
      <c r="E226" s="245" t="s">
        <v>1</v>
      </c>
      <c r="F226" s="246" t="s">
        <v>2559</v>
      </c>
      <c r="G226" s="243"/>
      <c r="H226" s="247">
        <v>0.48299999999999998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169</v>
      </c>
      <c r="AU226" s="253" t="s">
        <v>88</v>
      </c>
      <c r="AV226" s="13" t="s">
        <v>88</v>
      </c>
      <c r="AW226" s="13" t="s">
        <v>34</v>
      </c>
      <c r="AX226" s="13" t="s">
        <v>78</v>
      </c>
      <c r="AY226" s="253" t="s">
        <v>160</v>
      </c>
    </row>
    <row r="227" s="13" customFormat="1">
      <c r="A227" s="13"/>
      <c r="B227" s="242"/>
      <c r="C227" s="243"/>
      <c r="D227" s="244" t="s">
        <v>169</v>
      </c>
      <c r="E227" s="245" t="s">
        <v>1</v>
      </c>
      <c r="F227" s="246" t="s">
        <v>2560</v>
      </c>
      <c r="G227" s="243"/>
      <c r="H227" s="247">
        <v>0.93000000000000005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169</v>
      </c>
      <c r="AU227" s="253" t="s">
        <v>88</v>
      </c>
      <c r="AV227" s="13" t="s">
        <v>88</v>
      </c>
      <c r="AW227" s="13" t="s">
        <v>34</v>
      </c>
      <c r="AX227" s="13" t="s">
        <v>78</v>
      </c>
      <c r="AY227" s="253" t="s">
        <v>160</v>
      </c>
    </row>
    <row r="228" s="13" customFormat="1">
      <c r="A228" s="13"/>
      <c r="B228" s="242"/>
      <c r="C228" s="243"/>
      <c r="D228" s="244" t="s">
        <v>169</v>
      </c>
      <c r="E228" s="245" t="s">
        <v>1</v>
      </c>
      <c r="F228" s="246" t="s">
        <v>2561</v>
      </c>
      <c r="G228" s="243"/>
      <c r="H228" s="247">
        <v>1.224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169</v>
      </c>
      <c r="AU228" s="253" t="s">
        <v>88</v>
      </c>
      <c r="AV228" s="13" t="s">
        <v>88</v>
      </c>
      <c r="AW228" s="13" t="s">
        <v>34</v>
      </c>
      <c r="AX228" s="13" t="s">
        <v>78</v>
      </c>
      <c r="AY228" s="253" t="s">
        <v>160</v>
      </c>
    </row>
    <row r="229" s="13" customFormat="1">
      <c r="A229" s="13"/>
      <c r="B229" s="242"/>
      <c r="C229" s="243"/>
      <c r="D229" s="244" t="s">
        <v>169</v>
      </c>
      <c r="E229" s="245" t="s">
        <v>1</v>
      </c>
      <c r="F229" s="246" t="s">
        <v>2562</v>
      </c>
      <c r="G229" s="243"/>
      <c r="H229" s="247">
        <v>1.0980000000000001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169</v>
      </c>
      <c r="AU229" s="253" t="s">
        <v>88</v>
      </c>
      <c r="AV229" s="13" t="s">
        <v>88</v>
      </c>
      <c r="AW229" s="13" t="s">
        <v>34</v>
      </c>
      <c r="AX229" s="13" t="s">
        <v>78</v>
      </c>
      <c r="AY229" s="253" t="s">
        <v>160</v>
      </c>
    </row>
    <row r="230" s="13" customFormat="1">
      <c r="A230" s="13"/>
      <c r="B230" s="242"/>
      <c r="C230" s="243"/>
      <c r="D230" s="244" t="s">
        <v>169</v>
      </c>
      <c r="E230" s="245" t="s">
        <v>1</v>
      </c>
      <c r="F230" s="246" t="s">
        <v>2563</v>
      </c>
      <c r="G230" s="243"/>
      <c r="H230" s="247">
        <v>1.044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169</v>
      </c>
      <c r="AU230" s="253" t="s">
        <v>88</v>
      </c>
      <c r="AV230" s="13" t="s">
        <v>88</v>
      </c>
      <c r="AW230" s="13" t="s">
        <v>34</v>
      </c>
      <c r="AX230" s="13" t="s">
        <v>78</v>
      </c>
      <c r="AY230" s="253" t="s">
        <v>160</v>
      </c>
    </row>
    <row r="231" s="16" customFormat="1">
      <c r="A231" s="16"/>
      <c r="B231" s="279"/>
      <c r="C231" s="280"/>
      <c r="D231" s="244" t="s">
        <v>169</v>
      </c>
      <c r="E231" s="281" t="s">
        <v>1</v>
      </c>
      <c r="F231" s="282" t="s">
        <v>205</v>
      </c>
      <c r="G231" s="280"/>
      <c r="H231" s="283">
        <v>7.9290000000000003</v>
      </c>
      <c r="I231" s="284"/>
      <c r="J231" s="280"/>
      <c r="K231" s="280"/>
      <c r="L231" s="285"/>
      <c r="M231" s="286"/>
      <c r="N231" s="287"/>
      <c r="O231" s="287"/>
      <c r="P231" s="287"/>
      <c r="Q231" s="287"/>
      <c r="R231" s="287"/>
      <c r="S231" s="287"/>
      <c r="T231" s="288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9" t="s">
        <v>169</v>
      </c>
      <c r="AU231" s="289" t="s">
        <v>88</v>
      </c>
      <c r="AV231" s="16" t="s">
        <v>167</v>
      </c>
      <c r="AW231" s="16" t="s">
        <v>34</v>
      </c>
      <c r="AX231" s="16" t="s">
        <v>86</v>
      </c>
      <c r="AY231" s="289" t="s">
        <v>160</v>
      </c>
    </row>
    <row r="232" s="2" customFormat="1" ht="16.5" customHeight="1">
      <c r="A232" s="39"/>
      <c r="B232" s="40"/>
      <c r="C232" s="228" t="s">
        <v>423</v>
      </c>
      <c r="D232" s="228" t="s">
        <v>163</v>
      </c>
      <c r="E232" s="229" t="s">
        <v>2564</v>
      </c>
      <c r="F232" s="230" t="s">
        <v>2565</v>
      </c>
      <c r="G232" s="231" t="s">
        <v>166</v>
      </c>
      <c r="H232" s="232">
        <v>15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1.8049999999999999</v>
      </c>
      <c r="T232" s="239">
        <f>S232*H232</f>
        <v>27.074999999999999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167</v>
      </c>
      <c r="AT232" s="240" t="s">
        <v>163</v>
      </c>
      <c r="AU232" s="240" t="s">
        <v>88</v>
      </c>
      <c r="AY232" s="18" t="s">
        <v>160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167</v>
      </c>
      <c r="BM232" s="240" t="s">
        <v>2566</v>
      </c>
    </row>
    <row r="233" s="12" customFormat="1" ht="22.8" customHeight="1">
      <c r="A233" s="12"/>
      <c r="B233" s="212"/>
      <c r="C233" s="213"/>
      <c r="D233" s="214" t="s">
        <v>77</v>
      </c>
      <c r="E233" s="226" t="s">
        <v>685</v>
      </c>
      <c r="F233" s="226" t="s">
        <v>453</v>
      </c>
      <c r="G233" s="213"/>
      <c r="H233" s="213"/>
      <c r="I233" s="216"/>
      <c r="J233" s="227">
        <f>BK233</f>
        <v>0</v>
      </c>
      <c r="K233" s="213"/>
      <c r="L233" s="218"/>
      <c r="M233" s="219"/>
      <c r="N233" s="220"/>
      <c r="O233" s="220"/>
      <c r="P233" s="221">
        <f>P234</f>
        <v>0</v>
      </c>
      <c r="Q233" s="220"/>
      <c r="R233" s="221">
        <f>R234</f>
        <v>0</v>
      </c>
      <c r="S233" s="220"/>
      <c r="T233" s="222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3" t="s">
        <v>86</v>
      </c>
      <c r="AT233" s="224" t="s">
        <v>77</v>
      </c>
      <c r="AU233" s="224" t="s">
        <v>86</v>
      </c>
      <c r="AY233" s="223" t="s">
        <v>160</v>
      </c>
      <c r="BK233" s="225">
        <f>BK234</f>
        <v>0</v>
      </c>
    </row>
    <row r="234" s="2" customFormat="1" ht="21.75" customHeight="1">
      <c r="A234" s="39"/>
      <c r="B234" s="40"/>
      <c r="C234" s="228" t="s">
        <v>429</v>
      </c>
      <c r="D234" s="228" t="s">
        <v>163</v>
      </c>
      <c r="E234" s="229" t="s">
        <v>877</v>
      </c>
      <c r="F234" s="230" t="s">
        <v>878</v>
      </c>
      <c r="G234" s="231" t="s">
        <v>426</v>
      </c>
      <c r="H234" s="232">
        <v>179.85499999999999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167</v>
      </c>
      <c r="AT234" s="240" t="s">
        <v>163</v>
      </c>
      <c r="AU234" s="240" t="s">
        <v>88</v>
      </c>
      <c r="AY234" s="18" t="s">
        <v>160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167</v>
      </c>
      <c r="BM234" s="240" t="s">
        <v>2567</v>
      </c>
    </row>
    <row r="235" s="12" customFormat="1" ht="22.8" customHeight="1">
      <c r="A235" s="12"/>
      <c r="B235" s="212"/>
      <c r="C235" s="213"/>
      <c r="D235" s="214" t="s">
        <v>77</v>
      </c>
      <c r="E235" s="226" t="s">
        <v>421</v>
      </c>
      <c r="F235" s="226" t="s">
        <v>422</v>
      </c>
      <c r="G235" s="213"/>
      <c r="H235" s="213"/>
      <c r="I235" s="216"/>
      <c r="J235" s="227">
        <f>BK235</f>
        <v>0</v>
      </c>
      <c r="K235" s="213"/>
      <c r="L235" s="218"/>
      <c r="M235" s="219"/>
      <c r="N235" s="220"/>
      <c r="O235" s="220"/>
      <c r="P235" s="221">
        <f>SUM(P236:P242)</f>
        <v>0</v>
      </c>
      <c r="Q235" s="220"/>
      <c r="R235" s="221">
        <f>SUM(R236:R242)</f>
        <v>0</v>
      </c>
      <c r="S235" s="220"/>
      <c r="T235" s="222">
        <f>SUM(T236:T242)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3" t="s">
        <v>86</v>
      </c>
      <c r="AT235" s="224" t="s">
        <v>77</v>
      </c>
      <c r="AU235" s="224" t="s">
        <v>86</v>
      </c>
      <c r="AY235" s="223" t="s">
        <v>160</v>
      </c>
      <c r="BK235" s="225">
        <f>SUM(BK236:BK242)</f>
        <v>0</v>
      </c>
    </row>
    <row r="236" s="2" customFormat="1" ht="21.75" customHeight="1">
      <c r="A236" s="39"/>
      <c r="B236" s="40"/>
      <c r="C236" s="228" t="s">
        <v>433</v>
      </c>
      <c r="D236" s="228" t="s">
        <v>163</v>
      </c>
      <c r="E236" s="229" t="s">
        <v>434</v>
      </c>
      <c r="F236" s="230" t="s">
        <v>1541</v>
      </c>
      <c r="G236" s="231" t="s">
        <v>426</v>
      </c>
      <c r="H236" s="232">
        <v>46.180999999999997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167</v>
      </c>
      <c r="AT236" s="240" t="s">
        <v>163</v>
      </c>
      <c r="AU236" s="240" t="s">
        <v>88</v>
      </c>
      <c r="AY236" s="18" t="s">
        <v>160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167</v>
      </c>
      <c r="BM236" s="240" t="s">
        <v>2568</v>
      </c>
    </row>
    <row r="237" s="2" customFormat="1" ht="21.75" customHeight="1">
      <c r="A237" s="39"/>
      <c r="B237" s="40"/>
      <c r="C237" s="228" t="s">
        <v>437</v>
      </c>
      <c r="D237" s="228" t="s">
        <v>163</v>
      </c>
      <c r="E237" s="229" t="s">
        <v>438</v>
      </c>
      <c r="F237" s="230" t="s">
        <v>439</v>
      </c>
      <c r="G237" s="231" t="s">
        <v>426</v>
      </c>
      <c r="H237" s="232">
        <v>877.43899999999996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167</v>
      </c>
      <c r="AT237" s="240" t="s">
        <v>163</v>
      </c>
      <c r="AU237" s="240" t="s">
        <v>88</v>
      </c>
      <c r="AY237" s="18" t="s">
        <v>160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167</v>
      </c>
      <c r="BM237" s="240" t="s">
        <v>2569</v>
      </c>
    </row>
    <row r="238" s="13" customFormat="1">
      <c r="A238" s="13"/>
      <c r="B238" s="242"/>
      <c r="C238" s="243"/>
      <c r="D238" s="244" t="s">
        <v>169</v>
      </c>
      <c r="E238" s="243"/>
      <c r="F238" s="246" t="s">
        <v>2570</v>
      </c>
      <c r="G238" s="243"/>
      <c r="H238" s="247">
        <v>877.43899999999996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169</v>
      </c>
      <c r="AU238" s="253" t="s">
        <v>88</v>
      </c>
      <c r="AV238" s="13" t="s">
        <v>88</v>
      </c>
      <c r="AW238" s="13" t="s">
        <v>4</v>
      </c>
      <c r="AX238" s="13" t="s">
        <v>86</v>
      </c>
      <c r="AY238" s="253" t="s">
        <v>160</v>
      </c>
    </row>
    <row r="239" s="2" customFormat="1" ht="33" customHeight="1">
      <c r="A239" s="39"/>
      <c r="B239" s="40"/>
      <c r="C239" s="228" t="s">
        <v>442</v>
      </c>
      <c r="D239" s="228" t="s">
        <v>163</v>
      </c>
      <c r="E239" s="229" t="s">
        <v>2571</v>
      </c>
      <c r="F239" s="230" t="s">
        <v>2572</v>
      </c>
      <c r="G239" s="231" t="s">
        <v>426</v>
      </c>
      <c r="H239" s="232">
        <v>46.183999999999998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167</v>
      </c>
      <c r="AT239" s="240" t="s">
        <v>163</v>
      </c>
      <c r="AU239" s="240" t="s">
        <v>88</v>
      </c>
      <c r="AY239" s="18" t="s">
        <v>160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167</v>
      </c>
      <c r="BM239" s="240" t="s">
        <v>2573</v>
      </c>
    </row>
    <row r="240" s="13" customFormat="1">
      <c r="A240" s="13"/>
      <c r="B240" s="242"/>
      <c r="C240" s="243"/>
      <c r="D240" s="244" t="s">
        <v>169</v>
      </c>
      <c r="E240" s="245" t="s">
        <v>1</v>
      </c>
      <c r="F240" s="246" t="s">
        <v>2574</v>
      </c>
      <c r="G240" s="243"/>
      <c r="H240" s="247">
        <v>19.109000000000002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169</v>
      </c>
      <c r="AU240" s="253" t="s">
        <v>88</v>
      </c>
      <c r="AV240" s="13" t="s">
        <v>88</v>
      </c>
      <c r="AW240" s="13" t="s">
        <v>34</v>
      </c>
      <c r="AX240" s="13" t="s">
        <v>78</v>
      </c>
      <c r="AY240" s="253" t="s">
        <v>160</v>
      </c>
    </row>
    <row r="241" s="13" customFormat="1">
      <c r="A241" s="13"/>
      <c r="B241" s="242"/>
      <c r="C241" s="243"/>
      <c r="D241" s="244" t="s">
        <v>169</v>
      </c>
      <c r="E241" s="245" t="s">
        <v>1</v>
      </c>
      <c r="F241" s="246" t="s">
        <v>2575</v>
      </c>
      <c r="G241" s="243"/>
      <c r="H241" s="247">
        <v>27.074999999999999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169</v>
      </c>
      <c r="AU241" s="253" t="s">
        <v>88</v>
      </c>
      <c r="AV241" s="13" t="s">
        <v>88</v>
      </c>
      <c r="AW241" s="13" t="s">
        <v>34</v>
      </c>
      <c r="AX241" s="13" t="s">
        <v>78</v>
      </c>
      <c r="AY241" s="253" t="s">
        <v>160</v>
      </c>
    </row>
    <row r="242" s="16" customFormat="1">
      <c r="A242" s="16"/>
      <c r="B242" s="279"/>
      <c r="C242" s="280"/>
      <c r="D242" s="244" t="s">
        <v>169</v>
      </c>
      <c r="E242" s="281" t="s">
        <v>1</v>
      </c>
      <c r="F242" s="282" t="s">
        <v>205</v>
      </c>
      <c r="G242" s="280"/>
      <c r="H242" s="283">
        <v>46.183999999999998</v>
      </c>
      <c r="I242" s="284"/>
      <c r="J242" s="280"/>
      <c r="K242" s="280"/>
      <c r="L242" s="285"/>
      <c r="M242" s="286"/>
      <c r="N242" s="287"/>
      <c r="O242" s="287"/>
      <c r="P242" s="287"/>
      <c r="Q242" s="287"/>
      <c r="R242" s="287"/>
      <c r="S242" s="287"/>
      <c r="T242" s="28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89" t="s">
        <v>169</v>
      </c>
      <c r="AU242" s="289" t="s">
        <v>88</v>
      </c>
      <c r="AV242" s="16" t="s">
        <v>167</v>
      </c>
      <c r="AW242" s="16" t="s">
        <v>34</v>
      </c>
      <c r="AX242" s="16" t="s">
        <v>86</v>
      </c>
      <c r="AY242" s="289" t="s">
        <v>160</v>
      </c>
    </row>
    <row r="243" s="12" customFormat="1" ht="25.92" customHeight="1">
      <c r="A243" s="12"/>
      <c r="B243" s="212"/>
      <c r="C243" s="213"/>
      <c r="D243" s="214" t="s">
        <v>77</v>
      </c>
      <c r="E243" s="215" t="s">
        <v>1289</v>
      </c>
      <c r="F243" s="215" t="s">
        <v>1290</v>
      </c>
      <c r="G243" s="213"/>
      <c r="H243" s="213"/>
      <c r="I243" s="216"/>
      <c r="J243" s="217">
        <f>BK243</f>
        <v>0</v>
      </c>
      <c r="K243" s="213"/>
      <c r="L243" s="218"/>
      <c r="M243" s="219"/>
      <c r="N243" s="220"/>
      <c r="O243" s="220"/>
      <c r="P243" s="221">
        <f>SUM(P244:P248)</f>
        <v>0</v>
      </c>
      <c r="Q243" s="220"/>
      <c r="R243" s="221">
        <f>SUM(R244:R248)</f>
        <v>0</v>
      </c>
      <c r="S243" s="220"/>
      <c r="T243" s="222">
        <f>SUM(T244:T248)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3" t="s">
        <v>86</v>
      </c>
      <c r="AT243" s="224" t="s">
        <v>77</v>
      </c>
      <c r="AU243" s="224" t="s">
        <v>78</v>
      </c>
      <c r="AY243" s="223" t="s">
        <v>160</v>
      </c>
      <c r="BK243" s="225">
        <f>SUM(BK244:BK248)</f>
        <v>0</v>
      </c>
    </row>
    <row r="244" s="2" customFormat="1" ht="21.75" customHeight="1">
      <c r="A244" s="39"/>
      <c r="B244" s="40"/>
      <c r="C244" s="228" t="s">
        <v>448</v>
      </c>
      <c r="D244" s="228" t="s">
        <v>163</v>
      </c>
      <c r="E244" s="229" t="s">
        <v>2576</v>
      </c>
      <c r="F244" s="230" t="s">
        <v>2577</v>
      </c>
      <c r="G244" s="231" t="s">
        <v>173</v>
      </c>
      <c r="H244" s="232">
        <v>4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167</v>
      </c>
      <c r="AT244" s="240" t="s">
        <v>163</v>
      </c>
      <c r="AU244" s="240" t="s">
        <v>86</v>
      </c>
      <c r="AY244" s="18" t="s">
        <v>160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167</v>
      </c>
      <c r="BM244" s="240" t="s">
        <v>2578</v>
      </c>
    </row>
    <row r="245" s="2" customFormat="1">
      <c r="A245" s="39"/>
      <c r="B245" s="40"/>
      <c r="C245" s="41"/>
      <c r="D245" s="244" t="s">
        <v>186</v>
      </c>
      <c r="E245" s="41"/>
      <c r="F245" s="254" t="s">
        <v>2579</v>
      </c>
      <c r="G245" s="41"/>
      <c r="H245" s="41"/>
      <c r="I245" s="255"/>
      <c r="J245" s="41"/>
      <c r="K245" s="41"/>
      <c r="L245" s="45"/>
      <c r="M245" s="256"/>
      <c r="N245" s="25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186</v>
      </c>
      <c r="AU245" s="18" t="s">
        <v>86</v>
      </c>
    </row>
    <row r="246" s="2" customFormat="1" ht="21.75" customHeight="1">
      <c r="A246" s="39"/>
      <c r="B246" s="40"/>
      <c r="C246" s="228" t="s">
        <v>454</v>
      </c>
      <c r="D246" s="228" t="s">
        <v>163</v>
      </c>
      <c r="E246" s="229" t="s">
        <v>2580</v>
      </c>
      <c r="F246" s="230" t="s">
        <v>2581</v>
      </c>
      <c r="G246" s="231" t="s">
        <v>173</v>
      </c>
      <c r="H246" s="232">
        <v>2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167</v>
      </c>
      <c r="AT246" s="240" t="s">
        <v>163</v>
      </c>
      <c r="AU246" s="240" t="s">
        <v>86</v>
      </c>
      <c r="AY246" s="18" t="s">
        <v>160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167</v>
      </c>
      <c r="BM246" s="240" t="s">
        <v>2582</v>
      </c>
    </row>
    <row r="247" s="2" customFormat="1">
      <c r="A247" s="39"/>
      <c r="B247" s="40"/>
      <c r="C247" s="41"/>
      <c r="D247" s="244" t="s">
        <v>186</v>
      </c>
      <c r="E247" s="41"/>
      <c r="F247" s="254" t="s">
        <v>2583</v>
      </c>
      <c r="G247" s="41"/>
      <c r="H247" s="41"/>
      <c r="I247" s="255"/>
      <c r="J247" s="41"/>
      <c r="K247" s="41"/>
      <c r="L247" s="45"/>
      <c r="M247" s="256"/>
      <c r="N247" s="25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186</v>
      </c>
      <c r="AU247" s="18" t="s">
        <v>86</v>
      </c>
    </row>
    <row r="248" s="2" customFormat="1" ht="21.75" customHeight="1">
      <c r="A248" s="39"/>
      <c r="B248" s="40"/>
      <c r="C248" s="228" t="s">
        <v>462</v>
      </c>
      <c r="D248" s="228" t="s">
        <v>163</v>
      </c>
      <c r="E248" s="229" t="s">
        <v>1299</v>
      </c>
      <c r="F248" s="230" t="s">
        <v>2584</v>
      </c>
      <c r="G248" s="231" t="s">
        <v>319</v>
      </c>
      <c r="H248" s="232">
        <v>1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167</v>
      </c>
      <c r="AT248" s="240" t="s">
        <v>163</v>
      </c>
      <c r="AU248" s="240" t="s">
        <v>86</v>
      </c>
      <c r="AY248" s="18" t="s">
        <v>160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167</v>
      </c>
      <c r="BM248" s="240" t="s">
        <v>2585</v>
      </c>
    </row>
    <row r="249" s="12" customFormat="1" ht="25.92" customHeight="1">
      <c r="A249" s="12"/>
      <c r="B249" s="212"/>
      <c r="C249" s="213"/>
      <c r="D249" s="214" t="s">
        <v>77</v>
      </c>
      <c r="E249" s="215" t="s">
        <v>458</v>
      </c>
      <c r="F249" s="215" t="s">
        <v>459</v>
      </c>
      <c r="G249" s="213"/>
      <c r="H249" s="213"/>
      <c r="I249" s="216"/>
      <c r="J249" s="217">
        <f>BK249</f>
        <v>0</v>
      </c>
      <c r="K249" s="213"/>
      <c r="L249" s="218"/>
      <c r="M249" s="219"/>
      <c r="N249" s="220"/>
      <c r="O249" s="220"/>
      <c r="P249" s="221">
        <f>P250+P256+P263</f>
        <v>0</v>
      </c>
      <c r="Q249" s="220"/>
      <c r="R249" s="221">
        <f>R250+R256+R263</f>
        <v>0.01106</v>
      </c>
      <c r="S249" s="220"/>
      <c r="T249" s="222">
        <f>T250+T256+T263</f>
        <v>0.20000000000000001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3" t="s">
        <v>88</v>
      </c>
      <c r="AT249" s="224" t="s">
        <v>77</v>
      </c>
      <c r="AU249" s="224" t="s">
        <v>78</v>
      </c>
      <c r="AY249" s="223" t="s">
        <v>160</v>
      </c>
      <c r="BK249" s="225">
        <f>BK250+BK256+BK263</f>
        <v>0</v>
      </c>
    </row>
    <row r="250" s="12" customFormat="1" ht="22.8" customHeight="1">
      <c r="A250" s="12"/>
      <c r="B250" s="212"/>
      <c r="C250" s="213"/>
      <c r="D250" s="214" t="s">
        <v>77</v>
      </c>
      <c r="E250" s="226" t="s">
        <v>1551</v>
      </c>
      <c r="F250" s="226" t="s">
        <v>1552</v>
      </c>
      <c r="G250" s="213"/>
      <c r="H250" s="213"/>
      <c r="I250" s="216"/>
      <c r="J250" s="227">
        <f>BK250</f>
        <v>0</v>
      </c>
      <c r="K250" s="213"/>
      <c r="L250" s="218"/>
      <c r="M250" s="219"/>
      <c r="N250" s="220"/>
      <c r="O250" s="220"/>
      <c r="P250" s="221">
        <f>SUM(P251:P255)</f>
        <v>0</v>
      </c>
      <c r="Q250" s="220"/>
      <c r="R250" s="221">
        <f>SUM(R251:R255)</f>
        <v>0.0097600000000000013</v>
      </c>
      <c r="S250" s="220"/>
      <c r="T250" s="222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3" t="s">
        <v>88</v>
      </c>
      <c r="AT250" s="224" t="s">
        <v>77</v>
      </c>
      <c r="AU250" s="224" t="s">
        <v>86</v>
      </c>
      <c r="AY250" s="223" t="s">
        <v>160</v>
      </c>
      <c r="BK250" s="225">
        <f>SUM(BK251:BK255)</f>
        <v>0</v>
      </c>
    </row>
    <row r="251" s="2" customFormat="1" ht="33" customHeight="1">
      <c r="A251" s="39"/>
      <c r="B251" s="40"/>
      <c r="C251" s="228" t="s">
        <v>468</v>
      </c>
      <c r="D251" s="228" t="s">
        <v>163</v>
      </c>
      <c r="E251" s="229" t="s">
        <v>2586</v>
      </c>
      <c r="F251" s="230" t="s">
        <v>2587</v>
      </c>
      <c r="G251" s="231" t="s">
        <v>209</v>
      </c>
      <c r="H251" s="232">
        <v>61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263</v>
      </c>
      <c r="AT251" s="240" t="s">
        <v>163</v>
      </c>
      <c r="AU251" s="240" t="s">
        <v>88</v>
      </c>
      <c r="AY251" s="18" t="s">
        <v>160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263</v>
      </c>
      <c r="BM251" s="240" t="s">
        <v>2588</v>
      </c>
    </row>
    <row r="252" s="13" customFormat="1">
      <c r="A252" s="13"/>
      <c r="B252" s="242"/>
      <c r="C252" s="243"/>
      <c r="D252" s="244" t="s">
        <v>169</v>
      </c>
      <c r="E252" s="245" t="s">
        <v>1</v>
      </c>
      <c r="F252" s="246" t="s">
        <v>2589</v>
      </c>
      <c r="G252" s="243"/>
      <c r="H252" s="247">
        <v>61</v>
      </c>
      <c r="I252" s="248"/>
      <c r="J252" s="243"/>
      <c r="K252" s="243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169</v>
      </c>
      <c r="AU252" s="253" t="s">
        <v>88</v>
      </c>
      <c r="AV252" s="13" t="s">
        <v>88</v>
      </c>
      <c r="AW252" s="13" t="s">
        <v>34</v>
      </c>
      <c r="AX252" s="13" t="s">
        <v>78</v>
      </c>
      <c r="AY252" s="253" t="s">
        <v>160</v>
      </c>
    </row>
    <row r="253" s="16" customFormat="1">
      <c r="A253" s="16"/>
      <c r="B253" s="279"/>
      <c r="C253" s="280"/>
      <c r="D253" s="244" t="s">
        <v>169</v>
      </c>
      <c r="E253" s="281" t="s">
        <v>1</v>
      </c>
      <c r="F253" s="282" t="s">
        <v>205</v>
      </c>
      <c r="G253" s="280"/>
      <c r="H253" s="283">
        <v>61</v>
      </c>
      <c r="I253" s="284"/>
      <c r="J253" s="280"/>
      <c r="K253" s="280"/>
      <c r="L253" s="285"/>
      <c r="M253" s="286"/>
      <c r="N253" s="287"/>
      <c r="O253" s="287"/>
      <c r="P253" s="287"/>
      <c r="Q253" s="287"/>
      <c r="R253" s="287"/>
      <c r="S253" s="287"/>
      <c r="T253" s="288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89" t="s">
        <v>169</v>
      </c>
      <c r="AU253" s="289" t="s">
        <v>88</v>
      </c>
      <c r="AV253" s="16" t="s">
        <v>167</v>
      </c>
      <c r="AW253" s="16" t="s">
        <v>34</v>
      </c>
      <c r="AX253" s="16" t="s">
        <v>86</v>
      </c>
      <c r="AY253" s="289" t="s">
        <v>160</v>
      </c>
    </row>
    <row r="254" s="2" customFormat="1" ht="21.75" customHeight="1">
      <c r="A254" s="39"/>
      <c r="B254" s="40"/>
      <c r="C254" s="228" t="s">
        <v>472</v>
      </c>
      <c r="D254" s="228" t="s">
        <v>163</v>
      </c>
      <c r="E254" s="229" t="s">
        <v>2590</v>
      </c>
      <c r="F254" s="230" t="s">
        <v>2591</v>
      </c>
      <c r="G254" s="231" t="s">
        <v>184</v>
      </c>
      <c r="H254" s="232">
        <v>61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0.00016000000000000001</v>
      </c>
      <c r="R254" s="238">
        <f>Q254*H254</f>
        <v>0.0097600000000000013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263</v>
      </c>
      <c r="AT254" s="240" t="s">
        <v>163</v>
      </c>
      <c r="AU254" s="240" t="s">
        <v>88</v>
      </c>
      <c r="AY254" s="18" t="s">
        <v>160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263</v>
      </c>
      <c r="BM254" s="240" t="s">
        <v>2592</v>
      </c>
    </row>
    <row r="255" s="2" customFormat="1" ht="21.75" customHeight="1">
      <c r="A255" s="39"/>
      <c r="B255" s="40"/>
      <c r="C255" s="228" t="s">
        <v>476</v>
      </c>
      <c r="D255" s="228" t="s">
        <v>163</v>
      </c>
      <c r="E255" s="229" t="s">
        <v>2593</v>
      </c>
      <c r="F255" s="230" t="s">
        <v>2594</v>
      </c>
      <c r="G255" s="231" t="s">
        <v>541</v>
      </c>
      <c r="H255" s="301"/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263</v>
      </c>
      <c r="AT255" s="240" t="s">
        <v>163</v>
      </c>
      <c r="AU255" s="240" t="s">
        <v>88</v>
      </c>
      <c r="AY255" s="18" t="s">
        <v>160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263</v>
      </c>
      <c r="BM255" s="240" t="s">
        <v>2595</v>
      </c>
    </row>
    <row r="256" s="12" customFormat="1" ht="22.8" customHeight="1">
      <c r="A256" s="12"/>
      <c r="B256" s="212"/>
      <c r="C256" s="213"/>
      <c r="D256" s="214" t="s">
        <v>77</v>
      </c>
      <c r="E256" s="226" t="s">
        <v>638</v>
      </c>
      <c r="F256" s="226" t="s">
        <v>639</v>
      </c>
      <c r="G256" s="213"/>
      <c r="H256" s="213"/>
      <c r="I256" s="216"/>
      <c r="J256" s="227">
        <f>BK256</f>
        <v>0</v>
      </c>
      <c r="K256" s="213"/>
      <c r="L256" s="218"/>
      <c r="M256" s="219"/>
      <c r="N256" s="220"/>
      <c r="O256" s="220"/>
      <c r="P256" s="221">
        <f>SUM(P257:P262)</f>
        <v>0</v>
      </c>
      <c r="Q256" s="220"/>
      <c r="R256" s="221">
        <f>SUM(R257:R262)</f>
        <v>0.00030000000000000003</v>
      </c>
      <c r="S256" s="220"/>
      <c r="T256" s="222">
        <f>SUM(T257:T262)</f>
        <v>0.20000000000000001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3" t="s">
        <v>88</v>
      </c>
      <c r="AT256" s="224" t="s">
        <v>77</v>
      </c>
      <c r="AU256" s="224" t="s">
        <v>86</v>
      </c>
      <c r="AY256" s="223" t="s">
        <v>160</v>
      </c>
      <c r="BK256" s="225">
        <f>SUM(BK257:BK262)</f>
        <v>0</v>
      </c>
    </row>
    <row r="257" s="2" customFormat="1" ht="21.75" customHeight="1">
      <c r="A257" s="39"/>
      <c r="B257" s="40"/>
      <c r="C257" s="228" t="s">
        <v>480</v>
      </c>
      <c r="D257" s="228" t="s">
        <v>163</v>
      </c>
      <c r="E257" s="229" t="s">
        <v>2596</v>
      </c>
      <c r="F257" s="230" t="s">
        <v>2597</v>
      </c>
      <c r="G257" s="231" t="s">
        <v>173</v>
      </c>
      <c r="H257" s="232">
        <v>4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6.0000000000000002E-05</v>
      </c>
      <c r="R257" s="238">
        <f>Q257*H257</f>
        <v>0.00024000000000000001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263</v>
      </c>
      <c r="AT257" s="240" t="s">
        <v>163</v>
      </c>
      <c r="AU257" s="240" t="s">
        <v>88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263</v>
      </c>
      <c r="BM257" s="240" t="s">
        <v>2598</v>
      </c>
    </row>
    <row r="258" s="2" customFormat="1">
      <c r="A258" s="39"/>
      <c r="B258" s="40"/>
      <c r="C258" s="41"/>
      <c r="D258" s="244" t="s">
        <v>186</v>
      </c>
      <c r="E258" s="41"/>
      <c r="F258" s="254" t="s">
        <v>2599</v>
      </c>
      <c r="G258" s="41"/>
      <c r="H258" s="41"/>
      <c r="I258" s="255"/>
      <c r="J258" s="41"/>
      <c r="K258" s="41"/>
      <c r="L258" s="45"/>
      <c r="M258" s="256"/>
      <c r="N258" s="25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186</v>
      </c>
      <c r="AU258" s="18" t="s">
        <v>88</v>
      </c>
    </row>
    <row r="259" s="2" customFormat="1" ht="16.5" customHeight="1">
      <c r="A259" s="39"/>
      <c r="B259" s="40"/>
      <c r="C259" s="228" t="s">
        <v>484</v>
      </c>
      <c r="D259" s="228" t="s">
        <v>163</v>
      </c>
      <c r="E259" s="229" t="s">
        <v>2600</v>
      </c>
      <c r="F259" s="230" t="s">
        <v>2601</v>
      </c>
      <c r="G259" s="231" t="s">
        <v>173</v>
      </c>
      <c r="H259" s="232">
        <v>1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6.0000000000000002E-05</v>
      </c>
      <c r="R259" s="238">
        <f>Q259*H259</f>
        <v>6.0000000000000002E-05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263</v>
      </c>
      <c r="AT259" s="240" t="s">
        <v>163</v>
      </c>
      <c r="AU259" s="240" t="s">
        <v>88</v>
      </c>
      <c r="AY259" s="18" t="s">
        <v>160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263</v>
      </c>
      <c r="BM259" s="240" t="s">
        <v>2602</v>
      </c>
    </row>
    <row r="260" s="2" customFormat="1">
      <c r="A260" s="39"/>
      <c r="B260" s="40"/>
      <c r="C260" s="41"/>
      <c r="D260" s="244" t="s">
        <v>186</v>
      </c>
      <c r="E260" s="41"/>
      <c r="F260" s="254" t="s">
        <v>2599</v>
      </c>
      <c r="G260" s="41"/>
      <c r="H260" s="41"/>
      <c r="I260" s="255"/>
      <c r="J260" s="41"/>
      <c r="K260" s="41"/>
      <c r="L260" s="45"/>
      <c r="M260" s="256"/>
      <c r="N260" s="25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186</v>
      </c>
      <c r="AU260" s="18" t="s">
        <v>88</v>
      </c>
    </row>
    <row r="261" s="2" customFormat="1" ht="21.75" customHeight="1">
      <c r="A261" s="39"/>
      <c r="B261" s="40"/>
      <c r="C261" s="228" t="s">
        <v>489</v>
      </c>
      <c r="D261" s="228" t="s">
        <v>163</v>
      </c>
      <c r="E261" s="229" t="s">
        <v>1002</v>
      </c>
      <c r="F261" s="230" t="s">
        <v>2603</v>
      </c>
      <c r="G261" s="231" t="s">
        <v>1004</v>
      </c>
      <c r="H261" s="232">
        <v>200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0.001</v>
      </c>
      <c r="T261" s="239">
        <f>S261*H261</f>
        <v>0.20000000000000001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263</v>
      </c>
      <c r="AT261" s="240" t="s">
        <v>163</v>
      </c>
      <c r="AU261" s="240" t="s">
        <v>88</v>
      </c>
      <c r="AY261" s="18" t="s">
        <v>160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263</v>
      </c>
      <c r="BM261" s="240" t="s">
        <v>2604</v>
      </c>
    </row>
    <row r="262" s="2" customFormat="1" ht="21.75" customHeight="1">
      <c r="A262" s="39"/>
      <c r="B262" s="40"/>
      <c r="C262" s="228" t="s">
        <v>494</v>
      </c>
      <c r="D262" s="228" t="s">
        <v>163</v>
      </c>
      <c r="E262" s="229" t="s">
        <v>676</v>
      </c>
      <c r="F262" s="230" t="s">
        <v>677</v>
      </c>
      <c r="G262" s="231" t="s">
        <v>541</v>
      </c>
      <c r="H262" s="301"/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263</v>
      </c>
      <c r="AT262" s="240" t="s">
        <v>163</v>
      </c>
      <c r="AU262" s="240" t="s">
        <v>88</v>
      </c>
      <c r="AY262" s="18" t="s">
        <v>160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263</v>
      </c>
      <c r="BM262" s="240" t="s">
        <v>2605</v>
      </c>
    </row>
    <row r="263" s="12" customFormat="1" ht="22.8" customHeight="1">
      <c r="A263" s="12"/>
      <c r="B263" s="212"/>
      <c r="C263" s="213"/>
      <c r="D263" s="214" t="s">
        <v>77</v>
      </c>
      <c r="E263" s="226" t="s">
        <v>679</v>
      </c>
      <c r="F263" s="226" t="s">
        <v>680</v>
      </c>
      <c r="G263" s="213"/>
      <c r="H263" s="213"/>
      <c r="I263" s="216"/>
      <c r="J263" s="227">
        <f>BK263</f>
        <v>0</v>
      </c>
      <c r="K263" s="213"/>
      <c r="L263" s="218"/>
      <c r="M263" s="219"/>
      <c r="N263" s="220"/>
      <c r="O263" s="220"/>
      <c r="P263" s="221">
        <f>SUM(P264:P267)</f>
        <v>0</v>
      </c>
      <c r="Q263" s="220"/>
      <c r="R263" s="221">
        <f>SUM(R264:R267)</f>
        <v>0.001</v>
      </c>
      <c r="S263" s="220"/>
      <c r="T263" s="222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3" t="s">
        <v>88</v>
      </c>
      <c r="AT263" s="224" t="s">
        <v>77</v>
      </c>
      <c r="AU263" s="224" t="s">
        <v>86</v>
      </c>
      <c r="AY263" s="223" t="s">
        <v>160</v>
      </c>
      <c r="BK263" s="225">
        <f>SUM(BK264:BK267)</f>
        <v>0</v>
      </c>
    </row>
    <row r="264" s="2" customFormat="1" ht="21.75" customHeight="1">
      <c r="A264" s="39"/>
      <c r="B264" s="40"/>
      <c r="C264" s="228" t="s">
        <v>498</v>
      </c>
      <c r="D264" s="228" t="s">
        <v>163</v>
      </c>
      <c r="E264" s="229" t="s">
        <v>682</v>
      </c>
      <c r="F264" s="230" t="s">
        <v>2606</v>
      </c>
      <c r="G264" s="231" t="s">
        <v>209</v>
      </c>
      <c r="H264" s="232">
        <v>2.5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2.0000000000000002E-05</v>
      </c>
      <c r="R264" s="238">
        <f>Q264*H264</f>
        <v>5.0000000000000002E-05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263</v>
      </c>
      <c r="AT264" s="240" t="s">
        <v>163</v>
      </c>
      <c r="AU264" s="240" t="s">
        <v>88</v>
      </c>
      <c r="AY264" s="18" t="s">
        <v>160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263</v>
      </c>
      <c r="BM264" s="240" t="s">
        <v>2607</v>
      </c>
    </row>
    <row r="265" s="2" customFormat="1" ht="21.75" customHeight="1">
      <c r="A265" s="39"/>
      <c r="B265" s="40"/>
      <c r="C265" s="228" t="s">
        <v>505</v>
      </c>
      <c r="D265" s="228" t="s">
        <v>163</v>
      </c>
      <c r="E265" s="229" t="s">
        <v>686</v>
      </c>
      <c r="F265" s="230" t="s">
        <v>687</v>
      </c>
      <c r="G265" s="231" t="s">
        <v>209</v>
      </c>
      <c r="H265" s="232">
        <v>2.5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0.00013999999999999999</v>
      </c>
      <c r="R265" s="238">
        <f>Q265*H265</f>
        <v>0.00034999999999999994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263</v>
      </c>
      <c r="AT265" s="240" t="s">
        <v>163</v>
      </c>
      <c r="AU265" s="240" t="s">
        <v>88</v>
      </c>
      <c r="AY265" s="18" t="s">
        <v>160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263</v>
      </c>
      <c r="BM265" s="240" t="s">
        <v>2608</v>
      </c>
    </row>
    <row r="266" s="2" customFormat="1" ht="21.75" customHeight="1">
      <c r="A266" s="39"/>
      <c r="B266" s="40"/>
      <c r="C266" s="228" t="s">
        <v>509</v>
      </c>
      <c r="D266" s="228" t="s">
        <v>163</v>
      </c>
      <c r="E266" s="229" t="s">
        <v>690</v>
      </c>
      <c r="F266" s="230" t="s">
        <v>691</v>
      </c>
      <c r="G266" s="231" t="s">
        <v>209</v>
      </c>
      <c r="H266" s="232">
        <v>2.5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0.00012</v>
      </c>
      <c r="R266" s="238">
        <f>Q266*H266</f>
        <v>0.00030000000000000003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263</v>
      </c>
      <c r="AT266" s="240" t="s">
        <v>163</v>
      </c>
      <c r="AU266" s="240" t="s">
        <v>88</v>
      </c>
      <c r="AY266" s="18" t="s">
        <v>160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263</v>
      </c>
      <c r="BM266" s="240" t="s">
        <v>2609</v>
      </c>
    </row>
    <row r="267" s="2" customFormat="1" ht="21.75" customHeight="1">
      <c r="A267" s="39"/>
      <c r="B267" s="40"/>
      <c r="C267" s="228" t="s">
        <v>516</v>
      </c>
      <c r="D267" s="228" t="s">
        <v>163</v>
      </c>
      <c r="E267" s="229" t="s">
        <v>694</v>
      </c>
      <c r="F267" s="230" t="s">
        <v>695</v>
      </c>
      <c r="G267" s="231" t="s">
        <v>209</v>
      </c>
      <c r="H267" s="232">
        <v>2.5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0.00012</v>
      </c>
      <c r="R267" s="238">
        <f>Q267*H267</f>
        <v>0.00030000000000000003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263</v>
      </c>
      <c r="AT267" s="240" t="s">
        <v>163</v>
      </c>
      <c r="AU267" s="240" t="s">
        <v>88</v>
      </c>
      <c r="AY267" s="18" t="s">
        <v>160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263</v>
      </c>
      <c r="BM267" s="240" t="s">
        <v>2610</v>
      </c>
    </row>
    <row r="268" s="12" customFormat="1" ht="25.92" customHeight="1">
      <c r="A268" s="12"/>
      <c r="B268" s="212"/>
      <c r="C268" s="213"/>
      <c r="D268" s="214" t="s">
        <v>77</v>
      </c>
      <c r="E268" s="215" t="s">
        <v>311</v>
      </c>
      <c r="F268" s="215" t="s">
        <v>1979</v>
      </c>
      <c r="G268" s="213"/>
      <c r="H268" s="213"/>
      <c r="I268" s="216"/>
      <c r="J268" s="217">
        <f>BK268</f>
        <v>0</v>
      </c>
      <c r="K268" s="213"/>
      <c r="L268" s="218"/>
      <c r="M268" s="219"/>
      <c r="N268" s="220"/>
      <c r="O268" s="220"/>
      <c r="P268" s="221">
        <f>P269</f>
        <v>0</v>
      </c>
      <c r="Q268" s="220"/>
      <c r="R268" s="221">
        <f>R269</f>
        <v>0.0074999999999999997</v>
      </c>
      <c r="S268" s="220"/>
      <c r="T268" s="222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3" t="s">
        <v>161</v>
      </c>
      <c r="AT268" s="224" t="s">
        <v>77</v>
      </c>
      <c r="AU268" s="224" t="s">
        <v>78</v>
      </c>
      <c r="AY268" s="223" t="s">
        <v>160</v>
      </c>
      <c r="BK268" s="225">
        <f>BK269</f>
        <v>0</v>
      </c>
    </row>
    <row r="269" s="12" customFormat="1" ht="22.8" customHeight="1">
      <c r="A269" s="12"/>
      <c r="B269" s="212"/>
      <c r="C269" s="213"/>
      <c r="D269" s="214" t="s">
        <v>77</v>
      </c>
      <c r="E269" s="226" t="s">
        <v>2611</v>
      </c>
      <c r="F269" s="226" t="s">
        <v>2612</v>
      </c>
      <c r="G269" s="213"/>
      <c r="H269" s="213"/>
      <c r="I269" s="216"/>
      <c r="J269" s="227">
        <f>BK269</f>
        <v>0</v>
      </c>
      <c r="K269" s="213"/>
      <c r="L269" s="218"/>
      <c r="M269" s="219"/>
      <c r="N269" s="220"/>
      <c r="O269" s="220"/>
      <c r="P269" s="221">
        <f>SUM(P270:P275)</f>
        <v>0</v>
      </c>
      <c r="Q269" s="220"/>
      <c r="R269" s="221">
        <f>SUM(R270:R275)</f>
        <v>0.0074999999999999997</v>
      </c>
      <c r="S269" s="220"/>
      <c r="T269" s="222">
        <f>SUM(T270:T275)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3" t="s">
        <v>161</v>
      </c>
      <c r="AT269" s="224" t="s">
        <v>77</v>
      </c>
      <c r="AU269" s="224" t="s">
        <v>86</v>
      </c>
      <c r="AY269" s="223" t="s">
        <v>160</v>
      </c>
      <c r="BK269" s="225">
        <f>SUM(BK270:BK275)</f>
        <v>0</v>
      </c>
    </row>
    <row r="270" s="2" customFormat="1" ht="21.75" customHeight="1">
      <c r="A270" s="39"/>
      <c r="B270" s="40"/>
      <c r="C270" s="228" t="s">
        <v>524</v>
      </c>
      <c r="D270" s="228" t="s">
        <v>163</v>
      </c>
      <c r="E270" s="229" t="s">
        <v>2613</v>
      </c>
      <c r="F270" s="230" t="s">
        <v>2614</v>
      </c>
      <c r="G270" s="231" t="s">
        <v>184</v>
      </c>
      <c r="H270" s="232">
        <v>10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509</v>
      </c>
      <c r="AT270" s="240" t="s">
        <v>163</v>
      </c>
      <c r="AU270" s="240" t="s">
        <v>88</v>
      </c>
      <c r="AY270" s="18" t="s">
        <v>160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509</v>
      </c>
      <c r="BM270" s="240" t="s">
        <v>2615</v>
      </c>
    </row>
    <row r="271" s="2" customFormat="1">
      <c r="A271" s="39"/>
      <c r="B271" s="40"/>
      <c r="C271" s="41"/>
      <c r="D271" s="244" t="s">
        <v>186</v>
      </c>
      <c r="E271" s="41"/>
      <c r="F271" s="254" t="s">
        <v>2616</v>
      </c>
      <c r="G271" s="41"/>
      <c r="H271" s="41"/>
      <c r="I271" s="255"/>
      <c r="J271" s="41"/>
      <c r="K271" s="41"/>
      <c r="L271" s="45"/>
      <c r="M271" s="256"/>
      <c r="N271" s="25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186</v>
      </c>
      <c r="AU271" s="18" t="s">
        <v>88</v>
      </c>
    </row>
    <row r="272" s="13" customFormat="1">
      <c r="A272" s="13"/>
      <c r="B272" s="242"/>
      <c r="C272" s="243"/>
      <c r="D272" s="244" t="s">
        <v>169</v>
      </c>
      <c r="E272" s="245" t="s">
        <v>1</v>
      </c>
      <c r="F272" s="246" t="s">
        <v>230</v>
      </c>
      <c r="G272" s="243"/>
      <c r="H272" s="247">
        <v>10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169</v>
      </c>
      <c r="AU272" s="253" t="s">
        <v>88</v>
      </c>
      <c r="AV272" s="13" t="s">
        <v>88</v>
      </c>
      <c r="AW272" s="13" t="s">
        <v>34</v>
      </c>
      <c r="AX272" s="13" t="s">
        <v>78</v>
      </c>
      <c r="AY272" s="253" t="s">
        <v>160</v>
      </c>
    </row>
    <row r="273" s="16" customFormat="1">
      <c r="A273" s="16"/>
      <c r="B273" s="279"/>
      <c r="C273" s="280"/>
      <c r="D273" s="244" t="s">
        <v>169</v>
      </c>
      <c r="E273" s="281" t="s">
        <v>1</v>
      </c>
      <c r="F273" s="282" t="s">
        <v>205</v>
      </c>
      <c r="G273" s="280"/>
      <c r="H273" s="283">
        <v>10</v>
      </c>
      <c r="I273" s="284"/>
      <c r="J273" s="280"/>
      <c r="K273" s="280"/>
      <c r="L273" s="285"/>
      <c r="M273" s="286"/>
      <c r="N273" s="287"/>
      <c r="O273" s="287"/>
      <c r="P273" s="287"/>
      <c r="Q273" s="287"/>
      <c r="R273" s="287"/>
      <c r="S273" s="287"/>
      <c r="T273" s="288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89" t="s">
        <v>169</v>
      </c>
      <c r="AU273" s="289" t="s">
        <v>88</v>
      </c>
      <c r="AV273" s="16" t="s">
        <v>167</v>
      </c>
      <c r="AW273" s="16" t="s">
        <v>34</v>
      </c>
      <c r="AX273" s="16" t="s">
        <v>86</v>
      </c>
      <c r="AY273" s="289" t="s">
        <v>160</v>
      </c>
    </row>
    <row r="274" s="2" customFormat="1" ht="33" customHeight="1">
      <c r="A274" s="39"/>
      <c r="B274" s="40"/>
      <c r="C274" s="290" t="s">
        <v>530</v>
      </c>
      <c r="D274" s="290" t="s">
        <v>311</v>
      </c>
      <c r="E274" s="291" t="s">
        <v>2617</v>
      </c>
      <c r="F274" s="292" t="s">
        <v>2618</v>
      </c>
      <c r="G274" s="293" t="s">
        <v>184</v>
      </c>
      <c r="H274" s="294">
        <v>10</v>
      </c>
      <c r="I274" s="295"/>
      <c r="J274" s="296">
        <f>ROUND(I274*H274,2)</f>
        <v>0</v>
      </c>
      <c r="K274" s="297"/>
      <c r="L274" s="298"/>
      <c r="M274" s="299" t="s">
        <v>1</v>
      </c>
      <c r="N274" s="300" t="s">
        <v>43</v>
      </c>
      <c r="O274" s="92"/>
      <c r="P274" s="238">
        <f>O274*H274</f>
        <v>0</v>
      </c>
      <c r="Q274" s="238">
        <v>0.00075000000000000002</v>
      </c>
      <c r="R274" s="238">
        <f>Q274*H274</f>
        <v>0.0074999999999999997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1847</v>
      </c>
      <c r="AT274" s="240" t="s">
        <v>311</v>
      </c>
      <c r="AU274" s="240" t="s">
        <v>88</v>
      </c>
      <c r="AY274" s="18" t="s">
        <v>160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1847</v>
      </c>
      <c r="BM274" s="240" t="s">
        <v>2619</v>
      </c>
    </row>
    <row r="275" s="13" customFormat="1">
      <c r="A275" s="13"/>
      <c r="B275" s="242"/>
      <c r="C275" s="243"/>
      <c r="D275" s="244" t="s">
        <v>169</v>
      </c>
      <c r="E275" s="243"/>
      <c r="F275" s="246" t="s">
        <v>2620</v>
      </c>
      <c r="G275" s="243"/>
      <c r="H275" s="247">
        <v>10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169</v>
      </c>
      <c r="AU275" s="253" t="s">
        <v>88</v>
      </c>
      <c r="AV275" s="13" t="s">
        <v>88</v>
      </c>
      <c r="AW275" s="13" t="s">
        <v>4</v>
      </c>
      <c r="AX275" s="13" t="s">
        <v>86</v>
      </c>
      <c r="AY275" s="253" t="s">
        <v>160</v>
      </c>
    </row>
    <row r="276" s="12" customFormat="1" ht="25.92" customHeight="1">
      <c r="A276" s="12"/>
      <c r="B276" s="212"/>
      <c r="C276" s="213"/>
      <c r="D276" s="214" t="s">
        <v>77</v>
      </c>
      <c r="E276" s="215" t="s">
        <v>1023</v>
      </c>
      <c r="F276" s="215" t="s">
        <v>1999</v>
      </c>
      <c r="G276" s="213"/>
      <c r="H276" s="213"/>
      <c r="I276" s="216"/>
      <c r="J276" s="217">
        <f>BK276</f>
        <v>0</v>
      </c>
      <c r="K276" s="213"/>
      <c r="L276" s="218"/>
      <c r="M276" s="219"/>
      <c r="N276" s="220"/>
      <c r="O276" s="220"/>
      <c r="P276" s="221">
        <f>P277</f>
        <v>0</v>
      </c>
      <c r="Q276" s="220"/>
      <c r="R276" s="221">
        <f>R277</f>
        <v>0</v>
      </c>
      <c r="S276" s="220"/>
      <c r="T276" s="222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3" t="s">
        <v>167</v>
      </c>
      <c r="AT276" s="224" t="s">
        <v>77</v>
      </c>
      <c r="AU276" s="224" t="s">
        <v>78</v>
      </c>
      <c r="AY276" s="223" t="s">
        <v>160</v>
      </c>
      <c r="BK276" s="225">
        <f>BK277</f>
        <v>0</v>
      </c>
    </row>
    <row r="277" s="2" customFormat="1" ht="33" customHeight="1">
      <c r="A277" s="39"/>
      <c r="B277" s="40"/>
      <c r="C277" s="228" t="s">
        <v>534</v>
      </c>
      <c r="D277" s="228" t="s">
        <v>163</v>
      </c>
      <c r="E277" s="229" t="s">
        <v>2621</v>
      </c>
      <c r="F277" s="230" t="s">
        <v>2622</v>
      </c>
      <c r="G277" s="231" t="s">
        <v>319</v>
      </c>
      <c r="H277" s="232">
        <v>1</v>
      </c>
      <c r="I277" s="233"/>
      <c r="J277" s="234">
        <f>ROUND(I277*H277,2)</f>
        <v>0</v>
      </c>
      <c r="K277" s="235"/>
      <c r="L277" s="45"/>
      <c r="M277" s="310" t="s">
        <v>1</v>
      </c>
      <c r="N277" s="311" t="s">
        <v>43</v>
      </c>
      <c r="O277" s="304"/>
      <c r="P277" s="308">
        <f>O277*H277</f>
        <v>0</v>
      </c>
      <c r="Q277" s="308">
        <v>0</v>
      </c>
      <c r="R277" s="308">
        <f>Q277*H277</f>
        <v>0</v>
      </c>
      <c r="S277" s="308">
        <v>0</v>
      </c>
      <c r="T277" s="30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2623</v>
      </c>
      <c r="AT277" s="240" t="s">
        <v>163</v>
      </c>
      <c r="AU277" s="240" t="s">
        <v>86</v>
      </c>
      <c r="AY277" s="18" t="s">
        <v>160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2623</v>
      </c>
      <c r="BM277" s="240" t="s">
        <v>2624</v>
      </c>
    </row>
    <row r="278" s="2" customFormat="1" ht="6.96" customHeight="1">
      <c r="A278" s="39"/>
      <c r="B278" s="67"/>
      <c r="C278" s="68"/>
      <c r="D278" s="68"/>
      <c r="E278" s="68"/>
      <c r="F278" s="68"/>
      <c r="G278" s="68"/>
      <c r="H278" s="68"/>
      <c r="I278" s="68"/>
      <c r="J278" s="68"/>
      <c r="K278" s="68"/>
      <c r="L278" s="45"/>
      <c r="M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</row>
  </sheetData>
  <sheetProtection sheet="1" autoFilter="0" formatColumns="0" formatRows="0" objects="1" scenarios="1" spinCount="100000" saltValue="7s8RC9KPRVkmPD/dVSUZiLmS5Jn3Sq4Jb8hoK6fZ4jtrGdrfQYOj0bRe5VXelJFY4CBxD7bTYyrGsBV+6dHUMg==" hashValue="OK7Pci/waFetnacbgDriQ9gxgDQ9yOAZgDPK7dTc7mNLDZVbHlG0JvmfUiP09+WTWnRx7t+lKJK+sr68mc581Q==" algorithmName="SHA-512" password="CC35"/>
  <autoFilter ref="C134:K277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2021-05-28T11:55:34Z</dcterms:created>
  <dcterms:modified xsi:type="dcterms:W3CDTF">2021-05-28T11:55:48Z</dcterms:modified>
</cp:coreProperties>
</file>