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OPRAVNÉ PRÁCE 2021\REALIZACE\SSZT\SSZT (-63321028-)P+R Oprava zab.zař. v ŽST Tlumačov\Žádosti o vysvětlení ZD\Dodatečná informace č.4\Do E-ZAKu\"/>
    </mc:Choice>
  </mc:AlternateContent>
  <bookViews>
    <workbookView xWindow="0" yWindow="0" windowWidth="25200" windowHeight="11895"/>
  </bookViews>
  <sheets>
    <sheet name="Rekapitulace stavby" sheetId="1" r:id="rId1"/>
    <sheet name="PS 01.1 - Oprava SZZ a zk..." sheetId="2" r:id="rId2"/>
    <sheet name="PS 01.2 - Oprava navazují..." sheetId="3" r:id="rId3"/>
    <sheet name="PS 01.3 - Materiál dodáva..." sheetId="4" r:id="rId4"/>
    <sheet name="PS 01.4 - Provizorní SZZ" sheetId="5" r:id="rId5"/>
    <sheet name="PS 02 - VON pro opravu za..." sheetId="6" r:id="rId6"/>
    <sheet name="PS 03.1 - Demontáž sdělov..." sheetId="7" r:id="rId7"/>
    <sheet name="PS 03.2 - Úpravy zařízení..." sheetId="8" r:id="rId8"/>
    <sheet name="PS 03.3 - Úpravy zařízení..." sheetId="9" r:id="rId9"/>
    <sheet name="PS 03.4 - Úprava kamerové..." sheetId="10" r:id="rId10"/>
    <sheet name="PS 03.5 - Úprava DDTS ŽDS" sheetId="11" r:id="rId11"/>
    <sheet name="PS 04 - MOK" sheetId="12" r:id="rId12"/>
    <sheet name="PS 05 - DDTS ŽDC" sheetId="13" r:id="rId13"/>
    <sheet name="PS 06 - DŘT" sheetId="14" r:id="rId14"/>
    <sheet name="PS 07 - Trafostanice" sheetId="15" r:id="rId15"/>
    <sheet name="SO 08 - EOV" sheetId="16" r:id="rId16"/>
    <sheet name="SO 09.0 - Osvětlení a roz..." sheetId="17" r:id="rId17"/>
    <sheet name="SO 09.1 - Zemní práce" sheetId="18" r:id="rId18"/>
    <sheet name="SO 09.2 - Osvětlení podch..." sheetId="19" r:id="rId19"/>
    <sheet name="SO 10 - DOÚO" sheetId="20" r:id="rId20"/>
    <sheet name="SO 11 - Elektroinstalace ..." sheetId="21" r:id="rId21"/>
    <sheet name="PS 12 - VON pro úpravy SE..." sheetId="22" r:id="rId22"/>
  </sheets>
  <definedNames>
    <definedName name="_xlnm._FilterDatabase" localSheetId="1" hidden="1">'PS 01.1 - Oprava SZZ a zk...'!$C$120:$K$356</definedName>
    <definedName name="_xlnm._FilterDatabase" localSheetId="2" hidden="1">'PS 01.2 - Oprava navazují...'!$C$122:$K$142</definedName>
    <definedName name="_xlnm._FilterDatabase" localSheetId="3" hidden="1">'PS 01.3 - Materiál dodáva...'!$C$120:$K$138</definedName>
    <definedName name="_xlnm._FilterDatabase" localSheetId="4" hidden="1">'PS 01.4 - Provizorní SZZ'!$C$120:$K$212</definedName>
    <definedName name="_xlnm._FilterDatabase" localSheetId="5" hidden="1">'PS 02 - VON pro opravu za...'!$C$116:$K$132</definedName>
    <definedName name="_xlnm._FilterDatabase" localSheetId="6" hidden="1">'PS 03.1 - Demontáž sdělov...'!$C$120:$K$138</definedName>
    <definedName name="_xlnm._FilterDatabase" localSheetId="7" hidden="1">'PS 03.2 - Úpravy zařízení...'!$C$119:$K$146</definedName>
    <definedName name="_xlnm._FilterDatabase" localSheetId="8" hidden="1">'PS 03.3 - Úpravy zařízení...'!$C$120:$K$138</definedName>
    <definedName name="_xlnm._FilterDatabase" localSheetId="9" hidden="1">'PS 03.4 - Úprava kamerové...'!$C$119:$K$212</definedName>
    <definedName name="_xlnm._FilterDatabase" localSheetId="10" hidden="1">'PS 03.5 - Úprava DDTS ŽDS'!$C$120:$K$128</definedName>
    <definedName name="_xlnm._FilterDatabase" localSheetId="11" hidden="1">'PS 04 - MOK'!$C$118:$K$190</definedName>
    <definedName name="_xlnm._FilterDatabase" localSheetId="12" hidden="1">'PS 05 - DDTS ŽDC'!$C$116:$K$134</definedName>
    <definedName name="_xlnm._FilterDatabase" localSheetId="13" hidden="1">'PS 06 - DŘT'!$C$116:$K$170</definedName>
    <definedName name="_xlnm._FilterDatabase" localSheetId="14" hidden="1">'PS 07 - Trafostanice'!$C$116:$K$156</definedName>
    <definedName name="_xlnm._FilterDatabase" localSheetId="21" hidden="1">'PS 12 - VON pro úpravy SE...'!$C$117:$K$130</definedName>
    <definedName name="_xlnm._FilterDatabase" localSheetId="15" hidden="1">'SO 08 - EOV'!$C$118:$K$206</definedName>
    <definedName name="_xlnm._FilterDatabase" localSheetId="16" hidden="1">'SO 09.0 - Osvětlení a roz...'!$C$120:$K$234</definedName>
    <definedName name="_xlnm._FilterDatabase" localSheetId="17" hidden="1">'SO 09.1 - Zemní práce'!$C$128:$K$200</definedName>
    <definedName name="_xlnm._FilterDatabase" localSheetId="18" hidden="1">'SO 09.2 - Osvětlení podch...'!$C$120:$K$176</definedName>
    <definedName name="_xlnm._FilterDatabase" localSheetId="19" hidden="1">'SO 10 - DOÚO'!$C$119:$K$170</definedName>
    <definedName name="_xlnm._FilterDatabase" localSheetId="20" hidden="1">'SO 11 - Elektroinstalace ...'!$C$116:$K$160</definedName>
    <definedName name="_xlnm.Print_Titles" localSheetId="1">'PS 01.1 - Oprava SZZ a zk...'!$120:$120</definedName>
    <definedName name="_xlnm.Print_Titles" localSheetId="2">'PS 01.2 - Oprava navazují...'!$122:$122</definedName>
    <definedName name="_xlnm.Print_Titles" localSheetId="3">'PS 01.3 - Materiál dodáva...'!$120:$120</definedName>
    <definedName name="_xlnm.Print_Titles" localSheetId="4">'PS 01.4 - Provizorní SZZ'!$120:$120</definedName>
    <definedName name="_xlnm.Print_Titles" localSheetId="5">'PS 02 - VON pro opravu za...'!$116:$116</definedName>
    <definedName name="_xlnm.Print_Titles" localSheetId="6">'PS 03.1 - Demontáž sdělov...'!$120:$120</definedName>
    <definedName name="_xlnm.Print_Titles" localSheetId="7">'PS 03.2 - Úpravy zařízení...'!$119:$119</definedName>
    <definedName name="_xlnm.Print_Titles" localSheetId="8">'PS 03.3 - Úpravy zařízení...'!$120:$120</definedName>
    <definedName name="_xlnm.Print_Titles" localSheetId="9">'PS 03.4 - Úprava kamerové...'!$119:$119</definedName>
    <definedName name="_xlnm.Print_Titles" localSheetId="10">'PS 03.5 - Úprava DDTS ŽDS'!$120:$120</definedName>
    <definedName name="_xlnm.Print_Titles" localSheetId="11">'PS 04 - MOK'!$118:$118</definedName>
    <definedName name="_xlnm.Print_Titles" localSheetId="12">'PS 05 - DDTS ŽDC'!$116:$116</definedName>
    <definedName name="_xlnm.Print_Titles" localSheetId="13">'PS 06 - DŘT'!$116:$116</definedName>
    <definedName name="_xlnm.Print_Titles" localSheetId="14">'PS 07 - Trafostanice'!$116:$116</definedName>
    <definedName name="_xlnm.Print_Titles" localSheetId="21">'PS 12 - VON pro úpravy SE...'!$117:$117</definedName>
    <definedName name="_xlnm.Print_Titles" localSheetId="0">'Rekapitulace stavby'!$92:$92</definedName>
    <definedName name="_xlnm.Print_Titles" localSheetId="15">'SO 08 - EOV'!$118:$118</definedName>
    <definedName name="_xlnm.Print_Titles" localSheetId="16">'SO 09.0 - Osvětlení a roz...'!$120:$120</definedName>
    <definedName name="_xlnm.Print_Titles" localSheetId="17">'SO 09.1 - Zemní práce'!$128:$128</definedName>
    <definedName name="_xlnm.Print_Titles" localSheetId="18">'SO 09.2 - Osvětlení podch...'!$120:$120</definedName>
    <definedName name="_xlnm.Print_Titles" localSheetId="19">'SO 10 - DOÚO'!$119:$119</definedName>
    <definedName name="_xlnm.Print_Titles" localSheetId="20">'SO 11 - Elektroinstalace ...'!$116:$116</definedName>
    <definedName name="_xlnm.Print_Area" localSheetId="1">'PS 01.1 - Oprava SZZ a zk...'!$C$4:$J$76,'PS 01.1 - Oprava SZZ a zk...'!$C$82:$J$100,'PS 01.1 - Oprava SZZ a zk...'!$C$106:$K$356</definedName>
    <definedName name="_xlnm.Print_Area" localSheetId="2">'PS 01.2 - Oprava navazují...'!$C$4:$J$76,'PS 01.2 - Oprava navazují...'!$C$82:$J$102,'PS 01.2 - Oprava navazují...'!$C$108:$K$142</definedName>
    <definedName name="_xlnm.Print_Area" localSheetId="3">'PS 01.3 - Materiál dodáva...'!$C$4:$J$76,'PS 01.3 - Materiál dodáva...'!$C$82:$J$100,'PS 01.3 - Materiál dodáva...'!$C$106:$K$138</definedName>
    <definedName name="_xlnm.Print_Area" localSheetId="4">'PS 01.4 - Provizorní SZZ'!$C$4:$J$76,'PS 01.4 - Provizorní SZZ'!$C$82:$J$100,'PS 01.4 - Provizorní SZZ'!$C$106:$K$212</definedName>
    <definedName name="_xlnm.Print_Area" localSheetId="5">'PS 02 - VON pro opravu za...'!$C$4:$J$76,'PS 02 - VON pro opravu za...'!$C$82:$J$98,'PS 02 - VON pro opravu za...'!$C$104:$K$132</definedName>
    <definedName name="_xlnm.Print_Area" localSheetId="6">'PS 03.1 - Demontáž sdělov...'!$C$4:$J$76,'PS 03.1 - Demontáž sdělov...'!$C$82:$J$100,'PS 03.1 - Demontáž sdělov...'!$C$106:$K$138</definedName>
    <definedName name="_xlnm.Print_Area" localSheetId="7">'PS 03.2 - Úpravy zařízení...'!$C$4:$J$76,'PS 03.2 - Úpravy zařízení...'!$C$82:$J$99,'PS 03.2 - Úpravy zařízení...'!$C$105:$K$146</definedName>
    <definedName name="_xlnm.Print_Area" localSheetId="8">'PS 03.3 - Úpravy zařízení...'!$C$4:$J$76,'PS 03.3 - Úpravy zařízení...'!$C$82:$J$100,'PS 03.3 - Úpravy zařízení...'!$C$106:$K$138</definedName>
    <definedName name="_xlnm.Print_Area" localSheetId="9">'PS 03.4 - Úprava kamerové...'!$C$4:$J$76,'PS 03.4 - Úprava kamerové...'!$C$82:$J$99,'PS 03.4 - Úprava kamerové...'!$C$105:$K$212</definedName>
    <definedName name="_xlnm.Print_Area" localSheetId="10">'PS 03.5 - Úprava DDTS ŽDS'!$C$4:$J$76,'PS 03.5 - Úprava DDTS ŽDS'!$C$82:$J$100,'PS 03.5 - Úprava DDTS ŽDS'!$C$106:$K$128</definedName>
    <definedName name="_xlnm.Print_Area" localSheetId="11">'PS 04 - MOK'!$C$4:$J$76,'PS 04 - MOK'!$C$82:$J$100,'PS 04 - MOK'!$C$106:$K$190</definedName>
    <definedName name="_xlnm.Print_Area" localSheetId="12">'PS 05 - DDTS ŽDC'!$C$4:$J$76,'PS 05 - DDTS ŽDC'!$C$82:$J$98,'PS 05 - DDTS ŽDC'!$C$104:$K$134</definedName>
    <definedName name="_xlnm.Print_Area" localSheetId="13">'PS 06 - DŘT'!$C$4:$J$76,'PS 06 - DŘT'!$C$82:$J$98,'PS 06 - DŘT'!$C$104:$K$170</definedName>
    <definedName name="_xlnm.Print_Area" localSheetId="14">'PS 07 - Trafostanice'!$C$4:$J$76,'PS 07 - Trafostanice'!$C$82:$J$98,'PS 07 - Trafostanice'!$C$104:$K$156</definedName>
    <definedName name="_xlnm.Print_Area" localSheetId="21">'PS 12 - VON pro úpravy SE...'!$C$4:$J$76,'PS 12 - VON pro úpravy SE...'!$C$82:$J$99,'PS 12 - VON pro úpravy SE...'!$C$105:$K$130</definedName>
    <definedName name="_xlnm.Print_Area" localSheetId="0">'Rekapitulace stavby'!$D$4:$AO$76,'Rekapitulace stavby'!$C$82:$AQ$119</definedName>
    <definedName name="_xlnm.Print_Area" localSheetId="15">'SO 08 - EOV'!$C$4:$J$76,'SO 08 - EOV'!$C$82:$J$100,'SO 08 - EOV'!$C$106:$K$206</definedName>
    <definedName name="_xlnm.Print_Area" localSheetId="16">'SO 09.0 - Osvětlení a roz...'!$C$4:$J$76,'SO 09.0 - Osvětlení a roz...'!$C$82:$J$100,'SO 09.0 - Osvětlení a roz...'!$C$106:$K$234</definedName>
    <definedName name="_xlnm.Print_Area" localSheetId="17">'SO 09.1 - Zemní práce'!$C$4:$J$76,'SO 09.1 - Zemní práce'!$C$82:$J$108,'SO 09.1 - Zemní práce'!$C$114:$K$200</definedName>
    <definedName name="_xlnm.Print_Area" localSheetId="18">'SO 09.2 - Osvětlení podch...'!$C$4:$J$76,'SO 09.2 - Osvětlení podch...'!$C$82:$J$100,'SO 09.2 - Osvětlení podch...'!$C$106:$K$176</definedName>
    <definedName name="_xlnm.Print_Area" localSheetId="19">'SO 10 - DOÚO'!$C$4:$J$76,'SO 10 - DOÚO'!$C$82:$J$101,'SO 10 - DOÚO'!$C$107:$K$170</definedName>
    <definedName name="_xlnm.Print_Area" localSheetId="20">'SO 11 - Elektroinstalace ...'!$C$4:$J$76,'SO 11 - Elektroinstalace ...'!$C$82:$J$98,'SO 11 - Elektroinstalace ...'!$C$104:$K$160</definedName>
  </definedNames>
  <calcPr calcId="162913"/>
</workbook>
</file>

<file path=xl/calcChain.xml><?xml version="1.0" encoding="utf-8"?>
<calcChain xmlns="http://schemas.openxmlformats.org/spreadsheetml/2006/main">
  <c r="J37" i="22" l="1"/>
  <c r="J36" i="22"/>
  <c r="AY118" i="1"/>
  <c r="J35" i="22"/>
  <c r="AX118" i="1"/>
  <c r="BI129" i="22"/>
  <c r="BH129" i="22"/>
  <c r="BG129" i="22"/>
  <c r="BF129" i="22"/>
  <c r="T129" i="22"/>
  <c r="T128" i="22" s="1"/>
  <c r="R129" i="22"/>
  <c r="R128" i="22" s="1"/>
  <c r="P129" i="22"/>
  <c r="P128" i="22" s="1"/>
  <c r="P119" i="22" s="1"/>
  <c r="P118" i="22" s="1"/>
  <c r="AU118" i="1" s="1"/>
  <c r="BI126" i="22"/>
  <c r="BH126" i="22"/>
  <c r="BG126" i="22"/>
  <c r="BF126" i="22"/>
  <c r="T126" i="22"/>
  <c r="R126" i="22"/>
  <c r="P126" i="22"/>
  <c r="BI124" i="22"/>
  <c r="BH124" i="22"/>
  <c r="BG124" i="22"/>
  <c r="BF124" i="22"/>
  <c r="T124" i="22"/>
  <c r="R124" i="22"/>
  <c r="P124" i="22"/>
  <c r="BI122" i="22"/>
  <c r="BH122" i="22"/>
  <c r="BG122" i="22"/>
  <c r="BF122" i="22"/>
  <c r="T122" i="22"/>
  <c r="R122" i="22"/>
  <c r="P122" i="22"/>
  <c r="BI120" i="22"/>
  <c r="BH120" i="22"/>
  <c r="BG120" i="22"/>
  <c r="BF120" i="22"/>
  <c r="T120" i="22"/>
  <c r="T119" i="22" s="1"/>
  <c r="T118" i="22" s="1"/>
  <c r="R120" i="22"/>
  <c r="R119" i="22" s="1"/>
  <c r="R118" i="22" s="1"/>
  <c r="P120" i="22"/>
  <c r="F112" i="22"/>
  <c r="E110" i="22"/>
  <c r="F89" i="22"/>
  <c r="E87" i="22"/>
  <c r="J24" i="22"/>
  <c r="E24" i="22"/>
  <c r="J92" i="22" s="1"/>
  <c r="J23" i="22"/>
  <c r="J21" i="22"/>
  <c r="E21" i="22"/>
  <c r="J114" i="22" s="1"/>
  <c r="J20" i="22"/>
  <c r="J18" i="22"/>
  <c r="E18" i="22"/>
  <c r="F115" i="22" s="1"/>
  <c r="J17" i="22"/>
  <c r="J15" i="22"/>
  <c r="E15" i="22"/>
  <c r="F114" i="22" s="1"/>
  <c r="J14" i="22"/>
  <c r="J12" i="22"/>
  <c r="J89" i="22" s="1"/>
  <c r="E7" i="22"/>
  <c r="E108" i="22"/>
  <c r="J37" i="21"/>
  <c r="J36" i="21"/>
  <c r="AY117" i="1" s="1"/>
  <c r="J35" i="21"/>
  <c r="AX117" i="1"/>
  <c r="BI159" i="21"/>
  <c r="BH159" i="21"/>
  <c r="BG159" i="21"/>
  <c r="BF159" i="21"/>
  <c r="T159" i="21"/>
  <c r="R159" i="21"/>
  <c r="P159" i="21"/>
  <c r="BI157" i="21"/>
  <c r="BH157" i="21"/>
  <c r="BG157" i="21"/>
  <c r="BF157" i="21"/>
  <c r="T157" i="21"/>
  <c r="R157" i="21"/>
  <c r="P157" i="21"/>
  <c r="BI155" i="21"/>
  <c r="BH155" i="21"/>
  <c r="BG155" i="21"/>
  <c r="BF155" i="21"/>
  <c r="T155" i="21"/>
  <c r="R155" i="21"/>
  <c r="P155" i="21"/>
  <c r="BI153" i="21"/>
  <c r="BH153" i="21"/>
  <c r="BG153" i="21"/>
  <c r="BF153" i="21"/>
  <c r="T153" i="21"/>
  <c r="R153" i="21"/>
  <c r="P153"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3" i="21"/>
  <c r="BH143" i="21"/>
  <c r="BG143" i="21"/>
  <c r="BF143" i="21"/>
  <c r="T143" i="21"/>
  <c r="R143" i="21"/>
  <c r="P143" i="21"/>
  <c r="BI141" i="21"/>
  <c r="BH141" i="21"/>
  <c r="BG141" i="21"/>
  <c r="BF141" i="21"/>
  <c r="T141" i="21"/>
  <c r="R141" i="21"/>
  <c r="P141" i="21"/>
  <c r="BI139" i="21"/>
  <c r="BH139" i="21"/>
  <c r="BG139" i="21"/>
  <c r="BF139" i="21"/>
  <c r="T139" i="21"/>
  <c r="R139" i="21"/>
  <c r="P139" i="21"/>
  <c r="BI137" i="21"/>
  <c r="BH137" i="21"/>
  <c r="BG137" i="21"/>
  <c r="BF137" i="21"/>
  <c r="T137" i="21"/>
  <c r="R137" i="21"/>
  <c r="P137" i="21"/>
  <c r="BI134" i="21"/>
  <c r="BH134" i="21"/>
  <c r="BG134" i="21"/>
  <c r="BF134" i="21"/>
  <c r="T134" i="21"/>
  <c r="R134" i="21"/>
  <c r="P134" i="21"/>
  <c r="BI132" i="21"/>
  <c r="BH132" i="21"/>
  <c r="BG132" i="21"/>
  <c r="BF132" i="21"/>
  <c r="T132" i="21"/>
  <c r="R132" i="21"/>
  <c r="P132" i="21"/>
  <c r="BI130" i="21"/>
  <c r="BH130" i="21"/>
  <c r="BG130" i="21"/>
  <c r="BF130" i="21"/>
  <c r="T130" i="21"/>
  <c r="R130" i="21"/>
  <c r="P130" i="21"/>
  <c r="BI128" i="21"/>
  <c r="BH128" i="21"/>
  <c r="BG128" i="21"/>
  <c r="BF128" i="21"/>
  <c r="T128" i="21"/>
  <c r="R128" i="21"/>
  <c r="P128" i="21"/>
  <c r="BI126" i="21"/>
  <c r="BH126" i="21"/>
  <c r="BG126" i="21"/>
  <c r="BF126" i="21"/>
  <c r="T126" i="21"/>
  <c r="R126" i="21"/>
  <c r="P126" i="21"/>
  <c r="BI124" i="21"/>
  <c r="BH124" i="21"/>
  <c r="BG124" i="21"/>
  <c r="BF124" i="21"/>
  <c r="T124" i="21"/>
  <c r="R124" i="21"/>
  <c r="P124" i="21"/>
  <c r="BI122" i="21"/>
  <c r="BH122" i="21"/>
  <c r="BG122" i="21"/>
  <c r="BF122" i="21"/>
  <c r="T122" i="21"/>
  <c r="R122" i="21"/>
  <c r="P122" i="21"/>
  <c r="BI120" i="21"/>
  <c r="BH120" i="21"/>
  <c r="BG120" i="21"/>
  <c r="BF120" i="21"/>
  <c r="T120" i="21"/>
  <c r="R120" i="21"/>
  <c r="P120" i="21"/>
  <c r="BI118" i="21"/>
  <c r="BH118" i="21"/>
  <c r="BG118" i="21"/>
  <c r="BF118" i="21"/>
  <c r="T118" i="21"/>
  <c r="R118" i="21"/>
  <c r="P118" i="21"/>
  <c r="F111" i="21"/>
  <c r="E109" i="21"/>
  <c r="F89" i="21"/>
  <c r="E87" i="21"/>
  <c r="J24" i="21"/>
  <c r="E24" i="21"/>
  <c r="J114" i="21" s="1"/>
  <c r="J23" i="21"/>
  <c r="J21" i="21"/>
  <c r="E21" i="21"/>
  <c r="J113" i="21" s="1"/>
  <c r="J20" i="21"/>
  <c r="J18" i="21"/>
  <c r="E18" i="21"/>
  <c r="F92" i="21" s="1"/>
  <c r="J17" i="21"/>
  <c r="J15" i="21"/>
  <c r="E15" i="21"/>
  <c r="F113" i="21" s="1"/>
  <c r="J14" i="21"/>
  <c r="J12" i="21"/>
  <c r="J111" i="21" s="1"/>
  <c r="E7" i="21"/>
  <c r="E107" i="21"/>
  <c r="J37" i="20"/>
  <c r="J36" i="20"/>
  <c r="AY116" i="1" s="1"/>
  <c r="J35" i="20"/>
  <c r="AX116" i="1"/>
  <c r="BI169" i="20"/>
  <c r="BH169" i="20"/>
  <c r="BG169" i="20"/>
  <c r="BF169" i="20"/>
  <c r="T169" i="20"/>
  <c r="R169" i="20"/>
  <c r="P169" i="20"/>
  <c r="BI167" i="20"/>
  <c r="BH167" i="20"/>
  <c r="BG167" i="20"/>
  <c r="BF167" i="20"/>
  <c r="T167" i="20"/>
  <c r="R167" i="20"/>
  <c r="P167" i="20"/>
  <c r="BI165" i="20"/>
  <c r="BH165" i="20"/>
  <c r="BG165" i="20"/>
  <c r="BF165" i="20"/>
  <c r="T165" i="20"/>
  <c r="R165" i="20"/>
  <c r="P165" i="20"/>
  <c r="BI163" i="20"/>
  <c r="BH163" i="20"/>
  <c r="BG163" i="20"/>
  <c r="BF163" i="20"/>
  <c r="T163" i="20"/>
  <c r="R163" i="20"/>
  <c r="P163" i="20"/>
  <c r="BI161" i="20"/>
  <c r="BH161" i="20"/>
  <c r="BG161" i="20"/>
  <c r="BF161" i="20"/>
  <c r="T161" i="20"/>
  <c r="R161" i="20"/>
  <c r="P161" i="20"/>
  <c r="BI159" i="20"/>
  <c r="BH159" i="20"/>
  <c r="BG159" i="20"/>
  <c r="BF159" i="20"/>
  <c r="T159" i="20"/>
  <c r="R159" i="20"/>
  <c r="P159" i="20"/>
  <c r="BI157" i="20"/>
  <c r="BH157" i="20"/>
  <c r="BG157" i="20"/>
  <c r="BF157" i="20"/>
  <c r="T157" i="20"/>
  <c r="R157" i="20"/>
  <c r="P157" i="20"/>
  <c r="BI155" i="20"/>
  <c r="BH155" i="20"/>
  <c r="BG155" i="20"/>
  <c r="BF155" i="20"/>
  <c r="T155" i="20"/>
  <c r="R155" i="20"/>
  <c r="P155" i="20"/>
  <c r="BI153" i="20"/>
  <c r="BH153" i="20"/>
  <c r="BG153" i="20"/>
  <c r="BF153" i="20"/>
  <c r="T153" i="20"/>
  <c r="R153" i="20"/>
  <c r="P153" i="20"/>
  <c r="BI151" i="20"/>
  <c r="BH151" i="20"/>
  <c r="BG151" i="20"/>
  <c r="BF151" i="20"/>
  <c r="T151" i="20"/>
  <c r="R151" i="20"/>
  <c r="P151" i="20"/>
  <c r="BI149" i="20"/>
  <c r="BH149" i="20"/>
  <c r="BG149" i="20"/>
  <c r="BF149" i="20"/>
  <c r="T149" i="20"/>
  <c r="R149" i="20"/>
  <c r="P149" i="20"/>
  <c r="BI147" i="20"/>
  <c r="BH147" i="20"/>
  <c r="BG147" i="20"/>
  <c r="BF147" i="20"/>
  <c r="T147" i="20"/>
  <c r="R147" i="20"/>
  <c r="P147" i="20"/>
  <c r="BI145" i="20"/>
  <c r="BH145" i="20"/>
  <c r="BG145" i="20"/>
  <c r="BF145" i="20"/>
  <c r="T145" i="20"/>
  <c r="R145" i="20"/>
  <c r="P145" i="20"/>
  <c r="BI143" i="20"/>
  <c r="BH143" i="20"/>
  <c r="BG143" i="20"/>
  <c r="BF143" i="20"/>
  <c r="T143" i="20"/>
  <c r="R143" i="20"/>
  <c r="P143" i="20"/>
  <c r="BI140" i="20"/>
  <c r="BH140" i="20"/>
  <c r="BG140" i="20"/>
  <c r="BF140" i="20"/>
  <c r="T140" i="20"/>
  <c r="R140" i="20"/>
  <c r="P140" i="20"/>
  <c r="BI138" i="20"/>
  <c r="BH138" i="20"/>
  <c r="BG138" i="20"/>
  <c r="BF138" i="20"/>
  <c r="T138" i="20"/>
  <c r="R138" i="20"/>
  <c r="P138" i="20"/>
  <c r="BI136" i="20"/>
  <c r="BH136" i="20"/>
  <c r="BG136" i="20"/>
  <c r="BF136" i="20"/>
  <c r="T136" i="20"/>
  <c r="R136" i="20"/>
  <c r="P136" i="20"/>
  <c r="BI134" i="20"/>
  <c r="BH134" i="20"/>
  <c r="BG134" i="20"/>
  <c r="BF134" i="20"/>
  <c r="T134" i="20"/>
  <c r="R134" i="20"/>
  <c r="P134" i="20"/>
  <c r="BI132" i="20"/>
  <c r="BH132" i="20"/>
  <c r="BG132" i="20"/>
  <c r="BF132" i="20"/>
  <c r="T132" i="20"/>
  <c r="R132" i="20"/>
  <c r="P132" i="20"/>
  <c r="BI130" i="20"/>
  <c r="BH130" i="20"/>
  <c r="BG130" i="20"/>
  <c r="BF130" i="20"/>
  <c r="T130" i="20"/>
  <c r="R130" i="20"/>
  <c r="P130" i="20"/>
  <c r="BI127" i="20"/>
  <c r="BH127" i="20"/>
  <c r="BG127" i="20"/>
  <c r="BF127" i="20"/>
  <c r="T127" i="20"/>
  <c r="R127" i="20"/>
  <c r="P127" i="20"/>
  <c r="BI125" i="20"/>
  <c r="BH125" i="20"/>
  <c r="BG125" i="20"/>
  <c r="BF125" i="20"/>
  <c r="T125" i="20"/>
  <c r="R125" i="20"/>
  <c r="P125" i="20"/>
  <c r="BI123" i="20"/>
  <c r="BH123" i="20"/>
  <c r="BG123" i="20"/>
  <c r="BF123" i="20"/>
  <c r="T123" i="20"/>
  <c r="R123" i="20"/>
  <c r="P123" i="20"/>
  <c r="F114" i="20"/>
  <c r="E112" i="20"/>
  <c r="F89" i="20"/>
  <c r="E87" i="20"/>
  <c r="J24" i="20"/>
  <c r="E24" i="20"/>
  <c r="J117" i="20"/>
  <c r="J23" i="20"/>
  <c r="J21" i="20"/>
  <c r="E21" i="20"/>
  <c r="J116" i="20"/>
  <c r="J20" i="20"/>
  <c r="J18" i="20"/>
  <c r="E18" i="20"/>
  <c r="F117" i="20"/>
  <c r="J17" i="20"/>
  <c r="J15" i="20"/>
  <c r="E15" i="20"/>
  <c r="F116" i="20"/>
  <c r="J14" i="20"/>
  <c r="J12" i="20"/>
  <c r="J89" i="20"/>
  <c r="E7" i="20"/>
  <c r="E85" i="20" s="1"/>
  <c r="J39" i="19"/>
  <c r="J38" i="19"/>
  <c r="AY115" i="1"/>
  <c r="J37" i="19"/>
  <c r="AX115" i="1"/>
  <c r="BI175" i="19"/>
  <c r="BH175" i="19"/>
  <c r="BG175" i="19"/>
  <c r="BF175" i="19"/>
  <c r="T175" i="19"/>
  <c r="R175" i="19"/>
  <c r="P175" i="19"/>
  <c r="BI173" i="19"/>
  <c r="BH173" i="19"/>
  <c r="BG173" i="19"/>
  <c r="BF173" i="19"/>
  <c r="T173" i="19"/>
  <c r="R173" i="19"/>
  <c r="P173" i="19"/>
  <c r="BI171" i="19"/>
  <c r="BH171" i="19"/>
  <c r="BG171" i="19"/>
  <c r="BF171" i="19"/>
  <c r="T171" i="19"/>
  <c r="R171" i="19"/>
  <c r="P171" i="19"/>
  <c r="BI169" i="19"/>
  <c r="BH169" i="19"/>
  <c r="BG169" i="19"/>
  <c r="BF169" i="19"/>
  <c r="T169" i="19"/>
  <c r="R169" i="19"/>
  <c r="P169" i="19"/>
  <c r="BI167" i="19"/>
  <c r="BH167" i="19"/>
  <c r="BG167" i="19"/>
  <c r="BF167" i="19"/>
  <c r="T167" i="19"/>
  <c r="R167" i="19"/>
  <c r="P167" i="19"/>
  <c r="BI165" i="19"/>
  <c r="BH165" i="19"/>
  <c r="BG165" i="19"/>
  <c r="BF165" i="19"/>
  <c r="T165" i="19"/>
  <c r="R165" i="19"/>
  <c r="P165" i="19"/>
  <c r="BI163" i="19"/>
  <c r="BH163" i="19"/>
  <c r="BG163" i="19"/>
  <c r="BF163" i="19"/>
  <c r="T163" i="19"/>
  <c r="R163" i="19"/>
  <c r="P163" i="19"/>
  <c r="BI161" i="19"/>
  <c r="BH161" i="19"/>
  <c r="BG161" i="19"/>
  <c r="BF161" i="19"/>
  <c r="T161" i="19"/>
  <c r="R161" i="19"/>
  <c r="P161" i="19"/>
  <c r="BI159" i="19"/>
  <c r="BH159" i="19"/>
  <c r="BG159" i="19"/>
  <c r="BF159" i="19"/>
  <c r="T159" i="19"/>
  <c r="R159" i="19"/>
  <c r="P159" i="19"/>
  <c r="BI157" i="19"/>
  <c r="BH157" i="19"/>
  <c r="BG157" i="19"/>
  <c r="BF157" i="19"/>
  <c r="T157" i="19"/>
  <c r="R157" i="19"/>
  <c r="P157" i="19"/>
  <c r="BI155" i="19"/>
  <c r="BH155" i="19"/>
  <c r="BG155" i="19"/>
  <c r="BF155" i="19"/>
  <c r="T155" i="19"/>
  <c r="R155" i="19"/>
  <c r="P155" i="19"/>
  <c r="BI153" i="19"/>
  <c r="BH153" i="19"/>
  <c r="BG153" i="19"/>
  <c r="BF153" i="19"/>
  <c r="T153" i="19"/>
  <c r="R153" i="19"/>
  <c r="P153" i="19"/>
  <c r="BI151" i="19"/>
  <c r="BH151" i="19"/>
  <c r="BG151" i="19"/>
  <c r="BF151" i="19"/>
  <c r="T151" i="19"/>
  <c r="R151" i="19"/>
  <c r="P151" i="19"/>
  <c r="BI149" i="19"/>
  <c r="BH149" i="19"/>
  <c r="BG149" i="19"/>
  <c r="BF149" i="19"/>
  <c r="T149" i="19"/>
  <c r="R149" i="19"/>
  <c r="P149" i="19"/>
  <c r="BI147" i="19"/>
  <c r="BH147" i="19"/>
  <c r="BG147" i="19"/>
  <c r="BF147" i="19"/>
  <c r="T147" i="19"/>
  <c r="R147" i="19"/>
  <c r="P147" i="19"/>
  <c r="BI145" i="19"/>
  <c r="BH145" i="19"/>
  <c r="BG145" i="19"/>
  <c r="BF145" i="19"/>
  <c r="T145" i="19"/>
  <c r="R145" i="19"/>
  <c r="P145" i="19"/>
  <c r="BI143" i="19"/>
  <c r="BH143" i="19"/>
  <c r="BG143" i="19"/>
  <c r="BF143" i="19"/>
  <c r="T143" i="19"/>
  <c r="R143" i="19"/>
  <c r="P143" i="19"/>
  <c r="BI141" i="19"/>
  <c r="BH141" i="19"/>
  <c r="BG141" i="19"/>
  <c r="BF141" i="19"/>
  <c r="T141" i="19"/>
  <c r="R141" i="19"/>
  <c r="P141" i="19"/>
  <c r="BI138" i="19"/>
  <c r="BH138" i="19"/>
  <c r="BG138" i="19"/>
  <c r="BF138" i="19"/>
  <c r="T138" i="19"/>
  <c r="R138" i="19"/>
  <c r="P138" i="19"/>
  <c r="BI136" i="19"/>
  <c r="BH136" i="19"/>
  <c r="BG136" i="19"/>
  <c r="BF136" i="19"/>
  <c r="T136" i="19"/>
  <c r="R136" i="19"/>
  <c r="P136" i="19"/>
  <c r="BI134" i="19"/>
  <c r="BH134" i="19"/>
  <c r="BG134" i="19"/>
  <c r="BF134" i="19"/>
  <c r="T134" i="19"/>
  <c r="R134" i="19"/>
  <c r="P134" i="19"/>
  <c r="BI132" i="19"/>
  <c r="BH132" i="19"/>
  <c r="BG132" i="19"/>
  <c r="BF132" i="19"/>
  <c r="T132" i="19"/>
  <c r="R132" i="19"/>
  <c r="P132" i="19"/>
  <c r="BI130" i="19"/>
  <c r="BH130" i="19"/>
  <c r="BG130" i="19"/>
  <c r="BF130" i="19"/>
  <c r="T130" i="19"/>
  <c r="R130" i="19"/>
  <c r="P130" i="19"/>
  <c r="BI128" i="19"/>
  <c r="BH128" i="19"/>
  <c r="BG128" i="19"/>
  <c r="BF128" i="19"/>
  <c r="T128" i="19"/>
  <c r="R128" i="19"/>
  <c r="P128" i="19"/>
  <c r="BI126" i="19"/>
  <c r="BH126" i="19"/>
  <c r="BG126" i="19"/>
  <c r="BF126" i="19"/>
  <c r="T126" i="19"/>
  <c r="R126" i="19"/>
  <c r="P126" i="19"/>
  <c r="BI124" i="19"/>
  <c r="BH124" i="19"/>
  <c r="BG124" i="19"/>
  <c r="BF124" i="19"/>
  <c r="T124" i="19"/>
  <c r="R124" i="19"/>
  <c r="P124" i="19"/>
  <c r="BI122" i="19"/>
  <c r="BH122" i="19"/>
  <c r="BG122" i="19"/>
  <c r="BF122" i="19"/>
  <c r="T122" i="19"/>
  <c r="R122" i="19"/>
  <c r="P122" i="19"/>
  <c r="F115" i="19"/>
  <c r="E113" i="19"/>
  <c r="F91" i="19"/>
  <c r="E89" i="19"/>
  <c r="J26" i="19"/>
  <c r="E26" i="19"/>
  <c r="J94" i="19"/>
  <c r="J25" i="19"/>
  <c r="J23" i="19"/>
  <c r="E23" i="19"/>
  <c r="J93" i="19"/>
  <c r="J22" i="19"/>
  <c r="J20" i="19"/>
  <c r="E20" i="19"/>
  <c r="F118" i="19"/>
  <c r="J19" i="19"/>
  <c r="J17" i="19"/>
  <c r="E17" i="19"/>
  <c r="F117" i="19"/>
  <c r="J16" i="19"/>
  <c r="J14" i="19"/>
  <c r="J91" i="19" s="1"/>
  <c r="E7" i="19"/>
  <c r="E85" i="19"/>
  <c r="J39" i="18"/>
  <c r="J38" i="18"/>
  <c r="AY114" i="1"/>
  <c r="J37" i="18"/>
  <c r="AX114" i="1"/>
  <c r="BI199" i="18"/>
  <c r="BH199" i="18"/>
  <c r="BG199" i="18"/>
  <c r="BF199" i="18"/>
  <c r="T199" i="18"/>
  <c r="R199" i="18"/>
  <c r="P199" i="18"/>
  <c r="BI197" i="18"/>
  <c r="BH197" i="18"/>
  <c r="BG197" i="18"/>
  <c r="BF197" i="18"/>
  <c r="T197" i="18"/>
  <c r="R197" i="18"/>
  <c r="P197" i="18"/>
  <c r="BI193" i="18"/>
  <c r="BH193" i="18"/>
  <c r="BG193" i="18"/>
  <c r="BF193" i="18"/>
  <c r="T193" i="18"/>
  <c r="R193" i="18"/>
  <c r="P193" i="18"/>
  <c r="BI191" i="18"/>
  <c r="BH191" i="18"/>
  <c r="BG191" i="18"/>
  <c r="BF191" i="18"/>
  <c r="T191" i="18"/>
  <c r="R191" i="18"/>
  <c r="P191" i="18"/>
  <c r="BI189" i="18"/>
  <c r="BH189" i="18"/>
  <c r="BG189" i="18"/>
  <c r="BF189" i="18"/>
  <c r="T189" i="18"/>
  <c r="R189" i="18"/>
  <c r="P189" i="18"/>
  <c r="BI187" i="18"/>
  <c r="BH187" i="18"/>
  <c r="BG187" i="18"/>
  <c r="BF187" i="18"/>
  <c r="T187" i="18"/>
  <c r="R187" i="18"/>
  <c r="P187" i="18"/>
  <c r="BI185" i="18"/>
  <c r="BH185" i="18"/>
  <c r="BG185" i="18"/>
  <c r="BF185" i="18"/>
  <c r="T185" i="18"/>
  <c r="R185" i="18"/>
  <c r="P185" i="18"/>
  <c r="BI183" i="18"/>
  <c r="BH183" i="18"/>
  <c r="BG183" i="18"/>
  <c r="BF183" i="18"/>
  <c r="T183" i="18"/>
  <c r="R183" i="18"/>
  <c r="P183" i="18"/>
  <c r="BI180" i="18"/>
  <c r="BH180" i="18"/>
  <c r="BG180" i="18"/>
  <c r="BF180" i="18"/>
  <c r="T180" i="18"/>
  <c r="T179" i="18"/>
  <c r="R180" i="18"/>
  <c r="R179" i="18"/>
  <c r="P180" i="18"/>
  <c r="P179" i="18"/>
  <c r="BI177" i="18"/>
  <c r="BH177" i="18"/>
  <c r="BG177" i="18"/>
  <c r="BF177" i="18"/>
  <c r="T177" i="18"/>
  <c r="T176" i="18"/>
  <c r="R177" i="18"/>
  <c r="R176" i="18"/>
  <c r="P177" i="18"/>
  <c r="P176" i="18"/>
  <c r="BI174" i="18"/>
  <c r="BH174" i="18"/>
  <c r="BG174" i="18"/>
  <c r="BF174" i="18"/>
  <c r="T174" i="18"/>
  <c r="T173" i="18"/>
  <c r="R174" i="18"/>
  <c r="R173" i="18"/>
  <c r="P174" i="18"/>
  <c r="P173" i="18"/>
  <c r="BI171" i="18"/>
  <c r="BH171" i="18"/>
  <c r="BG171" i="18"/>
  <c r="BF171" i="18"/>
  <c r="T171" i="18"/>
  <c r="R171" i="18"/>
  <c r="P171" i="18"/>
  <c r="BI169" i="18"/>
  <c r="BH169" i="18"/>
  <c r="BG169" i="18"/>
  <c r="BF169" i="18"/>
  <c r="T169" i="18"/>
  <c r="R169" i="18"/>
  <c r="P169" i="18"/>
  <c r="BI167" i="18"/>
  <c r="BH167" i="18"/>
  <c r="BG167" i="18"/>
  <c r="BF167" i="18"/>
  <c r="T167" i="18"/>
  <c r="R167" i="18"/>
  <c r="P167" i="18"/>
  <c r="BI165" i="18"/>
  <c r="BH165" i="18"/>
  <c r="BG165" i="18"/>
  <c r="BF165" i="18"/>
  <c r="T165" i="18"/>
  <c r="R165" i="18"/>
  <c r="P165" i="18"/>
  <c r="BI163" i="18"/>
  <c r="BH163" i="18"/>
  <c r="BG163" i="18"/>
  <c r="BF163" i="18"/>
  <c r="T163" i="18"/>
  <c r="R163" i="18"/>
  <c r="P163" i="18"/>
  <c r="BI161" i="18"/>
  <c r="BH161" i="18"/>
  <c r="BG161" i="18"/>
  <c r="BF161" i="18"/>
  <c r="T161" i="18"/>
  <c r="R161" i="18"/>
  <c r="P161" i="18"/>
  <c r="BI159" i="18"/>
  <c r="BH159" i="18"/>
  <c r="BG159" i="18"/>
  <c r="BF159" i="18"/>
  <c r="T159" i="18"/>
  <c r="R159" i="18"/>
  <c r="P159" i="18"/>
  <c r="BI157" i="18"/>
  <c r="BH157" i="18"/>
  <c r="BG157" i="18"/>
  <c r="BF157" i="18"/>
  <c r="T157" i="18"/>
  <c r="R157" i="18"/>
  <c r="P157" i="18"/>
  <c r="BI155" i="18"/>
  <c r="BH155" i="18"/>
  <c r="BG155" i="18"/>
  <c r="BF155" i="18"/>
  <c r="T155" i="18"/>
  <c r="R155" i="18"/>
  <c r="P155" i="18"/>
  <c r="BI153" i="18"/>
  <c r="BH153" i="18"/>
  <c r="BG153" i="18"/>
  <c r="BF153" i="18"/>
  <c r="T153" i="18"/>
  <c r="R153" i="18"/>
  <c r="P153" i="18"/>
  <c r="BI150" i="18"/>
  <c r="BH150" i="18"/>
  <c r="BG150" i="18"/>
  <c r="BF150" i="18"/>
  <c r="T150" i="18"/>
  <c r="R150" i="18"/>
  <c r="P150" i="18"/>
  <c r="BI148" i="18"/>
  <c r="BH148" i="18"/>
  <c r="BG148" i="18"/>
  <c r="BF148" i="18"/>
  <c r="T148" i="18"/>
  <c r="R148" i="18"/>
  <c r="P148" i="18"/>
  <c r="BI146" i="18"/>
  <c r="BH146" i="18"/>
  <c r="BG146" i="18"/>
  <c r="BF146" i="18"/>
  <c r="T146" i="18"/>
  <c r="R146" i="18"/>
  <c r="P146" i="18"/>
  <c r="BI144" i="18"/>
  <c r="BH144" i="18"/>
  <c r="BG144" i="18"/>
  <c r="BF144" i="18"/>
  <c r="T144" i="18"/>
  <c r="R144" i="18"/>
  <c r="P144" i="18"/>
  <c r="BI142" i="18"/>
  <c r="BH142" i="18"/>
  <c r="BG142" i="18"/>
  <c r="BF142" i="18"/>
  <c r="T142" i="18"/>
  <c r="R142" i="18"/>
  <c r="P142" i="18"/>
  <c r="BI140" i="18"/>
  <c r="BH140" i="18"/>
  <c r="BG140" i="18"/>
  <c r="BF140" i="18"/>
  <c r="T140" i="18"/>
  <c r="R140" i="18"/>
  <c r="P140" i="18"/>
  <c r="BI138" i="18"/>
  <c r="BH138" i="18"/>
  <c r="BG138" i="18"/>
  <c r="BF138" i="18"/>
  <c r="T138" i="18"/>
  <c r="R138" i="18"/>
  <c r="P138" i="18"/>
  <c r="BI136" i="18"/>
  <c r="BH136" i="18"/>
  <c r="BG136" i="18"/>
  <c r="BF136" i="18"/>
  <c r="T136" i="18"/>
  <c r="R136" i="18"/>
  <c r="P136" i="18"/>
  <c r="BI134" i="18"/>
  <c r="BH134" i="18"/>
  <c r="BG134" i="18"/>
  <c r="BF134" i="18"/>
  <c r="T134" i="18"/>
  <c r="R134" i="18"/>
  <c r="P134" i="18"/>
  <c r="BI132" i="18"/>
  <c r="BH132" i="18"/>
  <c r="BG132" i="18"/>
  <c r="BF132" i="18"/>
  <c r="T132" i="18"/>
  <c r="R132" i="18"/>
  <c r="P132" i="18"/>
  <c r="F123" i="18"/>
  <c r="E121" i="18"/>
  <c r="F91" i="18"/>
  <c r="E89" i="18"/>
  <c r="J26" i="18"/>
  <c r="E26" i="18"/>
  <c r="J126" i="18" s="1"/>
  <c r="J25" i="18"/>
  <c r="J23" i="18"/>
  <c r="E23" i="18"/>
  <c r="J93" i="18" s="1"/>
  <c r="J22" i="18"/>
  <c r="J20" i="18"/>
  <c r="E20" i="18"/>
  <c r="F94" i="18" s="1"/>
  <c r="J19" i="18"/>
  <c r="J17" i="18"/>
  <c r="E17" i="18"/>
  <c r="F93" i="18" s="1"/>
  <c r="J16" i="18"/>
  <c r="J14" i="18"/>
  <c r="J123" i="18" s="1"/>
  <c r="E7" i="18"/>
  <c r="E85" i="18"/>
  <c r="J39" i="17"/>
  <c r="J38" i="17"/>
  <c r="AY113" i="1" s="1"/>
  <c r="J37" i="17"/>
  <c r="AX113" i="1" s="1"/>
  <c r="BI233" i="17"/>
  <c r="BH233" i="17"/>
  <c r="BG233" i="17"/>
  <c r="BF233" i="17"/>
  <c r="T233" i="17"/>
  <c r="R233" i="17"/>
  <c r="P233" i="17"/>
  <c r="BI231" i="17"/>
  <c r="BH231" i="17"/>
  <c r="BG231" i="17"/>
  <c r="BF231" i="17"/>
  <c r="T231" i="17"/>
  <c r="R231" i="17"/>
  <c r="P231" i="17"/>
  <c r="BI229" i="17"/>
  <c r="BH229" i="17"/>
  <c r="BG229" i="17"/>
  <c r="BF229" i="17"/>
  <c r="T229" i="17"/>
  <c r="R229" i="17"/>
  <c r="P229" i="17"/>
  <c r="BI227" i="17"/>
  <c r="BH227" i="17"/>
  <c r="BG227" i="17"/>
  <c r="BF227" i="17"/>
  <c r="T227" i="17"/>
  <c r="R227" i="17"/>
  <c r="P227" i="17"/>
  <c r="BI225" i="17"/>
  <c r="BH225" i="17"/>
  <c r="BG225" i="17"/>
  <c r="BF225" i="17"/>
  <c r="T225" i="17"/>
  <c r="R225" i="17"/>
  <c r="P225" i="17"/>
  <c r="BI223" i="17"/>
  <c r="BH223" i="17"/>
  <c r="BG223" i="17"/>
  <c r="BF223" i="17"/>
  <c r="T223" i="17"/>
  <c r="R223" i="17"/>
  <c r="P223" i="17"/>
  <c r="BI221" i="17"/>
  <c r="BH221" i="17"/>
  <c r="BG221" i="17"/>
  <c r="BF221" i="17"/>
  <c r="T221" i="17"/>
  <c r="R221" i="17"/>
  <c r="P221" i="17"/>
  <c r="BI219" i="17"/>
  <c r="BH219" i="17"/>
  <c r="BG219" i="17"/>
  <c r="BF219" i="17"/>
  <c r="T219" i="17"/>
  <c r="R219" i="17"/>
  <c r="P219" i="17"/>
  <c r="BI217" i="17"/>
  <c r="BH217" i="17"/>
  <c r="BG217" i="17"/>
  <c r="BF217" i="17"/>
  <c r="T217" i="17"/>
  <c r="R217" i="17"/>
  <c r="P217" i="17"/>
  <c r="BI215" i="17"/>
  <c r="BH215" i="17"/>
  <c r="BG215" i="17"/>
  <c r="BF215" i="17"/>
  <c r="T215" i="17"/>
  <c r="R215" i="17"/>
  <c r="P215" i="17"/>
  <c r="BI213" i="17"/>
  <c r="BH213" i="17"/>
  <c r="BG213" i="17"/>
  <c r="BF213" i="17"/>
  <c r="T213" i="17"/>
  <c r="R213" i="17"/>
  <c r="P213" i="17"/>
  <c r="BI211" i="17"/>
  <c r="BH211" i="17"/>
  <c r="BG211" i="17"/>
  <c r="BF211" i="17"/>
  <c r="T211" i="17"/>
  <c r="R211" i="17"/>
  <c r="P211" i="17"/>
  <c r="BI209" i="17"/>
  <c r="BH209" i="17"/>
  <c r="BG209" i="17"/>
  <c r="BF209" i="17"/>
  <c r="T209" i="17"/>
  <c r="R209" i="17"/>
  <c r="P209" i="17"/>
  <c r="BI207" i="17"/>
  <c r="BH207" i="17"/>
  <c r="BG207" i="17"/>
  <c r="BF207" i="17"/>
  <c r="T207" i="17"/>
  <c r="R207" i="17"/>
  <c r="P207" i="17"/>
  <c r="BI205" i="17"/>
  <c r="BH205" i="17"/>
  <c r="BG205" i="17"/>
  <c r="BF205" i="17"/>
  <c r="T205" i="17"/>
  <c r="R205" i="17"/>
  <c r="P205" i="17"/>
  <c r="BI203" i="17"/>
  <c r="BH203" i="17"/>
  <c r="BG203" i="17"/>
  <c r="BF203" i="17"/>
  <c r="T203" i="17"/>
  <c r="R203" i="17"/>
  <c r="P203" i="17"/>
  <c r="BI201" i="17"/>
  <c r="BH201" i="17"/>
  <c r="BG201" i="17"/>
  <c r="BF201" i="17"/>
  <c r="T201" i="17"/>
  <c r="R201" i="17"/>
  <c r="P201" i="17"/>
  <c r="BI199" i="17"/>
  <c r="BH199" i="17"/>
  <c r="BG199" i="17"/>
  <c r="BF199" i="17"/>
  <c r="T199" i="17"/>
  <c r="R199" i="17"/>
  <c r="P199" i="17"/>
  <c r="BI197" i="17"/>
  <c r="BH197" i="17"/>
  <c r="BG197" i="17"/>
  <c r="BF197" i="17"/>
  <c r="T197" i="17"/>
  <c r="R197" i="17"/>
  <c r="P197" i="17"/>
  <c r="BI195" i="17"/>
  <c r="BH195" i="17"/>
  <c r="BG195" i="17"/>
  <c r="BF195" i="17"/>
  <c r="T195" i="17"/>
  <c r="R195" i="17"/>
  <c r="P195" i="17"/>
  <c r="BI193" i="17"/>
  <c r="BH193" i="17"/>
  <c r="BG193" i="17"/>
  <c r="BF193" i="17"/>
  <c r="T193" i="17"/>
  <c r="R193" i="17"/>
  <c r="P193" i="17"/>
  <c r="BI191" i="17"/>
  <c r="BH191" i="17"/>
  <c r="BG191" i="17"/>
  <c r="BF191" i="17"/>
  <c r="T191" i="17"/>
  <c r="R191" i="17"/>
  <c r="P191" i="17"/>
  <c r="BI189" i="17"/>
  <c r="BH189" i="17"/>
  <c r="BG189" i="17"/>
  <c r="BF189" i="17"/>
  <c r="T189" i="17"/>
  <c r="R189" i="17"/>
  <c r="P189" i="17"/>
  <c r="BI187" i="17"/>
  <c r="BH187" i="17"/>
  <c r="BG187" i="17"/>
  <c r="BF187" i="17"/>
  <c r="T187" i="17"/>
  <c r="R187" i="17"/>
  <c r="P187" i="17"/>
  <c r="BI185" i="17"/>
  <c r="BH185" i="17"/>
  <c r="BG185" i="17"/>
  <c r="BF185" i="17"/>
  <c r="T185" i="17"/>
  <c r="R185" i="17"/>
  <c r="P185" i="17"/>
  <c r="BI183" i="17"/>
  <c r="BH183" i="17"/>
  <c r="BG183" i="17"/>
  <c r="BF183" i="17"/>
  <c r="T183" i="17"/>
  <c r="R183" i="17"/>
  <c r="P183" i="17"/>
  <c r="BI181" i="17"/>
  <c r="BH181" i="17"/>
  <c r="BG181" i="17"/>
  <c r="BF181" i="17"/>
  <c r="T181" i="17"/>
  <c r="R181" i="17"/>
  <c r="P181" i="17"/>
  <c r="BI179" i="17"/>
  <c r="BH179" i="17"/>
  <c r="BG179" i="17"/>
  <c r="BF179" i="17"/>
  <c r="T179" i="17"/>
  <c r="R179" i="17"/>
  <c r="P179" i="17"/>
  <c r="BI177" i="17"/>
  <c r="BH177" i="17"/>
  <c r="BG177" i="17"/>
  <c r="BF177" i="17"/>
  <c r="T177" i="17"/>
  <c r="R177" i="17"/>
  <c r="P177" i="17"/>
  <c r="BI175" i="17"/>
  <c r="BH175" i="17"/>
  <c r="BG175" i="17"/>
  <c r="BF175" i="17"/>
  <c r="T175" i="17"/>
  <c r="R175" i="17"/>
  <c r="P175" i="17"/>
  <c r="BI173" i="17"/>
  <c r="BH173" i="17"/>
  <c r="BG173" i="17"/>
  <c r="BF173" i="17"/>
  <c r="T173" i="17"/>
  <c r="R173" i="17"/>
  <c r="P173" i="17"/>
  <c r="BI171" i="17"/>
  <c r="BH171" i="17"/>
  <c r="BG171" i="17"/>
  <c r="BF171" i="17"/>
  <c r="T171" i="17"/>
  <c r="R171" i="17"/>
  <c r="P171" i="17"/>
  <c r="BI169" i="17"/>
  <c r="BH169" i="17"/>
  <c r="BG169" i="17"/>
  <c r="BF169" i="17"/>
  <c r="T169" i="17"/>
  <c r="R169" i="17"/>
  <c r="P169" i="17"/>
  <c r="BI167" i="17"/>
  <c r="BH167" i="17"/>
  <c r="BG167" i="17"/>
  <c r="BF167" i="17"/>
  <c r="T167" i="17"/>
  <c r="R167" i="17"/>
  <c r="P167" i="17"/>
  <c r="BI165" i="17"/>
  <c r="BH165" i="17"/>
  <c r="BG165" i="17"/>
  <c r="BF165" i="17"/>
  <c r="T165" i="17"/>
  <c r="R165" i="17"/>
  <c r="P165" i="17"/>
  <c r="BI163" i="17"/>
  <c r="BH163" i="17"/>
  <c r="BG163" i="17"/>
  <c r="BF163" i="17"/>
  <c r="T163" i="17"/>
  <c r="R163" i="17"/>
  <c r="P163" i="17"/>
  <c r="BI161" i="17"/>
  <c r="BH161" i="17"/>
  <c r="BG161" i="17"/>
  <c r="BF161" i="17"/>
  <c r="T161" i="17"/>
  <c r="R161" i="17"/>
  <c r="P161" i="17"/>
  <c r="BI158" i="17"/>
  <c r="BH158" i="17"/>
  <c r="BG158" i="17"/>
  <c r="BF158" i="17"/>
  <c r="T158" i="17"/>
  <c r="R158" i="17"/>
  <c r="P158" i="17"/>
  <c r="BI156" i="17"/>
  <c r="BH156" i="17"/>
  <c r="BG156" i="17"/>
  <c r="BF156" i="17"/>
  <c r="T156" i="17"/>
  <c r="R156" i="17"/>
  <c r="P156" i="17"/>
  <c r="BI154" i="17"/>
  <c r="BH154" i="17"/>
  <c r="BG154" i="17"/>
  <c r="BF154" i="17"/>
  <c r="T154" i="17"/>
  <c r="R154" i="17"/>
  <c r="P154" i="17"/>
  <c r="BI152" i="17"/>
  <c r="BH152" i="17"/>
  <c r="BG152" i="17"/>
  <c r="BF152" i="17"/>
  <c r="T152" i="17"/>
  <c r="R152" i="17"/>
  <c r="P152" i="17"/>
  <c r="BI150" i="17"/>
  <c r="BH150" i="17"/>
  <c r="BG150" i="17"/>
  <c r="BF150" i="17"/>
  <c r="T150" i="17"/>
  <c r="R150" i="17"/>
  <c r="P150" i="17"/>
  <c r="BI148" i="17"/>
  <c r="BH148" i="17"/>
  <c r="BG148" i="17"/>
  <c r="BF148" i="17"/>
  <c r="T148" i="17"/>
  <c r="R148" i="17"/>
  <c r="P148" i="17"/>
  <c r="BI146" i="17"/>
  <c r="BH146" i="17"/>
  <c r="BG146" i="17"/>
  <c r="BF146" i="17"/>
  <c r="T146" i="17"/>
  <c r="R146" i="17"/>
  <c r="P146" i="17"/>
  <c r="BI144" i="17"/>
  <c r="BH144" i="17"/>
  <c r="BG144" i="17"/>
  <c r="BF144" i="17"/>
  <c r="T144" i="17"/>
  <c r="R144" i="17"/>
  <c r="P144" i="17"/>
  <c r="BI142" i="17"/>
  <c r="BH142" i="17"/>
  <c r="BG142" i="17"/>
  <c r="BF142" i="17"/>
  <c r="T142" i="17"/>
  <c r="R142" i="17"/>
  <c r="P142" i="17"/>
  <c r="BI140" i="17"/>
  <c r="BH140" i="17"/>
  <c r="BG140" i="17"/>
  <c r="BF140" i="17"/>
  <c r="T140" i="17"/>
  <c r="R140" i="17"/>
  <c r="P140" i="17"/>
  <c r="BI138" i="17"/>
  <c r="BH138" i="17"/>
  <c r="BG138" i="17"/>
  <c r="BF138" i="17"/>
  <c r="T138" i="17"/>
  <c r="R138" i="17"/>
  <c r="P138" i="17"/>
  <c r="BI136" i="17"/>
  <c r="BH136" i="17"/>
  <c r="BG136" i="17"/>
  <c r="BF136" i="17"/>
  <c r="T136" i="17"/>
  <c r="R136" i="17"/>
  <c r="P136" i="17"/>
  <c r="BI134" i="17"/>
  <c r="BH134" i="17"/>
  <c r="BG134" i="17"/>
  <c r="BF134" i="17"/>
  <c r="T134" i="17"/>
  <c r="R134" i="17"/>
  <c r="P134" i="17"/>
  <c r="BI132" i="17"/>
  <c r="BH132" i="17"/>
  <c r="BG132" i="17"/>
  <c r="BF132" i="17"/>
  <c r="T132" i="17"/>
  <c r="R132" i="17"/>
  <c r="P132" i="17"/>
  <c r="BI130" i="17"/>
  <c r="BH130" i="17"/>
  <c r="BG130" i="17"/>
  <c r="BF130" i="17"/>
  <c r="T130" i="17"/>
  <c r="R130" i="17"/>
  <c r="P130" i="17"/>
  <c r="BI128" i="17"/>
  <c r="BH128" i="17"/>
  <c r="BG128" i="17"/>
  <c r="BF128" i="17"/>
  <c r="T128" i="17"/>
  <c r="R128" i="17"/>
  <c r="P128" i="17"/>
  <c r="BI126" i="17"/>
  <c r="BH126" i="17"/>
  <c r="BG126" i="17"/>
  <c r="BF126" i="17"/>
  <c r="T126" i="17"/>
  <c r="R126" i="17"/>
  <c r="P126" i="17"/>
  <c r="BI124" i="17"/>
  <c r="BH124" i="17"/>
  <c r="BG124" i="17"/>
  <c r="BF124" i="17"/>
  <c r="T124" i="17"/>
  <c r="R124" i="17"/>
  <c r="P124" i="17"/>
  <c r="BI122" i="17"/>
  <c r="BH122" i="17"/>
  <c r="BG122" i="17"/>
  <c r="BF122" i="17"/>
  <c r="T122" i="17"/>
  <c r="R122" i="17"/>
  <c r="P122" i="17"/>
  <c r="F115" i="17"/>
  <c r="E113" i="17"/>
  <c r="F91" i="17"/>
  <c r="E89" i="17"/>
  <c r="J26" i="17"/>
  <c r="E26" i="17"/>
  <c r="J118" i="17" s="1"/>
  <c r="J25" i="17"/>
  <c r="J23" i="17"/>
  <c r="E23" i="17"/>
  <c r="J93" i="17" s="1"/>
  <c r="J22" i="17"/>
  <c r="J20" i="17"/>
  <c r="E20" i="17"/>
  <c r="F118" i="17" s="1"/>
  <c r="J19" i="17"/>
  <c r="J17" i="17"/>
  <c r="E17" i="17"/>
  <c r="F117" i="17" s="1"/>
  <c r="J16" i="17"/>
  <c r="J14" i="17"/>
  <c r="J115" i="17" s="1"/>
  <c r="E7" i="17"/>
  <c r="E109" i="17"/>
  <c r="J37" i="16"/>
  <c r="J36" i="16"/>
  <c r="AY111" i="1" s="1"/>
  <c r="J35" i="16"/>
  <c r="AX111" i="1"/>
  <c r="BI205" i="16"/>
  <c r="BH205" i="16"/>
  <c r="BG205" i="16"/>
  <c r="BF205" i="16"/>
  <c r="T205" i="16"/>
  <c r="R205" i="16"/>
  <c r="P205" i="16"/>
  <c r="BI203" i="16"/>
  <c r="BH203" i="16"/>
  <c r="BG203" i="16"/>
  <c r="BF203" i="16"/>
  <c r="T203" i="16"/>
  <c r="R203" i="16"/>
  <c r="P203" i="16"/>
  <c r="BI201" i="16"/>
  <c r="BH201" i="16"/>
  <c r="BG201" i="16"/>
  <c r="BF201" i="16"/>
  <c r="T201" i="16"/>
  <c r="R201" i="16"/>
  <c r="P201" i="16"/>
  <c r="BI199" i="16"/>
  <c r="BH199" i="16"/>
  <c r="BG199" i="16"/>
  <c r="BF199" i="16"/>
  <c r="T199" i="16"/>
  <c r="R199" i="16"/>
  <c r="P199" i="16"/>
  <c r="BI197" i="16"/>
  <c r="BH197" i="16"/>
  <c r="BG197" i="16"/>
  <c r="BF197" i="16"/>
  <c r="T197" i="16"/>
  <c r="R197" i="16"/>
  <c r="P197" i="16"/>
  <c r="BI195" i="16"/>
  <c r="BH195" i="16"/>
  <c r="BG195" i="16"/>
  <c r="BF195" i="16"/>
  <c r="T195" i="16"/>
  <c r="R195" i="16"/>
  <c r="P195" i="16"/>
  <c r="BI193" i="16"/>
  <c r="BH193" i="16"/>
  <c r="BG193" i="16"/>
  <c r="BF193" i="16"/>
  <c r="T193" i="16"/>
  <c r="R193" i="16"/>
  <c r="P193" i="16"/>
  <c r="BI191" i="16"/>
  <c r="BH191" i="16"/>
  <c r="BG191" i="16"/>
  <c r="BF191" i="16"/>
  <c r="T191" i="16"/>
  <c r="R191" i="16"/>
  <c r="P191" i="16"/>
  <c r="BI189" i="16"/>
  <c r="BH189" i="16"/>
  <c r="BG189" i="16"/>
  <c r="BF189" i="16"/>
  <c r="T189" i="16"/>
  <c r="R189" i="16"/>
  <c r="P189" i="16"/>
  <c r="BI187" i="16"/>
  <c r="BH187" i="16"/>
  <c r="BG187" i="16"/>
  <c r="BF187" i="16"/>
  <c r="T187" i="16"/>
  <c r="R187" i="16"/>
  <c r="P187" i="16"/>
  <c r="BI185" i="16"/>
  <c r="BH185" i="16"/>
  <c r="BG185" i="16"/>
  <c r="BF185" i="16"/>
  <c r="T185" i="16"/>
  <c r="R185" i="16"/>
  <c r="P185" i="16"/>
  <c r="BI183" i="16"/>
  <c r="BH183" i="16"/>
  <c r="BG183" i="16"/>
  <c r="BF183" i="16"/>
  <c r="T183" i="16"/>
  <c r="R183" i="16"/>
  <c r="P183" i="16"/>
  <c r="BI181" i="16"/>
  <c r="BH181" i="16"/>
  <c r="BG181" i="16"/>
  <c r="BF181" i="16"/>
  <c r="T181" i="16"/>
  <c r="R181" i="16"/>
  <c r="P181" i="16"/>
  <c r="BI179" i="16"/>
  <c r="BH179" i="16"/>
  <c r="BG179" i="16"/>
  <c r="BF179" i="16"/>
  <c r="T179" i="16"/>
  <c r="R179" i="16"/>
  <c r="P179" i="16"/>
  <c r="BI177" i="16"/>
  <c r="BH177" i="16"/>
  <c r="BG177" i="16"/>
  <c r="BF177" i="16"/>
  <c r="T177" i="16"/>
  <c r="R177" i="16"/>
  <c r="P177" i="16"/>
  <c r="BI175" i="16"/>
  <c r="BH175" i="16"/>
  <c r="BG175" i="16"/>
  <c r="BF175" i="16"/>
  <c r="T175" i="16"/>
  <c r="R175" i="16"/>
  <c r="P175" i="16"/>
  <c r="BI173" i="16"/>
  <c r="BH173" i="16"/>
  <c r="BG173" i="16"/>
  <c r="BF173" i="16"/>
  <c r="T173" i="16"/>
  <c r="R173" i="16"/>
  <c r="P173" i="16"/>
  <c r="BI171" i="16"/>
  <c r="BH171" i="16"/>
  <c r="BG171" i="16"/>
  <c r="BF171" i="16"/>
  <c r="T171" i="16"/>
  <c r="R171" i="16"/>
  <c r="P171" i="16"/>
  <c r="BI169" i="16"/>
  <c r="BH169" i="16"/>
  <c r="BG169" i="16"/>
  <c r="BF169" i="16"/>
  <c r="T169" i="16"/>
  <c r="R169" i="16"/>
  <c r="P169" i="16"/>
  <c r="BI167" i="16"/>
  <c r="BH167" i="16"/>
  <c r="BG167" i="16"/>
  <c r="BF167" i="16"/>
  <c r="T167" i="16"/>
  <c r="R167" i="16"/>
  <c r="P167" i="16"/>
  <c r="BI165" i="16"/>
  <c r="BH165" i="16"/>
  <c r="BG165" i="16"/>
  <c r="BF165" i="16"/>
  <c r="T165" i="16"/>
  <c r="R165" i="16"/>
  <c r="P165" i="16"/>
  <c r="BI163" i="16"/>
  <c r="BH163" i="16"/>
  <c r="BG163" i="16"/>
  <c r="BF163" i="16"/>
  <c r="T163" i="16"/>
  <c r="R163" i="16"/>
  <c r="P163" i="16"/>
  <c r="BI161" i="16"/>
  <c r="BH161" i="16"/>
  <c r="BG161" i="16"/>
  <c r="BF161" i="16"/>
  <c r="T161" i="16"/>
  <c r="R161" i="16"/>
  <c r="P161" i="16"/>
  <c r="BI159" i="16"/>
  <c r="BH159" i="16"/>
  <c r="BG159" i="16"/>
  <c r="BF159" i="16"/>
  <c r="T159" i="16"/>
  <c r="R159" i="16"/>
  <c r="P159" i="16"/>
  <c r="BI156" i="16"/>
  <c r="BH156" i="16"/>
  <c r="BG156" i="16"/>
  <c r="BF156" i="16"/>
  <c r="T156" i="16"/>
  <c r="R156" i="16"/>
  <c r="P156" i="16"/>
  <c r="BI154" i="16"/>
  <c r="BH154" i="16"/>
  <c r="BG154" i="16"/>
  <c r="BF154" i="16"/>
  <c r="T154" i="16"/>
  <c r="R154" i="16"/>
  <c r="P154" i="16"/>
  <c r="BI150" i="16"/>
  <c r="BH150" i="16"/>
  <c r="BG150" i="16"/>
  <c r="BF150" i="16"/>
  <c r="T150" i="16"/>
  <c r="R150" i="16"/>
  <c r="P150" i="16"/>
  <c r="BI148" i="16"/>
  <c r="BH148" i="16"/>
  <c r="BG148" i="16"/>
  <c r="BF148" i="16"/>
  <c r="T148" i="16"/>
  <c r="R148" i="16"/>
  <c r="P148" i="16"/>
  <c r="BI146" i="16"/>
  <c r="BH146" i="16"/>
  <c r="BG146" i="16"/>
  <c r="BF146" i="16"/>
  <c r="T146" i="16"/>
  <c r="R146" i="16"/>
  <c r="P146" i="16"/>
  <c r="BI144" i="16"/>
  <c r="BH144" i="16"/>
  <c r="BG144" i="16"/>
  <c r="BF144" i="16"/>
  <c r="T144" i="16"/>
  <c r="R144" i="16"/>
  <c r="P144" i="16"/>
  <c r="BI142" i="16"/>
  <c r="BH142" i="16"/>
  <c r="BG142" i="16"/>
  <c r="BF142" i="16"/>
  <c r="T142" i="16"/>
  <c r="R142" i="16"/>
  <c r="P142" i="16"/>
  <c r="BI140" i="16"/>
  <c r="BH140" i="16"/>
  <c r="BG140" i="16"/>
  <c r="BF140" i="16"/>
  <c r="T140" i="16"/>
  <c r="R140" i="16"/>
  <c r="P140" i="16"/>
  <c r="BI138" i="16"/>
  <c r="BH138" i="16"/>
  <c r="BG138" i="16"/>
  <c r="BF138" i="16"/>
  <c r="T138" i="16"/>
  <c r="R138" i="16"/>
  <c r="P138" i="16"/>
  <c r="BI136" i="16"/>
  <c r="BH136" i="16"/>
  <c r="BG136" i="16"/>
  <c r="BF136" i="16"/>
  <c r="T136" i="16"/>
  <c r="R136" i="16"/>
  <c r="P136" i="16"/>
  <c r="BI134" i="16"/>
  <c r="BH134" i="16"/>
  <c r="BG134" i="16"/>
  <c r="BF134" i="16"/>
  <c r="T134" i="16"/>
  <c r="R134" i="16"/>
  <c r="P134" i="16"/>
  <c r="BI132" i="16"/>
  <c r="BH132" i="16"/>
  <c r="BG132" i="16"/>
  <c r="BF132" i="16"/>
  <c r="T132" i="16"/>
  <c r="R132" i="16"/>
  <c r="P132" i="16"/>
  <c r="BI130" i="16"/>
  <c r="BH130" i="16"/>
  <c r="BG130" i="16"/>
  <c r="BF130" i="16"/>
  <c r="T130" i="16"/>
  <c r="R130" i="16"/>
  <c r="P130" i="16"/>
  <c r="BI128" i="16"/>
  <c r="BH128" i="16"/>
  <c r="BG128" i="16"/>
  <c r="BF128" i="16"/>
  <c r="T128" i="16"/>
  <c r="R128" i="16"/>
  <c r="P128" i="16"/>
  <c r="BI126" i="16"/>
  <c r="BH126" i="16"/>
  <c r="BG126" i="16"/>
  <c r="BF126" i="16"/>
  <c r="T126" i="16"/>
  <c r="R126" i="16"/>
  <c r="P126" i="16"/>
  <c r="BI124" i="16"/>
  <c r="BH124" i="16"/>
  <c r="BG124" i="16"/>
  <c r="BF124" i="16"/>
  <c r="T124" i="16"/>
  <c r="R124" i="16"/>
  <c r="P124" i="16"/>
  <c r="BI122" i="16"/>
  <c r="BH122" i="16"/>
  <c r="BG122" i="16"/>
  <c r="BF122" i="16"/>
  <c r="T122" i="16"/>
  <c r="R122" i="16"/>
  <c r="P122" i="16"/>
  <c r="BI120" i="16"/>
  <c r="BH120" i="16"/>
  <c r="BG120" i="16"/>
  <c r="BF120" i="16"/>
  <c r="T120" i="16"/>
  <c r="R120" i="16"/>
  <c r="P120" i="16"/>
  <c r="F113" i="16"/>
  <c r="E111" i="16"/>
  <c r="F89" i="16"/>
  <c r="E87" i="16"/>
  <c r="J24" i="16"/>
  <c r="E24" i="16"/>
  <c r="J92" i="16" s="1"/>
  <c r="J23" i="16"/>
  <c r="J21" i="16"/>
  <c r="E21" i="16"/>
  <c r="J115" i="16" s="1"/>
  <c r="J20" i="16"/>
  <c r="J18" i="16"/>
  <c r="E18" i="16"/>
  <c r="F116" i="16" s="1"/>
  <c r="J17" i="16"/>
  <c r="J15" i="16"/>
  <c r="E15" i="16"/>
  <c r="F115" i="16" s="1"/>
  <c r="J14" i="16"/>
  <c r="J12" i="16"/>
  <c r="J89" i="16" s="1"/>
  <c r="E7" i="16"/>
  <c r="E109" i="16"/>
  <c r="J37" i="15"/>
  <c r="J36" i="15"/>
  <c r="AY110" i="1" s="1"/>
  <c r="J35" i="15"/>
  <c r="AX110" i="1" s="1"/>
  <c r="BI155" i="15"/>
  <c r="BH155" i="15"/>
  <c r="BG155" i="15"/>
  <c r="BF155" i="15"/>
  <c r="T155" i="15"/>
  <c r="R155" i="15"/>
  <c r="P155" i="15"/>
  <c r="BI153" i="15"/>
  <c r="BH153" i="15"/>
  <c r="BG153" i="15"/>
  <c r="BF153" i="15"/>
  <c r="T153" i="15"/>
  <c r="R153" i="15"/>
  <c r="P153" i="15"/>
  <c r="BI151" i="15"/>
  <c r="BH151" i="15"/>
  <c r="BG151" i="15"/>
  <c r="BF151" i="15"/>
  <c r="T151" i="15"/>
  <c r="R151" i="15"/>
  <c r="P151" i="15"/>
  <c r="BI149" i="15"/>
  <c r="BH149" i="15"/>
  <c r="BG149" i="15"/>
  <c r="BF149" i="15"/>
  <c r="T149" i="15"/>
  <c r="R149" i="15"/>
  <c r="P149" i="15"/>
  <c r="BI147" i="15"/>
  <c r="BH147" i="15"/>
  <c r="BG147" i="15"/>
  <c r="BF147" i="15"/>
  <c r="T147" i="15"/>
  <c r="R147" i="15"/>
  <c r="P147" i="15"/>
  <c r="BI145" i="15"/>
  <c r="BH145" i="15"/>
  <c r="BG145" i="15"/>
  <c r="BF145" i="15"/>
  <c r="T145" i="15"/>
  <c r="R145" i="15"/>
  <c r="P145" i="15"/>
  <c r="BI143" i="15"/>
  <c r="BH143" i="15"/>
  <c r="BG143" i="15"/>
  <c r="BF143" i="15"/>
  <c r="T143" i="15"/>
  <c r="R143" i="15"/>
  <c r="P143" i="15"/>
  <c r="BI141" i="15"/>
  <c r="BH141" i="15"/>
  <c r="BG141" i="15"/>
  <c r="BF141" i="15"/>
  <c r="T141" i="15"/>
  <c r="R141" i="15"/>
  <c r="P141" i="15"/>
  <c r="BI139" i="15"/>
  <c r="BH139" i="15"/>
  <c r="BG139" i="15"/>
  <c r="BF139" i="15"/>
  <c r="T139" i="15"/>
  <c r="R139" i="15"/>
  <c r="P139" i="15"/>
  <c r="BI137" i="15"/>
  <c r="BH137" i="15"/>
  <c r="BG137" i="15"/>
  <c r="BF137" i="15"/>
  <c r="T137" i="15"/>
  <c r="R137" i="15"/>
  <c r="P137" i="15"/>
  <c r="BI135" i="15"/>
  <c r="BH135" i="15"/>
  <c r="BG135" i="15"/>
  <c r="BF135" i="15"/>
  <c r="T135" i="15"/>
  <c r="R135" i="15"/>
  <c r="P135" i="15"/>
  <c r="BI133" i="15"/>
  <c r="BH133" i="15"/>
  <c r="BG133" i="15"/>
  <c r="BF133" i="15"/>
  <c r="T133" i="15"/>
  <c r="R133" i="15"/>
  <c r="P133" i="15"/>
  <c r="BI131" i="15"/>
  <c r="BH131" i="15"/>
  <c r="BG131" i="15"/>
  <c r="BF131" i="15"/>
  <c r="T131" i="15"/>
  <c r="R131" i="15"/>
  <c r="P131" i="15"/>
  <c r="BI129" i="15"/>
  <c r="BH129" i="15"/>
  <c r="BG129" i="15"/>
  <c r="BF129" i="15"/>
  <c r="T129" i="15"/>
  <c r="R129" i="15"/>
  <c r="P129" i="15"/>
  <c r="BI127" i="15"/>
  <c r="BH127" i="15"/>
  <c r="BG127" i="15"/>
  <c r="BF127" i="15"/>
  <c r="T127" i="15"/>
  <c r="R127" i="15"/>
  <c r="P127" i="15"/>
  <c r="BI124" i="15"/>
  <c r="BH124" i="15"/>
  <c r="BG124" i="15"/>
  <c r="BF124" i="15"/>
  <c r="T124" i="15"/>
  <c r="R124" i="15"/>
  <c r="P124" i="15"/>
  <c r="BI122" i="15"/>
  <c r="BH122" i="15"/>
  <c r="BG122" i="15"/>
  <c r="BF122" i="15"/>
  <c r="T122" i="15"/>
  <c r="R122" i="15"/>
  <c r="P122" i="15"/>
  <c r="BI120" i="15"/>
  <c r="BH120" i="15"/>
  <c r="BG120" i="15"/>
  <c r="BF120" i="15"/>
  <c r="T120" i="15"/>
  <c r="R120" i="15"/>
  <c r="P120" i="15"/>
  <c r="BI118" i="15"/>
  <c r="BH118" i="15"/>
  <c r="BG118" i="15"/>
  <c r="BF118" i="15"/>
  <c r="T118" i="15"/>
  <c r="R118" i="15"/>
  <c r="P118" i="15"/>
  <c r="F111" i="15"/>
  <c r="E109" i="15"/>
  <c r="F89" i="15"/>
  <c r="E87" i="15"/>
  <c r="J24" i="15"/>
  <c r="E24" i="15"/>
  <c r="J114" i="15" s="1"/>
  <c r="J23" i="15"/>
  <c r="J21" i="15"/>
  <c r="E21" i="15"/>
  <c r="J91" i="15" s="1"/>
  <c r="J20" i="15"/>
  <c r="J18" i="15"/>
  <c r="E18" i="15"/>
  <c r="F92" i="15" s="1"/>
  <c r="J17" i="15"/>
  <c r="J15" i="15"/>
  <c r="E15" i="15"/>
  <c r="F113" i="15" s="1"/>
  <c r="J14" i="15"/>
  <c r="J12" i="15"/>
  <c r="J111" i="15" s="1"/>
  <c r="E7" i="15"/>
  <c r="E85" i="15"/>
  <c r="J37" i="14"/>
  <c r="J36" i="14"/>
  <c r="AY109" i="1" s="1"/>
  <c r="J35" i="14"/>
  <c r="AX109" i="1" s="1"/>
  <c r="BI169" i="14"/>
  <c r="BH169" i="14"/>
  <c r="BG169" i="14"/>
  <c r="BF169" i="14"/>
  <c r="T169" i="14"/>
  <c r="R169" i="14"/>
  <c r="P169" i="14"/>
  <c r="BI167" i="14"/>
  <c r="BH167" i="14"/>
  <c r="BG167" i="14"/>
  <c r="BF167" i="14"/>
  <c r="T167" i="14"/>
  <c r="R167" i="14"/>
  <c r="P167" i="14"/>
  <c r="BI165" i="14"/>
  <c r="BH165" i="14"/>
  <c r="BG165" i="14"/>
  <c r="BF165" i="14"/>
  <c r="T165" i="14"/>
  <c r="R165" i="14"/>
  <c r="P165" i="14"/>
  <c r="BI163" i="14"/>
  <c r="BH163" i="14"/>
  <c r="BG163" i="14"/>
  <c r="BF163" i="14"/>
  <c r="T163" i="14"/>
  <c r="R163" i="14"/>
  <c r="P163" i="14"/>
  <c r="BI161" i="14"/>
  <c r="BH161" i="14"/>
  <c r="BG161" i="14"/>
  <c r="BF161" i="14"/>
  <c r="T161" i="14"/>
  <c r="R161" i="14"/>
  <c r="P161" i="14"/>
  <c r="BI159" i="14"/>
  <c r="BH159" i="14"/>
  <c r="BG159" i="14"/>
  <c r="BF159" i="14"/>
  <c r="T159" i="14"/>
  <c r="R159" i="14"/>
  <c r="P159" i="14"/>
  <c r="BI157" i="14"/>
  <c r="BH157" i="14"/>
  <c r="BG157" i="14"/>
  <c r="BF157" i="14"/>
  <c r="T157" i="14"/>
  <c r="R157" i="14"/>
  <c r="P157" i="14"/>
  <c r="BI155" i="14"/>
  <c r="BH155" i="14"/>
  <c r="BG155" i="14"/>
  <c r="BF155" i="14"/>
  <c r="T155" i="14"/>
  <c r="R155" i="14"/>
  <c r="P155" i="14"/>
  <c r="BI153" i="14"/>
  <c r="BH153" i="14"/>
  <c r="BG153" i="14"/>
  <c r="BF153" i="14"/>
  <c r="T153" i="14"/>
  <c r="R153" i="14"/>
  <c r="P153" i="14"/>
  <c r="BI151" i="14"/>
  <c r="BH151" i="14"/>
  <c r="BG151" i="14"/>
  <c r="BF151" i="14"/>
  <c r="T151" i="14"/>
  <c r="R151" i="14"/>
  <c r="P151" i="14"/>
  <c r="BI149" i="14"/>
  <c r="BH149" i="14"/>
  <c r="BG149" i="14"/>
  <c r="BF149" i="14"/>
  <c r="T149" i="14"/>
  <c r="R149" i="14"/>
  <c r="P149" i="14"/>
  <c r="BI147" i="14"/>
  <c r="BH147" i="14"/>
  <c r="BG147" i="14"/>
  <c r="BF147" i="14"/>
  <c r="T147" i="14"/>
  <c r="R147" i="14"/>
  <c r="P147" i="14"/>
  <c r="BI145" i="14"/>
  <c r="BH145" i="14"/>
  <c r="BG145" i="14"/>
  <c r="BF145" i="14"/>
  <c r="T145" i="14"/>
  <c r="R145" i="14"/>
  <c r="P145" i="14"/>
  <c r="BI143" i="14"/>
  <c r="BH143" i="14"/>
  <c r="BG143" i="14"/>
  <c r="BF143" i="14"/>
  <c r="T143" i="14"/>
  <c r="R143" i="14"/>
  <c r="P143" i="14"/>
  <c r="BI141" i="14"/>
  <c r="BH141" i="14"/>
  <c r="BG141" i="14"/>
  <c r="BF141" i="14"/>
  <c r="T141" i="14"/>
  <c r="R141" i="14"/>
  <c r="P141" i="14"/>
  <c r="BI139" i="14"/>
  <c r="BH139" i="14"/>
  <c r="BG139" i="14"/>
  <c r="BF139" i="14"/>
  <c r="T139" i="14"/>
  <c r="R139" i="14"/>
  <c r="P139" i="14"/>
  <c r="BI137" i="14"/>
  <c r="BH137" i="14"/>
  <c r="BG137" i="14"/>
  <c r="BF137" i="14"/>
  <c r="T137" i="14"/>
  <c r="R137" i="14"/>
  <c r="P137" i="14"/>
  <c r="BI135" i="14"/>
  <c r="BH135" i="14"/>
  <c r="BG135" i="14"/>
  <c r="BF135" i="14"/>
  <c r="T135" i="14"/>
  <c r="R135" i="14"/>
  <c r="P135" i="14"/>
  <c r="BI133" i="14"/>
  <c r="BH133" i="14"/>
  <c r="BG133" i="14"/>
  <c r="BF133" i="14"/>
  <c r="T133" i="14"/>
  <c r="R133" i="14"/>
  <c r="P133" i="14"/>
  <c r="BI131" i="14"/>
  <c r="BH131" i="14"/>
  <c r="BG131" i="14"/>
  <c r="BF131" i="14"/>
  <c r="T131" i="14"/>
  <c r="R131" i="14"/>
  <c r="P131" i="14"/>
  <c r="BI129" i="14"/>
  <c r="BH129" i="14"/>
  <c r="BG129" i="14"/>
  <c r="BF129" i="14"/>
  <c r="T129" i="14"/>
  <c r="R129" i="14"/>
  <c r="P129" i="14"/>
  <c r="BI127" i="14"/>
  <c r="BH127" i="14"/>
  <c r="BG127" i="14"/>
  <c r="BF127" i="14"/>
  <c r="T127" i="14"/>
  <c r="R127" i="14"/>
  <c r="P127" i="14"/>
  <c r="BI125" i="14"/>
  <c r="BH125" i="14"/>
  <c r="BG125" i="14"/>
  <c r="BF125" i="14"/>
  <c r="T125" i="14"/>
  <c r="R125" i="14"/>
  <c r="P125" i="14"/>
  <c r="BI123" i="14"/>
  <c r="BH123" i="14"/>
  <c r="BG123" i="14"/>
  <c r="BF123" i="14"/>
  <c r="T123" i="14"/>
  <c r="R123" i="14"/>
  <c r="P123" i="14"/>
  <c r="BI121" i="14"/>
  <c r="BH121" i="14"/>
  <c r="BG121" i="14"/>
  <c r="BF121" i="14"/>
  <c r="T121" i="14"/>
  <c r="R121" i="14"/>
  <c r="P121" i="14"/>
  <c r="BI119" i="14"/>
  <c r="BH119" i="14"/>
  <c r="BG119" i="14"/>
  <c r="BF119" i="14"/>
  <c r="T119" i="14"/>
  <c r="R119" i="14"/>
  <c r="P119" i="14"/>
  <c r="F111" i="14"/>
  <c r="E109" i="14"/>
  <c r="F89" i="14"/>
  <c r="E87" i="14"/>
  <c r="J24" i="14"/>
  <c r="E24" i="14"/>
  <c r="J114" i="14" s="1"/>
  <c r="J23" i="14"/>
  <c r="J21" i="14"/>
  <c r="E21" i="14"/>
  <c r="J113" i="14" s="1"/>
  <c r="J20" i="14"/>
  <c r="J18" i="14"/>
  <c r="E18" i="14"/>
  <c r="F114" i="14" s="1"/>
  <c r="J17" i="14"/>
  <c r="J15" i="14"/>
  <c r="E15" i="14"/>
  <c r="F91" i="14" s="1"/>
  <c r="J14" i="14"/>
  <c r="J12" i="14"/>
  <c r="J111" i="14" s="1"/>
  <c r="E7" i="14"/>
  <c r="E85" i="14"/>
  <c r="J37" i="13"/>
  <c r="J36" i="13"/>
  <c r="AY108" i="1"/>
  <c r="J35" i="13"/>
  <c r="AX108" i="1"/>
  <c r="BI133" i="13"/>
  <c r="BH133" i="13"/>
  <c r="BG133" i="13"/>
  <c r="BF133" i="13"/>
  <c r="T133" i="13"/>
  <c r="R133" i="13"/>
  <c r="P133" i="13"/>
  <c r="BI131" i="13"/>
  <c r="BH131" i="13"/>
  <c r="BG131" i="13"/>
  <c r="BF131" i="13"/>
  <c r="T131" i="13"/>
  <c r="R131" i="13"/>
  <c r="P131" i="13"/>
  <c r="BI129" i="13"/>
  <c r="BH129" i="13"/>
  <c r="BG129" i="13"/>
  <c r="BF129" i="13"/>
  <c r="T129" i="13"/>
  <c r="R129" i="13"/>
  <c r="P129" i="13"/>
  <c r="BI127" i="13"/>
  <c r="BH127" i="13"/>
  <c r="BG127" i="13"/>
  <c r="BF127" i="13"/>
  <c r="T127" i="13"/>
  <c r="R127" i="13"/>
  <c r="P127" i="13"/>
  <c r="BI125" i="13"/>
  <c r="BH125" i="13"/>
  <c r="BG125" i="13"/>
  <c r="BF125" i="13"/>
  <c r="T125" i="13"/>
  <c r="R125" i="13"/>
  <c r="P125" i="13"/>
  <c r="BI123" i="13"/>
  <c r="BH123" i="13"/>
  <c r="BG123" i="13"/>
  <c r="BF123" i="13"/>
  <c r="T123" i="13"/>
  <c r="R123" i="13"/>
  <c r="P123" i="13"/>
  <c r="BI121" i="13"/>
  <c r="BH121" i="13"/>
  <c r="BG121" i="13"/>
  <c r="BF121" i="13"/>
  <c r="T121" i="13"/>
  <c r="R121" i="13"/>
  <c r="P121" i="13"/>
  <c r="BI119" i="13"/>
  <c r="BH119" i="13"/>
  <c r="BG119" i="13"/>
  <c r="BF119" i="13"/>
  <c r="T119" i="13"/>
  <c r="R119" i="13"/>
  <c r="P119" i="13"/>
  <c r="F111" i="13"/>
  <c r="E109" i="13"/>
  <c r="F89" i="13"/>
  <c r="E87" i="13"/>
  <c r="J24" i="13"/>
  <c r="E24" i="13"/>
  <c r="J92" i="13" s="1"/>
  <c r="J23" i="13"/>
  <c r="J21" i="13"/>
  <c r="E21" i="13"/>
  <c r="J113" i="13" s="1"/>
  <c r="J20" i="13"/>
  <c r="J18" i="13"/>
  <c r="E18" i="13"/>
  <c r="F92" i="13" s="1"/>
  <c r="J17" i="13"/>
  <c r="J15" i="13"/>
  <c r="E15" i="13"/>
  <c r="F91" i="13" s="1"/>
  <c r="J14" i="13"/>
  <c r="J12" i="13"/>
  <c r="J111" i="13"/>
  <c r="E7" i="13"/>
  <c r="E85" i="13"/>
  <c r="J37" i="12"/>
  <c r="J36" i="12"/>
  <c r="AY107" i="1" s="1"/>
  <c r="J35" i="12"/>
  <c r="AX107" i="1" s="1"/>
  <c r="BI189" i="12"/>
  <c r="BH189" i="12"/>
  <c r="BG189" i="12"/>
  <c r="BF189" i="12"/>
  <c r="T189" i="12"/>
  <c r="R189" i="12"/>
  <c r="P189" i="12"/>
  <c r="BI187" i="12"/>
  <c r="BH187" i="12"/>
  <c r="BG187" i="12"/>
  <c r="BF187" i="12"/>
  <c r="T187" i="12"/>
  <c r="R187" i="12"/>
  <c r="P187" i="12"/>
  <c r="BI185" i="12"/>
  <c r="BH185" i="12"/>
  <c r="BG185" i="12"/>
  <c r="BF185" i="12"/>
  <c r="T185" i="12"/>
  <c r="R185" i="12"/>
  <c r="P185" i="12"/>
  <c r="BI183" i="12"/>
  <c r="BH183" i="12"/>
  <c r="BG183" i="12"/>
  <c r="BF183" i="12"/>
  <c r="T183" i="12"/>
  <c r="R183" i="12"/>
  <c r="P183" i="12"/>
  <c r="BI181" i="12"/>
  <c r="BH181" i="12"/>
  <c r="BG181" i="12"/>
  <c r="BF181" i="12"/>
  <c r="T181" i="12"/>
  <c r="R181" i="12"/>
  <c r="P181" i="12"/>
  <c r="BI179" i="12"/>
  <c r="BH179" i="12"/>
  <c r="BG179" i="12"/>
  <c r="BF179" i="12"/>
  <c r="T179" i="12"/>
  <c r="R179" i="12"/>
  <c r="P179" i="12"/>
  <c r="BI177" i="12"/>
  <c r="BH177" i="12"/>
  <c r="BG177" i="12"/>
  <c r="BF177" i="12"/>
  <c r="T177" i="12"/>
  <c r="R177" i="12"/>
  <c r="P177" i="12"/>
  <c r="BI175" i="12"/>
  <c r="BH175" i="12"/>
  <c r="BG175" i="12"/>
  <c r="BF175" i="12"/>
  <c r="T175" i="12"/>
  <c r="R175" i="12"/>
  <c r="P175" i="12"/>
  <c r="BI173" i="12"/>
  <c r="BH173" i="12"/>
  <c r="BG173" i="12"/>
  <c r="BF173" i="12"/>
  <c r="T173" i="12"/>
  <c r="R173" i="12"/>
  <c r="P173" i="12"/>
  <c r="BI171" i="12"/>
  <c r="BH171" i="12"/>
  <c r="BG171" i="12"/>
  <c r="BF171" i="12"/>
  <c r="T171" i="12"/>
  <c r="R171" i="12"/>
  <c r="P171" i="12"/>
  <c r="BI169" i="12"/>
  <c r="BH169" i="12"/>
  <c r="BG169" i="12"/>
  <c r="BF169" i="12"/>
  <c r="T169" i="12"/>
  <c r="R169" i="12"/>
  <c r="P169" i="12"/>
  <c r="BI167" i="12"/>
  <c r="BH167" i="12"/>
  <c r="BG167" i="12"/>
  <c r="BF167" i="12"/>
  <c r="T167" i="12"/>
  <c r="R167" i="12"/>
  <c r="P167" i="12"/>
  <c r="BI165" i="12"/>
  <c r="BH165" i="12"/>
  <c r="BG165" i="12"/>
  <c r="BF165" i="12"/>
  <c r="T165" i="12"/>
  <c r="R165" i="12"/>
  <c r="P165" i="12"/>
  <c r="BI163" i="12"/>
  <c r="BH163" i="12"/>
  <c r="BG163" i="12"/>
  <c r="BF163" i="12"/>
  <c r="T163" i="12"/>
  <c r="R163" i="12"/>
  <c r="P163" i="12"/>
  <c r="BI161" i="12"/>
  <c r="BH161" i="12"/>
  <c r="BG161" i="12"/>
  <c r="BF161" i="12"/>
  <c r="T161" i="12"/>
  <c r="R161" i="12"/>
  <c r="P161" i="12"/>
  <c r="BI159" i="12"/>
  <c r="BH159" i="12"/>
  <c r="BG159" i="12"/>
  <c r="BF159" i="12"/>
  <c r="T159" i="12"/>
  <c r="R159" i="12"/>
  <c r="P159" i="12"/>
  <c r="BI157" i="12"/>
  <c r="BH157" i="12"/>
  <c r="BG157" i="12"/>
  <c r="BF157" i="12"/>
  <c r="T157" i="12"/>
  <c r="R157" i="12"/>
  <c r="P157" i="12"/>
  <c r="BI155" i="12"/>
  <c r="BH155" i="12"/>
  <c r="BG155" i="12"/>
  <c r="BF155" i="12"/>
  <c r="T155" i="12"/>
  <c r="R155" i="12"/>
  <c r="P155" i="12"/>
  <c r="BI152" i="12"/>
  <c r="BH152" i="12"/>
  <c r="BG152" i="12"/>
  <c r="BF152" i="12"/>
  <c r="T152" i="12"/>
  <c r="T151" i="12" s="1"/>
  <c r="T150" i="12" s="1"/>
  <c r="R152" i="12"/>
  <c r="R151" i="12"/>
  <c r="R150" i="12" s="1"/>
  <c r="P152" i="12"/>
  <c r="P151" i="12" s="1"/>
  <c r="P150" i="12" s="1"/>
  <c r="BI148" i="12"/>
  <c r="BH148" i="12"/>
  <c r="BG148" i="12"/>
  <c r="BF148" i="12"/>
  <c r="T148" i="12"/>
  <c r="R148" i="12"/>
  <c r="P148" i="12"/>
  <c r="BI146" i="12"/>
  <c r="BH146" i="12"/>
  <c r="BG146" i="12"/>
  <c r="BF146" i="12"/>
  <c r="T146" i="12"/>
  <c r="R146" i="12"/>
  <c r="P146" i="12"/>
  <c r="BI144" i="12"/>
  <c r="BH144" i="12"/>
  <c r="BG144" i="12"/>
  <c r="BF144" i="12"/>
  <c r="T144" i="12"/>
  <c r="R144" i="12"/>
  <c r="P144" i="12"/>
  <c r="BI142" i="12"/>
  <c r="BH142" i="12"/>
  <c r="BG142" i="12"/>
  <c r="BF142" i="12"/>
  <c r="T142" i="12"/>
  <c r="R142" i="12"/>
  <c r="P142" i="12"/>
  <c r="BI140" i="12"/>
  <c r="BH140" i="12"/>
  <c r="BG140" i="12"/>
  <c r="BF140" i="12"/>
  <c r="T140" i="12"/>
  <c r="R140" i="12"/>
  <c r="P140" i="12"/>
  <c r="BI138" i="12"/>
  <c r="BH138" i="12"/>
  <c r="BG138" i="12"/>
  <c r="BF138" i="12"/>
  <c r="T138" i="12"/>
  <c r="R138" i="12"/>
  <c r="P138" i="12"/>
  <c r="BI136" i="12"/>
  <c r="BH136" i="12"/>
  <c r="BG136" i="12"/>
  <c r="BF136" i="12"/>
  <c r="T136" i="12"/>
  <c r="R136" i="12"/>
  <c r="P136" i="12"/>
  <c r="BI134" i="12"/>
  <c r="BH134" i="12"/>
  <c r="BG134" i="12"/>
  <c r="BF134" i="12"/>
  <c r="T134" i="12"/>
  <c r="R134" i="12"/>
  <c r="P134" i="12"/>
  <c r="BI132" i="12"/>
  <c r="BH132" i="12"/>
  <c r="BG132" i="12"/>
  <c r="BF132" i="12"/>
  <c r="T132" i="12"/>
  <c r="R132" i="12"/>
  <c r="P132" i="12"/>
  <c r="BI130" i="12"/>
  <c r="BH130" i="12"/>
  <c r="BG130" i="12"/>
  <c r="BF130" i="12"/>
  <c r="T130" i="12"/>
  <c r="R130" i="12"/>
  <c r="P130" i="12"/>
  <c r="BI128" i="12"/>
  <c r="BH128" i="12"/>
  <c r="BG128" i="12"/>
  <c r="BF128" i="12"/>
  <c r="T128" i="12"/>
  <c r="R128" i="12"/>
  <c r="P128" i="12"/>
  <c r="BI126" i="12"/>
  <c r="BH126" i="12"/>
  <c r="BG126" i="12"/>
  <c r="BF126" i="12"/>
  <c r="T126" i="12"/>
  <c r="R126" i="12"/>
  <c r="P126" i="12"/>
  <c r="BI124" i="12"/>
  <c r="BH124" i="12"/>
  <c r="BG124" i="12"/>
  <c r="BF124" i="12"/>
  <c r="T124" i="12"/>
  <c r="R124" i="12"/>
  <c r="P124" i="12"/>
  <c r="BI122" i="12"/>
  <c r="BH122" i="12"/>
  <c r="BG122" i="12"/>
  <c r="BF122" i="12"/>
  <c r="T122" i="12"/>
  <c r="R122" i="12"/>
  <c r="P122" i="12"/>
  <c r="BI120" i="12"/>
  <c r="BH120" i="12"/>
  <c r="BG120" i="12"/>
  <c r="BF120" i="12"/>
  <c r="T120" i="12"/>
  <c r="R120" i="12"/>
  <c r="P120" i="12"/>
  <c r="F113" i="12"/>
  <c r="E111" i="12"/>
  <c r="F89" i="12"/>
  <c r="E87" i="12"/>
  <c r="J24" i="12"/>
  <c r="E24" i="12"/>
  <c r="J116" i="12"/>
  <c r="J23" i="12"/>
  <c r="J21" i="12"/>
  <c r="E21" i="12"/>
  <c r="J91" i="12"/>
  <c r="J20" i="12"/>
  <c r="J18" i="12"/>
  <c r="E18" i="12"/>
  <c r="F116" i="12"/>
  <c r="J17" i="12"/>
  <c r="J15" i="12"/>
  <c r="E15" i="12"/>
  <c r="F115" i="12"/>
  <c r="J14" i="12"/>
  <c r="J12" i="12"/>
  <c r="J89" i="12"/>
  <c r="E7" i="12"/>
  <c r="E109" i="12" s="1"/>
  <c r="J39" i="11"/>
  <c r="J38" i="11"/>
  <c r="AY106" i="1"/>
  <c r="J37" i="11"/>
  <c r="AX106" i="1"/>
  <c r="BI127" i="11"/>
  <c r="BH127" i="11"/>
  <c r="BG127" i="11"/>
  <c r="BF127" i="11"/>
  <c r="T127" i="11"/>
  <c r="R127" i="11"/>
  <c r="P127" i="11"/>
  <c r="BI125" i="11"/>
  <c r="BH125" i="11"/>
  <c r="BG125" i="11"/>
  <c r="BF125" i="11"/>
  <c r="T125" i="11"/>
  <c r="R125" i="11"/>
  <c r="P125" i="11"/>
  <c r="BI123" i="11"/>
  <c r="BH123" i="11"/>
  <c r="BG123" i="11"/>
  <c r="BF123" i="11"/>
  <c r="T123" i="11"/>
  <c r="R123" i="11"/>
  <c r="P123" i="11"/>
  <c r="F115" i="11"/>
  <c r="E113" i="11"/>
  <c r="F91" i="11"/>
  <c r="E89" i="11"/>
  <c r="J26" i="11"/>
  <c r="E26" i="11"/>
  <c r="J118" i="11" s="1"/>
  <c r="J25" i="11"/>
  <c r="J23" i="11"/>
  <c r="E23" i="11"/>
  <c r="J117" i="11" s="1"/>
  <c r="J22" i="11"/>
  <c r="J20" i="11"/>
  <c r="E20" i="11"/>
  <c r="F118" i="11" s="1"/>
  <c r="J19" i="11"/>
  <c r="J17" i="11"/>
  <c r="E17" i="11"/>
  <c r="F117" i="11" s="1"/>
  <c r="J16" i="11"/>
  <c r="J14" i="11"/>
  <c r="J115" i="11" s="1"/>
  <c r="E7" i="11"/>
  <c r="E109" i="11"/>
  <c r="J39" i="10"/>
  <c r="J38" i="10"/>
  <c r="AY105" i="1" s="1"/>
  <c r="J37" i="10"/>
  <c r="AX105" i="1"/>
  <c r="BI211" i="10"/>
  <c r="BH211" i="10"/>
  <c r="BG211" i="10"/>
  <c r="BF211" i="10"/>
  <c r="T211" i="10"/>
  <c r="R211" i="10"/>
  <c r="P211" i="10"/>
  <c r="BI209" i="10"/>
  <c r="BH209" i="10"/>
  <c r="BG209" i="10"/>
  <c r="BF209" i="10"/>
  <c r="T209" i="10"/>
  <c r="R209" i="10"/>
  <c r="P209" i="10"/>
  <c r="BI207" i="10"/>
  <c r="BH207" i="10"/>
  <c r="BG207" i="10"/>
  <c r="BF207" i="10"/>
  <c r="T207" i="10"/>
  <c r="R207" i="10"/>
  <c r="P207" i="10"/>
  <c r="BI205" i="10"/>
  <c r="BH205" i="10"/>
  <c r="BG205" i="10"/>
  <c r="BF205" i="10"/>
  <c r="T205" i="10"/>
  <c r="R205" i="10"/>
  <c r="P205" i="10"/>
  <c r="BI203" i="10"/>
  <c r="BH203" i="10"/>
  <c r="BG203" i="10"/>
  <c r="BF203" i="10"/>
  <c r="T203" i="10"/>
  <c r="R203" i="10"/>
  <c r="P203" i="10"/>
  <c r="BI201" i="10"/>
  <c r="BH201" i="10"/>
  <c r="BG201" i="10"/>
  <c r="BF201" i="10"/>
  <c r="T201" i="10"/>
  <c r="R201"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5" i="10"/>
  <c r="BH185" i="10"/>
  <c r="BG185" i="10"/>
  <c r="BF185" i="10"/>
  <c r="T185" i="10"/>
  <c r="R185" i="10"/>
  <c r="P185" i="10"/>
  <c r="BI183" i="10"/>
  <c r="BH183" i="10"/>
  <c r="BG183" i="10"/>
  <c r="BF183" i="10"/>
  <c r="T183" i="10"/>
  <c r="R183" i="10"/>
  <c r="P183" i="10"/>
  <c r="BI181" i="10"/>
  <c r="BH181" i="10"/>
  <c r="BG181" i="10"/>
  <c r="BF181" i="10"/>
  <c r="T181" i="10"/>
  <c r="R181" i="10"/>
  <c r="P181" i="10"/>
  <c r="BI179" i="10"/>
  <c r="BH179" i="10"/>
  <c r="BG179" i="10"/>
  <c r="BF179" i="10"/>
  <c r="T179" i="10"/>
  <c r="R179" i="10"/>
  <c r="P179" i="10"/>
  <c r="BI177" i="10"/>
  <c r="BH177" i="10"/>
  <c r="BG177" i="10"/>
  <c r="BF177" i="10"/>
  <c r="T177" i="10"/>
  <c r="R177" i="10"/>
  <c r="P177" i="10"/>
  <c r="BI175" i="10"/>
  <c r="BH175" i="10"/>
  <c r="BG175" i="10"/>
  <c r="BF175" i="10"/>
  <c r="T175" i="10"/>
  <c r="R175"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7" i="10"/>
  <c r="BH167" i="10"/>
  <c r="BG167" i="10"/>
  <c r="BF167" i="10"/>
  <c r="T167" i="10"/>
  <c r="R167" i="10"/>
  <c r="P167" i="10"/>
  <c r="BI165" i="10"/>
  <c r="BH165" i="10"/>
  <c r="BG165" i="10"/>
  <c r="BF165" i="10"/>
  <c r="T165" i="10"/>
  <c r="R165" i="10"/>
  <c r="P165"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BI131" i="10"/>
  <c r="BH131" i="10"/>
  <c r="BG131" i="10"/>
  <c r="BF131" i="10"/>
  <c r="T131" i="10"/>
  <c r="R131" i="10"/>
  <c r="P131" i="10"/>
  <c r="BI129" i="10"/>
  <c r="BH129" i="10"/>
  <c r="BG129" i="10"/>
  <c r="BF129" i="10"/>
  <c r="T129" i="10"/>
  <c r="R129" i="10"/>
  <c r="P129" i="10"/>
  <c r="BI127" i="10"/>
  <c r="BH127" i="10"/>
  <c r="BG127" i="10"/>
  <c r="BF127" i="10"/>
  <c r="T127" i="10"/>
  <c r="R127" i="10"/>
  <c r="P127" i="10"/>
  <c r="BI125" i="10"/>
  <c r="BH125" i="10"/>
  <c r="BG125" i="10"/>
  <c r="BF125" i="10"/>
  <c r="T125" i="10"/>
  <c r="R125" i="10"/>
  <c r="P125" i="10"/>
  <c r="BI123" i="10"/>
  <c r="BH123" i="10"/>
  <c r="BG123" i="10"/>
  <c r="BF123" i="10"/>
  <c r="T123" i="10"/>
  <c r="R123" i="10"/>
  <c r="P123" i="10"/>
  <c r="BI121" i="10"/>
  <c r="BH121" i="10"/>
  <c r="BG121" i="10"/>
  <c r="BF121" i="10"/>
  <c r="T121" i="10"/>
  <c r="R121" i="10"/>
  <c r="P121" i="10"/>
  <c r="F114" i="10"/>
  <c r="E112" i="10"/>
  <c r="F91" i="10"/>
  <c r="E89" i="10"/>
  <c r="J26" i="10"/>
  <c r="E26" i="10"/>
  <c r="J117" i="10" s="1"/>
  <c r="J25" i="10"/>
  <c r="J23" i="10"/>
  <c r="E23" i="10"/>
  <c r="J116" i="10" s="1"/>
  <c r="J22" i="10"/>
  <c r="J20" i="10"/>
  <c r="E20" i="10"/>
  <c r="F117" i="10" s="1"/>
  <c r="J19" i="10"/>
  <c r="J17" i="10"/>
  <c r="E17" i="10"/>
  <c r="F93" i="10" s="1"/>
  <c r="J16" i="10"/>
  <c r="J14" i="10"/>
  <c r="J91" i="10"/>
  <c r="E7" i="10"/>
  <c r="E108" i="10"/>
  <c r="J39" i="9"/>
  <c r="J38" i="9"/>
  <c r="AY104" i="1" s="1"/>
  <c r="J37" i="9"/>
  <c r="AX104" i="1" s="1"/>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7" i="9"/>
  <c r="BH127" i="9"/>
  <c r="BG127" i="9"/>
  <c r="BF127" i="9"/>
  <c r="T127" i="9"/>
  <c r="R127" i="9"/>
  <c r="P127" i="9"/>
  <c r="BI125" i="9"/>
  <c r="BH125" i="9"/>
  <c r="BG125" i="9"/>
  <c r="BF125" i="9"/>
  <c r="T125" i="9"/>
  <c r="R125" i="9"/>
  <c r="P125" i="9"/>
  <c r="BI123" i="9"/>
  <c r="BH123" i="9"/>
  <c r="BG123" i="9"/>
  <c r="BF123" i="9"/>
  <c r="T123" i="9"/>
  <c r="R123" i="9"/>
  <c r="P123" i="9"/>
  <c r="F115" i="9"/>
  <c r="E113" i="9"/>
  <c r="F91" i="9"/>
  <c r="E89" i="9"/>
  <c r="J26" i="9"/>
  <c r="E26" i="9"/>
  <c r="J118" i="9" s="1"/>
  <c r="J25" i="9"/>
  <c r="J23" i="9"/>
  <c r="E23" i="9"/>
  <c r="J117" i="9" s="1"/>
  <c r="J22" i="9"/>
  <c r="J20" i="9"/>
  <c r="E20" i="9"/>
  <c r="F118" i="9" s="1"/>
  <c r="J19" i="9"/>
  <c r="J17" i="9"/>
  <c r="E17" i="9"/>
  <c r="F117" i="9" s="1"/>
  <c r="J16" i="9"/>
  <c r="J14" i="9"/>
  <c r="J91" i="9" s="1"/>
  <c r="E7" i="9"/>
  <c r="E109" i="9"/>
  <c r="J39" i="8"/>
  <c r="J38" i="8"/>
  <c r="AY103" i="1" s="1"/>
  <c r="J37" i="8"/>
  <c r="AX103" i="1"/>
  <c r="BI145" i="8"/>
  <c r="BH145" i="8"/>
  <c r="BG145" i="8"/>
  <c r="BF145" i="8"/>
  <c r="T145" i="8"/>
  <c r="R145" i="8"/>
  <c r="P145" i="8"/>
  <c r="BI143" i="8"/>
  <c r="BH143" i="8"/>
  <c r="BG143" i="8"/>
  <c r="BF143" i="8"/>
  <c r="T143" i="8"/>
  <c r="R143" i="8"/>
  <c r="P143" i="8"/>
  <c r="BI141" i="8"/>
  <c r="BH141" i="8"/>
  <c r="BG141" i="8"/>
  <c r="BF141" i="8"/>
  <c r="T141" i="8"/>
  <c r="R141" i="8"/>
  <c r="P141" i="8"/>
  <c r="BI139" i="8"/>
  <c r="BH139" i="8"/>
  <c r="BG139" i="8"/>
  <c r="BF139" i="8"/>
  <c r="T139" i="8"/>
  <c r="R139" i="8"/>
  <c r="P139" i="8"/>
  <c r="BI137" i="8"/>
  <c r="BH137" i="8"/>
  <c r="BG137" i="8"/>
  <c r="BF137" i="8"/>
  <c r="T137" i="8"/>
  <c r="R137" i="8"/>
  <c r="P137" i="8"/>
  <c r="BI135" i="8"/>
  <c r="BH135" i="8"/>
  <c r="BG135" i="8"/>
  <c r="BF135" i="8"/>
  <c r="T135" i="8"/>
  <c r="R135" i="8"/>
  <c r="P135" i="8"/>
  <c r="BI133" i="8"/>
  <c r="BH133" i="8"/>
  <c r="BG133" i="8"/>
  <c r="BF133" i="8"/>
  <c r="T133" i="8"/>
  <c r="R133" i="8"/>
  <c r="P133" i="8"/>
  <c r="BI131" i="8"/>
  <c r="BH131" i="8"/>
  <c r="BG131" i="8"/>
  <c r="BF131" i="8"/>
  <c r="T131" i="8"/>
  <c r="R131" i="8"/>
  <c r="P131" i="8"/>
  <c r="BI129" i="8"/>
  <c r="BH129" i="8"/>
  <c r="BG129" i="8"/>
  <c r="BF129" i="8"/>
  <c r="T129" i="8"/>
  <c r="R129" i="8"/>
  <c r="P129" i="8"/>
  <c r="BI127" i="8"/>
  <c r="BH127" i="8"/>
  <c r="BG127" i="8"/>
  <c r="BF127" i="8"/>
  <c r="T127" i="8"/>
  <c r="R127" i="8"/>
  <c r="P127" i="8"/>
  <c r="BI125" i="8"/>
  <c r="BH125" i="8"/>
  <c r="BG125" i="8"/>
  <c r="BF125" i="8"/>
  <c r="T125" i="8"/>
  <c r="R125" i="8"/>
  <c r="P125" i="8"/>
  <c r="BI123" i="8"/>
  <c r="BH123" i="8"/>
  <c r="BG123" i="8"/>
  <c r="BF123" i="8"/>
  <c r="T123" i="8"/>
  <c r="R123" i="8"/>
  <c r="P123" i="8"/>
  <c r="BI121" i="8"/>
  <c r="BH121" i="8"/>
  <c r="BG121" i="8"/>
  <c r="BF121" i="8"/>
  <c r="T121" i="8"/>
  <c r="R121" i="8"/>
  <c r="P121" i="8"/>
  <c r="F114" i="8"/>
  <c r="E112" i="8"/>
  <c r="F91" i="8"/>
  <c r="E89" i="8"/>
  <c r="J26" i="8"/>
  <c r="E26" i="8"/>
  <c r="J117" i="8" s="1"/>
  <c r="J25" i="8"/>
  <c r="J23" i="8"/>
  <c r="E23" i="8"/>
  <c r="J93" i="8" s="1"/>
  <c r="J22" i="8"/>
  <c r="J20" i="8"/>
  <c r="E20" i="8"/>
  <c r="F117" i="8" s="1"/>
  <c r="J19" i="8"/>
  <c r="J17" i="8"/>
  <c r="E17" i="8"/>
  <c r="F116" i="8" s="1"/>
  <c r="J16" i="8"/>
  <c r="J14" i="8"/>
  <c r="J91" i="8" s="1"/>
  <c r="E7" i="8"/>
  <c r="E108" i="8"/>
  <c r="J39" i="7"/>
  <c r="J38" i="7"/>
  <c r="AY102" i="1" s="1"/>
  <c r="J37" i="7"/>
  <c r="AX102" i="1"/>
  <c r="BI137" i="7"/>
  <c r="BH137" i="7"/>
  <c r="BG137" i="7"/>
  <c r="BF137" i="7"/>
  <c r="T137" i="7"/>
  <c r="R137" i="7"/>
  <c r="P137" i="7"/>
  <c r="BI135" i="7"/>
  <c r="BH135" i="7"/>
  <c r="BG135" i="7"/>
  <c r="BF135" i="7"/>
  <c r="T135" i="7"/>
  <c r="R135" i="7"/>
  <c r="P135" i="7"/>
  <c r="BI133" i="7"/>
  <c r="BH133" i="7"/>
  <c r="BG133" i="7"/>
  <c r="BF133" i="7"/>
  <c r="T133" i="7"/>
  <c r="R133" i="7"/>
  <c r="P133" i="7"/>
  <c r="BI131" i="7"/>
  <c r="BH131" i="7"/>
  <c r="BG131" i="7"/>
  <c r="BF131" i="7"/>
  <c r="T131" i="7"/>
  <c r="R131" i="7"/>
  <c r="P131" i="7"/>
  <c r="BI129" i="7"/>
  <c r="BH129" i="7"/>
  <c r="BG129" i="7"/>
  <c r="BF129" i="7"/>
  <c r="T129" i="7"/>
  <c r="R129" i="7"/>
  <c r="P129" i="7"/>
  <c r="BI127" i="7"/>
  <c r="BH127" i="7"/>
  <c r="BG127" i="7"/>
  <c r="BF127" i="7"/>
  <c r="T127" i="7"/>
  <c r="R127" i="7"/>
  <c r="P127" i="7"/>
  <c r="BI125" i="7"/>
  <c r="BH125" i="7"/>
  <c r="BG125" i="7"/>
  <c r="BF125" i="7"/>
  <c r="T125" i="7"/>
  <c r="R125" i="7"/>
  <c r="P125" i="7"/>
  <c r="BI123" i="7"/>
  <c r="BH123" i="7"/>
  <c r="BG123" i="7"/>
  <c r="BF123" i="7"/>
  <c r="T123" i="7"/>
  <c r="R123" i="7"/>
  <c r="P123" i="7"/>
  <c r="F115" i="7"/>
  <c r="E113" i="7"/>
  <c r="F91" i="7"/>
  <c r="E89" i="7"/>
  <c r="J26" i="7"/>
  <c r="E26" i="7"/>
  <c r="J118" i="7" s="1"/>
  <c r="J25" i="7"/>
  <c r="J23" i="7"/>
  <c r="E23" i="7"/>
  <c r="J117" i="7" s="1"/>
  <c r="J22" i="7"/>
  <c r="J20" i="7"/>
  <c r="E20" i="7"/>
  <c r="F118" i="7" s="1"/>
  <c r="J19" i="7"/>
  <c r="J17" i="7"/>
  <c r="E17" i="7"/>
  <c r="F93" i="7" s="1"/>
  <c r="J16" i="7"/>
  <c r="J14" i="7"/>
  <c r="J115" i="7"/>
  <c r="E7" i="7"/>
  <c r="E85" i="7"/>
  <c r="J37" i="6"/>
  <c r="J36" i="6"/>
  <c r="AY100" i="1" s="1"/>
  <c r="J35" i="6"/>
  <c r="AX100" i="1" s="1"/>
  <c r="BI131" i="6"/>
  <c r="BH131" i="6"/>
  <c r="BG131" i="6"/>
  <c r="BF131" i="6"/>
  <c r="T131" i="6"/>
  <c r="R131" i="6"/>
  <c r="P131" i="6"/>
  <c r="BI129" i="6"/>
  <c r="BH129" i="6"/>
  <c r="BG129" i="6"/>
  <c r="BF129" i="6"/>
  <c r="T129" i="6"/>
  <c r="R129" i="6"/>
  <c r="P129" i="6"/>
  <c r="BI127" i="6"/>
  <c r="BH127" i="6"/>
  <c r="BG127" i="6"/>
  <c r="BF127" i="6"/>
  <c r="T127" i="6"/>
  <c r="R127" i="6"/>
  <c r="P127" i="6"/>
  <c r="BI125" i="6"/>
  <c r="BH125" i="6"/>
  <c r="BG125" i="6"/>
  <c r="BF125" i="6"/>
  <c r="T125" i="6"/>
  <c r="R125" i="6"/>
  <c r="P125" i="6"/>
  <c r="BI123" i="6"/>
  <c r="BH123" i="6"/>
  <c r="BG123" i="6"/>
  <c r="BF123" i="6"/>
  <c r="T123" i="6"/>
  <c r="R123" i="6"/>
  <c r="P123" i="6"/>
  <c r="BI121" i="6"/>
  <c r="BH121" i="6"/>
  <c r="BG121" i="6"/>
  <c r="BF121" i="6"/>
  <c r="T121" i="6"/>
  <c r="R121" i="6"/>
  <c r="P121" i="6"/>
  <c r="BI119" i="6"/>
  <c r="BH119" i="6"/>
  <c r="BG119" i="6"/>
  <c r="BF119" i="6"/>
  <c r="T119" i="6"/>
  <c r="R119" i="6"/>
  <c r="P119" i="6"/>
  <c r="F111" i="6"/>
  <c r="E109" i="6"/>
  <c r="F89" i="6"/>
  <c r="E87" i="6"/>
  <c r="J24" i="6"/>
  <c r="E24" i="6"/>
  <c r="J114" i="6" s="1"/>
  <c r="J23" i="6"/>
  <c r="J21" i="6"/>
  <c r="E21" i="6"/>
  <c r="J113" i="6" s="1"/>
  <c r="J20" i="6"/>
  <c r="J18" i="6"/>
  <c r="E18" i="6"/>
  <c r="F92" i="6" s="1"/>
  <c r="J17" i="6"/>
  <c r="J15" i="6"/>
  <c r="E15" i="6"/>
  <c r="F91" i="6" s="1"/>
  <c r="J14" i="6"/>
  <c r="J12" i="6"/>
  <c r="J111" i="6"/>
  <c r="E7" i="6"/>
  <c r="E85" i="6"/>
  <c r="J39" i="5"/>
  <c r="J38" i="5"/>
  <c r="AY99" i="1" s="1"/>
  <c r="J37" i="5"/>
  <c r="AX99" i="1" s="1"/>
  <c r="BI211" i="5"/>
  <c r="BH211" i="5"/>
  <c r="BG211" i="5"/>
  <c r="BF211" i="5"/>
  <c r="T211" i="5"/>
  <c r="R211" i="5"/>
  <c r="P211" i="5"/>
  <c r="BI209" i="5"/>
  <c r="BH209" i="5"/>
  <c r="BG209" i="5"/>
  <c r="BF209" i="5"/>
  <c r="T209" i="5"/>
  <c r="R209" i="5"/>
  <c r="P209" i="5"/>
  <c r="BI207" i="5"/>
  <c r="BH207" i="5"/>
  <c r="BG207" i="5"/>
  <c r="BF207" i="5"/>
  <c r="T207" i="5"/>
  <c r="R207" i="5"/>
  <c r="P207" i="5"/>
  <c r="BI205" i="5"/>
  <c r="BH205" i="5"/>
  <c r="BG205" i="5"/>
  <c r="BF205" i="5"/>
  <c r="T205" i="5"/>
  <c r="R205" i="5"/>
  <c r="P205" i="5"/>
  <c r="BI203" i="5"/>
  <c r="BH203" i="5"/>
  <c r="BG203" i="5"/>
  <c r="BF203" i="5"/>
  <c r="T203" i="5"/>
  <c r="R203" i="5"/>
  <c r="P203" i="5"/>
  <c r="BI201" i="5"/>
  <c r="BH201" i="5"/>
  <c r="BG201" i="5"/>
  <c r="BF201" i="5"/>
  <c r="T201" i="5"/>
  <c r="R201" i="5"/>
  <c r="P201" i="5"/>
  <c r="BI199" i="5"/>
  <c r="BH199" i="5"/>
  <c r="BG199" i="5"/>
  <c r="BF199" i="5"/>
  <c r="T199" i="5"/>
  <c r="R199" i="5"/>
  <c r="P199" i="5"/>
  <c r="BI197" i="5"/>
  <c r="BH197" i="5"/>
  <c r="BG197" i="5"/>
  <c r="BF197" i="5"/>
  <c r="T197" i="5"/>
  <c r="R197" i="5"/>
  <c r="P197" i="5"/>
  <c r="BI195" i="5"/>
  <c r="BH195" i="5"/>
  <c r="BG195" i="5"/>
  <c r="BF195" i="5"/>
  <c r="T195" i="5"/>
  <c r="R195" i="5"/>
  <c r="P195" i="5"/>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5" i="5"/>
  <c r="BH175" i="5"/>
  <c r="BG175" i="5"/>
  <c r="BF175" i="5"/>
  <c r="T175" i="5"/>
  <c r="R175" i="5"/>
  <c r="P175" i="5"/>
  <c r="BI173" i="5"/>
  <c r="BH173" i="5"/>
  <c r="BG173" i="5"/>
  <c r="BF173" i="5"/>
  <c r="T173" i="5"/>
  <c r="R173" i="5"/>
  <c r="P173" i="5"/>
  <c r="BI171" i="5"/>
  <c r="BH171" i="5"/>
  <c r="BG171" i="5"/>
  <c r="BF171" i="5"/>
  <c r="T171" i="5"/>
  <c r="R171" i="5"/>
  <c r="P171" i="5"/>
  <c r="BI169" i="5"/>
  <c r="BH169" i="5"/>
  <c r="BG169" i="5"/>
  <c r="BF169" i="5"/>
  <c r="T169" i="5"/>
  <c r="R169" i="5"/>
  <c r="P169" i="5"/>
  <c r="BI167" i="5"/>
  <c r="BH167" i="5"/>
  <c r="BG167" i="5"/>
  <c r="BF167" i="5"/>
  <c r="T167" i="5"/>
  <c r="R167" i="5"/>
  <c r="P167" i="5"/>
  <c r="BI165" i="5"/>
  <c r="BH165" i="5"/>
  <c r="BG165" i="5"/>
  <c r="BF165" i="5"/>
  <c r="T165" i="5"/>
  <c r="R165" i="5"/>
  <c r="P165" i="5"/>
  <c r="BI163" i="5"/>
  <c r="BH163" i="5"/>
  <c r="BG163" i="5"/>
  <c r="BF163" i="5"/>
  <c r="T163" i="5"/>
  <c r="R163" i="5"/>
  <c r="P163" i="5"/>
  <c r="BI161" i="5"/>
  <c r="BH161" i="5"/>
  <c r="BG161" i="5"/>
  <c r="BF161" i="5"/>
  <c r="T161" i="5"/>
  <c r="R161" i="5"/>
  <c r="P161" i="5"/>
  <c r="BI159" i="5"/>
  <c r="BH159" i="5"/>
  <c r="BG159" i="5"/>
  <c r="BF159" i="5"/>
  <c r="T159" i="5"/>
  <c r="R159" i="5"/>
  <c r="P159" i="5"/>
  <c r="BI157" i="5"/>
  <c r="BH157" i="5"/>
  <c r="BG157" i="5"/>
  <c r="BF157" i="5"/>
  <c r="T157" i="5"/>
  <c r="R157" i="5"/>
  <c r="P157"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F115" i="5"/>
  <c r="E113" i="5"/>
  <c r="F91" i="5"/>
  <c r="E89" i="5"/>
  <c r="J26" i="5"/>
  <c r="E26" i="5"/>
  <c r="J94" i="5" s="1"/>
  <c r="J25" i="5"/>
  <c r="J23" i="5"/>
  <c r="E23" i="5"/>
  <c r="J117" i="5" s="1"/>
  <c r="J22" i="5"/>
  <c r="J20" i="5"/>
  <c r="E20" i="5"/>
  <c r="F118" i="5" s="1"/>
  <c r="J19" i="5"/>
  <c r="J17" i="5"/>
  <c r="E17" i="5"/>
  <c r="F93" i="5" s="1"/>
  <c r="J16" i="5"/>
  <c r="J14" i="5"/>
  <c r="J115" i="5"/>
  <c r="E7" i="5"/>
  <c r="E109" i="5"/>
  <c r="J39" i="4"/>
  <c r="J38" i="4"/>
  <c r="AY98" i="1" s="1"/>
  <c r="J37" i="4"/>
  <c r="AX98" i="1" s="1"/>
  <c r="BI137" i="4"/>
  <c r="BH137" i="4"/>
  <c r="BG137" i="4"/>
  <c r="BF137" i="4"/>
  <c r="T137" i="4"/>
  <c r="R137" i="4"/>
  <c r="P137" i="4"/>
  <c r="BI135" i="4"/>
  <c r="BH135" i="4"/>
  <c r="BG135" i="4"/>
  <c r="BF135" i="4"/>
  <c r="T135" i="4"/>
  <c r="R135" i="4"/>
  <c r="P135" i="4"/>
  <c r="BI132" i="4"/>
  <c r="BH132" i="4"/>
  <c r="BG132" i="4"/>
  <c r="BF132" i="4"/>
  <c r="T132" i="4"/>
  <c r="R132" i="4"/>
  <c r="P132" i="4"/>
  <c r="BI130" i="4"/>
  <c r="BH130" i="4"/>
  <c r="BG130" i="4"/>
  <c r="BF130" i="4"/>
  <c r="T130" i="4"/>
  <c r="R130" i="4"/>
  <c r="P130" i="4"/>
  <c r="BI128" i="4"/>
  <c r="BH128" i="4"/>
  <c r="BG128" i="4"/>
  <c r="BF128" i="4"/>
  <c r="T128" i="4"/>
  <c r="R128" i="4"/>
  <c r="P128" i="4"/>
  <c r="BI126" i="4"/>
  <c r="BH126" i="4"/>
  <c r="BG126" i="4"/>
  <c r="BF126" i="4"/>
  <c r="T126" i="4"/>
  <c r="R126" i="4"/>
  <c r="P126" i="4"/>
  <c r="BI124" i="4"/>
  <c r="BH124" i="4"/>
  <c r="BG124" i="4"/>
  <c r="BF124" i="4"/>
  <c r="T124" i="4"/>
  <c r="R124" i="4"/>
  <c r="P124" i="4"/>
  <c r="BI122" i="4"/>
  <c r="BH122" i="4"/>
  <c r="BG122" i="4"/>
  <c r="BF122" i="4"/>
  <c r="T122" i="4"/>
  <c r="R122" i="4"/>
  <c r="P122" i="4"/>
  <c r="F115" i="4"/>
  <c r="E113" i="4"/>
  <c r="F91" i="4"/>
  <c r="E89" i="4"/>
  <c r="J26" i="4"/>
  <c r="E26" i="4"/>
  <c r="J94" i="4" s="1"/>
  <c r="J25" i="4"/>
  <c r="J23" i="4"/>
  <c r="E23" i="4"/>
  <c r="J117" i="4" s="1"/>
  <c r="J22" i="4"/>
  <c r="J20" i="4"/>
  <c r="E20" i="4"/>
  <c r="F94" i="4" s="1"/>
  <c r="J19" i="4"/>
  <c r="J17" i="4"/>
  <c r="E17" i="4"/>
  <c r="F93" i="4" s="1"/>
  <c r="J16" i="4"/>
  <c r="J14" i="4"/>
  <c r="J115" i="4" s="1"/>
  <c r="E7" i="4"/>
  <c r="E109" i="4"/>
  <c r="J39" i="3"/>
  <c r="J38" i="3"/>
  <c r="AY97" i="1" s="1"/>
  <c r="J37" i="3"/>
  <c r="AX97" i="1"/>
  <c r="BI141" i="3"/>
  <c r="BH141" i="3"/>
  <c r="BG141" i="3"/>
  <c r="BF141" i="3"/>
  <c r="T141" i="3"/>
  <c r="T140" i="3" s="1"/>
  <c r="R141" i="3"/>
  <c r="R140" i="3"/>
  <c r="P141" i="3"/>
  <c r="P140" i="3" s="1"/>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BI130" i="3"/>
  <c r="BH130" i="3"/>
  <c r="BG130" i="3"/>
  <c r="BF130" i="3"/>
  <c r="T130" i="3"/>
  <c r="R130" i="3"/>
  <c r="P130" i="3"/>
  <c r="BI128" i="3"/>
  <c r="BH128" i="3"/>
  <c r="BG128" i="3"/>
  <c r="BF128" i="3"/>
  <c r="T128" i="3"/>
  <c r="R128" i="3"/>
  <c r="P128" i="3"/>
  <c r="BI126" i="3"/>
  <c r="BH126" i="3"/>
  <c r="BG126" i="3"/>
  <c r="BF126" i="3"/>
  <c r="T126" i="3"/>
  <c r="R126" i="3"/>
  <c r="P126" i="3"/>
  <c r="F117" i="3"/>
  <c r="E115" i="3"/>
  <c r="F91" i="3"/>
  <c r="E89" i="3"/>
  <c r="J26" i="3"/>
  <c r="E26" i="3"/>
  <c r="J120" i="3" s="1"/>
  <c r="J25" i="3"/>
  <c r="J23" i="3"/>
  <c r="E23" i="3"/>
  <c r="J93" i="3" s="1"/>
  <c r="J22" i="3"/>
  <c r="J20" i="3"/>
  <c r="E20" i="3"/>
  <c r="F120" i="3" s="1"/>
  <c r="J19" i="3"/>
  <c r="J17" i="3"/>
  <c r="E17" i="3"/>
  <c r="F119" i="3" s="1"/>
  <c r="J16" i="3"/>
  <c r="J14" i="3"/>
  <c r="J117" i="3" s="1"/>
  <c r="E7" i="3"/>
  <c r="E111" i="3"/>
  <c r="J39" i="2"/>
  <c r="J38" i="2"/>
  <c r="AY96" i="1" s="1"/>
  <c r="J37" i="2"/>
  <c r="AX96" i="1"/>
  <c r="BI355" i="2"/>
  <c r="BH355" i="2"/>
  <c r="BG355" i="2"/>
  <c r="BF355" i="2"/>
  <c r="T355" i="2"/>
  <c r="R355" i="2"/>
  <c r="P355" i="2"/>
  <c r="BI353" i="2"/>
  <c r="BH353" i="2"/>
  <c r="BG353" i="2"/>
  <c r="BF353" i="2"/>
  <c r="T353" i="2"/>
  <c r="R353" i="2"/>
  <c r="P353" i="2"/>
  <c r="BI351" i="2"/>
  <c r="BH351" i="2"/>
  <c r="BG351" i="2"/>
  <c r="BF351" i="2"/>
  <c r="T351" i="2"/>
  <c r="R351" i="2"/>
  <c r="P351" i="2"/>
  <c r="BI349" i="2"/>
  <c r="BH349" i="2"/>
  <c r="BG349" i="2"/>
  <c r="BF349" i="2"/>
  <c r="T349" i="2"/>
  <c r="R349" i="2"/>
  <c r="P349" i="2"/>
  <c r="BI347" i="2"/>
  <c r="BH347" i="2"/>
  <c r="BG347" i="2"/>
  <c r="BF347" i="2"/>
  <c r="T347" i="2"/>
  <c r="R347" i="2"/>
  <c r="P347" i="2"/>
  <c r="BI345" i="2"/>
  <c r="BH345" i="2"/>
  <c r="BG345" i="2"/>
  <c r="BF345" i="2"/>
  <c r="T345" i="2"/>
  <c r="R345" i="2"/>
  <c r="P345" i="2"/>
  <c r="BI343" i="2"/>
  <c r="BH343" i="2"/>
  <c r="BG343" i="2"/>
  <c r="BF343" i="2"/>
  <c r="T343" i="2"/>
  <c r="R343" i="2"/>
  <c r="P343" i="2"/>
  <c r="BI341" i="2"/>
  <c r="BH341" i="2"/>
  <c r="BG341" i="2"/>
  <c r="BF341" i="2"/>
  <c r="T341" i="2"/>
  <c r="R341" i="2"/>
  <c r="P341" i="2"/>
  <c r="BI339" i="2"/>
  <c r="BH339" i="2"/>
  <c r="BG339" i="2"/>
  <c r="BF339" i="2"/>
  <c r="T339" i="2"/>
  <c r="R339" i="2"/>
  <c r="P339" i="2"/>
  <c r="BI337" i="2"/>
  <c r="BH337" i="2"/>
  <c r="BG337" i="2"/>
  <c r="BF337" i="2"/>
  <c r="T337" i="2"/>
  <c r="R337" i="2"/>
  <c r="P337" i="2"/>
  <c r="BI335" i="2"/>
  <c r="BH335" i="2"/>
  <c r="BG335" i="2"/>
  <c r="BF335" i="2"/>
  <c r="T335" i="2"/>
  <c r="R335" i="2"/>
  <c r="P335" i="2"/>
  <c r="BI333" i="2"/>
  <c r="BH333" i="2"/>
  <c r="BG333" i="2"/>
  <c r="BF333" i="2"/>
  <c r="T333" i="2"/>
  <c r="R333" i="2"/>
  <c r="P333" i="2"/>
  <c r="BI331" i="2"/>
  <c r="BH331" i="2"/>
  <c r="BG331" i="2"/>
  <c r="BF331" i="2"/>
  <c r="T331" i="2"/>
  <c r="R331" i="2"/>
  <c r="P331" i="2"/>
  <c r="BI329" i="2"/>
  <c r="BH329" i="2"/>
  <c r="BG329" i="2"/>
  <c r="BF329" i="2"/>
  <c r="T329" i="2"/>
  <c r="R329" i="2"/>
  <c r="P329" i="2"/>
  <c r="BI327" i="2"/>
  <c r="BH327" i="2"/>
  <c r="BG327" i="2"/>
  <c r="BF327" i="2"/>
  <c r="T327" i="2"/>
  <c r="R327" i="2"/>
  <c r="P327" i="2"/>
  <c r="BI325" i="2"/>
  <c r="BH325" i="2"/>
  <c r="BG325" i="2"/>
  <c r="BF325" i="2"/>
  <c r="T325" i="2"/>
  <c r="R325" i="2"/>
  <c r="P325" i="2"/>
  <c r="BI323" i="2"/>
  <c r="BH323" i="2"/>
  <c r="BG323" i="2"/>
  <c r="BF323" i="2"/>
  <c r="T323" i="2"/>
  <c r="R323" i="2"/>
  <c r="P323" i="2"/>
  <c r="BI321" i="2"/>
  <c r="BH321" i="2"/>
  <c r="BG321" i="2"/>
  <c r="BF321" i="2"/>
  <c r="T321" i="2"/>
  <c r="R321" i="2"/>
  <c r="P321" i="2"/>
  <c r="BI319" i="2"/>
  <c r="BH319" i="2"/>
  <c r="BG319" i="2"/>
  <c r="BF319" i="2"/>
  <c r="T319" i="2"/>
  <c r="R319" i="2"/>
  <c r="P319" i="2"/>
  <c r="BI317" i="2"/>
  <c r="BH317" i="2"/>
  <c r="BG317" i="2"/>
  <c r="BF317" i="2"/>
  <c r="T317" i="2"/>
  <c r="R317" i="2"/>
  <c r="P317" i="2"/>
  <c r="BI315" i="2"/>
  <c r="BH315" i="2"/>
  <c r="BG315" i="2"/>
  <c r="BF315" i="2"/>
  <c r="T315" i="2"/>
  <c r="R315" i="2"/>
  <c r="P315" i="2"/>
  <c r="BI313" i="2"/>
  <c r="BH313" i="2"/>
  <c r="BG313" i="2"/>
  <c r="BF313" i="2"/>
  <c r="T313" i="2"/>
  <c r="R313" i="2"/>
  <c r="P313" i="2"/>
  <c r="BI311" i="2"/>
  <c r="BH311" i="2"/>
  <c r="BG311" i="2"/>
  <c r="BF311" i="2"/>
  <c r="T311" i="2"/>
  <c r="R311" i="2"/>
  <c r="P311" i="2"/>
  <c r="BI309" i="2"/>
  <c r="BH309" i="2"/>
  <c r="BG309" i="2"/>
  <c r="BF309" i="2"/>
  <c r="T309" i="2"/>
  <c r="R309" i="2"/>
  <c r="P309" i="2"/>
  <c r="BI307" i="2"/>
  <c r="BH307" i="2"/>
  <c r="BG307" i="2"/>
  <c r="BF307" i="2"/>
  <c r="T307" i="2"/>
  <c r="R307" i="2"/>
  <c r="P307" i="2"/>
  <c r="BI305" i="2"/>
  <c r="BH305" i="2"/>
  <c r="BG305" i="2"/>
  <c r="BF305" i="2"/>
  <c r="T305" i="2"/>
  <c r="R305" i="2"/>
  <c r="P305" i="2"/>
  <c r="BI303" i="2"/>
  <c r="BH303" i="2"/>
  <c r="BG303" i="2"/>
  <c r="BF303" i="2"/>
  <c r="T303" i="2"/>
  <c r="R303" i="2"/>
  <c r="P303" i="2"/>
  <c r="BI301" i="2"/>
  <c r="BH301" i="2"/>
  <c r="BG301" i="2"/>
  <c r="BF301" i="2"/>
  <c r="T301" i="2"/>
  <c r="R301" i="2"/>
  <c r="P301" i="2"/>
  <c r="BI299" i="2"/>
  <c r="BH299" i="2"/>
  <c r="BG299" i="2"/>
  <c r="BF299" i="2"/>
  <c r="T299" i="2"/>
  <c r="R299" i="2"/>
  <c r="P299" i="2"/>
  <c r="BI297" i="2"/>
  <c r="BH297" i="2"/>
  <c r="BG297" i="2"/>
  <c r="BF297" i="2"/>
  <c r="T297" i="2"/>
  <c r="R297" i="2"/>
  <c r="P297" i="2"/>
  <c r="BI295" i="2"/>
  <c r="BH295" i="2"/>
  <c r="BG295" i="2"/>
  <c r="BF295" i="2"/>
  <c r="T295" i="2"/>
  <c r="R295" i="2"/>
  <c r="P295" i="2"/>
  <c r="BI293" i="2"/>
  <c r="BH293" i="2"/>
  <c r="BG293" i="2"/>
  <c r="BF293" i="2"/>
  <c r="T293" i="2"/>
  <c r="R293" i="2"/>
  <c r="P293" i="2"/>
  <c r="BI291" i="2"/>
  <c r="BH291" i="2"/>
  <c r="BG291" i="2"/>
  <c r="BF291" i="2"/>
  <c r="T291" i="2"/>
  <c r="R291" i="2"/>
  <c r="P291" i="2"/>
  <c r="BI289" i="2"/>
  <c r="BH289" i="2"/>
  <c r="BG289" i="2"/>
  <c r="BF289" i="2"/>
  <c r="T289" i="2"/>
  <c r="R289" i="2"/>
  <c r="P289" i="2"/>
  <c r="BI287" i="2"/>
  <c r="BH287" i="2"/>
  <c r="BG287" i="2"/>
  <c r="BF287" i="2"/>
  <c r="T287" i="2"/>
  <c r="R287" i="2"/>
  <c r="P287" i="2"/>
  <c r="BI285" i="2"/>
  <c r="BH285" i="2"/>
  <c r="BG285" i="2"/>
  <c r="BF285" i="2"/>
  <c r="T285" i="2"/>
  <c r="R285" i="2"/>
  <c r="P285" i="2"/>
  <c r="BI283" i="2"/>
  <c r="BH283" i="2"/>
  <c r="BG283" i="2"/>
  <c r="BF283" i="2"/>
  <c r="T283" i="2"/>
  <c r="R283" i="2"/>
  <c r="P283" i="2"/>
  <c r="BI281" i="2"/>
  <c r="BH281" i="2"/>
  <c r="BG281" i="2"/>
  <c r="BF281" i="2"/>
  <c r="T281" i="2"/>
  <c r="R281" i="2"/>
  <c r="P281" i="2"/>
  <c r="BI279" i="2"/>
  <c r="BH279" i="2"/>
  <c r="BG279" i="2"/>
  <c r="BF279" i="2"/>
  <c r="T279" i="2"/>
  <c r="R279" i="2"/>
  <c r="P279" i="2"/>
  <c r="BI277" i="2"/>
  <c r="BH277" i="2"/>
  <c r="BG277" i="2"/>
  <c r="BF277" i="2"/>
  <c r="T277" i="2"/>
  <c r="R277" i="2"/>
  <c r="P277" i="2"/>
  <c r="BI275" i="2"/>
  <c r="BH275" i="2"/>
  <c r="BG275" i="2"/>
  <c r="BF275" i="2"/>
  <c r="T275" i="2"/>
  <c r="R275" i="2"/>
  <c r="P275" i="2"/>
  <c r="BI273" i="2"/>
  <c r="BH273" i="2"/>
  <c r="BG273" i="2"/>
  <c r="BF273" i="2"/>
  <c r="T273" i="2"/>
  <c r="R273" i="2"/>
  <c r="P273" i="2"/>
  <c r="BI271" i="2"/>
  <c r="BH271" i="2"/>
  <c r="BG271" i="2"/>
  <c r="BF271" i="2"/>
  <c r="T271" i="2"/>
  <c r="R271" i="2"/>
  <c r="P271" i="2"/>
  <c r="BI269" i="2"/>
  <c r="BH269" i="2"/>
  <c r="BG269" i="2"/>
  <c r="BF269" i="2"/>
  <c r="T269" i="2"/>
  <c r="R269" i="2"/>
  <c r="P269" i="2"/>
  <c r="BI267" i="2"/>
  <c r="BH267" i="2"/>
  <c r="BG267" i="2"/>
  <c r="BF267" i="2"/>
  <c r="T267" i="2"/>
  <c r="R267" i="2"/>
  <c r="P267" i="2"/>
  <c r="BI265" i="2"/>
  <c r="BH265" i="2"/>
  <c r="BG265" i="2"/>
  <c r="BF265" i="2"/>
  <c r="T265" i="2"/>
  <c r="R265" i="2"/>
  <c r="P265" i="2"/>
  <c r="BI263" i="2"/>
  <c r="BH263" i="2"/>
  <c r="BG263" i="2"/>
  <c r="BF263" i="2"/>
  <c r="T263" i="2"/>
  <c r="R263" i="2"/>
  <c r="P263" i="2"/>
  <c r="BI261" i="2"/>
  <c r="BH261" i="2"/>
  <c r="BG261" i="2"/>
  <c r="BF261" i="2"/>
  <c r="T261" i="2"/>
  <c r="R261" i="2"/>
  <c r="P261" i="2"/>
  <c r="BI259" i="2"/>
  <c r="BH259" i="2"/>
  <c r="BG259" i="2"/>
  <c r="BF259" i="2"/>
  <c r="T259" i="2"/>
  <c r="R259" i="2"/>
  <c r="P259" i="2"/>
  <c r="BI257" i="2"/>
  <c r="BH257" i="2"/>
  <c r="BG257" i="2"/>
  <c r="BF257" i="2"/>
  <c r="T257" i="2"/>
  <c r="R257" i="2"/>
  <c r="P257" i="2"/>
  <c r="BI255" i="2"/>
  <c r="BH255" i="2"/>
  <c r="BG255" i="2"/>
  <c r="BF255" i="2"/>
  <c r="T255" i="2"/>
  <c r="R255" i="2"/>
  <c r="P255" i="2"/>
  <c r="BI253" i="2"/>
  <c r="BH253" i="2"/>
  <c r="BG253" i="2"/>
  <c r="BF253" i="2"/>
  <c r="T253" i="2"/>
  <c r="R253" i="2"/>
  <c r="P253" i="2"/>
  <c r="BI251" i="2"/>
  <c r="BH251" i="2"/>
  <c r="BG251" i="2"/>
  <c r="BF251" i="2"/>
  <c r="T251" i="2"/>
  <c r="R251" i="2"/>
  <c r="P251" i="2"/>
  <c r="BI249" i="2"/>
  <c r="BH249" i="2"/>
  <c r="BG249" i="2"/>
  <c r="BF249" i="2"/>
  <c r="T249" i="2"/>
  <c r="R249" i="2"/>
  <c r="P249" i="2"/>
  <c r="BI247" i="2"/>
  <c r="BH247" i="2"/>
  <c r="BG247" i="2"/>
  <c r="BF247" i="2"/>
  <c r="T247" i="2"/>
  <c r="R247" i="2"/>
  <c r="P247" i="2"/>
  <c r="BI245" i="2"/>
  <c r="BH245" i="2"/>
  <c r="BG245" i="2"/>
  <c r="BF245" i="2"/>
  <c r="T245" i="2"/>
  <c r="R245" i="2"/>
  <c r="P245" i="2"/>
  <c r="BI243" i="2"/>
  <c r="BH243" i="2"/>
  <c r="BG243" i="2"/>
  <c r="BF243" i="2"/>
  <c r="T243" i="2"/>
  <c r="R243" i="2"/>
  <c r="P243" i="2"/>
  <c r="BI241" i="2"/>
  <c r="BH241" i="2"/>
  <c r="BG241" i="2"/>
  <c r="BF241" i="2"/>
  <c r="T241" i="2"/>
  <c r="R241" i="2"/>
  <c r="P241" i="2"/>
  <c r="BI239" i="2"/>
  <c r="BH239" i="2"/>
  <c r="BG239" i="2"/>
  <c r="BF239" i="2"/>
  <c r="T239" i="2"/>
  <c r="R239" i="2"/>
  <c r="P239" i="2"/>
  <c r="BI237" i="2"/>
  <c r="BH237" i="2"/>
  <c r="BG237" i="2"/>
  <c r="BF237" i="2"/>
  <c r="T237" i="2"/>
  <c r="R237" i="2"/>
  <c r="P237" i="2"/>
  <c r="BI235" i="2"/>
  <c r="BH235" i="2"/>
  <c r="BG235" i="2"/>
  <c r="BF235" i="2"/>
  <c r="T235" i="2"/>
  <c r="R235" i="2"/>
  <c r="P235" i="2"/>
  <c r="BI233" i="2"/>
  <c r="BH233" i="2"/>
  <c r="BG233" i="2"/>
  <c r="BF233" i="2"/>
  <c r="T233" i="2"/>
  <c r="R233" i="2"/>
  <c r="P233" i="2"/>
  <c r="BI231" i="2"/>
  <c r="BH231" i="2"/>
  <c r="BG231" i="2"/>
  <c r="BF231" i="2"/>
  <c r="T231" i="2"/>
  <c r="R231" i="2"/>
  <c r="P231" i="2"/>
  <c r="BI229" i="2"/>
  <c r="BH229" i="2"/>
  <c r="BG229" i="2"/>
  <c r="BF229" i="2"/>
  <c r="T229" i="2"/>
  <c r="R229" i="2"/>
  <c r="P229" i="2"/>
  <c r="BI227" i="2"/>
  <c r="BH227" i="2"/>
  <c r="BG227" i="2"/>
  <c r="BF227" i="2"/>
  <c r="T227" i="2"/>
  <c r="R227" i="2"/>
  <c r="P227" i="2"/>
  <c r="BI225" i="2"/>
  <c r="BH225" i="2"/>
  <c r="BG225" i="2"/>
  <c r="BF225" i="2"/>
  <c r="T225" i="2"/>
  <c r="R225" i="2"/>
  <c r="P225"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5" i="2"/>
  <c r="BH215" i="2"/>
  <c r="BG215" i="2"/>
  <c r="BF215" i="2"/>
  <c r="T215" i="2"/>
  <c r="R215" i="2"/>
  <c r="P215" i="2"/>
  <c r="BI213" i="2"/>
  <c r="BH213" i="2"/>
  <c r="BG213" i="2"/>
  <c r="BF213" i="2"/>
  <c r="T213" i="2"/>
  <c r="R213" i="2"/>
  <c r="P213" i="2"/>
  <c r="BI211" i="2"/>
  <c r="BH211" i="2"/>
  <c r="BG211" i="2"/>
  <c r="BF211" i="2"/>
  <c r="T211" i="2"/>
  <c r="R211" i="2"/>
  <c r="P211" i="2"/>
  <c r="BI209" i="2"/>
  <c r="BH209" i="2"/>
  <c r="BG209" i="2"/>
  <c r="BF209" i="2"/>
  <c r="T209" i="2"/>
  <c r="R209" i="2"/>
  <c r="P209" i="2"/>
  <c r="BI207" i="2"/>
  <c r="BH207" i="2"/>
  <c r="BG207" i="2"/>
  <c r="BF207" i="2"/>
  <c r="T207" i="2"/>
  <c r="R207" i="2"/>
  <c r="P207" i="2"/>
  <c r="BI205" i="2"/>
  <c r="BH205" i="2"/>
  <c r="BG205" i="2"/>
  <c r="BF205" i="2"/>
  <c r="T205" i="2"/>
  <c r="R205" i="2"/>
  <c r="P205" i="2"/>
  <c r="BI203" i="2"/>
  <c r="BH203" i="2"/>
  <c r="BG203" i="2"/>
  <c r="BF203" i="2"/>
  <c r="T203" i="2"/>
  <c r="R203" i="2"/>
  <c r="P203" i="2"/>
  <c r="BI201" i="2"/>
  <c r="BH201" i="2"/>
  <c r="BG201" i="2"/>
  <c r="BF201" i="2"/>
  <c r="T201" i="2"/>
  <c r="R201" i="2"/>
  <c r="P201" i="2"/>
  <c r="BI199" i="2"/>
  <c r="BH199" i="2"/>
  <c r="BG199" i="2"/>
  <c r="BF199" i="2"/>
  <c r="T199" i="2"/>
  <c r="R199" i="2"/>
  <c r="P199" i="2"/>
  <c r="BI197" i="2"/>
  <c r="BH197" i="2"/>
  <c r="BG197" i="2"/>
  <c r="BF197" i="2"/>
  <c r="T197" i="2"/>
  <c r="R197" i="2"/>
  <c r="P197" i="2"/>
  <c r="BI195" i="2"/>
  <c r="BH195" i="2"/>
  <c r="BG195" i="2"/>
  <c r="BF195" i="2"/>
  <c r="T195" i="2"/>
  <c r="R195" i="2"/>
  <c r="P195" i="2"/>
  <c r="BI193" i="2"/>
  <c r="BH193" i="2"/>
  <c r="BG193" i="2"/>
  <c r="BF193" i="2"/>
  <c r="T193" i="2"/>
  <c r="R193" i="2"/>
  <c r="P193" i="2"/>
  <c r="BI191" i="2"/>
  <c r="BH191" i="2"/>
  <c r="BG191" i="2"/>
  <c r="BF191" i="2"/>
  <c r="T191" i="2"/>
  <c r="R191" i="2"/>
  <c r="P191"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81" i="2"/>
  <c r="BH181" i="2"/>
  <c r="BG181" i="2"/>
  <c r="BF181" i="2"/>
  <c r="T181" i="2"/>
  <c r="R181" i="2"/>
  <c r="P181" i="2"/>
  <c r="BI179" i="2"/>
  <c r="BH179" i="2"/>
  <c r="BG179" i="2"/>
  <c r="BF179" i="2"/>
  <c r="T179" i="2"/>
  <c r="R179" i="2"/>
  <c r="P179" i="2"/>
  <c r="BI177" i="2"/>
  <c r="BH177" i="2"/>
  <c r="BG177" i="2"/>
  <c r="BF177" i="2"/>
  <c r="T177" i="2"/>
  <c r="R177" i="2"/>
  <c r="P177" i="2"/>
  <c r="BI175" i="2"/>
  <c r="BH175" i="2"/>
  <c r="BG175" i="2"/>
  <c r="BF175" i="2"/>
  <c r="T175" i="2"/>
  <c r="R175" i="2"/>
  <c r="P175" i="2"/>
  <c r="BI173" i="2"/>
  <c r="BH173" i="2"/>
  <c r="BG173" i="2"/>
  <c r="BF173" i="2"/>
  <c r="T173" i="2"/>
  <c r="R173" i="2"/>
  <c r="P173" i="2"/>
  <c r="BI171" i="2"/>
  <c r="BH171" i="2"/>
  <c r="BG171" i="2"/>
  <c r="BF171" i="2"/>
  <c r="T171" i="2"/>
  <c r="R171" i="2"/>
  <c r="P171" i="2"/>
  <c r="BI169" i="2"/>
  <c r="BH169" i="2"/>
  <c r="BG169" i="2"/>
  <c r="BF169" i="2"/>
  <c r="T169" i="2"/>
  <c r="R169" i="2"/>
  <c r="P169" i="2"/>
  <c r="BI167" i="2"/>
  <c r="BH167" i="2"/>
  <c r="BG167" i="2"/>
  <c r="BF167" i="2"/>
  <c r="T167" i="2"/>
  <c r="R167" i="2"/>
  <c r="P167" i="2"/>
  <c r="BI165" i="2"/>
  <c r="BH165" i="2"/>
  <c r="BG165" i="2"/>
  <c r="BF165" i="2"/>
  <c r="T165" i="2"/>
  <c r="R165" i="2"/>
  <c r="P165" i="2"/>
  <c r="BI163" i="2"/>
  <c r="BH163" i="2"/>
  <c r="BG163" i="2"/>
  <c r="BF163" i="2"/>
  <c r="T163" i="2"/>
  <c r="R163" i="2"/>
  <c r="P163" i="2"/>
  <c r="BI161" i="2"/>
  <c r="BH161" i="2"/>
  <c r="BG161" i="2"/>
  <c r="BF161" i="2"/>
  <c r="T161" i="2"/>
  <c r="R161" i="2"/>
  <c r="P161" i="2"/>
  <c r="BI158" i="2"/>
  <c r="BH158" i="2"/>
  <c r="BG158" i="2"/>
  <c r="BF158" i="2"/>
  <c r="T158" i="2"/>
  <c r="R158" i="2"/>
  <c r="P158" i="2"/>
  <c r="BI156" i="2"/>
  <c r="BH156" i="2"/>
  <c r="BG156" i="2"/>
  <c r="BF156" i="2"/>
  <c r="T156" i="2"/>
  <c r="R156" i="2"/>
  <c r="P156"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2" i="2"/>
  <c r="BH142" i="2"/>
  <c r="BG142" i="2"/>
  <c r="BF142" i="2"/>
  <c r="T142" i="2"/>
  <c r="R142" i="2"/>
  <c r="P142" i="2"/>
  <c r="BI140" i="2"/>
  <c r="BH140" i="2"/>
  <c r="BG140" i="2"/>
  <c r="BF140" i="2"/>
  <c r="T140" i="2"/>
  <c r="R140" i="2"/>
  <c r="P140" i="2"/>
  <c r="BI138" i="2"/>
  <c r="BH138" i="2"/>
  <c r="BG138" i="2"/>
  <c r="BF138" i="2"/>
  <c r="T138" i="2"/>
  <c r="R138" i="2"/>
  <c r="P138" i="2"/>
  <c r="BI136" i="2"/>
  <c r="BH136" i="2"/>
  <c r="BG136" i="2"/>
  <c r="BF136" i="2"/>
  <c r="T136" i="2"/>
  <c r="R136" i="2"/>
  <c r="P136"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BI124" i="2"/>
  <c r="BH124" i="2"/>
  <c r="BG124" i="2"/>
  <c r="BF124" i="2"/>
  <c r="T124" i="2"/>
  <c r="R124" i="2"/>
  <c r="P124" i="2"/>
  <c r="BI122" i="2"/>
  <c r="BH122" i="2"/>
  <c r="BG122" i="2"/>
  <c r="BF122" i="2"/>
  <c r="T122" i="2"/>
  <c r="R122" i="2"/>
  <c r="P122" i="2"/>
  <c r="F115" i="2"/>
  <c r="E113" i="2"/>
  <c r="F91" i="2"/>
  <c r="E89" i="2"/>
  <c r="J26" i="2"/>
  <c r="E26" i="2"/>
  <c r="J118" i="2" s="1"/>
  <c r="J25" i="2"/>
  <c r="J23" i="2"/>
  <c r="E23" i="2"/>
  <c r="J93" i="2" s="1"/>
  <c r="J22" i="2"/>
  <c r="J20" i="2"/>
  <c r="E20" i="2"/>
  <c r="F118" i="2" s="1"/>
  <c r="J19" i="2"/>
  <c r="J17" i="2"/>
  <c r="E17" i="2"/>
  <c r="F93" i="2" s="1"/>
  <c r="J16" i="2"/>
  <c r="J14" i="2"/>
  <c r="J91" i="2" s="1"/>
  <c r="E7" i="2"/>
  <c r="E109" i="2" s="1"/>
  <c r="L90" i="1"/>
  <c r="AM90" i="1"/>
  <c r="AM89" i="1"/>
  <c r="L89" i="1"/>
  <c r="AM87" i="1"/>
  <c r="L87" i="1"/>
  <c r="L85" i="1"/>
  <c r="L84" i="1"/>
  <c r="J153" i="21"/>
  <c r="BK149" i="21"/>
  <c r="J147" i="21"/>
  <c r="J137" i="21"/>
  <c r="J128" i="21"/>
  <c r="BK159" i="20"/>
  <c r="BK157" i="20"/>
  <c r="BK153" i="20"/>
  <c r="J151" i="20"/>
  <c r="BK147" i="20"/>
  <c r="BK145" i="20"/>
  <c r="J145" i="20"/>
  <c r="BK143" i="20"/>
  <c r="J136" i="20"/>
  <c r="BK127" i="20"/>
  <c r="BK125" i="20"/>
  <c r="BK203" i="16"/>
  <c r="BK144" i="12"/>
  <c r="BK142" i="12"/>
  <c r="BK136" i="12"/>
  <c r="J122" i="12"/>
  <c r="BK120" i="12"/>
  <c r="J142" i="2"/>
  <c r="J138" i="2"/>
  <c r="J134" i="2"/>
  <c r="BK128" i="2"/>
  <c r="BK122" i="2"/>
  <c r="J129" i="22"/>
  <c r="BK126" i="22"/>
  <c r="BK124" i="22"/>
  <c r="BK122" i="22"/>
  <c r="BK120" i="22"/>
  <c r="J159" i="21"/>
  <c r="J157" i="21"/>
  <c r="BK145" i="21"/>
  <c r="J143" i="21"/>
  <c r="BK141" i="21"/>
  <c r="J139" i="21"/>
  <c r="BK137" i="21"/>
  <c r="BK134" i="21"/>
  <c r="J130" i="21"/>
  <c r="BK126" i="21"/>
  <c r="BK124" i="21"/>
  <c r="BK122" i="21"/>
  <c r="BK118" i="21"/>
  <c r="J163" i="20"/>
  <c r="J161" i="20"/>
  <c r="J157" i="20"/>
  <c r="BK140" i="20"/>
  <c r="J138" i="20"/>
  <c r="J134" i="20"/>
  <c r="J125" i="20"/>
  <c r="BK175" i="19"/>
  <c r="BK171" i="19"/>
  <c r="BK167" i="19"/>
  <c r="J165" i="19"/>
  <c r="BK163" i="19"/>
  <c r="BK159" i="19"/>
  <c r="BK157" i="19"/>
  <c r="J151" i="19"/>
  <c r="J145" i="19"/>
  <c r="J141" i="19"/>
  <c r="J138" i="19"/>
  <c r="BK136" i="19"/>
  <c r="BK134" i="19"/>
  <c r="J128" i="19"/>
  <c r="BK126" i="19"/>
  <c r="BK124" i="19"/>
  <c r="BK122" i="19"/>
  <c r="J193" i="18"/>
  <c r="BK191" i="18"/>
  <c r="J189" i="18"/>
  <c r="BK187" i="18"/>
  <c r="BK185" i="18"/>
  <c r="J183" i="18"/>
  <c r="BK180" i="18"/>
  <c r="BK177" i="18"/>
  <c r="J165" i="18"/>
  <c r="BK155" i="18"/>
  <c r="BK153" i="18"/>
  <c r="J148" i="18"/>
  <c r="J144" i="18"/>
  <c r="BK142" i="18"/>
  <c r="BK140" i="18"/>
  <c r="BK138" i="18"/>
  <c r="J136" i="18"/>
  <c r="J134" i="18"/>
  <c r="BK132" i="18"/>
  <c r="J233" i="17"/>
  <c r="J225" i="17"/>
  <c r="J223" i="17"/>
  <c r="BK221" i="17"/>
  <c r="BK219" i="17"/>
  <c r="BK215" i="17"/>
  <c r="BK213" i="17"/>
  <c r="J211" i="17"/>
  <c r="BK207" i="17"/>
  <c r="BK203" i="17"/>
  <c r="J201" i="17"/>
  <c r="BK199" i="17"/>
  <c r="BK197" i="17"/>
  <c r="J195" i="17"/>
  <c r="J193" i="17"/>
  <c r="J191" i="17"/>
  <c r="BK189" i="17"/>
  <c r="BK187" i="17"/>
  <c r="J185" i="17"/>
  <c r="BK183" i="17"/>
  <c r="BK181" i="17"/>
  <c r="J179" i="17"/>
  <c r="BK177" i="17"/>
  <c r="J173" i="17"/>
  <c r="J169" i="17"/>
  <c r="BK165" i="17"/>
  <c r="BK161" i="17"/>
  <c r="BK156" i="17"/>
  <c r="BK154" i="17"/>
  <c r="J150" i="17"/>
  <c r="BK148" i="17"/>
  <c r="BK142" i="17"/>
  <c r="J140" i="17"/>
  <c r="BK138" i="17"/>
  <c r="BK132" i="17"/>
  <c r="BK130" i="17"/>
  <c r="J205" i="16"/>
  <c r="BK199" i="16"/>
  <c r="BK197" i="16"/>
  <c r="J177" i="16"/>
  <c r="J173" i="16"/>
  <c r="BK169" i="16"/>
  <c r="BK161" i="16"/>
  <c r="J159" i="16"/>
  <c r="J156" i="16"/>
  <c r="J148" i="16"/>
  <c r="BK144" i="16"/>
  <c r="J142" i="16"/>
  <c r="J138" i="16"/>
  <c r="J136" i="16"/>
  <c r="BK134" i="16"/>
  <c r="BK130" i="16"/>
  <c r="BK126" i="16"/>
  <c r="BK124" i="16"/>
  <c r="BK149" i="15"/>
  <c r="BK145" i="15"/>
  <c r="BK139" i="15"/>
  <c r="BK133" i="15"/>
  <c r="J122" i="15"/>
  <c r="BK118" i="15"/>
  <c r="BK167" i="14"/>
  <c r="BK157" i="14"/>
  <c r="J185" i="12"/>
  <c r="J181" i="12"/>
  <c r="BK161" i="12"/>
  <c r="BK157" i="12"/>
  <c r="J140" i="12"/>
  <c r="BK199" i="10"/>
  <c r="BK193" i="10"/>
  <c r="J187" i="10"/>
  <c r="J185" i="10"/>
  <c r="BK181" i="10"/>
  <c r="BK169" i="10"/>
  <c r="BK145" i="10"/>
  <c r="J131" i="10"/>
  <c r="BK127" i="10"/>
  <c r="J127" i="9"/>
  <c r="BK145" i="8"/>
  <c r="BK141" i="8"/>
  <c r="J123" i="8"/>
  <c r="J135" i="7"/>
  <c r="J133" i="7"/>
  <c r="J129" i="7"/>
  <c r="J127" i="7"/>
  <c r="BK121" i="6"/>
  <c r="BK211" i="5"/>
  <c r="BK209" i="5"/>
  <c r="BK203" i="5"/>
  <c r="BK191" i="5"/>
  <c r="J189" i="5"/>
  <c r="J187" i="5"/>
  <c r="J179" i="5"/>
  <c r="BK171" i="5"/>
  <c r="J169" i="5"/>
  <c r="J167" i="5"/>
  <c r="J163" i="5"/>
  <c r="J159" i="5"/>
  <c r="J149" i="5"/>
  <c r="BK141" i="5"/>
  <c r="BK137" i="5"/>
  <c r="J131" i="5"/>
  <c r="BK127" i="5"/>
  <c r="BK130" i="4"/>
  <c r="J124" i="4"/>
  <c r="BK136" i="3"/>
  <c r="BK128" i="3"/>
  <c r="BK126" i="3"/>
  <c r="J343" i="2"/>
  <c r="BK337" i="2"/>
  <c r="J335" i="2"/>
  <c r="J333" i="2"/>
  <c r="J331" i="2"/>
  <c r="J323" i="2"/>
  <c r="J309" i="2"/>
  <c r="J307" i="2"/>
  <c r="BK303" i="2"/>
  <c r="BK293" i="2"/>
  <c r="J291" i="2"/>
  <c r="J289" i="2"/>
  <c r="BK283" i="2"/>
  <c r="J277" i="2"/>
  <c r="BK273" i="2"/>
  <c r="J271" i="2"/>
  <c r="J269" i="2"/>
  <c r="J263" i="2"/>
  <c r="J261" i="2"/>
  <c r="J255" i="2"/>
  <c r="BK245" i="2"/>
  <c r="J241" i="2"/>
  <c r="BK239" i="2"/>
  <c r="BK223" i="2"/>
  <c r="J219" i="2"/>
  <c r="J217" i="2"/>
  <c r="J207" i="2"/>
  <c r="BK205" i="2"/>
  <c r="BK199" i="2"/>
  <c r="J195" i="2"/>
  <c r="BK189" i="2"/>
  <c r="BK167" i="2"/>
  <c r="BK148" i="2"/>
  <c r="BK136" i="2"/>
  <c r="BK130" i="2"/>
  <c r="BK124" i="2"/>
  <c r="AS112" i="1"/>
  <c r="J155" i="21"/>
  <c r="BK153" i="21"/>
  <c r="J145" i="21"/>
  <c r="BK143" i="21"/>
  <c r="BK139" i="21"/>
  <c r="J134" i="21"/>
  <c r="J126" i="21"/>
  <c r="J122" i="21"/>
  <c r="BK165" i="20"/>
  <c r="J159" i="20"/>
  <c r="J155" i="20"/>
  <c r="J153" i="20"/>
  <c r="J140" i="20"/>
  <c r="BK134" i="20"/>
  <c r="BK123" i="20"/>
  <c r="BK173" i="19"/>
  <c r="BK169" i="19"/>
  <c r="BK189" i="16"/>
  <c r="J185" i="16"/>
  <c r="J183" i="16"/>
  <c r="BK181" i="16"/>
  <c r="J179" i="16"/>
  <c r="J167" i="16"/>
  <c r="BK165" i="16"/>
  <c r="J163" i="16"/>
  <c r="BK148" i="16"/>
  <c r="J134" i="16"/>
  <c r="J155" i="15"/>
  <c r="J145" i="15"/>
  <c r="BK137" i="15"/>
  <c r="J133" i="15"/>
  <c r="BK127" i="15"/>
  <c r="BK159" i="14"/>
  <c r="J155" i="14"/>
  <c r="BK153" i="14"/>
  <c r="BK145" i="14"/>
  <c r="BK143" i="14"/>
  <c r="J139" i="14"/>
  <c r="BK135" i="14"/>
  <c r="J129" i="14"/>
  <c r="BK127" i="14"/>
  <c r="BK119" i="14"/>
  <c r="J119" i="13"/>
  <c r="J169" i="12"/>
  <c r="J163" i="12"/>
  <c r="BK155" i="12"/>
  <c r="J146" i="12"/>
  <c r="BK134" i="12"/>
  <c r="BK130" i="12"/>
  <c r="BK126" i="12"/>
  <c r="J124" i="12"/>
  <c r="J120" i="12"/>
  <c r="J127" i="11"/>
  <c r="J211" i="10"/>
  <c r="BK207" i="10"/>
  <c r="BK197" i="10"/>
  <c r="BK189" i="10"/>
  <c r="J177" i="10"/>
  <c r="J173" i="10"/>
  <c r="BK167" i="10"/>
  <c r="J163" i="10"/>
  <c r="BK157" i="10"/>
  <c r="BK153" i="10"/>
  <c r="J147" i="10"/>
  <c r="BK141" i="10"/>
  <c r="J139" i="10"/>
  <c r="BK131" i="10"/>
  <c r="BK125" i="10"/>
  <c r="BK123" i="10"/>
  <c r="BK131" i="9"/>
  <c r="J143" i="8"/>
  <c r="BK137" i="8"/>
  <c r="J137" i="8"/>
  <c r="BK135" i="8"/>
  <c r="BK129" i="8"/>
  <c r="BK127" i="8"/>
  <c r="BK137" i="7"/>
  <c r="BK131" i="7"/>
  <c r="J127" i="6"/>
  <c r="J125" i="6"/>
  <c r="J119" i="6"/>
  <c r="BK207" i="5"/>
  <c r="J205" i="5"/>
  <c r="J203" i="5"/>
  <c r="J197" i="5"/>
  <c r="J193" i="5"/>
  <c r="J183" i="5"/>
  <c r="J175" i="5"/>
  <c r="BK169" i="5"/>
  <c r="BK167" i="5"/>
  <c r="J155" i="5"/>
  <c r="BK149" i="5"/>
  <c r="J147" i="5"/>
  <c r="J141" i="5"/>
  <c r="J139" i="5"/>
  <c r="BK137" i="4"/>
  <c r="J126" i="4"/>
  <c r="J141" i="3"/>
  <c r="J134" i="3"/>
  <c r="J132" i="3"/>
  <c r="J347" i="2"/>
  <c r="BK327" i="2"/>
  <c r="BK321" i="2"/>
  <c r="BK315" i="2"/>
  <c r="J313" i="2"/>
  <c r="BK311" i="2"/>
  <c r="J305" i="2"/>
  <c r="J293" i="2"/>
  <c r="J285" i="2"/>
  <c r="BK281" i="2"/>
  <c r="BK269" i="2"/>
  <c r="BK265" i="2"/>
  <c r="BK261" i="2"/>
  <c r="J247" i="2"/>
  <c r="J243" i="2"/>
  <c r="J239" i="2"/>
  <c r="BK237" i="2"/>
  <c r="J235" i="2"/>
  <c r="J233" i="2"/>
  <c r="J221" i="2"/>
  <c r="BK215" i="2"/>
  <c r="J213" i="2"/>
  <c r="J211" i="2"/>
  <c r="J189" i="2"/>
  <c r="BK177" i="2"/>
  <c r="J175" i="2"/>
  <c r="BK173" i="2"/>
  <c r="J171" i="2"/>
  <c r="BK165" i="2"/>
  <c r="J161" i="2"/>
  <c r="BK156" i="2"/>
  <c r="BK146" i="2"/>
  <c r="BK144" i="2"/>
  <c r="BK140" i="2"/>
  <c r="J126" i="2"/>
  <c r="AS101" i="1"/>
  <c r="AS95" i="1"/>
  <c r="BK129" i="22"/>
  <c r="J126" i="22"/>
  <c r="J124" i="22"/>
  <c r="J122" i="22"/>
  <c r="J120" i="22"/>
  <c r="BK157" i="21"/>
  <c r="BK155" i="21"/>
  <c r="J124" i="21"/>
  <c r="BK120" i="21"/>
  <c r="J169" i="20"/>
  <c r="BK167" i="20"/>
  <c r="BK161" i="20"/>
  <c r="BK151" i="20"/>
  <c r="J149" i="20"/>
  <c r="BK130" i="20"/>
  <c r="J123" i="20"/>
  <c r="J126" i="17"/>
  <c r="BK124" i="17"/>
  <c r="BK205" i="16"/>
  <c r="J197" i="16"/>
  <c r="J195" i="16"/>
  <c r="BK193" i="16"/>
  <c r="BK167" i="16"/>
  <c r="J161" i="16"/>
  <c r="BK159" i="16"/>
  <c r="BK146" i="16"/>
  <c r="BK128" i="16"/>
  <c r="J120" i="16"/>
  <c r="BK155" i="15"/>
  <c r="J141" i="15"/>
  <c r="BK135" i="15"/>
  <c r="J129" i="15"/>
  <c r="J118" i="15"/>
  <c r="BK163" i="14"/>
  <c r="J161" i="14"/>
  <c r="J157" i="14"/>
  <c r="BK137" i="14"/>
  <c r="BK133" i="14"/>
  <c r="BK125" i="14"/>
  <c r="BK123" i="14"/>
  <c r="BK133" i="13"/>
  <c r="BK129" i="13"/>
  <c r="J127" i="13"/>
  <c r="J125" i="13"/>
  <c r="BK121" i="13"/>
  <c r="BK185" i="12"/>
  <c r="J173" i="12"/>
  <c r="J171" i="12"/>
  <c r="BK159" i="12"/>
  <c r="J152" i="12"/>
  <c r="BK148" i="12"/>
  <c r="BK146" i="12"/>
  <c r="J142" i="12"/>
  <c r="BK211" i="10"/>
  <c r="J209" i="10"/>
  <c r="J207" i="10"/>
  <c r="BK205" i="10"/>
  <c r="BK201" i="10"/>
  <c r="BK183" i="10"/>
  <c r="BK179" i="10"/>
  <c r="BK175" i="10"/>
  <c r="BK171" i="10"/>
  <c r="BK165" i="10"/>
  <c r="J161" i="10"/>
  <c r="BK159" i="10"/>
  <c r="BK151" i="10"/>
  <c r="J149" i="10"/>
  <c r="BK143" i="10"/>
  <c r="J137" i="10"/>
  <c r="BK135" i="10"/>
  <c r="J127" i="10"/>
  <c r="J125" i="10"/>
  <c r="J123" i="10"/>
  <c r="BK121" i="10"/>
  <c r="J137" i="9"/>
  <c r="J133" i="9"/>
  <c r="J131" i="9"/>
  <c r="J129" i="9"/>
  <c r="BK139" i="8"/>
  <c r="J135" i="8"/>
  <c r="J131" i="8"/>
  <c r="BK125" i="8"/>
  <c r="J131" i="7"/>
  <c r="BK125" i="7"/>
  <c r="J131" i="6"/>
  <c r="J129" i="6"/>
  <c r="BK127" i="6"/>
  <c r="J123" i="6"/>
  <c r="J201" i="5"/>
  <c r="BK195" i="5"/>
  <c r="BK185" i="5"/>
  <c r="J173" i="5"/>
  <c r="J157" i="5"/>
  <c r="J153" i="5"/>
  <c r="BK151" i="5"/>
  <c r="J143" i="5"/>
  <c r="BK139" i="5"/>
  <c r="BK135" i="5"/>
  <c r="BK133" i="5"/>
  <c r="J127" i="5"/>
  <c r="BK125" i="5"/>
  <c r="J123" i="5"/>
  <c r="J128" i="4"/>
  <c r="BK141" i="3"/>
  <c r="J130" i="3"/>
  <c r="BK341" i="2"/>
  <c r="BK339" i="2"/>
  <c r="BK333" i="2"/>
  <c r="BK325" i="2"/>
  <c r="BK323" i="2"/>
  <c r="BK319" i="2"/>
  <c r="J311" i="2"/>
  <c r="BK307" i="2"/>
  <c r="BK305" i="2"/>
  <c r="J301" i="2"/>
  <c r="J299" i="2"/>
  <c r="J295" i="2"/>
  <c r="BK291" i="2"/>
  <c r="J283" i="2"/>
  <c r="J281" i="2"/>
  <c r="BK277" i="2"/>
  <c r="BK263" i="2"/>
  <c r="J253" i="2"/>
  <c r="BK249" i="2"/>
  <c r="BK235" i="2"/>
  <c r="J229" i="2"/>
  <c r="BK225" i="2"/>
  <c r="J205" i="2"/>
  <c r="BK201" i="2"/>
  <c r="BK197" i="2"/>
  <c r="J191" i="2"/>
  <c r="BK183" i="2"/>
  <c r="BK163" i="2"/>
  <c r="J154" i="2"/>
  <c r="J152" i="2"/>
  <c r="J144" i="2"/>
  <c r="BK134" i="2"/>
  <c r="J132" i="2"/>
  <c r="J122" i="2"/>
  <c r="F37" i="22"/>
  <c r="BK159" i="21"/>
  <c r="BK151" i="21"/>
  <c r="BK132" i="21"/>
  <c r="BK130" i="21"/>
  <c r="BK128" i="21"/>
  <c r="BK163" i="20"/>
  <c r="BK138" i="20"/>
  <c r="BK136" i="20"/>
  <c r="BK132" i="20"/>
  <c r="J130" i="20"/>
  <c r="J127" i="20"/>
  <c r="J175" i="19"/>
  <c r="J173" i="19"/>
  <c r="J171" i="19"/>
  <c r="J169" i="19"/>
  <c r="J163" i="19"/>
  <c r="J161" i="19"/>
  <c r="J157" i="19"/>
  <c r="BK155" i="19"/>
  <c r="BK153" i="19"/>
  <c r="BK151" i="19"/>
  <c r="J147" i="19"/>
  <c r="J143" i="19"/>
  <c r="J136" i="19"/>
  <c r="J134" i="19"/>
  <c r="J130" i="19"/>
  <c r="J126" i="19"/>
  <c r="J199" i="18"/>
  <c r="J187" i="18"/>
  <c r="J185" i="18"/>
  <c r="J174" i="18"/>
  <c r="BK167" i="18"/>
  <c r="BK165" i="18"/>
  <c r="J159" i="18"/>
  <c r="BK157" i="18"/>
  <c r="BK150" i="18"/>
  <c r="BK146" i="18"/>
  <c r="BK144" i="18"/>
  <c r="BK233" i="17"/>
  <c r="BK231" i="17"/>
  <c r="J229" i="17"/>
  <c r="BK227" i="17"/>
  <c r="BK225" i="17"/>
  <c r="J215" i="17"/>
  <c r="J205" i="17"/>
  <c r="J203" i="17"/>
  <c r="BK193" i="17"/>
  <c r="J187" i="17"/>
  <c r="J183" i="17"/>
  <c r="J181" i="17"/>
  <c r="BK175" i="17"/>
  <c r="BK173" i="17"/>
  <c r="J167" i="17"/>
  <c r="BK163" i="17"/>
  <c r="BK146" i="17"/>
  <c r="BK144" i="17"/>
  <c r="BK136" i="17"/>
  <c r="BK126" i="17"/>
  <c r="J122" i="17"/>
  <c r="J201" i="16"/>
  <c r="BK195" i="16"/>
  <c r="J193" i="16"/>
  <c r="J191" i="16"/>
  <c r="J189" i="16"/>
  <c r="BK187" i="16"/>
  <c r="J187" i="16"/>
  <c r="BK185" i="16"/>
  <c r="BK183" i="16"/>
  <c r="J181" i="16"/>
  <c r="BK177" i="16"/>
  <c r="J175" i="16"/>
  <c r="J171" i="16"/>
  <c r="J165" i="16"/>
  <c r="BK163" i="16"/>
  <c r="J154" i="16"/>
  <c r="BK150" i="16"/>
  <c r="J144" i="16"/>
  <c r="J140" i="16"/>
  <c r="BK136" i="16"/>
  <c r="J132" i="16"/>
  <c r="J128" i="16"/>
  <c r="J124" i="16"/>
  <c r="BK122" i="16"/>
  <c r="BK120" i="16"/>
  <c r="J153" i="15"/>
  <c r="BK151" i="15"/>
  <c r="J149" i="15"/>
  <c r="BK141" i="15"/>
  <c r="J139" i="15"/>
  <c r="J137" i="15"/>
  <c r="J127" i="15"/>
  <c r="BK124" i="15"/>
  <c r="BK122" i="15"/>
  <c r="J120" i="15"/>
  <c r="J169" i="14"/>
  <c r="J165" i="14"/>
  <c r="BK155" i="14"/>
  <c r="BK147" i="14"/>
  <c r="J145" i="14"/>
  <c r="J141" i="14"/>
  <c r="J137" i="14"/>
  <c r="J135" i="14"/>
  <c r="J131" i="14"/>
  <c r="J127" i="14"/>
  <c r="BK131" i="13"/>
  <c r="J121" i="13"/>
  <c r="J189" i="12"/>
  <c r="BK183" i="12"/>
  <c r="J177" i="12"/>
  <c r="J175" i="12"/>
  <c r="BK169" i="12"/>
  <c r="J167" i="12"/>
  <c r="J165" i="12"/>
  <c r="J132" i="12"/>
  <c r="BK124" i="12"/>
  <c r="BK187" i="10"/>
  <c r="J183" i="10"/>
  <c r="BK177" i="10"/>
  <c r="BK173" i="10"/>
  <c r="BK163" i="10"/>
  <c r="J159" i="10"/>
  <c r="J155" i="10"/>
  <c r="J153" i="10"/>
  <c r="BK149" i="10"/>
  <c r="J141" i="10"/>
  <c r="BK139" i="10"/>
  <c r="BK137" i="10"/>
  <c r="J133" i="10"/>
  <c r="J129" i="10"/>
  <c r="J121" i="10"/>
  <c r="J135" i="9"/>
  <c r="BK133" i="9"/>
  <c r="BK127" i="9"/>
  <c r="J145" i="8"/>
  <c r="J141" i="8"/>
  <c r="J133" i="8"/>
  <c r="J129" i="8"/>
  <c r="J125" i="8"/>
  <c r="BK121" i="8"/>
  <c r="BK135" i="7"/>
  <c r="BK131" i="6"/>
  <c r="BK129" i="6"/>
  <c r="BK123" i="6"/>
  <c r="BK119" i="6"/>
  <c r="J207" i="5"/>
  <c r="BK201" i="5"/>
  <c r="J185" i="5"/>
  <c r="J181" i="5"/>
  <c r="BK179" i="5"/>
  <c r="BK173" i="5"/>
  <c r="BK163" i="5"/>
  <c r="BK159" i="5"/>
  <c r="J151" i="5"/>
  <c r="J129" i="5"/>
  <c r="J137" i="4"/>
  <c r="BK132" i="4"/>
  <c r="J122" i="4"/>
  <c r="BK138" i="3"/>
  <c r="J136" i="3"/>
  <c r="J128" i="3"/>
  <c r="J353" i="2"/>
  <c r="BK351" i="2"/>
  <c r="BK349" i="2"/>
  <c r="J339" i="2"/>
  <c r="J337" i="2"/>
  <c r="BK329" i="2"/>
  <c r="J321" i="2"/>
  <c r="BK301" i="2"/>
  <c r="BK289" i="2"/>
  <c r="J287" i="2"/>
  <c r="BK279" i="2"/>
  <c r="J275" i="2"/>
  <c r="BK271" i="2"/>
  <c r="J267" i="2"/>
  <c r="BK259" i="2"/>
  <c r="J257" i="2"/>
  <c r="BK255" i="2"/>
  <c r="J237" i="2"/>
  <c r="BK233" i="2"/>
  <c r="BK231" i="2"/>
  <c r="BK229" i="2"/>
  <c r="J223" i="2"/>
  <c r="BK213" i="2"/>
  <c r="J209" i="2"/>
  <c r="BK207" i="2"/>
  <c r="J203" i="2"/>
  <c r="BK195" i="2"/>
  <c r="J193" i="2"/>
  <c r="J187" i="2"/>
  <c r="BK185" i="2"/>
  <c r="J181" i="2"/>
  <c r="J179" i="2"/>
  <c r="BK175" i="2"/>
  <c r="J173" i="2"/>
  <c r="BK171" i="2"/>
  <c r="J169" i="2"/>
  <c r="BK161" i="2"/>
  <c r="BK158" i="2"/>
  <c r="J156" i="2"/>
  <c r="BK156" i="16"/>
  <c r="BK142" i="16"/>
  <c r="BK138" i="16"/>
  <c r="BK132" i="16"/>
  <c r="J130" i="16"/>
  <c r="J126" i="16"/>
  <c r="BK153" i="15"/>
  <c r="BK147" i="15"/>
  <c r="J135" i="15"/>
  <c r="J131" i="15"/>
  <c r="BK120" i="15"/>
  <c r="BK165" i="14"/>
  <c r="J163" i="14"/>
  <c r="BK179" i="12"/>
  <c r="BK152" i="12"/>
  <c r="J138" i="12"/>
  <c r="J126" i="12"/>
  <c r="J203" i="10"/>
  <c r="J201" i="10"/>
  <c r="J199" i="10"/>
  <c r="J197" i="10"/>
  <c r="J191" i="10"/>
  <c r="BK161" i="10"/>
  <c r="J157" i="10"/>
  <c r="BK147" i="10"/>
  <c r="J145" i="10"/>
  <c r="J143" i="10"/>
  <c r="BK129" i="10"/>
  <c r="BK137" i="9"/>
  <c r="BK125" i="9"/>
  <c r="J123" i="9"/>
  <c r="BK143" i="8"/>
  <c r="J139" i="8"/>
  <c r="BK133" i="8"/>
  <c r="BK131" i="8"/>
  <c r="J121" i="8"/>
  <c r="BK133" i="7"/>
  <c r="BK129" i="7"/>
  <c r="J125" i="7"/>
  <c r="BK123" i="7"/>
  <c r="J121" i="6"/>
  <c r="BK205" i="5"/>
  <c r="BK199" i="5"/>
  <c r="J195" i="5"/>
  <c r="BK193" i="5"/>
  <c r="J191" i="5"/>
  <c r="BK189" i="5"/>
  <c r="BK181" i="5"/>
  <c r="BK177" i="5"/>
  <c r="BK161" i="5"/>
  <c r="BK145" i="5"/>
  <c r="J133" i="5"/>
  <c r="BK129" i="5"/>
  <c r="BK135" i="4"/>
  <c r="J130" i="4"/>
  <c r="BK128" i="4"/>
  <c r="BK122" i="4"/>
  <c r="BK132" i="3"/>
  <c r="BK345" i="2"/>
  <c r="BK343" i="2"/>
  <c r="BK335" i="2"/>
  <c r="J319" i="2"/>
  <c r="J315" i="2"/>
  <c r="BK309" i="2"/>
  <c r="BK285" i="2"/>
  <c r="J279" i="2"/>
  <c r="J273" i="2"/>
  <c r="BK247" i="2"/>
  <c r="J245" i="2"/>
  <c r="J231" i="2"/>
  <c r="J227" i="2"/>
  <c r="J225" i="2"/>
  <c r="BK221" i="2"/>
  <c r="J201" i="2"/>
  <c r="J197" i="2"/>
  <c r="BK193" i="2"/>
  <c r="BK179" i="2"/>
  <c r="BK154" i="2"/>
  <c r="J150" i="2"/>
  <c r="J148" i="2"/>
  <c r="BK142" i="2"/>
  <c r="J140" i="2"/>
  <c r="J136" i="2"/>
  <c r="J124" i="2"/>
  <c r="F36" i="22"/>
  <c r="J151" i="21"/>
  <c r="J149" i="21"/>
  <c r="BK147" i="21"/>
  <c r="J141" i="21"/>
  <c r="J132" i="21"/>
  <c r="J120" i="21"/>
  <c r="J118" i="21"/>
  <c r="BK169" i="20"/>
  <c r="J167" i="20"/>
  <c r="J165" i="20"/>
  <c r="BK155" i="20"/>
  <c r="BK149" i="20"/>
  <c r="J147" i="20"/>
  <c r="J143" i="20"/>
  <c r="J132" i="20"/>
  <c r="J167" i="19"/>
  <c r="BK165" i="19"/>
  <c r="J159" i="19"/>
  <c r="J155" i="19"/>
  <c r="BK149" i="19"/>
  <c r="BK141" i="19"/>
  <c r="BK132" i="19"/>
  <c r="BK130" i="19"/>
  <c r="J124" i="19"/>
  <c r="J122" i="19"/>
  <c r="J197" i="18"/>
  <c r="J191" i="18"/>
  <c r="BK189" i="18"/>
  <c r="BK174" i="18"/>
  <c r="J171" i="18"/>
  <c r="J169" i="18"/>
  <c r="BK163" i="18"/>
  <c r="BK161" i="18"/>
  <c r="J157" i="18"/>
  <c r="J153" i="18"/>
  <c r="J150" i="18"/>
  <c r="J146" i="18"/>
  <c r="J142" i="18"/>
  <c r="J140" i="18"/>
  <c r="BK229" i="17"/>
  <c r="J221" i="17"/>
  <c r="BK217" i="17"/>
  <c r="BK211" i="17"/>
  <c r="J209" i="17"/>
  <c r="J207" i="17"/>
  <c r="J199" i="17"/>
  <c r="J189" i="17"/>
  <c r="BK171" i="17"/>
  <c r="J165" i="17"/>
  <c r="J163" i="17"/>
  <c r="J158" i="17"/>
  <c r="J156" i="17"/>
  <c r="BK152" i="17"/>
  <c r="BK140" i="17"/>
  <c r="BK134" i="17"/>
  <c r="J132" i="17"/>
  <c r="J130" i="17"/>
  <c r="J128" i="17"/>
  <c r="J124" i="17"/>
  <c r="J203" i="16"/>
  <c r="BK201" i="16"/>
  <c r="J199" i="16"/>
  <c r="BK179" i="16"/>
  <c r="BK175" i="16"/>
  <c r="BK173" i="16"/>
  <c r="BK171" i="16"/>
  <c r="J169" i="16"/>
  <c r="BK154" i="16"/>
  <c r="J146" i="16"/>
  <c r="BK140" i="16"/>
  <c r="J122" i="16"/>
  <c r="J151" i="15"/>
  <c r="J147" i="15"/>
  <c r="BK143" i="15"/>
  <c r="BK131" i="15"/>
  <c r="J124" i="15"/>
  <c r="BK169" i="14"/>
  <c r="J167" i="14"/>
  <c r="J159" i="14"/>
  <c r="J153" i="14"/>
  <c r="BK151" i="14"/>
  <c r="BK149" i="14"/>
  <c r="BK139" i="14"/>
  <c r="BK131" i="14"/>
  <c r="J125" i="14"/>
  <c r="BK121" i="14"/>
  <c r="J131" i="13"/>
  <c r="J129" i="13"/>
  <c r="BK127" i="13"/>
  <c r="BK125" i="13"/>
  <c r="BK123" i="13"/>
  <c r="BK189" i="12"/>
  <c r="BK187" i="12"/>
  <c r="J183" i="12"/>
  <c r="BK181" i="12"/>
  <c r="J179" i="12"/>
  <c r="BK175" i="12"/>
  <c r="J159" i="12"/>
  <c r="J155" i="12"/>
  <c r="BK140" i="12"/>
  <c r="BK138" i="12"/>
  <c r="J136" i="12"/>
  <c r="BK132" i="12"/>
  <c r="BK128" i="12"/>
  <c r="BK127" i="11"/>
  <c r="J125" i="11"/>
  <c r="J123" i="11"/>
  <c r="BK209" i="10"/>
  <c r="J205" i="10"/>
  <c r="BK203" i="10"/>
  <c r="BK195" i="10"/>
  <c r="J189" i="10"/>
  <c r="J181" i="10"/>
  <c r="J175" i="10"/>
  <c r="J171" i="10"/>
  <c r="J169" i="10"/>
  <c r="BK155" i="10"/>
  <c r="J151" i="10"/>
  <c r="J135" i="10"/>
  <c r="BK133" i="10"/>
  <c r="J125" i="9"/>
  <c r="BK123" i="9"/>
  <c r="J127" i="8"/>
  <c r="BK123" i="8"/>
  <c r="J137" i="7"/>
  <c r="BK127" i="7"/>
  <c r="J123" i="7"/>
  <c r="BK125" i="6"/>
  <c r="J209" i="5"/>
  <c r="BK197" i="5"/>
  <c r="BK187" i="5"/>
  <c r="BK183" i="5"/>
  <c r="BK175" i="5"/>
  <c r="J171" i="5"/>
  <c r="BK165" i="5"/>
  <c r="J161" i="5"/>
  <c r="J125" i="5"/>
  <c r="J135" i="4"/>
  <c r="BK124" i="4"/>
  <c r="J351" i="2"/>
  <c r="J349" i="2"/>
  <c r="BK331" i="2"/>
  <c r="J327" i="2"/>
  <c r="J317" i="2"/>
  <c r="BK299" i="2"/>
  <c r="BK297" i="2"/>
  <c r="BK295" i="2"/>
  <c r="J265" i="2"/>
  <c r="BK257" i="2"/>
  <c r="BK251" i="2"/>
  <c r="BK203" i="2"/>
  <c r="J183" i="2"/>
  <c r="BK181" i="2"/>
  <c r="BK152" i="2"/>
  <c r="BK138" i="2"/>
  <c r="BK132" i="2"/>
  <c r="J130" i="2"/>
  <c r="BK161" i="19"/>
  <c r="J153" i="19"/>
  <c r="J149" i="19"/>
  <c r="BK147" i="19"/>
  <c r="BK145" i="19"/>
  <c r="BK143" i="19"/>
  <c r="BK138" i="19"/>
  <c r="J132" i="19"/>
  <c r="BK128" i="19"/>
  <c r="BK199" i="18"/>
  <c r="BK197" i="18"/>
  <c r="BK193" i="18"/>
  <c r="BK183" i="18"/>
  <c r="J180" i="18"/>
  <c r="J177" i="18"/>
  <c r="BK171" i="18"/>
  <c r="BK169" i="18"/>
  <c r="J167" i="18"/>
  <c r="J163" i="18"/>
  <c r="J161" i="18"/>
  <c r="BK159" i="18"/>
  <c r="J155" i="18"/>
  <c r="BK148" i="18"/>
  <c r="J138" i="18"/>
  <c r="BK136" i="18"/>
  <c r="BK134" i="18"/>
  <c r="J132" i="18"/>
  <c r="J231" i="17"/>
  <c r="J227" i="17"/>
  <c r="BK223" i="17"/>
  <c r="J219" i="17"/>
  <c r="J217" i="17"/>
  <c r="J213" i="17"/>
  <c r="BK209" i="17"/>
  <c r="BK205" i="17"/>
  <c r="BK201" i="17"/>
  <c r="J197" i="17"/>
  <c r="BK195" i="17"/>
  <c r="BK191" i="17"/>
  <c r="BK185" i="17"/>
  <c r="BK179" i="17"/>
  <c r="J177" i="17"/>
  <c r="J175" i="17"/>
  <c r="J171" i="17"/>
  <c r="BK169" i="17"/>
  <c r="BK167" i="17"/>
  <c r="J161" i="17"/>
  <c r="BK158" i="17"/>
  <c r="J154" i="17"/>
  <c r="J152" i="17"/>
  <c r="BK150" i="17"/>
  <c r="J148" i="17"/>
  <c r="J146" i="17"/>
  <c r="J144" i="17"/>
  <c r="J142" i="17"/>
  <c r="J138" i="17"/>
  <c r="J136" i="17"/>
  <c r="J134" i="17"/>
  <c r="BK128" i="17"/>
  <c r="BK122" i="17"/>
  <c r="BK191" i="16"/>
  <c r="J150" i="16"/>
  <c r="J143" i="15"/>
  <c r="BK129" i="15"/>
  <c r="BK161" i="14"/>
  <c r="J151" i="14"/>
  <c r="J149" i="14"/>
  <c r="J147" i="14"/>
  <c r="J143" i="14"/>
  <c r="BK141" i="14"/>
  <c r="J133" i="14"/>
  <c r="BK129" i="14"/>
  <c r="J123" i="14"/>
  <c r="J121" i="14"/>
  <c r="J119" i="14"/>
  <c r="J133" i="13"/>
  <c r="J123" i="13"/>
  <c r="BK119" i="13"/>
  <c r="J187" i="12"/>
  <c r="BK177" i="12"/>
  <c r="BK173" i="12"/>
  <c r="BK171" i="12"/>
  <c r="BK167" i="12"/>
  <c r="BK165" i="12"/>
  <c r="BK163" i="12"/>
  <c r="J161" i="12"/>
  <c r="J157" i="12"/>
  <c r="J148" i="12"/>
  <c r="J144" i="12"/>
  <c r="J134" i="12"/>
  <c r="J130" i="12"/>
  <c r="J128" i="12"/>
  <c r="BK122" i="12"/>
  <c r="BK125" i="11"/>
  <c r="BK123" i="11"/>
  <c r="J195" i="10"/>
  <c r="J193" i="10"/>
  <c r="BK191" i="10"/>
  <c r="BK185" i="10"/>
  <c r="J179" i="10"/>
  <c r="J167" i="10"/>
  <c r="J165" i="10"/>
  <c r="BK135" i="9"/>
  <c r="BK129" i="9"/>
  <c r="J211" i="5"/>
  <c r="J199" i="5"/>
  <c r="J177" i="5"/>
  <c r="J165" i="5"/>
  <c r="BK157" i="5"/>
  <c r="BK155" i="5"/>
  <c r="BK153" i="5"/>
  <c r="BK147" i="5"/>
  <c r="J145" i="5"/>
  <c r="BK143" i="5"/>
  <c r="J137" i="5"/>
  <c r="J135" i="5"/>
  <c r="BK131" i="5"/>
  <c r="BK123" i="5"/>
  <c r="J132" i="4"/>
  <c r="BK126" i="4"/>
  <c r="J138" i="3"/>
  <c r="BK134" i="3"/>
  <c r="BK130" i="3"/>
  <c r="J126" i="3"/>
  <c r="BK355" i="2"/>
  <c r="J355" i="2"/>
  <c r="BK353" i="2"/>
  <c r="BK347" i="2"/>
  <c r="J345" i="2"/>
  <c r="J341" i="2"/>
  <c r="J329" i="2"/>
  <c r="J325" i="2"/>
  <c r="BK317" i="2"/>
  <c r="BK313" i="2"/>
  <c r="J303" i="2"/>
  <c r="J297" i="2"/>
  <c r="BK287" i="2"/>
  <c r="BK275" i="2"/>
  <c r="BK267" i="2"/>
  <c r="J259" i="2"/>
  <c r="BK253" i="2"/>
  <c r="J251" i="2"/>
  <c r="J249" i="2"/>
  <c r="BK243" i="2"/>
  <c r="BK241" i="2"/>
  <c r="BK227" i="2"/>
  <c r="BK219" i="2"/>
  <c r="BK217" i="2"/>
  <c r="J215" i="2"/>
  <c r="BK211" i="2"/>
  <c r="BK209" i="2"/>
  <c r="J199" i="2"/>
  <c r="BK191" i="2"/>
  <c r="BK187" i="2"/>
  <c r="J185" i="2"/>
  <c r="J177" i="2"/>
  <c r="BK169" i="2"/>
  <c r="J167" i="2"/>
  <c r="J165" i="2"/>
  <c r="J163" i="2"/>
  <c r="J158" i="2"/>
  <c r="BK150" i="2"/>
  <c r="J146" i="2"/>
  <c r="J128" i="2"/>
  <c r="BK126" i="2"/>
  <c r="T134" i="4" l="1"/>
  <c r="T121" i="4"/>
  <c r="R122" i="5"/>
  <c r="R121" i="5" s="1"/>
  <c r="P118" i="6"/>
  <c r="P117" i="6"/>
  <c r="AU100" i="1"/>
  <c r="BK120" i="8"/>
  <c r="J120" i="8" s="1"/>
  <c r="J98" i="8" s="1"/>
  <c r="BK122" i="9"/>
  <c r="BK121" i="9"/>
  <c r="J121" i="9" s="1"/>
  <c r="J98" i="9" s="1"/>
  <c r="T120" i="10"/>
  <c r="BK122" i="11"/>
  <c r="J122" i="11" s="1"/>
  <c r="J99" i="11" s="1"/>
  <c r="P154" i="12"/>
  <c r="P119" i="12" s="1"/>
  <c r="AU107" i="1" s="1"/>
  <c r="P118" i="13"/>
  <c r="P117" i="13"/>
  <c r="AU108" i="1" s="1"/>
  <c r="T118" i="14"/>
  <c r="T117" i="14"/>
  <c r="T126" i="15"/>
  <c r="T117" i="15" s="1"/>
  <c r="P158" i="16"/>
  <c r="T160" i="17"/>
  <c r="T121" i="17"/>
  <c r="T131" i="18"/>
  <c r="T130" i="18" s="1"/>
  <c r="T152" i="18"/>
  <c r="T182" i="18"/>
  <c r="R196" i="18"/>
  <c r="R195" i="18" s="1"/>
  <c r="BK125" i="3"/>
  <c r="J125" i="3"/>
  <c r="J100" i="3" s="1"/>
  <c r="BK134" i="4"/>
  <c r="J134" i="4"/>
  <c r="J99" i="4"/>
  <c r="R122" i="7"/>
  <c r="R121" i="7" s="1"/>
  <c r="P120" i="10"/>
  <c r="AU105" i="1"/>
  <c r="R122" i="11"/>
  <c r="R121" i="11" s="1"/>
  <c r="BK154" i="12"/>
  <c r="J154" i="12"/>
  <c r="J99" i="12" s="1"/>
  <c r="R118" i="13"/>
  <c r="R117" i="13"/>
  <c r="BK126" i="15"/>
  <c r="J126" i="15" s="1"/>
  <c r="J97" i="15" s="1"/>
  <c r="BK153" i="16"/>
  <c r="BK152" i="16"/>
  <c r="J152" i="16" s="1"/>
  <c r="J97" i="16" s="1"/>
  <c r="R153" i="16"/>
  <c r="R152" i="16"/>
  <c r="R160" i="17"/>
  <c r="R121" i="17"/>
  <c r="P131" i="18"/>
  <c r="R152" i="18"/>
  <c r="BK182" i="18"/>
  <c r="J182" i="18"/>
  <c r="J105" i="18"/>
  <c r="T196" i="18"/>
  <c r="T195" i="18" s="1"/>
  <c r="P140" i="19"/>
  <c r="P121" i="19"/>
  <c r="AU115" i="1" s="1"/>
  <c r="R122" i="20"/>
  <c r="R121" i="20"/>
  <c r="BK142" i="20"/>
  <c r="J142" i="20" s="1"/>
  <c r="J100" i="20" s="1"/>
  <c r="BK136" i="21"/>
  <c r="J136" i="21"/>
  <c r="J97" i="21" s="1"/>
  <c r="P160" i="2"/>
  <c r="P121" i="2"/>
  <c r="AU96" i="1"/>
  <c r="BK122" i="5"/>
  <c r="J122" i="5" s="1"/>
  <c r="J99" i="5" s="1"/>
  <c r="R118" i="6"/>
  <c r="R117" i="6" s="1"/>
  <c r="BK118" i="14"/>
  <c r="BK117" i="14"/>
  <c r="J117" i="14"/>
  <c r="J96" i="14" s="1"/>
  <c r="BK160" i="2"/>
  <c r="J160" i="2" s="1"/>
  <c r="J99" i="2" s="1"/>
  <c r="P125" i="3"/>
  <c r="P124" i="3"/>
  <c r="P123" i="3" s="1"/>
  <c r="AU97" i="1" s="1"/>
  <c r="P134" i="4"/>
  <c r="P121" i="4"/>
  <c r="AU98" i="1" s="1"/>
  <c r="P122" i="5"/>
  <c r="P121" i="5" s="1"/>
  <c r="AU99" i="1" s="1"/>
  <c r="T118" i="6"/>
  <c r="T117" i="6"/>
  <c r="P122" i="7"/>
  <c r="P121" i="7"/>
  <c r="AU102" i="1" s="1"/>
  <c r="T120" i="8"/>
  <c r="P122" i="9"/>
  <c r="P121" i="9"/>
  <c r="AU104" i="1" s="1"/>
  <c r="R120" i="10"/>
  <c r="P122" i="11"/>
  <c r="P121" i="11"/>
  <c r="AU106" i="1" s="1"/>
  <c r="T154" i="12"/>
  <c r="T119" i="12" s="1"/>
  <c r="P126" i="15"/>
  <c r="P117" i="15" s="1"/>
  <c r="AU110" i="1" s="1"/>
  <c r="BK158" i="16"/>
  <c r="J158" i="16"/>
  <c r="J99" i="16" s="1"/>
  <c r="P160" i="17"/>
  <c r="P121" i="17" s="1"/>
  <c r="AU113" i="1" s="1"/>
  <c r="R131" i="18"/>
  <c r="R130" i="18"/>
  <c r="P152" i="18"/>
  <c r="P182" i="18"/>
  <c r="P196" i="18"/>
  <c r="P195" i="18"/>
  <c r="BK122" i="20"/>
  <c r="J122" i="20"/>
  <c r="J98" i="20" s="1"/>
  <c r="T142" i="20"/>
  <c r="T136" i="21"/>
  <c r="T117" i="21"/>
  <c r="T125" i="3"/>
  <c r="T124" i="3"/>
  <c r="T123" i="3" s="1"/>
  <c r="T122" i="5"/>
  <c r="T121" i="5" s="1"/>
  <c r="BK122" i="7"/>
  <c r="J122" i="7" s="1"/>
  <c r="J99" i="7" s="1"/>
  <c r="R120" i="8"/>
  <c r="BK120" i="10"/>
  <c r="J120" i="10" s="1"/>
  <c r="J98" i="10" s="1"/>
  <c r="R154" i="12"/>
  <c r="R119" i="12"/>
  <c r="T118" i="13"/>
  <c r="T117" i="13"/>
  <c r="P118" i="14"/>
  <c r="P117" i="14"/>
  <c r="AU109" i="1" s="1"/>
  <c r="R126" i="15"/>
  <c r="R117" i="15" s="1"/>
  <c r="T158" i="16"/>
  <c r="BK140" i="19"/>
  <c r="J140" i="19"/>
  <c r="J99" i="19" s="1"/>
  <c r="T122" i="20"/>
  <c r="T121" i="20" s="1"/>
  <c r="P129" i="20"/>
  <c r="R129" i="20"/>
  <c r="P136" i="21"/>
  <c r="P117" i="21" s="1"/>
  <c r="AU117" i="1" s="1"/>
  <c r="R160" i="2"/>
  <c r="R121" i="2"/>
  <c r="R134" i="4"/>
  <c r="R121" i="4"/>
  <c r="BK118" i="6"/>
  <c r="J118" i="6"/>
  <c r="J97" i="6" s="1"/>
  <c r="P120" i="8"/>
  <c r="AU103" i="1" s="1"/>
  <c r="T122" i="9"/>
  <c r="T121" i="9" s="1"/>
  <c r="BK118" i="13"/>
  <c r="J118" i="13" s="1"/>
  <c r="J97" i="13" s="1"/>
  <c r="R140" i="19"/>
  <c r="R121" i="19"/>
  <c r="P142" i="20"/>
  <c r="T160" i="2"/>
  <c r="T121" i="2" s="1"/>
  <c r="R125" i="3"/>
  <c r="R124" i="3" s="1"/>
  <c r="R123" i="3" s="1"/>
  <c r="T122" i="7"/>
  <c r="T121" i="7"/>
  <c r="R122" i="9"/>
  <c r="R121" i="9"/>
  <c r="T122" i="11"/>
  <c r="T121" i="11"/>
  <c r="R118" i="14"/>
  <c r="R117" i="14"/>
  <c r="P153" i="16"/>
  <c r="P152" i="16"/>
  <c r="P119" i="16"/>
  <c r="AU111" i="1"/>
  <c r="T153" i="16"/>
  <c r="T152" i="16"/>
  <c r="T119" i="16"/>
  <c r="BK160" i="17"/>
  <c r="J160" i="17" s="1"/>
  <c r="J99" i="17" s="1"/>
  <c r="BK131" i="18"/>
  <c r="J131" i="18"/>
  <c r="J100" i="18" s="1"/>
  <c r="BK152" i="18"/>
  <c r="J152" i="18"/>
  <c r="J101" i="18"/>
  <c r="R182" i="18"/>
  <c r="BK196" i="18"/>
  <c r="J196" i="18"/>
  <c r="J107" i="18"/>
  <c r="P122" i="20"/>
  <c r="P121" i="20"/>
  <c r="P120" i="20"/>
  <c r="AU116" i="1"/>
  <c r="BK129" i="20"/>
  <c r="J129" i="20"/>
  <c r="J99" i="20"/>
  <c r="T129" i="20"/>
  <c r="R136" i="21"/>
  <c r="R117" i="21"/>
  <c r="R158" i="16"/>
  <c r="R119" i="16" s="1"/>
  <c r="T140" i="19"/>
  <c r="T121" i="19" s="1"/>
  <c r="R142" i="20"/>
  <c r="E85" i="2"/>
  <c r="J94" i="2"/>
  <c r="J117" i="2"/>
  <c r="BE130" i="2"/>
  <c r="BE132" i="2"/>
  <c r="BE134" i="2"/>
  <c r="BE136" i="2"/>
  <c r="BE156" i="2"/>
  <c r="BE161" i="2"/>
  <c r="BE173" i="2"/>
  <c r="BE175" i="2"/>
  <c r="BE181" i="2"/>
  <c r="BE197" i="2"/>
  <c r="BE229" i="2"/>
  <c r="BE239" i="2"/>
  <c r="BE263" i="2"/>
  <c r="BE265" i="2"/>
  <c r="BE283" i="2"/>
  <c r="BE285" i="2"/>
  <c r="BE305" i="2"/>
  <c r="BE323" i="2"/>
  <c r="BE353" i="2"/>
  <c r="BE355" i="2"/>
  <c r="F93" i="3"/>
  <c r="J94" i="3"/>
  <c r="BE128" i="3"/>
  <c r="BE132" i="3"/>
  <c r="BE136" i="3"/>
  <c r="BK140" i="3"/>
  <c r="J140" i="3"/>
  <c r="J101" i="3" s="1"/>
  <c r="E85" i="4"/>
  <c r="F118" i="4"/>
  <c r="F94" i="5"/>
  <c r="BE127" i="5"/>
  <c r="BE129" i="5"/>
  <c r="BE139" i="5"/>
  <c r="BE149" i="5"/>
  <c r="BE159" i="5"/>
  <c r="BE163" i="5"/>
  <c r="BE173" i="5"/>
  <c r="BE181" i="5"/>
  <c r="BE185" i="5"/>
  <c r="F114" i="6"/>
  <c r="BE129" i="6"/>
  <c r="J91" i="7"/>
  <c r="BE127" i="7"/>
  <c r="BE131" i="7"/>
  <c r="F94" i="8"/>
  <c r="BE123" i="8"/>
  <c r="J94" i="9"/>
  <c r="BE123" i="9"/>
  <c r="BE131" i="9"/>
  <c r="J93" i="10"/>
  <c r="BE127" i="10"/>
  <c r="BE135" i="10"/>
  <c r="BE149" i="10"/>
  <c r="BE173" i="10"/>
  <c r="BE177" i="10"/>
  <c r="BE181" i="10"/>
  <c r="BE183" i="10"/>
  <c r="BE201" i="10"/>
  <c r="E85" i="11"/>
  <c r="F93" i="11"/>
  <c r="J92" i="12"/>
  <c r="J115" i="12"/>
  <c r="BE126" i="12"/>
  <c r="BE138" i="12"/>
  <c r="BE140" i="12"/>
  <c r="BE142" i="12"/>
  <c r="BE155" i="12"/>
  <c r="BE159" i="12"/>
  <c r="BE175" i="12"/>
  <c r="BE181" i="12"/>
  <c r="BE185" i="12"/>
  <c r="F114" i="13"/>
  <c r="BE121" i="13"/>
  <c r="BE127" i="13"/>
  <c r="BE129" i="13"/>
  <c r="J92" i="14"/>
  <c r="F113" i="14"/>
  <c r="BE131" i="14"/>
  <c r="BE165" i="14"/>
  <c r="BE120" i="15"/>
  <c r="BE131" i="15"/>
  <c r="BE137" i="15"/>
  <c r="BE149" i="15"/>
  <c r="J113" i="16"/>
  <c r="BE124" i="16"/>
  <c r="BE128" i="16"/>
  <c r="BE171" i="16"/>
  <c r="BE193" i="16"/>
  <c r="E85" i="17"/>
  <c r="F94" i="17"/>
  <c r="J117" i="17"/>
  <c r="BE144" i="17"/>
  <c r="BE156" i="17"/>
  <c r="BE171" i="17"/>
  <c r="BE183" i="17"/>
  <c r="BE187" i="17"/>
  <c r="BE189" i="17"/>
  <c r="BE191" i="17"/>
  <c r="BE205" i="17"/>
  <c r="BE213" i="17"/>
  <c r="BE215" i="17"/>
  <c r="J91" i="18"/>
  <c r="F126" i="18"/>
  <c r="BE148" i="18"/>
  <c r="BE174" i="18"/>
  <c r="BE183" i="18"/>
  <c r="BE191" i="18"/>
  <c r="BK176" i="18"/>
  <c r="J176" i="18" s="1"/>
  <c r="J103" i="18" s="1"/>
  <c r="F93" i="19"/>
  <c r="E109" i="19"/>
  <c r="J117" i="19"/>
  <c r="J118" i="19"/>
  <c r="BE124" i="19"/>
  <c r="BE134" i="19"/>
  <c r="BE136" i="19"/>
  <c r="BE141" i="19"/>
  <c r="BE147" i="19"/>
  <c r="BE149" i="19"/>
  <c r="BE157" i="19"/>
  <c r="BE161" i="19"/>
  <c r="BE163" i="19"/>
  <c r="BE165" i="19"/>
  <c r="BE167" i="19"/>
  <c r="BE120" i="22"/>
  <c r="F94" i="2"/>
  <c r="J115" i="2"/>
  <c r="BE142" i="2"/>
  <c r="BE144" i="2"/>
  <c r="BE165" i="2"/>
  <c r="BE171" i="2"/>
  <c r="BE191" i="2"/>
  <c r="BE211" i="2"/>
  <c r="BE213" i="2"/>
  <c r="BE215" i="2"/>
  <c r="BE217" i="2"/>
  <c r="BE225" i="2"/>
  <c r="BE245" i="2"/>
  <c r="BE247" i="2"/>
  <c r="BE249" i="2"/>
  <c r="BE261" i="2"/>
  <c r="BE291" i="2"/>
  <c r="BE303" i="2"/>
  <c r="BE307" i="2"/>
  <c r="BE309" i="2"/>
  <c r="BE311" i="2"/>
  <c r="BE333" i="2"/>
  <c r="BE341" i="2"/>
  <c r="BE343" i="2"/>
  <c r="BE347" i="2"/>
  <c r="BE351" i="2"/>
  <c r="J91" i="4"/>
  <c r="J118" i="4"/>
  <c r="BE130" i="4"/>
  <c r="BE132" i="4"/>
  <c r="J91" i="5"/>
  <c r="BE151" i="5"/>
  <c r="BE167" i="5"/>
  <c r="BE169" i="5"/>
  <c r="BE193" i="5"/>
  <c r="BE195" i="5"/>
  <c r="BE203" i="5"/>
  <c r="BE205" i="5"/>
  <c r="BE207" i="5"/>
  <c r="J89" i="6"/>
  <c r="J93" i="7"/>
  <c r="J94" i="8"/>
  <c r="J114" i="8"/>
  <c r="BE121" i="8"/>
  <c r="F93" i="9"/>
  <c r="J115" i="9"/>
  <c r="BE133" i="9"/>
  <c r="F94" i="10"/>
  <c r="J114" i="10"/>
  <c r="BE121" i="10"/>
  <c r="BE123" i="10"/>
  <c r="BE143" i="10"/>
  <c r="BE145" i="10"/>
  <c r="BE147" i="10"/>
  <c r="BE211" i="10"/>
  <c r="F94" i="11"/>
  <c r="BE127" i="11"/>
  <c r="F92" i="12"/>
  <c r="J113" i="12"/>
  <c r="BE122" i="12"/>
  <c r="BE130" i="12"/>
  <c r="BE152" i="12"/>
  <c r="BE157" i="12"/>
  <c r="BE161" i="12"/>
  <c r="BE167" i="12"/>
  <c r="BE177" i="12"/>
  <c r="J114" i="13"/>
  <c r="J89" i="14"/>
  <c r="E107" i="14"/>
  <c r="BE119" i="14"/>
  <c r="BE147" i="14"/>
  <c r="BE155" i="14"/>
  <c r="BE169" i="14"/>
  <c r="F91" i="15"/>
  <c r="E107" i="15"/>
  <c r="F114" i="15"/>
  <c r="BE139" i="15"/>
  <c r="BE141" i="15"/>
  <c r="BE155" i="15"/>
  <c r="E85" i="16"/>
  <c r="F91" i="16"/>
  <c r="J116" i="16"/>
  <c r="BE142" i="16"/>
  <c r="BE167" i="16"/>
  <c r="BE195" i="16"/>
  <c r="BK119" i="16"/>
  <c r="J119" i="16" s="1"/>
  <c r="J96" i="16" s="1"/>
  <c r="J91" i="17"/>
  <c r="BE126" i="17"/>
  <c r="BE136" i="17"/>
  <c r="BE154" i="17"/>
  <c r="BE161" i="17"/>
  <c r="BE167" i="17"/>
  <c r="BE169" i="17"/>
  <c r="BE177" i="17"/>
  <c r="BE181" i="17"/>
  <c r="BE193" i="17"/>
  <c r="BE197" i="17"/>
  <c r="BE209" i="17"/>
  <c r="BE219" i="17"/>
  <c r="J125" i="18"/>
  <c r="BE134" i="18"/>
  <c r="BE138" i="18"/>
  <c r="BE146" i="18"/>
  <c r="BE155" i="18"/>
  <c r="BE167" i="18"/>
  <c r="BE177" i="18"/>
  <c r="BE180" i="18"/>
  <c r="BE185" i="18"/>
  <c r="J115" i="19"/>
  <c r="BE126" i="19"/>
  <c r="BE128" i="19"/>
  <c r="BE143" i="19"/>
  <c r="BE153" i="19"/>
  <c r="BE171" i="19"/>
  <c r="BE175" i="19"/>
  <c r="F92" i="20"/>
  <c r="BE123" i="20"/>
  <c r="BE125" i="20"/>
  <c r="BE130" i="20"/>
  <c r="BE138" i="20"/>
  <c r="BE140" i="20"/>
  <c r="BE145" i="20"/>
  <c r="BE159" i="20"/>
  <c r="BE163" i="20"/>
  <c r="F91" i="21"/>
  <c r="BE122" i="21"/>
  <c r="BE128" i="21"/>
  <c r="BE145" i="21"/>
  <c r="BE153" i="21"/>
  <c r="BK117" i="21"/>
  <c r="J117" i="21" s="1"/>
  <c r="BE128" i="2"/>
  <c r="BE158" i="2"/>
  <c r="BE167" i="2"/>
  <c r="BE185" i="2"/>
  <c r="BE203" i="2"/>
  <c r="BE205" i="2"/>
  <c r="BE207" i="2"/>
  <c r="BE209" i="2"/>
  <c r="BE237" i="2"/>
  <c r="BE255" i="2"/>
  <c r="BE257" i="2"/>
  <c r="BE259" i="2"/>
  <c r="BE289" i="2"/>
  <c r="BE301" i="2"/>
  <c r="BE327" i="2"/>
  <c r="BE339" i="2"/>
  <c r="J91" i="3"/>
  <c r="J93" i="4"/>
  <c r="F117" i="4"/>
  <c r="F117" i="5"/>
  <c r="BE153" i="5"/>
  <c r="BE179" i="5"/>
  <c r="BE187" i="5"/>
  <c r="BE209" i="5"/>
  <c r="J91" i="6"/>
  <c r="F94" i="7"/>
  <c r="E85" i="9"/>
  <c r="J93" i="9"/>
  <c r="E85" i="10"/>
  <c r="J94" i="10"/>
  <c r="BE133" i="10"/>
  <c r="BE137" i="10"/>
  <c r="BE151" i="10"/>
  <c r="BE153" i="10"/>
  <c r="BE179" i="10"/>
  <c r="BE187" i="10"/>
  <c r="BE205" i="10"/>
  <c r="BE207" i="10"/>
  <c r="J94" i="11"/>
  <c r="BE120" i="12"/>
  <c r="BE124" i="12"/>
  <c r="BE146" i="12"/>
  <c r="J91" i="13"/>
  <c r="BE125" i="13"/>
  <c r="BE133" i="14"/>
  <c r="BE149" i="14"/>
  <c r="BE161" i="14"/>
  <c r="J113" i="15"/>
  <c r="BE151" i="15"/>
  <c r="J91" i="16"/>
  <c r="BE136" i="16"/>
  <c r="BE148" i="16"/>
  <c r="BE163" i="2"/>
  <c r="BE183" i="2"/>
  <c r="BE189" i="2"/>
  <c r="BE223" i="2"/>
  <c r="BE227" i="2"/>
  <c r="BE241" i="2"/>
  <c r="BE269" i="2"/>
  <c r="BE293" i="2"/>
  <c r="BE299" i="2"/>
  <c r="BE331" i="2"/>
  <c r="BE335" i="2"/>
  <c r="BE345" i="2"/>
  <c r="BE349" i="2"/>
  <c r="F94" i="3"/>
  <c r="BE126" i="3"/>
  <c r="BE122" i="4"/>
  <c r="BE128" i="4"/>
  <c r="J93" i="5"/>
  <c r="J118" i="5"/>
  <c r="BE133" i="5"/>
  <c r="BE135" i="5"/>
  <c r="BE189" i="5"/>
  <c r="BE191" i="5"/>
  <c r="BE199" i="5"/>
  <c r="J92" i="6"/>
  <c r="F113" i="6"/>
  <c r="BE121" i="6"/>
  <c r="BE127" i="6"/>
  <c r="J94" i="7"/>
  <c r="F117" i="7"/>
  <c r="BE129" i="7"/>
  <c r="BE137" i="7"/>
  <c r="E85" i="8"/>
  <c r="F93" i="8"/>
  <c r="BE127" i="8"/>
  <c r="BE139" i="8"/>
  <c r="BE143" i="8"/>
  <c r="F94" i="9"/>
  <c r="BE125" i="9"/>
  <c r="BE137" i="9"/>
  <c r="BE131" i="10"/>
  <c r="BE167" i="10"/>
  <c r="BE175" i="10"/>
  <c r="BE185" i="10"/>
  <c r="BE195" i="10"/>
  <c r="BE197" i="10"/>
  <c r="J91" i="11"/>
  <c r="BE123" i="11"/>
  <c r="E85" i="12"/>
  <c r="F91" i="12"/>
  <c r="BE128" i="12"/>
  <c r="BE136" i="12"/>
  <c r="BE163" i="12"/>
  <c r="BE173" i="12"/>
  <c r="BE187" i="12"/>
  <c r="J89" i="13"/>
  <c r="E107" i="13"/>
  <c r="F113" i="13"/>
  <c r="BE119" i="13"/>
  <c r="F92" i="14"/>
  <c r="BE129" i="14"/>
  <c r="BE139" i="14"/>
  <c r="BE143" i="14"/>
  <c r="BE153" i="14"/>
  <c r="BE163" i="14"/>
  <c r="BE167" i="14"/>
  <c r="J89" i="15"/>
  <c r="BE118" i="15"/>
  <c r="BE145" i="15"/>
  <c r="BE147" i="15"/>
  <c r="BE126" i="16"/>
  <c r="BE130" i="16"/>
  <c r="BE161" i="16"/>
  <c r="BE169" i="16"/>
  <c r="BE173" i="16"/>
  <c r="BE181" i="16"/>
  <c r="BE183" i="16"/>
  <c r="BE187" i="16"/>
  <c r="BE189" i="16"/>
  <c r="BE199" i="16"/>
  <c r="BE205" i="16"/>
  <c r="F93" i="17"/>
  <c r="J94" i="17"/>
  <c r="BE134" i="17"/>
  <c r="BE138" i="17"/>
  <c r="BE140" i="17"/>
  <c r="BE148" i="17"/>
  <c r="BE150" i="17"/>
  <c r="BE152" i="17"/>
  <c r="BE158" i="17"/>
  <c r="BE175" i="17"/>
  <c r="BE179" i="17"/>
  <c r="BE185" i="17"/>
  <c r="BE195" i="17"/>
  <c r="BE201" i="17"/>
  <c r="BE203" i="17"/>
  <c r="BE211" i="17"/>
  <c r="BE217" i="17"/>
  <c r="BE221" i="17"/>
  <c r="BE229" i="17"/>
  <c r="BE233" i="17"/>
  <c r="E117" i="18"/>
  <c r="F125" i="18"/>
  <c r="BE132" i="18"/>
  <c r="BE136" i="18"/>
  <c r="BE140" i="18"/>
  <c r="BE153" i="18"/>
  <c r="BE189" i="18"/>
  <c r="BE199" i="18"/>
  <c r="BE122" i="19"/>
  <c r="BE132" i="19"/>
  <c r="BE138" i="19"/>
  <c r="BE145" i="19"/>
  <c r="BE159" i="19"/>
  <c r="BE169" i="19"/>
  <c r="E110" i="20"/>
  <c r="BE136" i="20"/>
  <c r="BE153" i="20"/>
  <c r="BE161" i="20"/>
  <c r="BE165" i="20"/>
  <c r="BE169" i="20"/>
  <c r="E85" i="21"/>
  <c r="J92" i="21"/>
  <c r="BE132" i="21"/>
  <c r="BE149" i="21"/>
  <c r="BC118" i="1"/>
  <c r="BD118" i="1"/>
  <c r="BE138" i="2"/>
  <c r="BE150" i="2"/>
  <c r="BE169" i="2"/>
  <c r="BE177" i="2"/>
  <c r="BE201" i="2"/>
  <c r="BE219" i="2"/>
  <c r="BE221" i="2"/>
  <c r="BE243" i="2"/>
  <c r="BE267" i="2"/>
  <c r="BE271" i="2"/>
  <c r="BE273" i="2"/>
  <c r="BE287" i="2"/>
  <c r="BE313" i="2"/>
  <c r="BE315" i="2"/>
  <c r="BE317" i="2"/>
  <c r="BE321" i="2"/>
  <c r="BE337" i="2"/>
  <c r="BK121" i="2"/>
  <c r="J121" i="2" s="1"/>
  <c r="J98" i="2" s="1"/>
  <c r="J119" i="3"/>
  <c r="BE134" i="3"/>
  <c r="BE138" i="3"/>
  <c r="BE135" i="4"/>
  <c r="BE137" i="4"/>
  <c r="BK121" i="4"/>
  <c r="J121" i="4" s="1"/>
  <c r="E85" i="5"/>
  <c r="BE131" i="5"/>
  <c r="BE141" i="5"/>
  <c r="BE161" i="5"/>
  <c r="BE171" i="5"/>
  <c r="BE177" i="5"/>
  <c r="BE183" i="5"/>
  <c r="E107" i="6"/>
  <c r="BE125" i="6"/>
  <c r="E109" i="7"/>
  <c r="BE123" i="7"/>
  <c r="BE133" i="7"/>
  <c r="BE135" i="7"/>
  <c r="J116" i="8"/>
  <c r="BE129" i="8"/>
  <c r="BE145" i="8"/>
  <c r="F116" i="10"/>
  <c r="BE139" i="10"/>
  <c r="BE141" i="10"/>
  <c r="BE157" i="10"/>
  <c r="BE169" i="10"/>
  <c r="BE189" i="10"/>
  <c r="BE191" i="10"/>
  <c r="BE193" i="10"/>
  <c r="BE199" i="10"/>
  <c r="BE203" i="10"/>
  <c r="BE209" i="10"/>
  <c r="BE125" i="11"/>
  <c r="BE169" i="12"/>
  <c r="BE179" i="12"/>
  <c r="BE183" i="12"/>
  <c r="BE123" i="13"/>
  <c r="BE131" i="13"/>
  <c r="BE127" i="14"/>
  <c r="BE135" i="14"/>
  <c r="BE145" i="14"/>
  <c r="BE159" i="14"/>
  <c r="BE133" i="15"/>
  <c r="BE153" i="15"/>
  <c r="BE122" i="16"/>
  <c r="BE132" i="16"/>
  <c r="BE134" i="16"/>
  <c r="BE150" i="16"/>
  <c r="BE165" i="16"/>
  <c r="BE179" i="16"/>
  <c r="BE191" i="16"/>
  <c r="BE197" i="16"/>
  <c r="BE203" i="16"/>
  <c r="BE128" i="17"/>
  <c r="BE130" i="17"/>
  <c r="J92" i="20"/>
  <c r="J114" i="20"/>
  <c r="BE132" i="20"/>
  <c r="BE147" i="20"/>
  <c r="BE167" i="20"/>
  <c r="J91" i="21"/>
  <c r="F114" i="21"/>
  <c r="BE139" i="21"/>
  <c r="BE147" i="21"/>
  <c r="E85" i="22"/>
  <c r="F91" i="22"/>
  <c r="F92" i="22"/>
  <c r="J112" i="22"/>
  <c r="J115" i="22"/>
  <c r="BE129" i="22"/>
  <c r="BK128" i="22"/>
  <c r="J128" i="22"/>
  <c r="J98" i="22" s="1"/>
  <c r="BE124" i="2"/>
  <c r="BE140" i="2"/>
  <c r="BE154" i="2"/>
  <c r="BE179" i="2"/>
  <c r="BE187" i="2"/>
  <c r="BE193" i="2"/>
  <c r="BE195" i="2"/>
  <c r="BE199" i="2"/>
  <c r="BE231" i="2"/>
  <c r="BE275" i="2"/>
  <c r="BE277" i="2"/>
  <c r="BE279" i="2"/>
  <c r="BE295" i="2"/>
  <c r="BE297" i="2"/>
  <c r="BE319" i="2"/>
  <c r="BE325" i="2"/>
  <c r="E85" i="3"/>
  <c r="BE124" i="4"/>
  <c r="BE137" i="5"/>
  <c r="BE145" i="5"/>
  <c r="BE123" i="6"/>
  <c r="BE125" i="8"/>
  <c r="BE133" i="8"/>
  <c r="BE135" i="8"/>
  <c r="BE137" i="8"/>
  <c r="BE141" i="8"/>
  <c r="BE127" i="9"/>
  <c r="BE129" i="9"/>
  <c r="BE129" i="10"/>
  <c r="BE155" i="10"/>
  <c r="BE159" i="10"/>
  <c r="BE171" i="10"/>
  <c r="J93" i="11"/>
  <c r="BE148" i="12"/>
  <c r="BE171" i="12"/>
  <c r="BE189" i="12"/>
  <c r="BK151" i="12"/>
  <c r="J151" i="12" s="1"/>
  <c r="J98" i="12" s="1"/>
  <c r="BE133" i="13"/>
  <c r="J91" i="14"/>
  <c r="BE123" i="14"/>
  <c r="BE125" i="14"/>
  <c r="BE141" i="14"/>
  <c r="BE151" i="14"/>
  <c r="BE157" i="14"/>
  <c r="J92" i="15"/>
  <c r="BE122" i="15"/>
  <c r="BE124" i="15"/>
  <c r="BE135" i="15"/>
  <c r="BE120" i="16"/>
  <c r="BE138" i="16"/>
  <c r="BE140" i="16"/>
  <c r="BE144" i="16"/>
  <c r="BE146" i="16"/>
  <c r="BE156" i="16"/>
  <c r="BE175" i="16"/>
  <c r="BE177" i="16"/>
  <c r="BE185" i="16"/>
  <c r="J91" i="20"/>
  <c r="BE127" i="20"/>
  <c r="BE143" i="20"/>
  <c r="BE149" i="20"/>
  <c r="BE151" i="20"/>
  <c r="BE157" i="20"/>
  <c r="J89" i="21"/>
  <c r="BE118" i="21"/>
  <c r="BE120" i="21"/>
  <c r="BE124" i="21"/>
  <c r="BE137" i="21"/>
  <c r="BE141" i="21"/>
  <c r="F117" i="2"/>
  <c r="BE122" i="2"/>
  <c r="BE126" i="2"/>
  <c r="BE233" i="2"/>
  <c r="BE235" i="2"/>
  <c r="BE251" i="2"/>
  <c r="BE253" i="2"/>
  <c r="BE281" i="2"/>
  <c r="BE329" i="2"/>
  <c r="BE130" i="3"/>
  <c r="BE141" i="3"/>
  <c r="BE126" i="4"/>
  <c r="BE123" i="5"/>
  <c r="BE125" i="5"/>
  <c r="BE143" i="5"/>
  <c r="BE147" i="5"/>
  <c r="BE155" i="5"/>
  <c r="BE157" i="5"/>
  <c r="BE165" i="5"/>
  <c r="BE175" i="5"/>
  <c r="BE197" i="5"/>
  <c r="BE201" i="5"/>
  <c r="BE211" i="5"/>
  <c r="BE119" i="6"/>
  <c r="BE131" i="6"/>
  <c r="BE125" i="7"/>
  <c r="BE131" i="8"/>
  <c r="BE135" i="9"/>
  <c r="BE125" i="10"/>
  <c r="BE161" i="10"/>
  <c r="BE163" i="10"/>
  <c r="BE165" i="10"/>
  <c r="BE132" i="12"/>
  <c r="BE144" i="12"/>
  <c r="BE165" i="12"/>
  <c r="BE121" i="14"/>
  <c r="BE137" i="14"/>
  <c r="BE127" i="15"/>
  <c r="BE129" i="15"/>
  <c r="BE143" i="15"/>
  <c r="BK117" i="15"/>
  <c r="J117" i="15"/>
  <c r="F92" i="16"/>
  <c r="BE154" i="16"/>
  <c r="BE159" i="16"/>
  <c r="BE163" i="16"/>
  <c r="BE201" i="16"/>
  <c r="BE122" i="17"/>
  <c r="BE124" i="17"/>
  <c r="BE132" i="17"/>
  <c r="BE142" i="17"/>
  <c r="BE146" i="17"/>
  <c r="BE163" i="17"/>
  <c r="BE165" i="17"/>
  <c r="BE173" i="17"/>
  <c r="BE199" i="17"/>
  <c r="BE207" i="17"/>
  <c r="BE223" i="17"/>
  <c r="BE225" i="17"/>
  <c r="BE227" i="17"/>
  <c r="BE231" i="17"/>
  <c r="BK121" i="17"/>
  <c r="J121" i="17" s="1"/>
  <c r="J98" i="17" s="1"/>
  <c r="J94" i="18"/>
  <c r="BE142" i="18"/>
  <c r="BE144" i="18"/>
  <c r="BE150" i="18"/>
  <c r="BE157" i="18"/>
  <c r="BE159" i="18"/>
  <c r="BE161" i="18"/>
  <c r="BE163" i="18"/>
  <c r="BE165" i="18"/>
  <c r="BE169" i="18"/>
  <c r="BE171" i="18"/>
  <c r="BE187" i="18"/>
  <c r="BE193" i="18"/>
  <c r="BE197" i="18"/>
  <c r="BK173" i="18"/>
  <c r="J173" i="18"/>
  <c r="J102" i="18" s="1"/>
  <c r="BK179" i="18"/>
  <c r="J179" i="18" s="1"/>
  <c r="J104" i="18" s="1"/>
  <c r="F94" i="19"/>
  <c r="BE130" i="19"/>
  <c r="BE151" i="19"/>
  <c r="BE155" i="19"/>
  <c r="BE173" i="19"/>
  <c r="BK121" i="19"/>
  <c r="J121" i="19" s="1"/>
  <c r="J98" i="19" s="1"/>
  <c r="F91" i="20"/>
  <c r="BE151" i="21"/>
  <c r="BE155" i="21"/>
  <c r="BE159" i="21"/>
  <c r="J91" i="22"/>
  <c r="BE122" i="22"/>
  <c r="BE124" i="22"/>
  <c r="BE126" i="22"/>
  <c r="BE146" i="2"/>
  <c r="BE148" i="2"/>
  <c r="BE152" i="2"/>
  <c r="BE134" i="12"/>
  <c r="BE134" i="20"/>
  <c r="BE155" i="20"/>
  <c r="BE126" i="21"/>
  <c r="BE130" i="21"/>
  <c r="BE134" i="21"/>
  <c r="BE143" i="21"/>
  <c r="BE157" i="21"/>
  <c r="F38" i="18"/>
  <c r="BC114" i="1" s="1"/>
  <c r="F37" i="18"/>
  <c r="BB114" i="1" s="1"/>
  <c r="F38" i="4"/>
  <c r="BC98" i="1" s="1"/>
  <c r="F35" i="6"/>
  <c r="BB100" i="1" s="1"/>
  <c r="F39" i="8"/>
  <c r="BD103" i="1" s="1"/>
  <c r="F34" i="14"/>
  <c r="BA109" i="1" s="1"/>
  <c r="F37" i="2"/>
  <c r="BB96" i="1" s="1"/>
  <c r="J36" i="18"/>
  <c r="AW114" i="1" s="1"/>
  <c r="F37" i="20"/>
  <c r="BD116" i="1" s="1"/>
  <c r="F36" i="8"/>
  <c r="BA103" i="1" s="1"/>
  <c r="F38" i="19"/>
  <c r="BC115" i="1" s="1"/>
  <c r="F38" i="3"/>
  <c r="BC97" i="1" s="1"/>
  <c r="F36" i="6"/>
  <c r="BC100" i="1" s="1"/>
  <c r="F38" i="9"/>
  <c r="BC104" i="1" s="1"/>
  <c r="F37" i="12"/>
  <c r="BD107" i="1" s="1"/>
  <c r="F34" i="20"/>
  <c r="BA116" i="1" s="1"/>
  <c r="F37" i="10"/>
  <c r="BB105" i="1" s="1"/>
  <c r="F39" i="18"/>
  <c r="BD114" i="1" s="1"/>
  <c r="F34" i="22"/>
  <c r="BA118" i="1" s="1"/>
  <c r="J32" i="4"/>
  <c r="AG98" i="1" s="1"/>
  <c r="F37" i="4"/>
  <c r="BB98" i="1" s="1"/>
  <c r="F35" i="12"/>
  <c r="BB107" i="1" s="1"/>
  <c r="J36" i="7"/>
  <c r="AW102" i="1" s="1"/>
  <c r="J36" i="9"/>
  <c r="AW104" i="1" s="1"/>
  <c r="F37" i="11"/>
  <c r="BB106" i="1" s="1"/>
  <c r="F36" i="14"/>
  <c r="BC109" i="1" s="1"/>
  <c r="J36" i="5"/>
  <c r="AW99" i="1" s="1"/>
  <c r="F36" i="12"/>
  <c r="BC107" i="1" s="1"/>
  <c r="F36" i="21"/>
  <c r="BC117" i="1" s="1"/>
  <c r="F34" i="15"/>
  <c r="BA110" i="1" s="1"/>
  <c r="F37" i="9"/>
  <c r="BB104" i="1" s="1"/>
  <c r="F34" i="16"/>
  <c r="BA111" i="1" s="1"/>
  <c r="F36" i="17"/>
  <c r="BA113" i="1" s="1"/>
  <c r="F35" i="22"/>
  <c r="BB118" i="1" s="1"/>
  <c r="J30" i="21"/>
  <c r="AG117" i="1" s="1"/>
  <c r="F34" i="6"/>
  <c r="BA100" i="1" s="1"/>
  <c r="J36" i="17"/>
  <c r="AW113" i="1" s="1"/>
  <c r="F36" i="3"/>
  <c r="BA97" i="1" s="1"/>
  <c r="F38" i="11"/>
  <c r="BC106" i="1" s="1"/>
  <c r="F37" i="16"/>
  <c r="BD111" i="1" s="1"/>
  <c r="J36" i="4"/>
  <c r="AW98" i="1" s="1"/>
  <c r="F36" i="20"/>
  <c r="BC116" i="1" s="1"/>
  <c r="J36" i="3"/>
  <c r="AW97" i="1" s="1"/>
  <c r="F36" i="15"/>
  <c r="BC110" i="1" s="1"/>
  <c r="F36" i="16"/>
  <c r="BC111" i="1" s="1"/>
  <c r="F36" i="5"/>
  <c r="BA99" i="1" s="1"/>
  <c r="J34" i="6"/>
  <c r="AW100" i="1" s="1"/>
  <c r="F39" i="11"/>
  <c r="BD106" i="1" s="1"/>
  <c r="F36" i="19"/>
  <c r="BA115" i="1" s="1"/>
  <c r="F37" i="3"/>
  <c r="BB97" i="1" s="1"/>
  <c r="F37" i="6"/>
  <c r="BD100" i="1" s="1"/>
  <c r="F38" i="8"/>
  <c r="BC103" i="1" s="1"/>
  <c r="F34" i="12"/>
  <c r="BA107" i="1" s="1"/>
  <c r="F35" i="16"/>
  <c r="BB111" i="1" s="1"/>
  <c r="F39" i="2"/>
  <c r="BD96" i="1" s="1"/>
  <c r="F39" i="5"/>
  <c r="BD99" i="1" s="1"/>
  <c r="F35" i="13"/>
  <c r="BB108" i="1" s="1"/>
  <c r="J34" i="21"/>
  <c r="AW117" i="1" s="1"/>
  <c r="F36" i="9"/>
  <c r="BA104" i="1" s="1"/>
  <c r="F38" i="10"/>
  <c r="BC105" i="1" s="1"/>
  <c r="J36" i="10"/>
  <c r="AW105" i="1" s="1"/>
  <c r="J36" i="11"/>
  <c r="AW106" i="1" s="1"/>
  <c r="F39" i="19"/>
  <c r="BD115" i="1" s="1"/>
  <c r="F39" i="4"/>
  <c r="BD98" i="1" s="1"/>
  <c r="F36" i="11"/>
  <c r="BA106" i="1" s="1"/>
  <c r="J34" i="16"/>
  <c r="AW111" i="1" s="1"/>
  <c r="J34" i="22"/>
  <c r="AW118" i="1" s="1"/>
  <c r="J34" i="13"/>
  <c r="AW108" i="1" s="1"/>
  <c r="F37" i="15"/>
  <c r="BD110" i="1" s="1"/>
  <c r="F37" i="5"/>
  <c r="BB99" i="1" s="1"/>
  <c r="F35" i="15"/>
  <c r="BB110" i="1" s="1"/>
  <c r="F38" i="17"/>
  <c r="BC113" i="1" s="1"/>
  <c r="F39" i="7"/>
  <c r="BD102" i="1" s="1"/>
  <c r="F37" i="19"/>
  <c r="BB115" i="1" s="1"/>
  <c r="F37" i="8"/>
  <c r="BB103" i="1" s="1"/>
  <c r="J34" i="12"/>
  <c r="AW107" i="1" s="1"/>
  <c r="F37" i="17"/>
  <c r="BB113" i="1" s="1"/>
  <c r="F37" i="13"/>
  <c r="BD108" i="1" s="1"/>
  <c r="F35" i="14"/>
  <c r="BB109" i="1" s="1"/>
  <c r="F39" i="3"/>
  <c r="BD97" i="1" s="1"/>
  <c r="F36" i="7"/>
  <c r="BA102" i="1" s="1"/>
  <c r="F39" i="9"/>
  <c r="BD104" i="1" s="1"/>
  <c r="F34" i="13"/>
  <c r="BA108" i="1" s="1"/>
  <c r="J34" i="14"/>
  <c r="AW109" i="1" s="1"/>
  <c r="F35" i="21"/>
  <c r="BB117" i="1" s="1"/>
  <c r="F38" i="7"/>
  <c r="BC102" i="1" s="1"/>
  <c r="F39" i="10"/>
  <c r="BD105" i="1" s="1"/>
  <c r="F36" i="4"/>
  <c r="BA98" i="1" s="1"/>
  <c r="F37" i="7"/>
  <c r="BB102" i="1" s="1"/>
  <c r="J36" i="19"/>
  <c r="AW115" i="1" s="1"/>
  <c r="F37" i="21"/>
  <c r="BD117" i="1" s="1"/>
  <c r="F34" i="21"/>
  <c r="BA117" i="1" s="1"/>
  <c r="F36" i="10"/>
  <c r="BA105" i="1" s="1"/>
  <c r="J34" i="15"/>
  <c r="AW110" i="1" s="1"/>
  <c r="F36" i="2"/>
  <c r="BA96" i="1" s="1"/>
  <c r="J36" i="8"/>
  <c r="AW103" i="1" s="1"/>
  <c r="F39" i="17"/>
  <c r="BD113" i="1" s="1"/>
  <c r="F38" i="2"/>
  <c r="BC96" i="1" s="1"/>
  <c r="F35" i="20"/>
  <c r="BB116" i="1" s="1"/>
  <c r="J36" i="2"/>
  <c r="AW96" i="1" s="1"/>
  <c r="F38" i="5"/>
  <c r="BC99" i="1" s="1"/>
  <c r="F37" i="14"/>
  <c r="BD109" i="1" s="1"/>
  <c r="J34" i="20"/>
  <c r="AW116" i="1" s="1"/>
  <c r="AS94" i="1"/>
  <c r="F36" i="13"/>
  <c r="BC108" i="1" s="1"/>
  <c r="F36" i="18"/>
  <c r="BA114" i="1"/>
  <c r="J30" i="15"/>
  <c r="AG110" i="1" s="1"/>
  <c r="P130" i="18" l="1"/>
  <c r="P129" i="18"/>
  <c r="AU114" i="1"/>
  <c r="R129" i="18"/>
  <c r="T120" i="20"/>
  <c r="R120" i="20"/>
  <c r="T129" i="18"/>
  <c r="BK119" i="22"/>
  <c r="J119" i="22" s="1"/>
  <c r="J97" i="22" s="1"/>
  <c r="J122" i="9"/>
  <c r="J99" i="9"/>
  <c r="J153" i="16"/>
  <c r="J98" i="16"/>
  <c r="J98" i="4"/>
  <c r="BK121" i="7"/>
  <c r="J121" i="7" s="1"/>
  <c r="J32" i="7" s="1"/>
  <c r="AG102" i="1" s="1"/>
  <c r="BK117" i="13"/>
  <c r="J117" i="13"/>
  <c r="J118" i="14"/>
  <c r="J97" i="14" s="1"/>
  <c r="BK195" i="18"/>
  <c r="J195" i="18"/>
  <c r="J106" i="18"/>
  <c r="BK117" i="6"/>
  <c r="J117" i="6"/>
  <c r="J96" i="6"/>
  <c r="BK121" i="20"/>
  <c r="BK120" i="20" s="1"/>
  <c r="J120" i="20" s="1"/>
  <c r="J30" i="20" s="1"/>
  <c r="AG116" i="1" s="1"/>
  <c r="AN116" i="1" s="1"/>
  <c r="J96" i="21"/>
  <c r="BK124" i="3"/>
  <c r="BK123" i="3" s="1"/>
  <c r="J123" i="3" s="1"/>
  <c r="J98" i="3" s="1"/>
  <c r="BK121" i="5"/>
  <c r="J121" i="5" s="1"/>
  <c r="J32" i="5" s="1"/>
  <c r="AG99" i="1" s="1"/>
  <c r="BK121" i="11"/>
  <c r="J121" i="11"/>
  <c r="J98" i="11"/>
  <c r="BK150" i="12"/>
  <c r="J150" i="12"/>
  <c r="J97" i="12"/>
  <c r="J96" i="15"/>
  <c r="BK130" i="18"/>
  <c r="BK129" i="18"/>
  <c r="J129" i="18"/>
  <c r="AU112" i="1"/>
  <c r="J32" i="8"/>
  <c r="AG103" i="1"/>
  <c r="J30" i="16"/>
  <c r="AG111" i="1"/>
  <c r="J32" i="10"/>
  <c r="AG105" i="1"/>
  <c r="J32" i="19"/>
  <c r="AG115" i="1"/>
  <c r="BD112" i="1"/>
  <c r="F33" i="15"/>
  <c r="AZ110" i="1" s="1"/>
  <c r="F35" i="19"/>
  <c r="AZ115" i="1"/>
  <c r="J33" i="13"/>
  <c r="AV108" i="1" s="1"/>
  <c r="AT108" i="1" s="1"/>
  <c r="J35" i="5"/>
  <c r="AV99" i="1" s="1"/>
  <c r="AT99" i="1" s="1"/>
  <c r="J33" i="20"/>
  <c r="AV116" i="1"/>
  <c r="AT116" i="1"/>
  <c r="J35" i="10"/>
  <c r="AV105" i="1" s="1"/>
  <c r="AT105" i="1" s="1"/>
  <c r="F35" i="5"/>
  <c r="AZ99" i="1" s="1"/>
  <c r="F33" i="22"/>
  <c r="AZ118" i="1"/>
  <c r="J32" i="2"/>
  <c r="AG96" i="1" s="1"/>
  <c r="J32" i="17"/>
  <c r="AG113" i="1"/>
  <c r="J32" i="9"/>
  <c r="AG104" i="1" s="1"/>
  <c r="J32" i="18"/>
  <c r="AG114" i="1" s="1"/>
  <c r="F33" i="16"/>
  <c r="AZ111" i="1"/>
  <c r="BB101" i="1"/>
  <c r="AX101" i="1" s="1"/>
  <c r="BA112" i="1"/>
  <c r="AW112" i="1"/>
  <c r="F35" i="11"/>
  <c r="AZ106" i="1" s="1"/>
  <c r="F35" i="3"/>
  <c r="AZ97" i="1"/>
  <c r="J35" i="4"/>
  <c r="AV98" i="1" s="1"/>
  <c r="AT98" i="1" s="1"/>
  <c r="J33" i="15"/>
  <c r="AV110" i="1" s="1"/>
  <c r="AT110" i="1" s="1"/>
  <c r="BC95" i="1"/>
  <c r="AY95" i="1"/>
  <c r="J33" i="12"/>
  <c r="AV107" i="1" s="1"/>
  <c r="AT107" i="1" s="1"/>
  <c r="F35" i="4"/>
  <c r="AZ98" i="1" s="1"/>
  <c r="BB112" i="1"/>
  <c r="AX112" i="1"/>
  <c r="F35" i="2"/>
  <c r="AZ96" i="1" s="1"/>
  <c r="F35" i="9"/>
  <c r="AZ104" i="1"/>
  <c r="J33" i="16"/>
  <c r="AV111" i="1" s="1"/>
  <c r="AT111" i="1" s="1"/>
  <c r="F35" i="7"/>
  <c r="AZ102" i="1"/>
  <c r="J33" i="6"/>
  <c r="AV100" i="1" s="1"/>
  <c r="AT100" i="1" s="1"/>
  <c r="J35" i="2"/>
  <c r="AV96" i="1" s="1"/>
  <c r="AT96" i="1" s="1"/>
  <c r="J30" i="13"/>
  <c r="AG108" i="1"/>
  <c r="AN108" i="1" s="1"/>
  <c r="BC101" i="1"/>
  <c r="AY101" i="1"/>
  <c r="J35" i="3"/>
  <c r="AV97" i="1" s="1"/>
  <c r="AT97" i="1" s="1"/>
  <c r="F33" i="21"/>
  <c r="AZ117" i="1"/>
  <c r="J35" i="9"/>
  <c r="AV104" i="1" s="1"/>
  <c r="AT104" i="1" s="1"/>
  <c r="BA95" i="1"/>
  <c r="AW95" i="1" s="1"/>
  <c r="J35" i="8"/>
  <c r="AV103" i="1"/>
  <c r="AT103" i="1"/>
  <c r="J35" i="11"/>
  <c r="AV106" i="1" s="1"/>
  <c r="AT106" i="1" s="1"/>
  <c r="J35" i="18"/>
  <c r="AV114" i="1" s="1"/>
  <c r="AT114" i="1" s="1"/>
  <c r="BB95" i="1"/>
  <c r="BB94" i="1"/>
  <c r="W31" i="1" s="1"/>
  <c r="J30" i="14"/>
  <c r="AG109" i="1"/>
  <c r="AU101" i="1"/>
  <c r="BD95" i="1"/>
  <c r="BA101" i="1"/>
  <c r="AW101" i="1"/>
  <c r="F33" i="6"/>
  <c r="AZ100" i="1" s="1"/>
  <c r="F35" i="18"/>
  <c r="AZ114" i="1"/>
  <c r="F33" i="12"/>
  <c r="AZ107" i="1" s="1"/>
  <c r="BC112" i="1"/>
  <c r="AY112" i="1"/>
  <c r="J33" i="21"/>
  <c r="AV117" i="1" s="1"/>
  <c r="AT117" i="1" s="1"/>
  <c r="F35" i="10"/>
  <c r="AZ105" i="1"/>
  <c r="F33" i="13"/>
  <c r="AZ108" i="1" s="1"/>
  <c r="J33" i="14"/>
  <c r="AV109" i="1"/>
  <c r="AT109" i="1" s="1"/>
  <c r="J35" i="19"/>
  <c r="AV115" i="1"/>
  <c r="AT115" i="1"/>
  <c r="J35" i="17"/>
  <c r="AV113" i="1" s="1"/>
  <c r="AT113" i="1" s="1"/>
  <c r="F35" i="8"/>
  <c r="AZ103" i="1" s="1"/>
  <c r="F35" i="17"/>
  <c r="AZ113" i="1"/>
  <c r="J35" i="7"/>
  <c r="AV102" i="1" s="1"/>
  <c r="AT102" i="1" s="1"/>
  <c r="AU95" i="1"/>
  <c r="AU94" i="1"/>
  <c r="BD101" i="1"/>
  <c r="J33" i="22"/>
  <c r="AV118" i="1"/>
  <c r="AT118" i="1"/>
  <c r="F33" i="14"/>
  <c r="AZ109" i="1" s="1"/>
  <c r="F33" i="20"/>
  <c r="AZ116" i="1"/>
  <c r="AN99" i="1" l="1"/>
  <c r="J39" i="13"/>
  <c r="J41" i="18"/>
  <c r="J39" i="14"/>
  <c r="J41" i="5"/>
  <c r="J41" i="8"/>
  <c r="J39" i="16"/>
  <c r="J41" i="17"/>
  <c r="J41" i="7"/>
  <c r="J41" i="10"/>
  <c r="J41" i="9"/>
  <c r="J41" i="19"/>
  <c r="J41" i="2"/>
  <c r="J39" i="20"/>
  <c r="J124" i="3"/>
  <c r="J99" i="3" s="1"/>
  <c r="J96" i="13"/>
  <c r="J98" i="18"/>
  <c r="J130" i="18"/>
  <c r="J99" i="18"/>
  <c r="J98" i="5"/>
  <c r="J39" i="15"/>
  <c r="J39" i="21"/>
  <c r="J98" i="7"/>
  <c r="J41" i="4"/>
  <c r="BK118" i="22"/>
  <c r="J118" i="22"/>
  <c r="J96" i="22" s="1"/>
  <c r="J121" i="20"/>
  <c r="J97" i="20"/>
  <c r="J96" i="20"/>
  <c r="BK119" i="12"/>
  <c r="J119" i="12" s="1"/>
  <c r="J30" i="12" s="1"/>
  <c r="AG107" i="1" s="1"/>
  <c r="AN107" i="1" s="1"/>
  <c r="AN98" i="1"/>
  <c r="AN117" i="1"/>
  <c r="AN110" i="1"/>
  <c r="AN103" i="1"/>
  <c r="AN111" i="1"/>
  <c r="AN102" i="1"/>
  <c r="AN105" i="1"/>
  <c r="AN115" i="1"/>
  <c r="AN96" i="1"/>
  <c r="AN113" i="1"/>
  <c r="AN104" i="1"/>
  <c r="AN114" i="1"/>
  <c r="AN109" i="1"/>
  <c r="BD94" i="1"/>
  <c r="W33" i="1" s="1"/>
  <c r="AZ95" i="1"/>
  <c r="AG112" i="1"/>
  <c r="BC94" i="1"/>
  <c r="W32" i="1" s="1"/>
  <c r="J32" i="3"/>
  <c r="AG97" i="1"/>
  <c r="AN97" i="1"/>
  <c r="AX94" i="1"/>
  <c r="AZ112" i="1"/>
  <c r="AV112" i="1" s="1"/>
  <c r="AT112" i="1" s="1"/>
  <c r="AZ101" i="1"/>
  <c r="AV101" i="1" s="1"/>
  <c r="AT101" i="1" s="1"/>
  <c r="BA94" i="1"/>
  <c r="AW94" i="1"/>
  <c r="AK30" i="1" s="1"/>
  <c r="J32" i="11"/>
  <c r="AG106" i="1"/>
  <c r="AN106" i="1"/>
  <c r="J30" i="6"/>
  <c r="AG100" i="1" s="1"/>
  <c r="AN100" i="1" s="1"/>
  <c r="AX95" i="1"/>
  <c r="J39" i="12" l="1"/>
  <c r="J96" i="12"/>
  <c r="J39" i="6"/>
  <c r="J41" i="3"/>
  <c r="J41" i="11"/>
  <c r="AZ94" i="1"/>
  <c r="AV94" i="1" s="1"/>
  <c r="AK29" i="1" s="1"/>
  <c r="AN112" i="1"/>
  <c r="AG101" i="1"/>
  <c r="AN101" i="1"/>
  <c r="AV95" i="1"/>
  <c r="AT95" i="1" s="1"/>
  <c r="AN95" i="1" s="1"/>
  <c r="J30" i="22"/>
  <c r="AG118" i="1"/>
  <c r="AN118" i="1"/>
  <c r="AG95" i="1"/>
  <c r="AY94" i="1"/>
  <c r="W30" i="1"/>
  <c r="J39" i="22" l="1"/>
  <c r="AG94" i="1"/>
  <c r="W29" i="1"/>
  <c r="AT94" i="1"/>
  <c r="AN94" i="1" l="1"/>
  <c r="AK26" i="1"/>
  <c r="AK35" i="1"/>
</calcChain>
</file>

<file path=xl/sharedStrings.xml><?xml version="1.0" encoding="utf-8"?>
<sst xmlns="http://schemas.openxmlformats.org/spreadsheetml/2006/main" count="13290" uniqueCount="2038">
  <si>
    <t>Export Komplet</t>
  </si>
  <si>
    <t/>
  </si>
  <si>
    <t>2.0</t>
  </si>
  <si>
    <t>ZAMOK</t>
  </si>
  <si>
    <t>False</t>
  </si>
  <si>
    <t>{5f34eac4-da84-43a2-a63c-bbf5f723d3e4}</t>
  </si>
  <si>
    <t>0,01</t>
  </si>
  <si>
    <t>21</t>
  </si>
  <si>
    <t>15</t>
  </si>
  <si>
    <t>REKAPITULACE STAVBY</t>
  </si>
  <si>
    <t>v ---  níže se nacházejí doplnkové a pomocné údaje k sestavám  --- v</t>
  </si>
  <si>
    <t>Návod na vyplnění</t>
  </si>
  <si>
    <t>0,001</t>
  </si>
  <si>
    <t>Kód:</t>
  </si>
  <si>
    <t>2021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</si>
  <si>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</si>
  <si>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</si>
  <si>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zabezpečovacího zařízení v ŽST Tlumačov</t>
  </si>
  <si>
    <t>KSO:</t>
  </si>
  <si>
    <t>CC-CZ:</t>
  </si>
  <si>
    <t>Místo:</t>
  </si>
  <si>
    <t>Tlumačov</t>
  </si>
  <si>
    <t>Datum:</t>
  </si>
  <si>
    <t>Zadavatel:</t>
  </si>
  <si>
    <t>IČ:</t>
  </si>
  <si>
    <t xml:space="preserve"> </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</si>
  <si>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</si>
  <si>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</si>
  <si>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</si>
  <si>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</si>
  <si>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</si>
  <si>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</si>
  <si>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</si>
  <si>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</si>
  <si>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</si>
  <si>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</si>
  <si>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</si>
  <si>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</si>
  <si>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</si>
  <si>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</si>
  <si>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</si>
  <si>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</si>
  <si>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</si>
  <si>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</si>
  <si>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</si>
  <si>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</si>
  <si>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</si>
  <si>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</si>
  <si>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</si>
  <si>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</si>
  <si>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</si>
  <si>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</si>
  <si>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</si>
  <si>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</si>
  <si>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</si>
  <si>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</si>
  <si>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</si>
  <si>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</si>
  <si>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</si>
  <si>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</si>
  <si>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</si>
  <si>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</si>
  <si>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</si>
  <si>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</si>
  <si>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</si>
  <si>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</si>
  <si>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</si>
  <si>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</si>
  <si>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</si>
  <si>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</si>
  <si>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</si>
  <si>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</si>
  <si>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</si>
  <si>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</si>
  <si>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</si>
  <si>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</si>
  <si>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</si>
  <si>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PS 01</t>
  </si>
  <si>
    <t>Oprava zabezpečovacího zařízení</t>
  </si>
  <si>
    <t>PRO</t>
  </si>
  <si>
    <t>1</t>
  </si>
  <si>
    <t>{d333a0f7-5a57-4e9d-9578-e9209f30ea80}</t>
  </si>
  <si>
    <t>2</t>
  </si>
  <si>
    <t>/</t>
  </si>
  <si>
    <t>PS 01.1</t>
  </si>
  <si>
    <t>Oprava SZZ a zkoušky ZZ ŽST Tlumačov</t>
  </si>
  <si>
    <t>Soupis</t>
  </si>
  <si>
    <t>{f20330c8-3fa7-4c55-8e97-e12d7c966f90}</t>
  </si>
  <si>
    <t>PS 01.2</t>
  </si>
  <si>
    <t>Oprava navazujících TZZ</t>
  </si>
  <si>
    <t>{4126e3d1-da29-49cd-b088-b43a4ca381f2}</t>
  </si>
  <si>
    <t>PS 01.3</t>
  </si>
  <si>
    <t>Materiál dodávaný OŘ</t>
  </si>
  <si>
    <t>{4dee89bf-3ea8-4695-8ae5-b5254520eba1}</t>
  </si>
  <si>
    <t>PS 01.4</t>
  </si>
  <si>
    <t>Provizorní SZZ</t>
  </si>
  <si>
    <t>{7e0b5314-204b-4395-83cd-64473cc7e8dc}</t>
  </si>
  <si>
    <t>PS 02</t>
  </si>
  <si>
    <t>VON pro opravu zabezpečovacího zařízení</t>
  </si>
  <si>
    <t>VON</t>
  </si>
  <si>
    <t>{10df8c0c-a751-404e-b9d0-cceb423afe93}</t>
  </si>
  <si>
    <t>PS 03</t>
  </si>
  <si>
    <t>Úprava sdělovacího zařízení</t>
  </si>
  <si>
    <t>{20b389d0-3946-4e33-83ea-4ab9dca1c484}</t>
  </si>
  <si>
    <t>PS 03.1</t>
  </si>
  <si>
    <t>Demontáž sdělovacích zařízení</t>
  </si>
  <si>
    <t>{d003ba7b-f7ad-46d7-9cc3-a7a76d9508ec}</t>
  </si>
  <si>
    <t>PS 03.2</t>
  </si>
  <si>
    <t>Úpravy zařízení EPS</t>
  </si>
  <si>
    <t>{0f447fef-25da-48a7-b055-9887beb57c1f}</t>
  </si>
  <si>
    <t>PS 03.3</t>
  </si>
  <si>
    <t>Úpravy zařízení EZS</t>
  </si>
  <si>
    <t>{4a0d07a2-4842-4411-b427-791d6df9839d}</t>
  </si>
  <si>
    <t>PS 03.4</t>
  </si>
  <si>
    <t>Úprava kamerového systému</t>
  </si>
  <si>
    <t>{152a8c6a-a08e-4c88-b8e9-699128166dec}</t>
  </si>
  <si>
    <t>PS 03.5</t>
  </si>
  <si>
    <t>Úprava DDTS ŽDS</t>
  </si>
  <si>
    <t>{01f95205-55e0-4f54-923d-69e92a5133ff}</t>
  </si>
  <si>
    <t>PS 04</t>
  </si>
  <si>
    <t>MOK</t>
  </si>
  <si>
    <t>{e490b97f-d314-4136-b227-a18b26d413f7}</t>
  </si>
  <si>
    <t>PS 05</t>
  </si>
  <si>
    <t>DDTS ŽDC</t>
  </si>
  <si>
    <t>{77dc11e7-55e6-441b-bc2e-e652c37193de}</t>
  </si>
  <si>
    <t>PS 06</t>
  </si>
  <si>
    <t>DŘT</t>
  </si>
  <si>
    <t>{5cead0f1-7fd0-4c70-8e91-6841591f9292}</t>
  </si>
  <si>
    <t>PS 07</t>
  </si>
  <si>
    <t>Trafostanice</t>
  </si>
  <si>
    <t>{94665715-279d-420e-a458-5c06d50599e3}</t>
  </si>
  <si>
    <t>SO 08</t>
  </si>
  <si>
    <t>EOV</t>
  </si>
  <si>
    <t>STA</t>
  </si>
  <si>
    <t>{2745f478-7ae2-46cf-bb8f-7afa2dcda26e}</t>
  </si>
  <si>
    <t>SO 09</t>
  </si>
  <si>
    <t>Osvětlení a rozvody NN</t>
  </si>
  <si>
    <t>{f757662a-9c54-4fa2-af2b-c5d4cbd479d1}</t>
  </si>
  <si>
    <t>SO 09.0</t>
  </si>
  <si>
    <t>{2e296adb-f84e-4492-8bc2-da97579d5a6a}</t>
  </si>
  <si>
    <t>SO 09.1</t>
  </si>
  <si>
    <t>Zemní práce</t>
  </si>
  <si>
    <t>{6ec48275-9a99-41a6-953f-2f63c3c5f578}</t>
  </si>
  <si>
    <t>SO 09.2</t>
  </si>
  <si>
    <t>Osvětlení podchodu a nástupiště</t>
  </si>
  <si>
    <t>{18bf40a5-4f19-45cd-8bf9-23ae2dbd6069}</t>
  </si>
  <si>
    <t>SO 10</t>
  </si>
  <si>
    <t>DOÚO</t>
  </si>
  <si>
    <t>{72e11d5c-d994-4eca-bf55-de6da40ac9bb}</t>
  </si>
  <si>
    <t>SO 11</t>
  </si>
  <si>
    <t>Elektroinstalace provozní budovy</t>
  </si>
  <si>
    <t>{f33c386c-7315-44bc-bac8-ce78d6e204ca}</t>
  </si>
  <si>
    <t>PS 12</t>
  </si>
  <si>
    <t>VON pro úpravy SEE (PS 04 - SO 11)</t>
  </si>
  <si>
    <t>{01beb46c-c126-43a4-9b5b-39c8a07d0b05}</t>
  </si>
  <si>
    <t>KRYCÍ LIST SOUPISU PRACÍ</t>
  </si>
  <si>
    <t>Objekt:</t>
  </si>
  <si>
    <t>PS 01 - Oprava zabezpečovacího zařízení</t>
  </si>
  <si>
    <t>Soupis:</t>
  </si>
  <si>
    <t>PS 01.1 - Oprava SZZ a zkoušky ZZ ŽST Tlumačov</t>
  </si>
  <si>
    <t>REKAPITULACE ČLENĚNÍ SOUPISU PRACÍ</t>
  </si>
  <si>
    <t>Kód dílu - Popis</t>
  </si>
  <si>
    <t>Cena celkem [CZK]</t>
  </si>
  <si>
    <t>Náklady ze soupisu prací</t>
  </si>
  <si>
    <t>-1</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</si>
  <si>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</si>
  <si>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</si>
  <si>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</si>
  <si>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</si>
  <si>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</si>
  <si>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</si>
  <si>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</si>
  <si>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</si>
  <si>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</si>
  <si>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</si>
  <si>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</si>
  <si>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</si>
  <si>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</si>
  <si>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</si>
  <si>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M</t>
  </si>
  <si>
    <t>7591090110</t>
  </si>
  <si>
    <t>Díly pro zemní montáž přestavníků Ohrádka přestavníku POP KPS (HM0321859992206)</t>
  </si>
  <si>
    <t>kus</t>
  </si>
  <si>
    <t>Sborník UOŽI 01 2021</t>
  </si>
  <si>
    <t>8</t>
  </si>
  <si>
    <t>ROZPOCET</t>
  </si>
  <si>
    <t>4</t>
  </si>
  <si>
    <t>-319260264</t>
  </si>
  <si>
    <t>PP</t>
  </si>
  <si>
    <t>7591090120</t>
  </si>
  <si>
    <t>Díly pro zemní montáž přestavníků Ohrádka přestavníku POP PP (HM0321859992207)</t>
  </si>
  <si>
    <t>1174684844</t>
  </si>
  <si>
    <t>3</t>
  </si>
  <si>
    <t>7591080780</t>
  </si>
  <si>
    <t>Ostatní náhradní díly EP600 Souprava připevňovací kloubová elmot.přestav. (CV030839011)</t>
  </si>
  <si>
    <t>-1251993736</t>
  </si>
  <si>
    <t>7591080790</t>
  </si>
  <si>
    <t>Ostatní náhradní díly EP600 Spojnice přestavníková  (CV031049002)</t>
  </si>
  <si>
    <t>434724812</t>
  </si>
  <si>
    <t>5</t>
  </si>
  <si>
    <t>7591030141</t>
  </si>
  <si>
    <t>Kontrolní tyče Tyč kontrolní kloubová sestavená krátká pravá (CV030949001)</t>
  </si>
  <si>
    <t>1227177502</t>
  </si>
  <si>
    <t>6</t>
  </si>
  <si>
    <t>7591030142</t>
  </si>
  <si>
    <t>Kontrolní tyče Tyč kontrolní kloubová sestavená krátká levá (CV030949002)</t>
  </si>
  <si>
    <t>-846428022</t>
  </si>
  <si>
    <t>7</t>
  </si>
  <si>
    <t>7591030151</t>
  </si>
  <si>
    <t>Kontrolní tyče Tyč kontrolní kloubová sestavená dlouhá pravá (CV030959001)</t>
  </si>
  <si>
    <t>1403300275</t>
  </si>
  <si>
    <t>7591030152</t>
  </si>
  <si>
    <t>Kontrolní tyče Tyč kontrolní kloubová sestavená dlouhá levá (CV030959002)</t>
  </si>
  <si>
    <t>406444445</t>
  </si>
  <si>
    <t>9</t>
  </si>
  <si>
    <t>7591030123</t>
  </si>
  <si>
    <t>Kontrolní tyče Tyč kontrolní kloubová sestavená krátká III (CV030929003)</t>
  </si>
  <si>
    <t>-295304975</t>
  </si>
  <si>
    <t>10</t>
  </si>
  <si>
    <t>7591050020</t>
  </si>
  <si>
    <t>Kryty Kryt kontrolních pravítek úplný (CV030729002)</t>
  </si>
  <si>
    <t>691507720</t>
  </si>
  <si>
    <t>11</t>
  </si>
  <si>
    <t>7590140150</t>
  </si>
  <si>
    <t>Závěry Závěr kabelový UPMP-WM I. (CV736709001)</t>
  </si>
  <si>
    <t>577148987</t>
  </si>
  <si>
    <t>12</t>
  </si>
  <si>
    <t>7590140170</t>
  </si>
  <si>
    <t>Závěry Závěr kabelový UPMP-WM III. (CV736709003)</t>
  </si>
  <si>
    <t>-1619814826</t>
  </si>
  <si>
    <t>13</t>
  </si>
  <si>
    <t>7590140180</t>
  </si>
  <si>
    <t>Závěry Závěr kabelový UPMP-WM VII. (CV736709007)</t>
  </si>
  <si>
    <t>-294909714</t>
  </si>
  <si>
    <t>14</t>
  </si>
  <si>
    <t>7594400055</t>
  </si>
  <si>
    <t>Snímače polohy jazyků a PHS Snímač polohy SPA 41 (CV202419001)</t>
  </si>
  <si>
    <t>-885943915</t>
  </si>
  <si>
    <t>5961176190</t>
  </si>
  <si>
    <t>Čelisťový závěr I.ČZ pro J49 rychloběžný přestavník 1:7,5-150 (klasik bez žlabu)</t>
  </si>
  <si>
    <t>1612371553</t>
  </si>
  <si>
    <t>16</t>
  </si>
  <si>
    <t>5961176025</t>
  </si>
  <si>
    <t>Čelisťový závěr ČZP dvouzávěrový pro J60 1:12-500 (žlabový přírubový) pravý/levý</t>
  </si>
  <si>
    <t>-956122850</t>
  </si>
  <si>
    <t>17</t>
  </si>
  <si>
    <t>5961176015</t>
  </si>
  <si>
    <t>Čelisťový závěr ČZP pro J60 1:9-300 (žlabový přírubový) pravý/levý</t>
  </si>
  <si>
    <t>-1099787854</t>
  </si>
  <si>
    <t>18</t>
  </si>
  <si>
    <t>5961178020</t>
  </si>
  <si>
    <t>Zařízení pro snížení přestavného odporu výhybky Válečkové stoličky - posilovací</t>
  </si>
  <si>
    <t>-350254094</t>
  </si>
  <si>
    <t>19</t>
  </si>
  <si>
    <t>5961178010</t>
  </si>
  <si>
    <t>Zařízení pro snížení přestavného odporu výhybky Válečkové stoličky 1 - základní</t>
  </si>
  <si>
    <t>213763594</t>
  </si>
  <si>
    <t>OST</t>
  </si>
  <si>
    <t>Ostatní</t>
  </si>
  <si>
    <t>20</t>
  </si>
  <si>
    <t>K</t>
  </si>
  <si>
    <t>7499151010</t>
  </si>
  <si>
    <t>Dokončovací práce na elektrickém zařízení</t>
  </si>
  <si>
    <t>hod</t>
  </si>
  <si>
    <t>1748062136</t>
  </si>
  <si>
    <t>Dokončovací práce na elektrickém zařízení - uvádění zařízení do provozu, drobné montážní práce v rozvaděčích, koordinaci se zhotoviteli souvisejících zařízení apod.</t>
  </si>
  <si>
    <t>7593330040</t>
  </si>
  <si>
    <t>Výměnné díly Relé NMŠ 1-2000 (HM0404221990407)</t>
  </si>
  <si>
    <t>128</t>
  </si>
  <si>
    <t>-529699167</t>
  </si>
  <si>
    <t>22</t>
  </si>
  <si>
    <t>7593330070</t>
  </si>
  <si>
    <t>Výměnné díly Relé NMŠM 1-1500 (HM0404221990410)</t>
  </si>
  <si>
    <t>-1101506273</t>
  </si>
  <si>
    <t>23</t>
  </si>
  <si>
    <t>7593311050</t>
  </si>
  <si>
    <t xml:space="preserve">Konstrukční díly Svorkovnice WAGO </t>
  </si>
  <si>
    <t>-1528951058</t>
  </si>
  <si>
    <t>24</t>
  </si>
  <si>
    <t>7593330160</t>
  </si>
  <si>
    <t>Výměnné díly Relé NMŠ 2-4000 (HM0404221990419)</t>
  </si>
  <si>
    <t>109383901</t>
  </si>
  <si>
    <t>25</t>
  </si>
  <si>
    <t>7590145046</t>
  </si>
  <si>
    <t>Montáž závěru kabelového zabezpečovacího na zemní podpěru UPMP</t>
  </si>
  <si>
    <t>512</t>
  </si>
  <si>
    <t>-1363025502</t>
  </si>
  <si>
    <t>Montáž závěru kabelového zabezpečovacího na zemní podpěru UPMP - úplná montáž závěru, zatažení kabelu, měření izolačního stavu, jednostranné číslování. Bez provedení zemních prací, zhotovení a zapojení kabelové formy</t>
  </si>
  <si>
    <t>26</t>
  </si>
  <si>
    <t>7590147046</t>
  </si>
  <si>
    <t>Demontáž závěru kabelového zabezpečovacího na zemní podpěru UPMP</t>
  </si>
  <si>
    <t>-550014947</t>
  </si>
  <si>
    <t>27</t>
  </si>
  <si>
    <t>7590525710</t>
  </si>
  <si>
    <t xml:space="preserve">Montáž ukončení vodiče CMSM do 12 žil </t>
  </si>
  <si>
    <t>-2016042795</t>
  </si>
  <si>
    <t>Montáž ukončení vodiče CMSM do 12 žil - odstranění pláště kabelu, odizolování konců vodičů, vyformování, zasunutí do WAGO, přezkoušení izolačního stavu kabelových žil</t>
  </si>
  <si>
    <t>28</t>
  </si>
  <si>
    <t>7590525722</t>
  </si>
  <si>
    <t>Montáž ukončení vodiče v závěru nebo rozvaděči zářezovými svorkovnicemi</t>
  </si>
  <si>
    <t>1994277646</t>
  </si>
  <si>
    <t>Montáž ukončení vodiče v závěru nebo rozvaděči zářezovými svorkovnicemi - vyformování, zaříznutí vodiče do svorkovnice, přezkoušení izolačního stavu</t>
  </si>
  <si>
    <t>29</t>
  </si>
  <si>
    <t>7590527042</t>
  </si>
  <si>
    <t>Demontáž kabelu volně uloženého</t>
  </si>
  <si>
    <t>m</t>
  </si>
  <si>
    <t>-1519631726</t>
  </si>
  <si>
    <t>30</t>
  </si>
  <si>
    <t>7590547012</t>
  </si>
  <si>
    <t>Demontáž vodiče izolovaného</t>
  </si>
  <si>
    <t>-2054516360</t>
  </si>
  <si>
    <t>31</t>
  </si>
  <si>
    <t>7590555166</t>
  </si>
  <si>
    <t>Montáž forma pro kabely TCEKE, TCEKFY,TCEKY, TCEKEZE, TCEKEY na svorkovnici WAGO do 7 P 1,0</t>
  </si>
  <si>
    <t>-147181077</t>
  </si>
  <si>
    <t>Montáž forma pro kabely TCEKE, TCEKFY,TCEKY, TCEKEZE, TCEKEY na svorkovnici WAGO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</si>
  <si>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32</t>
  </si>
  <si>
    <t>7590625010</t>
  </si>
  <si>
    <t>Montáž stolu výpravčího pro počítačové ovládání</t>
  </si>
  <si>
    <t>1722260071</t>
  </si>
  <si>
    <t>Montáž stolu výpravčího pro počítačové ovládání - včetně montáže výpočetní techniky, propojovacích vedení a dvou monitorů</t>
  </si>
  <si>
    <t>33</t>
  </si>
  <si>
    <t>7590625070</t>
  </si>
  <si>
    <t>Montáž počítačového ovládání stanice včetně instalace HW a SW TPC</t>
  </si>
  <si>
    <t>652136270</t>
  </si>
  <si>
    <t>34</t>
  </si>
  <si>
    <t>7590627010</t>
  </si>
  <si>
    <t>Demontáž stolu výpravčího pro počítačové ovládání</t>
  </si>
  <si>
    <t>-95314785</t>
  </si>
  <si>
    <t>35</t>
  </si>
  <si>
    <t>7590627020</t>
  </si>
  <si>
    <t>Demontáž pultu nouzové obsluhy</t>
  </si>
  <si>
    <t>-827589887</t>
  </si>
  <si>
    <t>36</t>
  </si>
  <si>
    <t>7590627030</t>
  </si>
  <si>
    <t>Demontáž jednotného obslužného pracoviště (JOP) nezálohovaného</t>
  </si>
  <si>
    <t>-711421785</t>
  </si>
  <si>
    <t>37</t>
  </si>
  <si>
    <t>7590627040</t>
  </si>
  <si>
    <t>Demontáž elektronického grafikonu nezálohovaného bez SW</t>
  </si>
  <si>
    <t>1429035237</t>
  </si>
  <si>
    <t>38</t>
  </si>
  <si>
    <t>7590627060</t>
  </si>
  <si>
    <t>Demontáž počítačového pracoviště výpravčího</t>
  </si>
  <si>
    <t>-1094974289</t>
  </si>
  <si>
    <t>39</t>
  </si>
  <si>
    <t>7590627070</t>
  </si>
  <si>
    <t>Demontáž počítačového ovládání stanice včetně instalace HW a SW TPC</t>
  </si>
  <si>
    <t>-1522987631</t>
  </si>
  <si>
    <t>40</t>
  </si>
  <si>
    <t>7590627090</t>
  </si>
  <si>
    <t>Demontáž trezoru pro počítač</t>
  </si>
  <si>
    <t>1663339047</t>
  </si>
  <si>
    <t>41</t>
  </si>
  <si>
    <t>7590915032</t>
  </si>
  <si>
    <t>Montáž výkolejky ústřední stavěné s návěstním tělesem s přestavníkem elektromotorickým</t>
  </si>
  <si>
    <t>1181611353</t>
  </si>
  <si>
    <t>Montáž výkolejky ústřední stavěné s návěstním tělesem s přestavníkem elektromotorickým - připevnění upevňovací soupravy přestavníku, výkolejky a její montáž včetně návěstního tělesa, připevnění přestavníku na upevňovací soupravu, namontování spojovací tyče, zatažení kabelu s kabelovou formou do kabelového závěru, mechanické přezkoušení chodu, nátěr. Bez zemních prací</t>
  </si>
  <si>
    <t>42</t>
  </si>
  <si>
    <t>7590917032</t>
  </si>
  <si>
    <t>Demontáž výkolejky ústřední stavěné s návěstním tělesem a s přestavníkem elektromotorickým</t>
  </si>
  <si>
    <t>1091314067</t>
  </si>
  <si>
    <t>43</t>
  </si>
  <si>
    <t>7591013010</t>
  </si>
  <si>
    <t>Úprava svěrací čelisti připevňovací soupravy</t>
  </si>
  <si>
    <t>1992274611</t>
  </si>
  <si>
    <t>44</t>
  </si>
  <si>
    <t>7591013020</t>
  </si>
  <si>
    <t>Úprava ochranného krytu tyčí</t>
  </si>
  <si>
    <t>-1171578855</t>
  </si>
  <si>
    <t>45</t>
  </si>
  <si>
    <t>7591013080</t>
  </si>
  <si>
    <t>Doregulování vzdálenosti elektromotorického přestavníku připevňovací soupravou při nesouměrnosti přestavného pohybu</t>
  </si>
  <si>
    <t>1170001388</t>
  </si>
  <si>
    <t>46</t>
  </si>
  <si>
    <t>7591015012</t>
  </si>
  <si>
    <t>Montáž elektromotorického přestavníku na výkolejce s upevněním na koleji</t>
  </si>
  <si>
    <t>910029073</t>
  </si>
  <si>
    <t>Montáž elektromotorického přestavníku na výkolejce s upevněním na koleji - připevnění přestavníku pomocí připevňovací soupravy a zatažení kabelu s kabelovou formou do kabelového závěru, mechanické přezkoušení chodu, opravný nátěr. Bez zemních prací</t>
  </si>
  <si>
    <t>47</t>
  </si>
  <si>
    <t>7591015036</t>
  </si>
  <si>
    <t>Montáž elektromotorického přestavníku na výhybce s kontrolou jazyků s upevněním ve žlabovém pražci</t>
  </si>
  <si>
    <t>2130171267</t>
  </si>
  <si>
    <t>Montáž elektromotorického přestavníku na výhybce s kontrolou jazyků s upevněním ve žlabovém pražci - připevnění přestavníku do žlabového pražce a zatažení kabelu s kabelovou formou do kabelového závěru, mechanické přezkoušení chodu</t>
  </si>
  <si>
    <t>48</t>
  </si>
  <si>
    <t>7591015062</t>
  </si>
  <si>
    <t>Připojení elektromotorického přestavníku na výhybku s kontrolou jazyků</t>
  </si>
  <si>
    <t>-1888349560</t>
  </si>
  <si>
    <t>Připojení elektromotorického přestavníku na výhybku s kontrolou jazyků - připojení a seřízení přestavníkové spojnice, montáž a seřízení kontrolního ústrojí</t>
  </si>
  <si>
    <t>49</t>
  </si>
  <si>
    <t>7591017010</t>
  </si>
  <si>
    <t>Demontáž elektromotorického přestavníku z výkolejky</t>
  </si>
  <si>
    <t>-33158502</t>
  </si>
  <si>
    <t>50</t>
  </si>
  <si>
    <t>7591017030</t>
  </si>
  <si>
    <t>Demontáž elektromotorického přestavníku z výhybky s kontrolou jazyků</t>
  </si>
  <si>
    <t>-354739425</t>
  </si>
  <si>
    <t>51</t>
  </si>
  <si>
    <t>7592305010</t>
  </si>
  <si>
    <t>Montáž transformátoru pro zabezpečovací zařízení</t>
  </si>
  <si>
    <t>564252254</t>
  </si>
  <si>
    <t>Montáž transformátoru pro zabezpečovací zařízení - usazení a zapojení</t>
  </si>
  <si>
    <t>52</t>
  </si>
  <si>
    <t>7592307010</t>
  </si>
  <si>
    <t>Demontáž transformátoru pro zabezpečovací zařízení</t>
  </si>
  <si>
    <t>-1341337700</t>
  </si>
  <si>
    <t>53</t>
  </si>
  <si>
    <t>7592605010</t>
  </si>
  <si>
    <t>Úprava adresného SW pro žst. (ESA), přezkoušení, instalace SW do PC</t>
  </si>
  <si>
    <t>-1234653244</t>
  </si>
  <si>
    <t xml:space="preserve"> Úprava adresného SW pro žst. (ESA), přezkoušení, instalace SW do PC</t>
  </si>
  <si>
    <t>54</t>
  </si>
  <si>
    <t>7592605020</t>
  </si>
  <si>
    <t>Konfigurace SW v PC - simulátor</t>
  </si>
  <si>
    <t>-1787729231</t>
  </si>
  <si>
    <t>55</t>
  </si>
  <si>
    <t>7593315380</t>
  </si>
  <si>
    <t>Montáž panelu reléového</t>
  </si>
  <si>
    <t>567706389</t>
  </si>
  <si>
    <t>56</t>
  </si>
  <si>
    <t>7593315382</t>
  </si>
  <si>
    <t>Montáž panelu se svorkovnicemi</t>
  </si>
  <si>
    <t>-1304214087</t>
  </si>
  <si>
    <t>57</t>
  </si>
  <si>
    <t>7494003020</t>
  </si>
  <si>
    <t>Modulární přístroje Jističe do 63 A; 6 kA 1-pólové In 25 A, Ue AC 230 V / DC 72 V, 1pól, Icn 6 kA</t>
  </si>
  <si>
    <t>-1502034663</t>
  </si>
  <si>
    <t>58</t>
  </si>
  <si>
    <t>7593315420</t>
  </si>
  <si>
    <t>Montáž rámu ESA do skříně ŽZZ</t>
  </si>
  <si>
    <t>-1601034468</t>
  </si>
  <si>
    <t>59</t>
  </si>
  <si>
    <t>7593315425</t>
  </si>
  <si>
    <t>Zhotovení jednoho zapojení při volné vazbě</t>
  </si>
  <si>
    <t>453092542</t>
  </si>
  <si>
    <t>Zhotovení jednoho zapojení při volné vazbě - naměření vodiče, zatažení a připojení</t>
  </si>
  <si>
    <t>60</t>
  </si>
  <si>
    <t>7593317010</t>
  </si>
  <si>
    <t>Zrušení jednoho zapojení při volné vazbě {odpojení vodiče a jeho vytažení}</t>
  </si>
  <si>
    <t>-131075035</t>
  </si>
  <si>
    <t>Zrušení jednoho zapojení při volné vazbě {odpojení vodiče a jeho vytažení} - odpojení vodiče a jeho vytažení</t>
  </si>
  <si>
    <t>61</t>
  </si>
  <si>
    <t>7593317420</t>
  </si>
  <si>
    <t>Demontáž rámu ESA ze skříně ŽZZ</t>
  </si>
  <si>
    <t>-1444407449</t>
  </si>
  <si>
    <t>62</t>
  </si>
  <si>
    <t>7593310340</t>
  </si>
  <si>
    <t>Konstrukční díly Panel krycí 119/30 (CV755125011B)</t>
  </si>
  <si>
    <t>371418750</t>
  </si>
  <si>
    <t>63</t>
  </si>
  <si>
    <t>7593325130</t>
  </si>
  <si>
    <t>Osazení desky do MÚ</t>
  </si>
  <si>
    <t>1948948692</t>
  </si>
  <si>
    <t>64</t>
  </si>
  <si>
    <t>7593335040</t>
  </si>
  <si>
    <t>Montáž malorozměrného relé</t>
  </si>
  <si>
    <t>-822777406</t>
  </si>
  <si>
    <t>65</t>
  </si>
  <si>
    <t>7593337040</t>
  </si>
  <si>
    <t>Demontáž malorozměrného relé</t>
  </si>
  <si>
    <t>-1296423790</t>
  </si>
  <si>
    <t>66</t>
  </si>
  <si>
    <t>7492500190</t>
  </si>
  <si>
    <t>Kabely, vodiče, šňůry Cu - nn Vodič jednožílový Cu, plastová izolace H07V-U 1,5 černý (CY)</t>
  </si>
  <si>
    <t>83207827</t>
  </si>
  <si>
    <t>67</t>
  </si>
  <si>
    <t>7492500200</t>
  </si>
  <si>
    <t>Kabely, vodiče, šňůry Cu - nn Vodič jednožílový Cu, plastová izolace H07V-U 1,5 hnědý (CY)</t>
  </si>
  <si>
    <t>-1065104738</t>
  </si>
  <si>
    <t>68</t>
  </si>
  <si>
    <t>7492500210</t>
  </si>
  <si>
    <t>Kabely, vodiče, šňůry Cu - nn Vodič jednožílový Cu, plastová izolace H07V-U 1,5 rudý (CY)</t>
  </si>
  <si>
    <t>670651230</t>
  </si>
  <si>
    <t>69</t>
  </si>
  <si>
    <t>7492500220</t>
  </si>
  <si>
    <t>Kabely, vodiče, šňůry Cu - nn Vodič jednožílový Cu, plastová izolace H07V-U 1,5 sv.modrý (CY)</t>
  </si>
  <si>
    <t>-739590917</t>
  </si>
  <si>
    <t>70</t>
  </si>
  <si>
    <t>7490720685</t>
  </si>
  <si>
    <t>Součásti světelných návěstidel Kabel CMSM-X 12x1,5 (HM0341447540004)</t>
  </si>
  <si>
    <t>-1781885604</t>
  </si>
  <si>
    <t>71</t>
  </si>
  <si>
    <t>7590720684</t>
  </si>
  <si>
    <t>Součásti světelných návěstidel Kabel CMSM-X 7x1,5 (HM0341447440004)</t>
  </si>
  <si>
    <t>1195729571</t>
  </si>
  <si>
    <t>72</t>
  </si>
  <si>
    <t>7590720680</t>
  </si>
  <si>
    <t>Součásti světelných návěstidel Kabel CMSM-X 2x1,5 (HM0341447041011)</t>
  </si>
  <si>
    <t>1097047222</t>
  </si>
  <si>
    <t>73</t>
  </si>
  <si>
    <t>7590720682</t>
  </si>
  <si>
    <t>Součásti světelných návěstidel Kabel CMSM-X 4x1,5 (HM0341447241054)</t>
  </si>
  <si>
    <t>-158791348</t>
  </si>
  <si>
    <t>74</t>
  </si>
  <si>
    <t>7590521469</t>
  </si>
  <si>
    <t>Venkovní vedení kabelová - metalické sítě Plněné, párované s ochr. vodičem TCEKPFLE 7 P 1,0 D</t>
  </si>
  <si>
    <t>396631483</t>
  </si>
  <si>
    <t>75</t>
  </si>
  <si>
    <t>7594405020</t>
  </si>
  <si>
    <t>Montáž snímače polohy jazyka SPA na protilehlé straně kabelového závěru</t>
  </si>
  <si>
    <t>1324934480</t>
  </si>
  <si>
    <t>Montáž snímače polohy jazyka SPA na protilehlé straně kabelového závěru - vyměření místa montáže snímače polohy jazyků, připevnění snímače, včetně měření a zapojení po měření, přezkoušení, bez montáže kabelového závěru a zapojení kabelových forem</t>
  </si>
  <si>
    <t>76</t>
  </si>
  <si>
    <t>7594407015</t>
  </si>
  <si>
    <t>Demontáž snímače polohy jazyka SPA</t>
  </si>
  <si>
    <t>-1916638111</t>
  </si>
  <si>
    <t>77</t>
  </si>
  <si>
    <t>7598095035</t>
  </si>
  <si>
    <t>Usazení a demontáž zkušebního kolejového reliéfu 1 díl</t>
  </si>
  <si>
    <t>1764464</t>
  </si>
  <si>
    <t>Usazení a demontáž zkušebního kolejového reliéfu 1 díl - usazení a připevnění zkušebního reliéfu, úprava zadní části pro připevnění kabelu, demontáž zkušebního kolejového reliéfu po vyzkoušení zabezpečovacího zařízení</t>
  </si>
  <si>
    <t>78</t>
  </si>
  <si>
    <t>7598095040</t>
  </si>
  <si>
    <t>Zapojení zkušebního kolejového reliéfu pro jedno návěstidlo</t>
  </si>
  <si>
    <t>-1745472037</t>
  </si>
  <si>
    <t>Zapojení zkušebního kolejového reliéfu pro jedno návěstidlo - položení a zapojení provizorních kabelů na svorky zkušebního reliéfu a reléových stojanů a vyzkoušení, odpojení kabelů po vyzkoušení zařízení</t>
  </si>
  <si>
    <t>79</t>
  </si>
  <si>
    <t>7598095045</t>
  </si>
  <si>
    <t>Zapojení zkušebního kolejového reliéfu pro jeden přestavník</t>
  </si>
  <si>
    <t>1192006988</t>
  </si>
  <si>
    <t>Zapojení zkušebního kolejového reliéfu pro jeden přestavník - položení a zapojení provizorních kabelů na svorky zkušebního reliéfu a reléových stojanů a vyzkoušení, odpojení kabelů po vyzkoušení zařízení</t>
  </si>
  <si>
    <t>80</t>
  </si>
  <si>
    <t>7598095050</t>
  </si>
  <si>
    <t>Zapojení zkušebního kolejového reliéfu pro kolejové obvody, kódování 1 KO</t>
  </si>
  <si>
    <t>-1451235890</t>
  </si>
  <si>
    <t>Zapojení zkušebního kolejového reliéfu pro kolejové obvody, kódování 1 KO - položení a zapojení provizorních kabelů na svorky zkušebního reliéfu a reléových stojanů a vyzkoušení, odpojení kabelů po vyzkoušení zařízení</t>
  </si>
  <si>
    <t>81</t>
  </si>
  <si>
    <t>7598095075</t>
  </si>
  <si>
    <t>Přezkoušení a regulace proudokruhu světelných návěstidel</t>
  </si>
  <si>
    <t>245220555</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</si>
  <si>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</si>
  <si>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82</t>
  </si>
  <si>
    <t>7598095120</t>
  </si>
  <si>
    <t>Přezkoušení a regulace pomocných obvodů HIS</t>
  </si>
  <si>
    <t>-408157966</t>
  </si>
  <si>
    <t>Přezkoušení a regulace pomocných obvodů HIS - kontrola zapojení včetně příslušného zkoušení hodnot zařízení</t>
  </si>
  <si>
    <t>83</t>
  </si>
  <si>
    <t>7598095145</t>
  </si>
  <si>
    <t>Regulovaní a aktivování autobloku na trati v jednom směru jednoho stanoviště</t>
  </si>
  <si>
    <t>-1959750712</t>
  </si>
  <si>
    <t>Regulovaní a aktivování autobloku na trati v jednom směru jednoho stanoviště - přezkoušení a regulování napájecích zdrojů, nastavení jednotlivých obvodů a přezkoušení jejich funkce, regulace a přezkoušení návaznosti na vedlejší stanoviště</t>
  </si>
  <si>
    <t>84</t>
  </si>
  <si>
    <t>7598095150</t>
  </si>
  <si>
    <t>Regulovaní a aktivování automatického přejezdového zařízení se závorami</t>
  </si>
  <si>
    <t>714405679</t>
  </si>
  <si>
    <t>Regulovaní a aktivování automatického přejezdového zařízení se závorami - regulování proudokruhů výstražníku, závorových břeven, regulování chodu břeven, směrovaní výstražníku, kontrola napájecích zdrojů a relé, přezkoušení činnosti zařízení a kontrolní skříňky (indikací a ovládání)</t>
  </si>
  <si>
    <t>85</t>
  </si>
  <si>
    <t>7598095175</t>
  </si>
  <si>
    <t>Přezkoušení a regulace obvodů hlídače izolačního stavu</t>
  </si>
  <si>
    <t>-364229641</t>
  </si>
  <si>
    <t>Přezkoušení a regulace obvodů hlídače izolačního stavu - kontrola zapojení, provedení příslušných měření, nastavení parametrů, přezkoušení funkce</t>
  </si>
  <si>
    <t>86</t>
  </si>
  <si>
    <t>7598095185</t>
  </si>
  <si>
    <t>Přezkoušení vlakových cest (vlakových i posunových) za 1 vlakovou cestu</t>
  </si>
  <si>
    <t>-1392290202</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</si>
  <si>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</si>
  <si>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87</t>
  </si>
  <si>
    <t>7598095260</t>
  </si>
  <si>
    <t>Pronájem lokomotivy nezávislé trakce s funkčním VZ na 1 den</t>
  </si>
  <si>
    <t>-261538022</t>
  </si>
  <si>
    <t>88</t>
  </si>
  <si>
    <t>7598095280</t>
  </si>
  <si>
    <t>Aktivace LDS konfigurace systému</t>
  </si>
  <si>
    <t>517774344</t>
  </si>
  <si>
    <t>Aktivace LDS konfigurace systému - aktivace a konfigurace systému podle příslušné dokumentace</t>
  </si>
  <si>
    <t>89</t>
  </si>
  <si>
    <t>7598095285</t>
  </si>
  <si>
    <t>Aktivace LDS modul rozhraní k SZZ</t>
  </si>
  <si>
    <t>-2041512319</t>
  </si>
  <si>
    <t>90</t>
  </si>
  <si>
    <t>7598095290</t>
  </si>
  <si>
    <t>Aktivace LDS modul rozhraní k UNZ</t>
  </si>
  <si>
    <t>663053409</t>
  </si>
  <si>
    <t>91</t>
  </si>
  <si>
    <t>7598095300</t>
  </si>
  <si>
    <t>Aktivace LDS modul rozhraní k ABE-1</t>
  </si>
  <si>
    <t>-871189883</t>
  </si>
  <si>
    <t>92</t>
  </si>
  <si>
    <t>7598095390</t>
  </si>
  <si>
    <t>Příprava ke komplexním zkouškám za 1 jízdní cestu do 30 výhybek</t>
  </si>
  <si>
    <t>2128813482</t>
  </si>
  <si>
    <t>Příprava ke komplexním zkouškám za 1 jízdní cestu do 30 výhybek - oživení, seřízení a nastavení zařízení s ohledem na postup jeho uvádění do provozu</t>
  </si>
  <si>
    <t>93</t>
  </si>
  <si>
    <t>7598095420</t>
  </si>
  <si>
    <t>Příprava ke komplexním zkouškám závislosti UAB a staničního zabezpečovacího zařízení za úvazku na 1 traťové koleji v 1 směru</t>
  </si>
  <si>
    <t>-773471369</t>
  </si>
  <si>
    <t>Příprava ke komplexním zkouškám závislosti UAB a staničního zabezpečovacího zařízení za úvazku na 1 traťové koleji v 1 směru - oživení, seřízení a nastavení zařízení s ohledem na postup jeho uvádění do provozu</t>
  </si>
  <si>
    <t>94</t>
  </si>
  <si>
    <t>7598095440</t>
  </si>
  <si>
    <t>Příprava ke komplexním zkouškám automatických přejezdových zabezpečovacích zařízení se závorami dvoukolejné</t>
  </si>
  <si>
    <t>1211793045</t>
  </si>
  <si>
    <t>Příprava ke komplexním zkouškám automatických přejezdových zabezpečovacích zařízení se závorami dvoukolejné - oživení, seřízení a nastavení zařízení s ohledem na postup jeho uvádění do provozu</t>
  </si>
  <si>
    <t>95</t>
  </si>
  <si>
    <t>7598095460</t>
  </si>
  <si>
    <t>Komplexní zkouška za 1 jízdní cestu do 30 výhybek</t>
  </si>
  <si>
    <t>81183396</t>
  </si>
  <si>
    <t>Komplexní zkouška za 1 jízdní cestu do 30 výhybek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</si>
  <si>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96</t>
  </si>
  <si>
    <t>7598095490</t>
  </si>
  <si>
    <t>Komplexní zkouška UAB a staničního zabezpečovacího zařízení za úvazku na 1 traťové koleji v 1 směru</t>
  </si>
  <si>
    <t>680388611</t>
  </si>
  <si>
    <t>Komplexní zkouška UAB a staničního zabezpečovacího zařízení za úvazku na 1 traťové koleji v 1 směru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</si>
  <si>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97</t>
  </si>
  <si>
    <t>7598095510</t>
  </si>
  <si>
    <t>Komplexní zkouška automatických přejezdových zabezpečovacích zařízení se závorami dvoukolejné</t>
  </si>
  <si>
    <t>-1859759116</t>
  </si>
  <si>
    <t>Komplexní zkouška automatických přejezdových zabezpečovacích zařízení se závorami dvoukolejné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</si>
  <si>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98</t>
  </si>
  <si>
    <t>7598095546</t>
  </si>
  <si>
    <t>Vyhotovení protokolu UTZ pro SZZ reléové a elektronické do 10 výhybkových jednotek</t>
  </si>
  <si>
    <t>351525148</t>
  </si>
  <si>
    <t>Vyhotovení protokolu UTZ pro SZZ reléové a elektronické do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</si>
  <si>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99</t>
  </si>
  <si>
    <t>7598095547</t>
  </si>
  <si>
    <t>Vyhotovení protokolu UTZ pro SZZ reléové a elektronické za každých dalších 10 výhybkových jednotek</t>
  </si>
  <si>
    <t>-1620656351</t>
  </si>
  <si>
    <t>Vyhotovení protokolu UTZ pro SZZ reléové a elektronické za každých dalších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</si>
  <si>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100</t>
  </si>
  <si>
    <t>7598095565</t>
  </si>
  <si>
    <t>Vyhotovení protokolu UTZ pro PZZ se závorou dvě a více kolejí</t>
  </si>
  <si>
    <t>-837116849</t>
  </si>
  <si>
    <t>Vyhotovení protokolu UTZ pro PZZ se závorou dvě a více kolejí - vykonání prohlídky a zkoušky včetně vyhotovení protokolu podle vyhl. 100/1995 Sb.</t>
  </si>
  <si>
    <t>101</t>
  </si>
  <si>
    <t>7598095585</t>
  </si>
  <si>
    <t>Vyhotovení protokolu UTZ pro TZZ AB3, AB a ABE pro jednu kolej</t>
  </si>
  <si>
    <t>-1448731115</t>
  </si>
  <si>
    <t>Vyhotovení protokolu UTZ pro TZZ AB3, AB a ABE pro jednu kolej - vykonání prohlídky a zkoušky včetně vyhotovení protokolu podle vyhl. 100/1995 Sb.</t>
  </si>
  <si>
    <t>102</t>
  </si>
  <si>
    <t>7598095627</t>
  </si>
  <si>
    <t>Vyhotovení revizní zprávy SZZ elektronické do 30 přestavníků</t>
  </si>
  <si>
    <t>1522437082</t>
  </si>
  <si>
    <t>Vyhotovení revizní zprávy SZZ elektronické do 30 přestavníků - vykonání prohlídky a zkoušky pro napájení elektrického zařízení včetně vyhotovení revizní zprávy podle vyhl. 100/1995 Sb. a norem ČSN</t>
  </si>
  <si>
    <t>103</t>
  </si>
  <si>
    <t>7598095640</t>
  </si>
  <si>
    <t>Vyhotovení revizní zprávy centralizovaného TZZ</t>
  </si>
  <si>
    <t>-851448669</t>
  </si>
  <si>
    <t>Vyhotovení revizní zprávy centralizovaného TZZ - vykonání prohlídky a zkoušky pro napájení elektrického zařízení včetně vyhotovení revizní zprávy podle vyhl. 100/1995 Sb. a norem ČSN, "koncové zařízení" vztahuje se na napájecí soustavu pro napájení oddílových návěstidel, napájení kolejových obvodů, napájení EONů</t>
  </si>
  <si>
    <t>104</t>
  </si>
  <si>
    <t>9901000800</t>
  </si>
  <si>
    <t>Doprava obousměrná (např. dodávek z vlastních zásob zhotovitele nebo objednatele nebo výzisku) mechanizací o nosnosti do 3,5 t elektrosoučástek, montážního materiálu, kameniva, písku, dlažebních kostek, suti, atd. do 150 km</t>
  </si>
  <si>
    <t>-590787609</t>
  </si>
  <si>
    <t>Doprava obousměrná (např. dodávek z vlastních zásob zhotovitele nebo objednatele nebo výzisku) mechanizací o nosnosti do 3,5 t elektrosoučástek, montážního materiálu, kameniva, písku, dlažebních kostek, suti,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</si>
  <si>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105</t>
  </si>
  <si>
    <t>9902100800</t>
  </si>
  <si>
    <t>Doprava obousměrná (např. dodávek z vlastních zásob zhotovitele nebo objednatele nebo výzisku) mechanizací o nosnosti přes 3,5 t sypanin (kameniva, písku, suti, dlažebních kostek, atd.) do 150 km</t>
  </si>
  <si>
    <t>t</t>
  </si>
  <si>
    <t>189452075</t>
  </si>
  <si>
    <t>Doprava obousměrná (např. dodávek z vlastních zásob zhotovitele nebo objednatele nebo výzisku) mechanizací o nosnosti přes 3,5 t sypanin (kameniva, písku, suti, dlažebních kostek,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</si>
  <si>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106</t>
  </si>
  <si>
    <t>9902200800</t>
  </si>
  <si>
    <t>Doprava obousměrná (např. dodávek z vlastních zásob zhotovitele nebo objednatele nebo výzisku) mechanizací o nosnosti přes 3,5 t objemnějšího kusového materiálu (prefabrikátů, stožárů, výhybek, rozvaděčů, vybouraných hmot atd.) do 150 km</t>
  </si>
  <si>
    <t>-1030633660</t>
  </si>
  <si>
    <t>Doprava obousměrná (např. dodávek z vlastních zásob zhotovitele nebo objednatele nebo výzisku) mechanizací o nosnosti přes 3,5 t objemnějšího kusového materiálu (prefabrikátů, stožárů, výhybek, rozvaděčů, vybouraných hmot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</si>
  <si>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107</t>
  </si>
  <si>
    <t>9902900200</t>
  </si>
  <si>
    <t>Naložení objemnějšího kusového materiálu, vybouraných hmot</t>
  </si>
  <si>
    <t>1552162223</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</si>
  <si>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</si>
  <si>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108</t>
  </si>
  <si>
    <t>9902900400</t>
  </si>
  <si>
    <t>Složení objemnějšího kusového materiálu, vybouraných hmot</t>
  </si>
  <si>
    <t>-2147370041</t>
  </si>
  <si>
    <t>Složení objemnějšího kusového materiálu, vybouraných hmot    Poznámka: 1. Ceny jsou určeny pro skládání materiálu z vlastních zásob objednatele.</t>
  </si>
  <si>
    <t>109</t>
  </si>
  <si>
    <t>9903100200</t>
  </si>
  <si>
    <t>Přeprava mechanizace na místo prováděných prací o hmotnosti do 12 t do 200 km</t>
  </si>
  <si>
    <t>1053235662</t>
  </si>
  <si>
    <t>Přeprava mechanizace na místo prováděných prací o hmotnosti do 12 t do 200 km  Poznámka: 1. Ceny jsou určeny pro dopravu mechanizmů na místo prováděných prací po silnici i po kolejích.2. V ceně jsou započteny i náklady na zpáteční cestu dopravního prostředku. Měrnou jednotkou je kus přepravovaného stroje.</t>
  </si>
  <si>
    <t>120</t>
  </si>
  <si>
    <t>9909000500</t>
  </si>
  <si>
    <t>Poplatek uložení odpadu betonových prefabrikátů</t>
  </si>
  <si>
    <t>-2089991621</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</si>
  <si>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</si>
  <si>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121</t>
  </si>
  <si>
    <t>7592810909</t>
  </si>
  <si>
    <t>Panel EIP ESA 11</t>
  </si>
  <si>
    <t>komplet</t>
  </si>
  <si>
    <t>1707149957</t>
  </si>
  <si>
    <t>122</t>
  </si>
  <si>
    <t>7592810920</t>
  </si>
  <si>
    <t xml:space="preserve">Rám skříně EIP, PVV ESA 11 nevystrojený </t>
  </si>
  <si>
    <t>1798542650</t>
  </si>
  <si>
    <t>123</t>
  </si>
  <si>
    <t>7592600122</t>
  </si>
  <si>
    <t>Počítače, SW Adresný SW graficko-technologické nadstavby zabezpečovacího zařízení s přenosem čísel vlaků, určené k podpoře řízení dopravních procesů (GTN) pro jedno vlakové číslo.</t>
  </si>
  <si>
    <t>1243399083</t>
  </si>
  <si>
    <t>124</t>
  </si>
  <si>
    <t>7592600120</t>
  </si>
  <si>
    <t>Počítače, SW Základní SW graficko-technologické nadstavby zabezpečovacího zařízení s přenosem čísel vlaků, určené k podpoře řízení dopravních procesů (GTN)</t>
  </si>
  <si>
    <t>191493897</t>
  </si>
  <si>
    <t>125</t>
  </si>
  <si>
    <t>7592600080</t>
  </si>
  <si>
    <t>Počítače, SW Systémový software aplikace, spojující funkci jednotného obslužného pracoviště (s bezpečným snímáním informací a povelováním) a diagnostického zařízení (umožňující záznam, přenos, archivaci a zobrazení získaných diagnostických dat).</t>
  </si>
  <si>
    <t>337810809</t>
  </si>
  <si>
    <t>126</t>
  </si>
  <si>
    <t>7592500440</t>
  </si>
  <si>
    <t>Diagnostická zařízení SW adresný diagnostický LDS moduly rozhraní</t>
  </si>
  <si>
    <t>888376186</t>
  </si>
  <si>
    <t>127</t>
  </si>
  <si>
    <t>7592500415</t>
  </si>
  <si>
    <t>Diagnostická zařízení SW systémový pro diagnostiku DLS moduly</t>
  </si>
  <si>
    <t>-1491065060</t>
  </si>
  <si>
    <t>PS 01.2 - Oprava navazujících TZZ</t>
  </si>
  <si>
    <t>N00 - Nepojmenované práce</t>
  </si>
  <si>
    <t xml:space="preserve">    N01 - Nepojmenovaný díl</t>
  </si>
  <si>
    <t>N00</t>
  </si>
  <si>
    <t>Nepojmenované práce</t>
  </si>
  <si>
    <t>N01</t>
  </si>
  <si>
    <t>Nepojmenovaný díl</t>
  </si>
  <si>
    <t>75933235000R</t>
  </si>
  <si>
    <t>Oprava jednotky centrální CENJ-1 [CENJ-1] HIM 0404219990440</t>
  </si>
  <si>
    <t>ks</t>
  </si>
  <si>
    <t>-2010423376</t>
  </si>
  <si>
    <t>75933235030R</t>
  </si>
  <si>
    <t>Oprava jednotky EDON-1 [EDON-1] HIM 0404219990446</t>
  </si>
  <si>
    <t>-1582970198</t>
  </si>
  <si>
    <t>75933235050R</t>
  </si>
  <si>
    <t>Oprava jednotky EDOR 1 [EDOR1] HIM 0404219990729</t>
  </si>
  <si>
    <t>-1086183257</t>
  </si>
  <si>
    <t>75933235070R</t>
  </si>
  <si>
    <t>Oprava jednotky EDOS-1 [EDOS-1] HIM 0404219990610</t>
  </si>
  <si>
    <t>1353180795</t>
  </si>
  <si>
    <t>75933235110R</t>
  </si>
  <si>
    <t>Oprava jednotky KJS-1 [KJS-1] HIM 0404802829019</t>
  </si>
  <si>
    <t>-1319530680</t>
  </si>
  <si>
    <t>75933235130R</t>
  </si>
  <si>
    <t>Oprava modulů ZDU, ZDI, ZDS</t>
  </si>
  <si>
    <t>1731200801</t>
  </si>
  <si>
    <t>75933235170R</t>
  </si>
  <si>
    <t>Oprava jednotky ODD-2A [ODD-2] HIM 0404802899001</t>
  </si>
  <si>
    <t>1055478715</t>
  </si>
  <si>
    <t>SW adresný pro ABE-1, zavázání TZZ do ŽST</t>
  </si>
  <si>
    <t>-1933715531</t>
  </si>
  <si>
    <t>PS 01.3 - Materiál dodávaný OŘ</t>
  </si>
  <si>
    <t>7591010030</t>
  </si>
  <si>
    <t>Přestavníky Přestavník elektromotorický EP 631.1/P (CV200319001)</t>
  </si>
  <si>
    <t>-862788137</t>
  </si>
  <si>
    <t>7591010040</t>
  </si>
  <si>
    <t>Přestavníky Přestavník elektromotorický EP 631.2/L (CV200319002)</t>
  </si>
  <si>
    <t>-287171497</t>
  </si>
  <si>
    <t>7591010087</t>
  </si>
  <si>
    <t>Přestavníky Přestavník elektromotorický EP 652.1/P (CV200529001)</t>
  </si>
  <si>
    <t>140188084</t>
  </si>
  <si>
    <t>7591010088</t>
  </si>
  <si>
    <t>Přestavníky Přestavník elektromotorický EP 652.2/L (CV200529002)</t>
  </si>
  <si>
    <t>1508917860</t>
  </si>
  <si>
    <t>7591010090</t>
  </si>
  <si>
    <t>Přestavníky Přestavník elektromotorický EP 653.1/P (CV200539001)</t>
  </si>
  <si>
    <t>-534006676</t>
  </si>
  <si>
    <t>7591010100</t>
  </si>
  <si>
    <t>Přestavníky Přestavník elektromotorický EP 653.2/L (CV200539002)</t>
  </si>
  <si>
    <t>954600828</t>
  </si>
  <si>
    <t>7590720580</t>
  </si>
  <si>
    <t>Součásti světelných návěstidel Transformátor ST4C  (HM0374215010003)</t>
  </si>
  <si>
    <t>681481170</t>
  </si>
  <si>
    <t>7593320015</t>
  </si>
  <si>
    <t>Prvky Transformátor NTU 4C (CV513399003)</t>
  </si>
  <si>
    <t>573013538</t>
  </si>
  <si>
    <t>PS 01.4 - Provizorní SZZ</t>
  </si>
  <si>
    <t>7590915010</t>
  </si>
  <si>
    <t>Montáž výkolejky bez návěstního tělesa se zámkem jednoduchým</t>
  </si>
  <si>
    <t>-961823965</t>
  </si>
  <si>
    <t>Montáž výkolejky bez návěstního tělesa se zámkem jednoduchým - položení na dřevěné pražce, označení a vyvrtání otvorů, položení a přišroubování na paty kolejnice, přišroubování dosedacího úhelníku, vyzkoušení, úprava typu klíče, očíslování výkolejky, nátěr</t>
  </si>
  <si>
    <t>7590917010</t>
  </si>
  <si>
    <t>Demontáž výkolejky bez návěstního tělesa se zámkem jednoduchým</t>
  </si>
  <si>
    <t>1902469233</t>
  </si>
  <si>
    <t>7591305014</t>
  </si>
  <si>
    <t>Montáž zámku výměnového kontrolního</t>
  </si>
  <si>
    <t>772294232</t>
  </si>
  <si>
    <t>Montáž zámku výměnového kontrolního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</si>
  <si>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7591305016</t>
  </si>
  <si>
    <t>Montáž zámku výměnového kontrolního odtlačného</t>
  </si>
  <si>
    <t>-1970805125</t>
  </si>
  <si>
    <t>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</si>
  <si>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7591305030</t>
  </si>
  <si>
    <t>Montáž zámku výkolekového jednoduchého</t>
  </si>
  <si>
    <t>-307000034</t>
  </si>
  <si>
    <t>Montáž zámku výkolekového jednoduchého - rozebrání, přetypování a sestavení zámku, oštítkování klíčů, přišroubování zámku na odlitek tělesa držáku klínu výkolejky</t>
  </si>
  <si>
    <t>7591305120</t>
  </si>
  <si>
    <t>Montáž zámku elektromagnetického venkovního stejnosměrného nebo 1 fázového</t>
  </si>
  <si>
    <t>480122325</t>
  </si>
  <si>
    <t>Montáž zámku elektromagnetického venkovního stejnosměrného nebo 1 fázového - montáž zámku na závěr UKM, UKMP, natypování zámku a oštítkování klíčů, zapojení a přezkoušení funkce, nátěr. Bez montáže závěrů a zapojení zemního kabelu</t>
  </si>
  <si>
    <t>7591307014</t>
  </si>
  <si>
    <t>Demontáž zámku výměnového kontrolního</t>
  </si>
  <si>
    <t>126427156</t>
  </si>
  <si>
    <t>7591307016</t>
  </si>
  <si>
    <t>Demontáž zámku výměnového kontrolního odtlačného</t>
  </si>
  <si>
    <t>-1788865311</t>
  </si>
  <si>
    <t>7591307030</t>
  </si>
  <si>
    <t>Demontáž zámku výkolejkového jednoduchého</t>
  </si>
  <si>
    <t>-1703873812</t>
  </si>
  <si>
    <t>7591307120</t>
  </si>
  <si>
    <t>Demontáž zámku elektromagnetického venkovního</t>
  </si>
  <si>
    <t>-1374440273</t>
  </si>
  <si>
    <t>7591505020</t>
  </si>
  <si>
    <t>Pronájem přechodného dopravního značení při vypnutí přejezdového zabezpečovacího zařízení za 1 týden základní sestavy</t>
  </si>
  <si>
    <t>1659118597</t>
  </si>
  <si>
    <t>Pronájem přechodného dopravního značení při vypnutí přejezdového zabezpečovacího zařízení za 1 týden základní sestavy - pro značení jednoduché komunikace (tj. bez křižovatky poblíž přejezdu), křížící žel. trať</t>
  </si>
  <si>
    <t>7591505022</t>
  </si>
  <si>
    <t>Pronájem přechodného dopravního značení při vypnutí přejezdového zabezpečovacího zařízení za 1 týden rozšíření základní sestavy</t>
  </si>
  <si>
    <t>1369396537</t>
  </si>
  <si>
    <t>Pronájem přechodného dopravního značení při vypnutí přejezdového zabezpečovacího zařízení za 1 týden rozšíření základní sestavy - pro značení jednoduché komunikace (tj. bez křižovatky poblíž přejezdu), křížící žel. trať</t>
  </si>
  <si>
    <t>7592005050</t>
  </si>
  <si>
    <t>Montáž počítacího bodu (senzoru) RSR 180</t>
  </si>
  <si>
    <t>941225223</t>
  </si>
  <si>
    <t>Montáž počítacího bodu (senzoru) RSR 180 - uložení a připevnění na určené místo, seřízení polohy, přezkoušení</t>
  </si>
  <si>
    <t>7592007050</t>
  </si>
  <si>
    <t>Demontáž počítacího bodu (senzoru) RSR 180</t>
  </si>
  <si>
    <t>750181828</t>
  </si>
  <si>
    <t>7593315540</t>
  </si>
  <si>
    <t xml:space="preserve">Pronájem skříně logiky provizorního SZZ ovládaného z JOP </t>
  </si>
  <si>
    <t>soubor</t>
  </si>
  <si>
    <t>1299652621</t>
  </si>
  <si>
    <t>Pronájem skříně logiky provizorního SZZ ovládaného z JOP - ovládání PN až na 16 návěstidlech, ovládání a kontrola až 2 PZS, ovládání počítačů náprav, EMZ, úvazka AB za první měsíc - montáž, připojení, přezkoušení a následná demontáž</t>
  </si>
  <si>
    <t>7593315542</t>
  </si>
  <si>
    <t>Pronájem skříně logiky provizorního SZZ ovládaného z JOP - za druhý a každý další měsíc</t>
  </si>
  <si>
    <t>1853478227</t>
  </si>
  <si>
    <t>Pronájem skříně logiky provizorního SZZ ovládaného z JOP - ovládání PN až na 16 návěstidlech, ovládání a kontrola až 2 PZS, ovládání počítačů náprav, EMZ, úvazka AB za druhý a každý další  měsíc - montáž, připojení, přezkoušení a následná demontáž</t>
  </si>
  <si>
    <t>7594305015</t>
  </si>
  <si>
    <t>Montáž součástí počítače náprav neoprénové ochranné hadice se soupravou pro upevnění k pražci</t>
  </si>
  <si>
    <t>-1600674898</t>
  </si>
  <si>
    <t>7594305035</t>
  </si>
  <si>
    <t>Montáž součástí počítače náprav kabelového závěru KSL-FP pro RSR</t>
  </si>
  <si>
    <t>1631579196</t>
  </si>
  <si>
    <t>7594305040</t>
  </si>
  <si>
    <t>Montáž součástí počítače náprav upevňovací kolejnicové čelisti SK 140</t>
  </si>
  <si>
    <t>-924240575</t>
  </si>
  <si>
    <t>7594305045</t>
  </si>
  <si>
    <t>Montáž součástí počítače náprav AZF upevňovacího šroubu BBK</t>
  </si>
  <si>
    <t>-821106372</t>
  </si>
  <si>
    <t>7594307015</t>
  </si>
  <si>
    <t>Demontáž součástí počítače náprav neoprénové ochranné hadice se soupravou pro upevnění k pražci</t>
  </si>
  <si>
    <t>357753701</t>
  </si>
  <si>
    <t>7594307035</t>
  </si>
  <si>
    <t>Demontáž součástí počítače náprav kabelového závěru KSL-FP pro RSR</t>
  </si>
  <si>
    <t>79516999</t>
  </si>
  <si>
    <t>7594307040</t>
  </si>
  <si>
    <t>Demontáž součástí počítače náprav upevňovací kolejnicové čelisti SK 140</t>
  </si>
  <si>
    <t>-2124013072</t>
  </si>
  <si>
    <t>7594307045</t>
  </si>
  <si>
    <t>Demontáž součástí počítače náprav AZF upevňovacího šroubu BBK</t>
  </si>
  <si>
    <t>-1329970346</t>
  </si>
  <si>
    <t>1872884492</t>
  </si>
  <si>
    <t>7598095085</t>
  </si>
  <si>
    <t>Přezkoušení a regulace senzoru počítacího bodu</t>
  </si>
  <si>
    <t>1279001062</t>
  </si>
  <si>
    <t>Přezkoušení a regulace senzoru počítacího bodu - kontrola (nastavení) mechanických parametrů polohy, regulace napájení, kalibrace, kontrola funkce a započítávání, kontrola indikace</t>
  </si>
  <si>
    <t>7598095090</t>
  </si>
  <si>
    <t>Přezkoušení a regulace počítače náprav včetně vyhotovení protokolu za 1 úsek</t>
  </si>
  <si>
    <t>-988163609</t>
  </si>
  <si>
    <t>Přezkoušení a regulace počítače náprav včetně vyhotovení protokolu za 1 úsek - provedení příslušných měření, nastavení zařízení, přezkoušení funkce a vyhotovení protokolu</t>
  </si>
  <si>
    <t>1510195042</t>
  </si>
  <si>
    <t>7598095160</t>
  </si>
  <si>
    <t>Přezkoušení a regulace obvodů elektromagnetického zámku</t>
  </si>
  <si>
    <t>-116111183</t>
  </si>
  <si>
    <t>Přezkoušení a regulace obvodů elektromagnetického zámku - kontrola zapojení, provedení příslušných měření, nastavení parametrů, přezkoušení funkce</t>
  </si>
  <si>
    <t>-593273497</t>
  </si>
  <si>
    <t>-159695203</t>
  </si>
  <si>
    <t>-1906993064</t>
  </si>
  <si>
    <t>7598095425</t>
  </si>
  <si>
    <t>Příprava ke komplexním zkouškám závislosti UAB na přejezdovém zabezpečovací zařízení za 1 přejezd na 1 traťové koleji pro oba směry</t>
  </si>
  <si>
    <t>281919297</t>
  </si>
  <si>
    <t>Příprava ke komplexním zkouškám závislosti UAB na přejezdovém zabezpečovací zařízení za 1 přejezd na 1 traťové koleji pro oba směry - oživení, seřízení a nastavení zařízení s ohledem na postup jeho uvádění do provozu</t>
  </si>
  <si>
    <t>-294393474</t>
  </si>
  <si>
    <t>-1974632192</t>
  </si>
  <si>
    <t>1120405275</t>
  </si>
  <si>
    <t>7598095495</t>
  </si>
  <si>
    <t>Komplexní zkouška UAB na přejezdovém zabezpečovací zařízení (PZZ) za 1 přejezd na 1 traťové koleji pro oba směry</t>
  </si>
  <si>
    <t>-2141690394</t>
  </si>
  <si>
    <t>Komplexní zkouška UAB na přejezdovém zabezpečovací zařízení (PZZ) za 1 přejezd na 1 traťové koleji pro oba směry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</si>
  <si>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-1060589205</t>
  </si>
  <si>
    <t>1518361075</t>
  </si>
  <si>
    <t>924472246</t>
  </si>
  <si>
    <t>-1666460625</t>
  </si>
  <si>
    <t>1090573652</t>
  </si>
  <si>
    <t>501204699</t>
  </si>
  <si>
    <t>7598095635</t>
  </si>
  <si>
    <t>Vyhotovení revizní zprávy PZZ</t>
  </si>
  <si>
    <t>971699124</t>
  </si>
  <si>
    <t>Vyhotovení revizní zprávy PZZ - vykonání prohlídky a zkoušky pro napájení elektrického zařízení včetně vyhotovení revizní zprávy podle vyhl. 100/1995 Sb. a norem ČSN</t>
  </si>
  <si>
    <t>-513634618</t>
  </si>
  <si>
    <t>PS 02 - VON pro opravu zabezpečovacího zařízení</t>
  </si>
  <si>
    <t>VRN - Vedlejší rozpočtové náklady</t>
  </si>
  <si>
    <t>VRN</t>
  </si>
  <si>
    <t>Vedlejší rozpočtové náklady</t>
  </si>
  <si>
    <t>023101041</t>
  </si>
  <si>
    <t>Projektové práce Projektové práce v rozsahu ZRN (vyjma dále jmenované práce) přes 20 mil. Kč</t>
  </si>
  <si>
    <t>%</t>
  </si>
  <si>
    <t>-1287449691</t>
  </si>
  <si>
    <t>023122001</t>
  </si>
  <si>
    <t>Projektové práce Projektová dokumentace - přípravné práce Projekt opravy zabezpečovacích, sdělovacích, elektrických zařízení</t>
  </si>
  <si>
    <t>61060526</t>
  </si>
  <si>
    <t>Projektové práce Projektová dokumentace - přípravné práce Projekt opravy zabezpečovacích, sdělovacích, elektrických zařízení - V sazbě jsou započteny náklady na vyhotovení projektové dokumentace podle vyhlášky číslo 499/2006 Sb., a vyhlášky 146/2008 Sb., v rozsahu pro povolení stavby podle požadavku objednatele.</t>
  </si>
  <si>
    <t>023131011</t>
  </si>
  <si>
    <t>Projektové práce Dokumentace skutečného provedení zabezpečovacích, sdělovacích, elektrických zařízení</t>
  </si>
  <si>
    <t>-684258150</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</si>
  <si>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zpracování dat v digitální podobě v otevřené formě a její předání objednateli</t>
  </si>
  <si>
    <t>024101001</t>
  </si>
  <si>
    <t>Inženýrská činnost střežení pracovní skupiny zaměstnanců</t>
  </si>
  <si>
    <t>1845376717</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</si>
  <si>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</si>
  <si>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</si>
  <si>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1313208089</t>
  </si>
  <si>
    <t>033101001</t>
  </si>
  <si>
    <t>Provozní vlivy Rušení prací silničním provozem při výskytu aut za směnu 8,5 hod. do 250 - 2x PZS</t>
  </si>
  <si>
    <t>-137417507</t>
  </si>
  <si>
    <t>Provozní vlivy Rušení prací silničním provozem při výskytu aut za směnu 8,5 hod. do 250</t>
  </si>
  <si>
    <t>033121031</t>
  </si>
  <si>
    <t>Provozní vlivy Rušení prací železničním provozem širá trať nebo dopravny s kolejovým rozvětvením s počtem vlaků za směnu 8,5 hod. přes 100</t>
  </si>
  <si>
    <t>-1265020386</t>
  </si>
  <si>
    <t>PS 03 - Úprava sdělovacího zařízení</t>
  </si>
  <si>
    <t>PS 03.1 - Demontáž sdělovacích zařízení</t>
  </si>
  <si>
    <t>7590527160</t>
  </si>
  <si>
    <t>Demontáže nefunkčních kabelových závěrů/rozvaděčů a rozvodů</t>
  </si>
  <si>
    <t>188044224</t>
  </si>
  <si>
    <t>7596317040</t>
  </si>
  <si>
    <t>Demontáž rozhlasového zařízení pro neobsluhované zastávky</t>
  </si>
  <si>
    <t>2115295329</t>
  </si>
  <si>
    <t>Demontáž ovládání rozhlasového zařízení pro místní hlášení</t>
  </si>
  <si>
    <t>7596337030</t>
  </si>
  <si>
    <t>Demontáž reproduktoru</t>
  </si>
  <si>
    <t>365733305</t>
  </si>
  <si>
    <t>7596627010</t>
  </si>
  <si>
    <t>Demontáž hodin podružných 1-stranných</t>
  </si>
  <si>
    <t>-475824939</t>
  </si>
  <si>
    <t>7596627015</t>
  </si>
  <si>
    <t>Demontáž hodin podružných 2-stranných</t>
  </si>
  <si>
    <t>733222981</t>
  </si>
  <si>
    <t>7596817030</t>
  </si>
  <si>
    <t>Demontáž zapojovače Elmeg</t>
  </si>
  <si>
    <t>1994240923</t>
  </si>
  <si>
    <t>7596817090</t>
  </si>
  <si>
    <t>Demontáž zapojovače svírkového (náhradního) pro 10 okruhů nebo náhradní telefonní zapojovač</t>
  </si>
  <si>
    <t>-1959253244</t>
  </si>
  <si>
    <t>7596827010</t>
  </si>
  <si>
    <t>Demontáž ovládací skříňky zapojovačů pro ovládání 20 telefonních linek</t>
  </si>
  <si>
    <t>1711058473</t>
  </si>
  <si>
    <t>PS 03.2 - Úpravy zařízení EPS</t>
  </si>
  <si>
    <t>7596410020</t>
  </si>
  <si>
    <t>Ústředny Ústředna analogová 1 kruhová linka 128 adres, možnost rozšíření na 256 adres.Obsahuje desku systémovou, desku ovládání, zdroj, grafický displej, prostor na 2 aku 12V/12Ah</t>
  </si>
  <si>
    <t>581274626</t>
  </si>
  <si>
    <t>7592940325</t>
  </si>
  <si>
    <t>Baterie Staniční akumulátory Pb blok 12V/12 Ah, VRLA, připojení faston F2-6,3mm, životnost 6-9 let, cena včetně spojovacího materiálu a bateriového nosiče či stojanu</t>
  </si>
  <si>
    <t>1536166299</t>
  </si>
  <si>
    <t>7595600590</t>
  </si>
  <si>
    <t>Přenosová a datová zařízení Datové - modem Převodník RS 232 / ethernet</t>
  </si>
  <si>
    <t>-2011742067</t>
  </si>
  <si>
    <t>7491200260</t>
  </si>
  <si>
    <t>Elektroinstalační materiál Elektroinstalační lišty a kabelové žlaby Lišta LHD 40x20 vkládací bílá 2m</t>
  </si>
  <si>
    <t>-1037840254</t>
  </si>
  <si>
    <t>7596480420</t>
  </si>
  <si>
    <t>Měřící, zkušební a montážní přípravky a kabely Oranžový stíněný kabel 2x2x0,8, B2caS1D0</t>
  </si>
  <si>
    <t>-849147884</t>
  </si>
  <si>
    <t xml:space="preserve">Stíněný kabel 2x2x0,8, </t>
  </si>
  <si>
    <t>7590540564</t>
  </si>
  <si>
    <t xml:space="preserve">Slaboproudé rozvody, kabely pro přívod a vnitřní instalaci UTP/FTP </t>
  </si>
  <si>
    <t>-1286440335</t>
  </si>
  <si>
    <t>7492501740</t>
  </si>
  <si>
    <t>Kabely, vodiče, šňůry Cu - CYKY  (3x1,5)</t>
  </si>
  <si>
    <t>-1897227238</t>
  </si>
  <si>
    <t>Kabely, vodiče, šňůry Cu - nn  CYKY  (3Ax1,5)</t>
  </si>
  <si>
    <t>1870750198</t>
  </si>
  <si>
    <t>7596415015</t>
  </si>
  <si>
    <t>Montáž ústředny EPS analogová 1 kruhová linka 128 adres</t>
  </si>
  <si>
    <t>-2077117307</t>
  </si>
  <si>
    <t>Montáž ústředny EPS analogová 1 kruhová linka 128 adres - na určené místo, zapojení vodičů a linky, vedlejší signalizace, připojení sítě, akumulátorové baterie, uzemnění, akustické a světelné signalizace, zapojení vnitřních forem, seřízení a přezkoušení ústředny bez koncových zařízení, předání dokumentace a zaškolení obsluhy</t>
  </si>
  <si>
    <t>7596417015</t>
  </si>
  <si>
    <t>Demontáž ústředny EPS konvenční do 8 smyček</t>
  </si>
  <si>
    <t>-1241613474</t>
  </si>
  <si>
    <t>7596447005</t>
  </si>
  <si>
    <t>Demontáž prvku pro EPS  (čidlo, hlásič, spínač atd.)</t>
  </si>
  <si>
    <t>-77939453</t>
  </si>
  <si>
    <t>Demontáž prvku pro EPS, (čidlo, hlásič, spínač atd.)</t>
  </si>
  <si>
    <t>7598045060</t>
  </si>
  <si>
    <t>Zkoušení požární ústředny do 8 smyček</t>
  </si>
  <si>
    <t>-400719257</t>
  </si>
  <si>
    <t>Zkoušení požární ústředny  - podle technických podmínek a specifikací pro daný typ zařízení</t>
  </si>
  <si>
    <t>7598045100</t>
  </si>
  <si>
    <t>Systém EPS vyhotovení protokolu o funkční zkoušce</t>
  </si>
  <si>
    <t>-355020494</t>
  </si>
  <si>
    <t>Systém EPS vyhotovení protokolu o funkční zkoušce - podle technických podmínek a specifikací pro daný typ zařízení</t>
  </si>
  <si>
    <t>PS 03.3 - Úpravy zařízení EZS</t>
  </si>
  <si>
    <t>-2067311591</t>
  </si>
  <si>
    <t>7597125040</t>
  </si>
  <si>
    <t>Přeprogramování ústředny EZS</t>
  </si>
  <si>
    <t>1401704005</t>
  </si>
  <si>
    <t>Přeprogramování ústředny EZS - včetně  seřízení a přezkoušení funkce</t>
  </si>
  <si>
    <t>7597127010</t>
  </si>
  <si>
    <t>Demontáž příšlušenství pro zabezpečovací zařízení klávesnice (tabla)</t>
  </si>
  <si>
    <t>-1836164823</t>
  </si>
  <si>
    <t>7597127015</t>
  </si>
  <si>
    <t>Demontáž příšlušenství pro zabezpečovací zařízení rozvodné krabice - kontaktní</t>
  </si>
  <si>
    <t>-996219072</t>
  </si>
  <si>
    <t>7597127025</t>
  </si>
  <si>
    <t>Demontáž příšlušenství pro zabezpečovací zařízení koncentrátoru RIO s napaječem</t>
  </si>
  <si>
    <t>-464509545</t>
  </si>
  <si>
    <t>7597137010</t>
  </si>
  <si>
    <t>Demontáž prvku pro EZS (čidlo,snímač,siréna)</t>
  </si>
  <si>
    <t>-1671739409</t>
  </si>
  <si>
    <t>7598045015</t>
  </si>
  <si>
    <t>Zařízení EZS odzkoušení v rozsahu 1 ústředny</t>
  </si>
  <si>
    <t>1349957788</t>
  </si>
  <si>
    <t>Zařízení EZS odzkoušení v rozsahu 1 ústředny - přezkoušení funkce poplachových a ochranných smyček, jejich dovážení, přezkoušení vnější a dálkové signalizace, kontrola stavu a činnosti náhradního zdroje, silového přívodu a jeho jističů, uzemnění, vystavení protokolu a odevzdání do provozu</t>
  </si>
  <si>
    <t>7598045040</t>
  </si>
  <si>
    <t>Zařízení EZS vyhotovení protokolu o funkční zkoušce</t>
  </si>
  <si>
    <t>1824599126</t>
  </si>
  <si>
    <t>PS 03.4 - Úprava kamerového systému</t>
  </si>
  <si>
    <t>7596731114</t>
  </si>
  <si>
    <t>Kamerové systémy  NVR  IP+, sw pro IP kamery/enkodéry, licence pro 8 zařízení</t>
  </si>
  <si>
    <t>4179474</t>
  </si>
  <si>
    <t>7596731226</t>
  </si>
  <si>
    <t>Kamerové systémy  Přídavný HDD s kapacitou 3TB k DVR/NVR</t>
  </si>
  <si>
    <t>1699400994</t>
  </si>
  <si>
    <t xml:space="preserve">Kamerové systémy  Přídavný HDD s kapacitou 3TB k DVR/NVR </t>
  </si>
  <si>
    <t>7596810545</t>
  </si>
  <si>
    <t>Telefonní zapojovače Malá sdělovací technika pro ČD Zálohovaný zdroj UPS 230V/1000VA/19“ RACK pro záznamový systém REVOC</t>
  </si>
  <si>
    <t>-1006638531</t>
  </si>
  <si>
    <t xml:space="preserve"> Zálohovaný zdroj UPS 230V/1000VA/19“ RACK </t>
  </si>
  <si>
    <t>7595600100</t>
  </si>
  <si>
    <t>Switch L3, 24 / 48 portů, optické rozhraní 1Gb SM</t>
  </si>
  <si>
    <t>298152559</t>
  </si>
  <si>
    <t xml:space="preserve"> Switch L3, 24 / 48 portů, optické rozhraní 1Gb SM</t>
  </si>
  <si>
    <t>7596720002</t>
  </si>
  <si>
    <t>3 Mpx venkovní válečková IP kamera s IR, antivandal</t>
  </si>
  <si>
    <t>99075185</t>
  </si>
  <si>
    <t xml:space="preserve"> 3 Mpx venkovní válečková IP kamera s IR, antivandal</t>
  </si>
  <si>
    <t>7596720007</t>
  </si>
  <si>
    <t>Objektiv 1/3" DC  pro megapixelové kamery; f = 2,8-8mm / F = 1.2-360, IR korekční</t>
  </si>
  <si>
    <t>-1561070352</t>
  </si>
  <si>
    <t>7596731056</t>
  </si>
  <si>
    <t>Licence pro připojení  jedné IP kamery</t>
  </si>
  <si>
    <t>173047389</t>
  </si>
  <si>
    <t xml:space="preserve"> Licence pro připojení  jedné IP kamery</t>
  </si>
  <si>
    <t>7596720009</t>
  </si>
  <si>
    <t>Venkovní ocelový rozvaděč pro komplexní řešení venkovních kamerových bodů, osazený</t>
  </si>
  <si>
    <t>-1017043324</t>
  </si>
  <si>
    <t xml:space="preserve"> Venkovní ocelový rozvaděč pro komplexní řešení venkovních kamerových bodů, osazený</t>
  </si>
  <si>
    <t>7596720012</t>
  </si>
  <si>
    <t>Díly televizních zařízení Montážní sada pro venkovní ocelový rozvaděč pro komplexní řešení venkovních kamerových bodů</t>
  </si>
  <si>
    <t>-735969444</t>
  </si>
  <si>
    <t xml:space="preserve"> Montážní sada pro venkovní ocelový rozvaděč pro komplexní řešení venkovních kamerových bodů</t>
  </si>
  <si>
    <t>7596730108</t>
  </si>
  <si>
    <t>Adaptér pro montáž na sloup</t>
  </si>
  <si>
    <t>860776405</t>
  </si>
  <si>
    <t>Převodník optika / ethernet</t>
  </si>
  <si>
    <t>591427009</t>
  </si>
  <si>
    <t xml:space="preserve"> Převodník optika / ethernet</t>
  </si>
  <si>
    <t>7596731380</t>
  </si>
  <si>
    <t>Transformátor  230V/24VAC</t>
  </si>
  <si>
    <t>-660320695</t>
  </si>
  <si>
    <t>7496701330</t>
  </si>
  <si>
    <t>Napájecí zdroj , 24VDC</t>
  </si>
  <si>
    <t>-2128763741</t>
  </si>
  <si>
    <t xml:space="preserve"> Napájecí zdroj , 24VDC</t>
  </si>
  <si>
    <t>7494003124</t>
  </si>
  <si>
    <t>Jističe  10 kA 1-pólové In 10 A, Ue AC 230 V / DC 72 V, charakteristika B, 1pól, Icn 10 kA</t>
  </si>
  <si>
    <t>-2023741766</t>
  </si>
  <si>
    <t>7494003290</t>
  </si>
  <si>
    <t>Jističe  10 kA 2-pólové In 10 A, Ue AC 230/400 V / DC 144 V, charakteristika B, 2pól, Icn 10 kA</t>
  </si>
  <si>
    <t>802826540</t>
  </si>
  <si>
    <t xml:space="preserve"> Jističe  10 kA 2-pólové In 10 A, Ue AC 230/400 V / DC 144 V, charakteristika B, 2pól, Icn 10 kA</t>
  </si>
  <si>
    <t>7590560569</t>
  </si>
  <si>
    <t>Optický patchcord do 2 m</t>
  </si>
  <si>
    <t>1799316239</t>
  </si>
  <si>
    <t xml:space="preserve"> Optický patchcord do 2 m</t>
  </si>
  <si>
    <t>7590540554</t>
  </si>
  <si>
    <t>Slaboproudé rozvody, kabely pro přívod a vnitřní instalaci UTP/FTP kategorie 5e 100Mhz  1 Gbps FTP propojovací kabel RJ45/RJ45 3m</t>
  </si>
  <si>
    <t>-740850974</t>
  </si>
  <si>
    <t xml:space="preserve"> FTP propojovací kabel  3m</t>
  </si>
  <si>
    <t>7590560651</t>
  </si>
  <si>
    <t>Rozvaděč optický pro 12 vláken (vana)</t>
  </si>
  <si>
    <t>-678890505</t>
  </si>
  <si>
    <t xml:space="preserve"> Rozvaděč optický pro 12 vláken (vana)</t>
  </si>
  <si>
    <t>7590560589</t>
  </si>
  <si>
    <t>Kazeta pro uložení svárů</t>
  </si>
  <si>
    <t>1162828343</t>
  </si>
  <si>
    <t xml:space="preserve"> Kazeta pro uložení svárů</t>
  </si>
  <si>
    <t>7590560579</t>
  </si>
  <si>
    <t>Optický pigtail SM do 2 m</t>
  </si>
  <si>
    <t>1351227192</t>
  </si>
  <si>
    <t>7593501135</t>
  </si>
  <si>
    <t>Trasy kabelového vedení Chráničky optického kabelu HDPE Mikrotrubička HDPE 14/12 mm</t>
  </si>
  <si>
    <t>2129521387</t>
  </si>
  <si>
    <t>7590560004</t>
  </si>
  <si>
    <t>Optické kabely Optické kabely střední konstrukce pro záfuk, přifuk do HDPE chráničky 4 vl. 1x4 vl./trubička, HDPE plášť 8,1 mm (6 el.)</t>
  </si>
  <si>
    <t>75082192</t>
  </si>
  <si>
    <t>7492501770</t>
  </si>
  <si>
    <t>Kabel Cu, plastová izolace CYKY   (3x 2,5)</t>
  </si>
  <si>
    <t>-1438529297</t>
  </si>
  <si>
    <t>7596330050</t>
  </si>
  <si>
    <t>Větve rozhlasového zařízení Stožár pro 2 repro pozink. bez příslušens (HM0316849990131)</t>
  </si>
  <si>
    <t>-358307077</t>
  </si>
  <si>
    <t xml:space="preserve"> Stožár pro 2 repro pozink. bez příslušens (HM0316849990131)</t>
  </si>
  <si>
    <t>7596950240</t>
  </si>
  <si>
    <t xml:space="preserve">Ocelové stožáry Základ podl.pod stož. </t>
  </si>
  <si>
    <t>-752912110</t>
  </si>
  <si>
    <t>7592520300</t>
  </si>
  <si>
    <t>Dálková diagnostika Licence pro připojení kamery do systému KAC</t>
  </si>
  <si>
    <t>871191251</t>
  </si>
  <si>
    <t>2043663420</t>
  </si>
  <si>
    <t>7590545050</t>
  </si>
  <si>
    <t>Uložení kabelu CYKY do žlabového rozvodu  do 4 x 10 mm</t>
  </si>
  <si>
    <t>-1602477827</t>
  </si>
  <si>
    <t>Uložení kabelu CYKY do žlabového rozvodu  do 4 x 10 mm - odvinutí, naměření a položení šňůry  do kabelovodu, žlabu včetně uchycení v ohybech, zakrytí žlabu a zaizolování konců kabelu, prozvonění a označení</t>
  </si>
  <si>
    <t>7590565012</t>
  </si>
  <si>
    <t>Spojování a ukončení kabelů optických v optickém rozvaděči pro 12 vláken</t>
  </si>
  <si>
    <t>-1607773031</t>
  </si>
  <si>
    <t>Spojování a ukončení kabelů optických v optickém rozvaděči pro 12 vláken - práce spojené s montáží specifikované kabelizace specifikovaným způsobem</t>
  </si>
  <si>
    <t>7590565030</t>
  </si>
  <si>
    <t>Spojování a ukončení kabelů optických instalace do spojky nebo rozvaděče</t>
  </si>
  <si>
    <t>vlákno</t>
  </si>
  <si>
    <t>1098720782</t>
  </si>
  <si>
    <t>Spojování a ukončení kabelů optických instalace do spojky nebo rozvaděče - práce spojené s montáží specifikované kabelizace specifikovaným způsobem</t>
  </si>
  <si>
    <t>7590565050</t>
  </si>
  <si>
    <t>Spojování a ukončení kabelů optických svár optického vlákna ve spojce (rozvaděči) do 36 vláken</t>
  </si>
  <si>
    <t>1960423855</t>
  </si>
  <si>
    <t>Spojování a ukončení kabelů optických svár optického vlákna ve spojce (rozvaděči) do 36 vláken - práce spojené s montáží specifikované kabelizace specifikovaným způsobem</t>
  </si>
  <si>
    <t>7590565125</t>
  </si>
  <si>
    <t>Uložení a propojení propojovací šňůry (patchcord) s konektory</t>
  </si>
  <si>
    <t>230614820</t>
  </si>
  <si>
    <t>7590565210</t>
  </si>
  <si>
    <t>Optimalizace provozu převedení provozu v optickém kabelu</t>
  </si>
  <si>
    <t>381916885</t>
  </si>
  <si>
    <t>7593505200</t>
  </si>
  <si>
    <t>Uložení HDPE trubky pro optický kabel do kabelového žlabu</t>
  </si>
  <si>
    <t>-1041569889</t>
  </si>
  <si>
    <t>7593505310</t>
  </si>
  <si>
    <t>Zatažení optického kabelu do ochranné HDPE trubky</t>
  </si>
  <si>
    <t>932241073</t>
  </si>
  <si>
    <t>7596735015</t>
  </si>
  <si>
    <t>Montáž kamery v krytu</t>
  </si>
  <si>
    <t>1091735946</t>
  </si>
  <si>
    <t>Montáž kamery v krytu - posazení na konzoli, přišroubování, připojení napájení, zapojení konektoru ovládacího, mechanické nastavení, utěsnění šroubů a přívodů, úprava a zaizolování</t>
  </si>
  <si>
    <t>7596735065</t>
  </si>
  <si>
    <t>Zprovoznění kamery venkovní</t>
  </si>
  <si>
    <t>485903136</t>
  </si>
  <si>
    <t>7596735150</t>
  </si>
  <si>
    <t>Montáž zdroje kamery NG</t>
  </si>
  <si>
    <t>-1852815777</t>
  </si>
  <si>
    <t>Montáž zdroje kamery</t>
  </si>
  <si>
    <t>7596735160</t>
  </si>
  <si>
    <t>Montáž  skříně</t>
  </si>
  <si>
    <t>-149870077</t>
  </si>
  <si>
    <t>7596735210</t>
  </si>
  <si>
    <t>Instalace software kamerového systému/1server</t>
  </si>
  <si>
    <t>-654127057</t>
  </si>
  <si>
    <t>7596735220</t>
  </si>
  <si>
    <t>Nastavení a oživení kamerového systému 1 kamera stacionární</t>
  </si>
  <si>
    <t>-1220063964</t>
  </si>
  <si>
    <t>7596737010</t>
  </si>
  <si>
    <t>Demontáž kamery bez krytu</t>
  </si>
  <si>
    <t>1062285166</t>
  </si>
  <si>
    <t>7598035005</t>
  </si>
  <si>
    <t>Měření parametrů optického kabelu na třech vlnových délkách metodou OTDR a TM na skládce, kabelu do 8 vláken</t>
  </si>
  <si>
    <t>745527874</t>
  </si>
  <si>
    <t>Měření parametrů optického kabelu na třech vlnových délkách metodou OTDR a TM na skládce, kabelu do 8 vláken - včetně vyhotovení měřícího protokolu</t>
  </si>
  <si>
    <t>7598035170</t>
  </si>
  <si>
    <t>Kontrola tlakutěsnosti HDPE trubky v úseku do 2 000 m</t>
  </si>
  <si>
    <t>-1528691400</t>
  </si>
  <si>
    <t>7598035190</t>
  </si>
  <si>
    <t>Kontrola průchodnosti trubky pro optický kabel</t>
  </si>
  <si>
    <t>km</t>
  </si>
  <si>
    <t>98396667</t>
  </si>
  <si>
    <t>7598095661</t>
  </si>
  <si>
    <t>Vyhotovení revizní zprávy kamerový systém</t>
  </si>
  <si>
    <t>-2060695812</t>
  </si>
  <si>
    <t>Vyhotovení revizní zprávy kamerový systém - vykonání prohlídky a zkoušky pro napájení elektrického zařízení včetně vyhotovení revizní zprávy podle vyhl. 100/1995 Sb. a norem ČSN</t>
  </si>
  <si>
    <t>PS 03.5 - Úprava DDTS ŽDS</t>
  </si>
  <si>
    <t>7496756540</t>
  </si>
  <si>
    <t>Montáž dálkové diagnostiky TS ŽDC SW integrace jiného (nekategorizovaného) TLS dle specifikace v TZ</t>
  </si>
  <si>
    <t>1891352697</t>
  </si>
  <si>
    <t>Montáž dálkové diagnostiky TS ŽDC SW integrace jiného (nekategorizovaného) TLS dle specifikace v TZ - licence s potřebnými protokoly MODBUS, DBNet, S-Net, IEC 60870-5-104 atd., parametrizace a naplnění datových, technologických, telemetrických a řídicích struktur</t>
  </si>
  <si>
    <t>7496756600</t>
  </si>
  <si>
    <t>Montáž dálkové diagnostiky TS ŽDC SW integrace jednoho rozváděče nebo ústředny z technologického systému integrované žst/zast. (EOV, OSV, EPS, EZS, ASHS, EPZ, …) do integračního serveru</t>
  </si>
  <si>
    <t>-99742380</t>
  </si>
  <si>
    <t>7592525180</t>
  </si>
  <si>
    <t>Odzkoušení programového vybavení po montáži nebo úpravě DDTS ŽDC</t>
  </si>
  <si>
    <t>-96388079</t>
  </si>
  <si>
    <t>Odzkoušení programového vybavení po montáži nebo úpravě DDTS ŽDC - nově provedených úprav nebo nově doplněných systémů TLS na zařízení Ink a InS</t>
  </si>
  <si>
    <t>PS 04 - MOK</t>
  </si>
  <si>
    <t>M -   Práce a dodávky M</t>
  </si>
  <si>
    <t xml:space="preserve">    46-M -   Zemní práce při extr.mont.pracích</t>
  </si>
  <si>
    <t>7595600050</t>
  </si>
  <si>
    <t>Přenosová a datová zařízení Přenosové 1G ethernet Switch L3, 24 portů 10 / 100 / 1000</t>
  </si>
  <si>
    <t>1062024883</t>
  </si>
  <si>
    <t>7593501195</t>
  </si>
  <si>
    <t>Trasy kabelového vedení Spojky šroubovací pro chráničky optického kabelu HDPE 5050 průměr 40 mm</t>
  </si>
  <si>
    <t>1542783541</t>
  </si>
  <si>
    <t>7595600270</t>
  </si>
  <si>
    <t>Přenosová a datová zařízení Datové - router Průmyslový switch LAN RING</t>
  </si>
  <si>
    <t>-1372202380</t>
  </si>
  <si>
    <t>7590560014</t>
  </si>
  <si>
    <t>Optické kabely Optické kabely střední konstrukce pro záfuk, přifuk do HDPE chráničky 6 vl. 1x6 vl./trubička, HDPE plášť 8,1 mm (6 el.)</t>
  </si>
  <si>
    <t>-815064919</t>
  </si>
  <si>
    <t>7590520839</t>
  </si>
  <si>
    <t>Venkovní vedení kabelová - metalické sítě Plněné, armované Al dráty, ochranný obal z PE 4x0,6 TCEPKPFLEZE 5 x 4 x 0,6</t>
  </si>
  <si>
    <t>ÚOŽI 2021 01</t>
  </si>
  <si>
    <t>256</t>
  </si>
  <si>
    <t>1101935660</t>
  </si>
  <si>
    <t>7590550014</t>
  </si>
  <si>
    <t>Forma kabelová, drátová a doplňky vnitřní instalace Montážní rám pro LSA lišty hloubky 12,3 pozice</t>
  </si>
  <si>
    <t>634104685</t>
  </si>
  <si>
    <t>7590550194</t>
  </si>
  <si>
    <t>Forma kabelová, drátová a doplňky vnitřní instalace LSA lišty LSA-PLUS lišta rozpojovací 2/10</t>
  </si>
  <si>
    <t>1048930334</t>
  </si>
  <si>
    <t>7590560034</t>
  </si>
  <si>
    <t>Optické kabely Optické kabely střední konstrukce pro záfuk, přifuk do HDPE chráničky 12 vl.1x12 vl./trubička, HDPE plášť 8,1 mm (6 el.)</t>
  </si>
  <si>
    <t>510365359</t>
  </si>
  <si>
    <t>7593501125</t>
  </si>
  <si>
    <t>Trasy kabelového vedení Chráničky optického kabelu HDPE 6040 průměr 40/33 mm</t>
  </si>
  <si>
    <t>-1482428206</t>
  </si>
  <si>
    <t>7593500090</t>
  </si>
  <si>
    <t>Trasy kabelového vedení Kabelové žlaby (100x100) spodní + vrchní díl plast</t>
  </si>
  <si>
    <t>2144241159</t>
  </si>
  <si>
    <t>Optické kabely Spojky a příslušenství pro optické sítě Ostatní Optický patchcord do 5 m</t>
  </si>
  <si>
    <t>1858497729</t>
  </si>
  <si>
    <t>Optické kabely Spojky a příslušenství pro optické sítě Ostatní Rozvaděč optický pro 144 vláken (vana)</t>
  </si>
  <si>
    <t>-1069859035</t>
  </si>
  <si>
    <t>7493601300</t>
  </si>
  <si>
    <t>Kabelové a zásuvkové skříně, elektroměrové rozvaděče Prázdné skříně a pilíře Skříň plastová kompaktní pilíř včetně základu, IP44, šířka do 600 mm, výška do 1.000 mm, hloubka do 400 mm, PUR lak</t>
  </si>
  <si>
    <t>-1562950109</t>
  </si>
  <si>
    <t>7590550199</t>
  </si>
  <si>
    <t>Forma kabelová, drátová a doplňky vnitřní instalace LSA lišty Zemnící lišta pro moduly 2/10</t>
  </si>
  <si>
    <t>1084570955</t>
  </si>
  <si>
    <t>7593310625</t>
  </si>
  <si>
    <t>Konstrukční díly RACK 19" 27U 600x600 na kolečkách, kovový, prosklené dveře, ventilační jednotka horní, rozvodný panel 230V s přepěťovou ochranou a 5 zásuvkami</t>
  </si>
  <si>
    <t>-987118052</t>
  </si>
  <si>
    <t xml:space="preserve">  Práce a dodávky M</t>
  </si>
  <si>
    <t>46-M</t>
  </si>
  <si>
    <t xml:space="preserve">  Zemní práce při extr.mont.pracích</t>
  </si>
  <si>
    <t>7593500595</t>
  </si>
  <si>
    <t>Trasy kabelového vedení Kabelové krycí desky a pásy Fólie výstražná modrá š. 20 cm</t>
  </si>
  <si>
    <t>-1423043169</t>
  </si>
  <si>
    <t>-752844323</t>
  </si>
  <si>
    <t>7590525670</t>
  </si>
  <si>
    <t>Montáž ukončení celoplastového kabelu v závěru nebo rozvaděči se zářezovými svorkovnicemi zářezová technologie LSA do 10 čtyřek</t>
  </si>
  <si>
    <t>-849387967</t>
  </si>
  <si>
    <t>7590525725</t>
  </si>
  <si>
    <t>Montáž svorkovnice LSA-PLUS</t>
  </si>
  <si>
    <t>1219119100</t>
  </si>
  <si>
    <t>951675821</t>
  </si>
  <si>
    <t>7593315010</t>
  </si>
  <si>
    <t>Montáž montážního rámu LSA-PLUS</t>
  </si>
  <si>
    <t>820669055</t>
  </si>
  <si>
    <t>Montáž montážního rámu LSA-PLUS - usazení montážního rámu na místo určení</t>
  </si>
  <si>
    <t>7593315020</t>
  </si>
  <si>
    <t>Montáž zářezové lišty LSA-PLUS</t>
  </si>
  <si>
    <t>-1490667009</t>
  </si>
  <si>
    <t>7593505104</t>
  </si>
  <si>
    <t>Zatažení 1 až 4 ks ochranné trubky HDPE do jednoho otvoru kabelovodu nebo kolektoru</t>
  </si>
  <si>
    <t>205384733</t>
  </si>
  <si>
    <t>442272277</t>
  </si>
  <si>
    <t>7593505220</t>
  </si>
  <si>
    <t>Montáž spojky Plasson na HDPE trubce rovné nebo redukční</t>
  </si>
  <si>
    <t>-1440583330</t>
  </si>
  <si>
    <t>-117839452</t>
  </si>
  <si>
    <t>7595605170</t>
  </si>
  <si>
    <t>Montáž routeru (směrovače), switche (přepínače) a huby (rozbočovače) instalace a konfigurace routeru upevněného expertní</t>
  </si>
  <si>
    <t>1786690372</t>
  </si>
  <si>
    <t>7598025005</t>
  </si>
  <si>
    <t>Měření dálkových kabelů stejnosměrné kontrolní kabelů čtyřky</t>
  </si>
  <si>
    <t>-1505109503</t>
  </si>
  <si>
    <t>7598035050</t>
  </si>
  <si>
    <t>Měření parametrů optického kabelu na třech vlnových délkách metodou OTDR a TM po položení nebo zavěšení, kabelu do 8 vláken - včetně vyhotovení měřícího protokolu</t>
  </si>
  <si>
    <t>821884691</t>
  </si>
  <si>
    <t>7598035055</t>
  </si>
  <si>
    <t>Měření parametrů optického kabelu na třech vlnových délkách metodou OTDR a TM po položení nebo zavěšení, kabelu s 12 vlákny - včetně vyhotovení měřícího protokolu</t>
  </si>
  <si>
    <t>1827604763</t>
  </si>
  <si>
    <t>-1228346419</t>
  </si>
  <si>
    <t>-517828011</t>
  </si>
  <si>
    <t>7598035206</t>
  </si>
  <si>
    <t>Nastavení a konfigurace přenosové a datové sítě, např. firewall, switchů, routerů, modemů</t>
  </si>
  <si>
    <t>-866005285</t>
  </si>
  <si>
    <t>R7593405280</t>
  </si>
  <si>
    <t>Montáž žlabu PVC šíře 100-200mm, vč. víka</t>
  </si>
  <si>
    <t>4394714</t>
  </si>
  <si>
    <t>PS 05 - DDTS ŽDC</t>
  </si>
  <si>
    <t>7496756061</t>
  </si>
  <si>
    <t>Montáž dálkové diagnostiky TS ŽDC doplnění aplikace integračního serveru o technologický systém</t>
  </si>
  <si>
    <t>-902657001</t>
  </si>
  <si>
    <t>7496756102</t>
  </si>
  <si>
    <t>Montáž dálkové diagnostiky TS ŽDC zaškolení obsluhy</t>
  </si>
  <si>
    <t>-1949456528</t>
  </si>
  <si>
    <t>7496756250</t>
  </si>
  <si>
    <t>Montáž dálkové diagnostiky TS ŽDC závěrečná zkouška</t>
  </si>
  <si>
    <t>-666304735</t>
  </si>
  <si>
    <t>Montáž dálkové diagnostiky TS ŽDC závěrečná zkouška - komplexní vyzkoušení zařízení DDTS ŽDC</t>
  </si>
  <si>
    <t>7496756310</t>
  </si>
  <si>
    <t>Montáž dálkové diagnostiky TS ŽDC úprava konfigurace stávajícího klientského pracoviště pro zobrazení nově integrovaných TLS</t>
  </si>
  <si>
    <t>-924833396</t>
  </si>
  <si>
    <t>Montáž dálkové diagnostiky TS ŽDC úprava konfigurace stávajícího klientského pracoviště pro zobrazení nově integrovaných TLS - úprava uživatelských oprávnění, licence, protokoly ČSN EN 60870-5-104, XML</t>
  </si>
  <si>
    <t>7496756580</t>
  </si>
  <si>
    <t>Montáž dálkové diagnostiky TS ŽDC konfigurace přenosů dat ze systémů TLS do datových struktur</t>
  </si>
  <si>
    <t>-1884953134</t>
  </si>
  <si>
    <t>Montáž dálkové diagnostiky TS ŽDC konfigurace přenosů dat ze systémů TLS do datových struktur - odladění a ověření, funkční zkoušky</t>
  </si>
  <si>
    <t>292333121</t>
  </si>
  <si>
    <t>7592525020</t>
  </si>
  <si>
    <t>Doplnění aplikačního SW DDTS ŽDC o jednoho nového kompletního TLS u terminálového serveru TeS</t>
  </si>
  <si>
    <t>660065653</t>
  </si>
  <si>
    <t>7592525025</t>
  </si>
  <si>
    <t>Doplnění aplikačního SW DDTS ŽDC o dohled jednoho TLS v dispečerské klientské aplikaci</t>
  </si>
  <si>
    <t>504245203</t>
  </si>
  <si>
    <t>PS 06 - DŘT</t>
  </si>
  <si>
    <t>7496753018</t>
  </si>
  <si>
    <t>Montáž SKŘ - DŘT, IPC, PLC doplnění stávajícího programu o datovou komunikaci s nadřazeným řídícím systémem, oživení a odzkoušení PLC automatu pro zařízení DŘT, SKŘ, DDTS</t>
  </si>
  <si>
    <t>922328772</t>
  </si>
  <si>
    <t>Montáž SKŘ - DŘT, IPC, PLC doplnění stávajícího programu o datovou komunikaci s nadřazeným řídícím systémem, oživení a odzkoušení PLC automatu pro zařízení DŘT, SKŘ, DDTS - celkový počet do 64 binárních vstupů a výstupů, 16 analogových vstupů/výstupů a 3 komunikačních sběrnic</t>
  </si>
  <si>
    <t>123964941</t>
  </si>
  <si>
    <t>7597111256</t>
  </si>
  <si>
    <t>EZS Dveřní kontakt pro montáž z vnitřní strany dveří, na svorkách při zavření dveří odpor blízký nule a při otevření dveří odpor blízký nekonečnu</t>
  </si>
  <si>
    <t>1393014572</t>
  </si>
  <si>
    <t>7596440060</t>
  </si>
  <si>
    <t>Hlásiče Interaktivní a adresovatelné hlásiče Hlásič kouře optický interaktivní</t>
  </si>
  <si>
    <t>1174467325</t>
  </si>
  <si>
    <t>7496753050</t>
  </si>
  <si>
    <t>Montáž SKŘ - DŘT, IPC, PLC připojení, oživení a zprovoznění přenosové cesty v objektu ŽST</t>
  </si>
  <si>
    <t>1914491561</t>
  </si>
  <si>
    <t>7496753060</t>
  </si>
  <si>
    <t>Montáž SKŘ - DŘT, IPC, PLC provozní zkoušky telemechanické jednotky v objektu ŽST</t>
  </si>
  <si>
    <t>2072252262</t>
  </si>
  <si>
    <t>7496700260</t>
  </si>
  <si>
    <t>DŘT, SKŘ, Elektrodispečink, DDTS DŘT a SKŘ skříně pro automatizaci Základní switche, switche s podporou POE, konfigurovatelné switche, průmyslové switche do RACKu, vysokorychlostní modemy Datový switch 4x ethernet 10/100Base T (průmyslové provedení)</t>
  </si>
  <si>
    <t>-176807750</t>
  </si>
  <si>
    <t>7496754040</t>
  </si>
  <si>
    <t>Elektrodispečink SKŘ-DŘT úprava struktur a řídících programových tabulek ŘS ED pro objekt ŽST</t>
  </si>
  <si>
    <t>2012631979</t>
  </si>
  <si>
    <t>7496700780</t>
  </si>
  <si>
    <t>DŘT, SKŘ, Elektrodispečink, DDTS DŘT a SKŘ skříně pro automatizaci Periférie Základní programové vybavení tlm. jednotky pro objekt ŽST</t>
  </si>
  <si>
    <t>336520303</t>
  </si>
  <si>
    <t>7496700840</t>
  </si>
  <si>
    <t>DŘT, SKŘ, Elektrodispečink, DDTS DŘT a SKŘ skříně pro automatizaci Periférie SW-ovladače komunikace, parametrizace na ED - pro jeden objekt (ŽST, NS, SpS, TS)</t>
  </si>
  <si>
    <t>-2132415796</t>
  </si>
  <si>
    <t>7496754074</t>
  </si>
  <si>
    <t>Elektrodispečink SKŘ-DŘT zprovoznění systému s novými daty pro objekt ŽST</t>
  </si>
  <si>
    <t>1239136254</t>
  </si>
  <si>
    <t>7496754084</t>
  </si>
  <si>
    <t>Elektrodispečink SKŘ-DŘT verifikace signálů a povelů s novými daty pro objekt ŽST</t>
  </si>
  <si>
    <t>1197903915</t>
  </si>
  <si>
    <t>7496754092</t>
  </si>
  <si>
    <t>Elektrodispečink SKŘ-DŘT komplexní vyzkoušení ŘS ED</t>
  </si>
  <si>
    <t>1994911300</t>
  </si>
  <si>
    <t>7496755010</t>
  </si>
  <si>
    <t>Montáž SKŘ-DŘT, čidla dveřního kontaktu signalizačního</t>
  </si>
  <si>
    <t>990518556</t>
  </si>
  <si>
    <t>Montáž SKŘ-DŘT, čidla dveřního kontaktu signalizačního - montáž zařízení, instalaci a uvedení do provozu, předepsaných zkoušek a vystavení protokolů a výchozí revize, účast na komplexním vyzkoušení ŘS jako celku, cenu dodavatelské dokumentace</t>
  </si>
  <si>
    <t>-525618384</t>
  </si>
  <si>
    <t>7496773010</t>
  </si>
  <si>
    <t>Demontáž SKŘ-DŘT, čidla dveřního kontaktu signalizačního</t>
  </si>
  <si>
    <t>524895423</t>
  </si>
  <si>
    <t>7596415010</t>
  </si>
  <si>
    <t>Montáž ústředny EPS konvenční pro 1 smyčku</t>
  </si>
  <si>
    <t>1292298746</t>
  </si>
  <si>
    <t>Montáž ústředny EPS konvenční pro 1 smyčku - na určené místo, zapojení vodičů a linky, vedlejší signalizace, připojení sítě, akumulátorové baterie, uzemnění, akustické a světelné signalizace, zapojení vnitřních forem, seřízení a přezkoušení ústředny bez koncových zařízení, předání dokumentace a zaškolení obsluhy</t>
  </si>
  <si>
    <t>7596445005</t>
  </si>
  <si>
    <t>Montáž prvku pro EPS, ASHS (čidlo, hlásič, spínač atd.)</t>
  </si>
  <si>
    <t>-2077790940</t>
  </si>
  <si>
    <t>Demontáž prvku pro EPS, ASHS (čidlo, hlásič, spínač atd.)</t>
  </si>
  <si>
    <t>2061597683</t>
  </si>
  <si>
    <t>7598045010</t>
  </si>
  <si>
    <t>Revize spínače koncového</t>
  </si>
  <si>
    <t>1265729992</t>
  </si>
  <si>
    <t>Revize spínače koncového - vyhledání krabice dle projektu, demontáž víčka, přezkoušení funkce, zakrytování</t>
  </si>
  <si>
    <t>1894107313</t>
  </si>
  <si>
    <t>731241766</t>
  </si>
  <si>
    <t>7598045045</t>
  </si>
  <si>
    <t>Měření 1 úseku smyčky</t>
  </si>
  <si>
    <t>-1631373294</t>
  </si>
  <si>
    <t>7598045055</t>
  </si>
  <si>
    <t>Přezkoušení čidla automatického hlásiče</t>
  </si>
  <si>
    <t>-2020197330</t>
  </si>
  <si>
    <t>7598045090</t>
  </si>
  <si>
    <t>Systém EPS naprogramování ústředny</t>
  </si>
  <si>
    <t>218520570</t>
  </si>
  <si>
    <t>Systém EPS naprogramování ústředny - podle technických podmínek a specifikací pro daný typ zařízení</t>
  </si>
  <si>
    <t>7598045095</t>
  </si>
  <si>
    <t>Systém EPS zaškolení obsluhy</t>
  </si>
  <si>
    <t>-2043708729</t>
  </si>
  <si>
    <t>Systém EPS zaškolení obsluhy - podle technických podmínek a specifikací pro daný typ zařízení</t>
  </si>
  <si>
    <t>PS 07 - Trafostanice</t>
  </si>
  <si>
    <t>7495400090</t>
  </si>
  <si>
    <t>Transformátory Transformátory 3-f, 6/0,4 kV - olejové hermetizované do 100kVA</t>
  </si>
  <si>
    <t>-350356691</t>
  </si>
  <si>
    <t>7494004778</t>
  </si>
  <si>
    <t>Kompaktní jističe Kompaktní jističe do 160A 3-pól 3pól, In 80 A, Icu 25 kA, charakteristika distribuční D, nastavení IR 63 - 80 A, Cu/Al kabely 2,5 - 95 mm2</t>
  </si>
  <si>
    <t>-495244300</t>
  </si>
  <si>
    <t>7494004772</t>
  </si>
  <si>
    <t>Kompaktní jističe Kompaktní jističe do 160A 3-pól 3pól, In 40 A, Icu 25 kA, charakteristika distribuční D, nastavení IR 32 - 40 A, Cu/Al kabely 2,5 - 95 mm2</t>
  </si>
  <si>
    <t>348614205</t>
  </si>
  <si>
    <t>7492501900</t>
  </si>
  <si>
    <t>Kabely, vodiče, šňůry Cu - nn Kabel silový 4 a 5-žílový Cu, plastová izolace CYKY 4J25 (4Bx25)</t>
  </si>
  <si>
    <t>-959946470</t>
  </si>
  <si>
    <t>7492554012</t>
  </si>
  <si>
    <t>Montáž kabelů 4- a 5-žílových Cu do 25 mm2</t>
  </si>
  <si>
    <t>2031453322</t>
  </si>
  <si>
    <t>Montáž kabelů 4- a 5-žílových Cu do 25 mm2 - uložení do země, chráničky, na rošty, pod omítku apod.</t>
  </si>
  <si>
    <t>7492752012</t>
  </si>
  <si>
    <t>Montáž ukončení kabelů nn kabelovou spojkou 3/4/5 - žílové kabely s plastovou izolací do 35 mm2</t>
  </si>
  <si>
    <t>-1854999411</t>
  </si>
  <si>
    <t>Montáž ukončení kabelů nn kabelovou spojkou 3/4/5 - žílové kabely s plastovou izolací do 35 mm2 - včetně odizolování pláště a izolace žil kabelu, včetně ukončení žil a stínění - oko</t>
  </si>
  <si>
    <t>7492752016</t>
  </si>
  <si>
    <t>Montáž ukončení kabelů nn kabelovou spojkou 3/4/5 - žílové kabely s plastovou izolací do 120 mm2</t>
  </si>
  <si>
    <t>-1996232441</t>
  </si>
  <si>
    <t>Montáž ukončení kabelů nn kabelovou spojkou 3/4/5 - žílové kabely s plastovou izolací do 120 mm2 - včetně odizolování pláště a izolace žil kabelu, včetně ukončení žil a stínění - oko</t>
  </si>
  <si>
    <t>7494352010</t>
  </si>
  <si>
    <t>Montáž spínacích bloků kompaktních jističů 160 A (do 25 kA) s nadproudovou spouští do 80 A - včetně 2 ks připojovacích sad pro kabely, pasy do rozvaděče nebo skříně</t>
  </si>
  <si>
    <t>-84139100</t>
  </si>
  <si>
    <t>7494371015</t>
  </si>
  <si>
    <t>Demontáž zařízení jističe nebo vypínače z rozvaděče nn - stávajícího z rozvaděče nn včetně odpojení přívodních kabelů nebo pasů a nakládky na určený prostředek</t>
  </si>
  <si>
    <t>-214766352</t>
  </si>
  <si>
    <t>7494371030</t>
  </si>
  <si>
    <t>Demontáž zařízení měřícího z rozvaděče nn - stávajícího z rozvaděče nn včetně odpojení přívodních kabelů nebo pasů a nakládky na určený prostředek</t>
  </si>
  <si>
    <t>2006806551</t>
  </si>
  <si>
    <t>7494658012</t>
  </si>
  <si>
    <t>Montáž elektroměrů trojfázových - do rozvaděče nebo skříně</t>
  </si>
  <si>
    <t>1690485055</t>
  </si>
  <si>
    <t>7495451010</t>
  </si>
  <si>
    <t>Montáž transformátorů vn/tlumivek do 100 kVA - včetně uvedení do provozu včetně předepsaných zkoušek a atestů</t>
  </si>
  <si>
    <t>2080200053</t>
  </si>
  <si>
    <t>7495471020</t>
  </si>
  <si>
    <t>Demontáže transformátorů třífázových vn/nn do 160 kVA - demontáž přívodního a vývodního vedení</t>
  </si>
  <si>
    <t>-1748522187</t>
  </si>
  <si>
    <t>7498150515</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</si>
  <si>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t>
  </si>
  <si>
    <t>1200315399</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</si>
  <si>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</si>
  <si>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7498351010</t>
  </si>
  <si>
    <t>Vydání průkazu způsobilosti pro funkční celek, provizorní stav - vyhotovení dokladu o silnoproudých zařízeních a vydání průkazu způsobilosti</t>
  </si>
  <si>
    <t>1164022807</t>
  </si>
  <si>
    <t>-315066682</t>
  </si>
  <si>
    <t>7499151020</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</si>
  <si>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t>
  </si>
  <si>
    <t>-1475134178</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</si>
  <si>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</si>
  <si>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7499151050</t>
  </si>
  <si>
    <t>Dokončovací práce manipulace na zařízeních prováděné provozovatelem - manipulace nutné pro další práce zhotovitele na technologickém souboru</t>
  </si>
  <si>
    <t>-468995577</t>
  </si>
  <si>
    <t>7598095537</t>
  </si>
  <si>
    <t>Vyhotovení protokolu UTZ pro silnoproudé zařízení</t>
  </si>
  <si>
    <t>-1405811144</t>
  </si>
  <si>
    <t>Vyhotovení protokolu UTZ pro silnoproudé zařízení - vykonání prohlídky a zkoušky včetně vyhotovení protokolu podle vyhl. 100/1995 Sb., IH a IPK, SZ, HZ, RZ, EPS, EZS, ASHS, klimatizace, výpočetní techniky, kamerového systému nebo kabelové přípojky</t>
  </si>
  <si>
    <t>SO 08 - EOV</t>
  </si>
  <si>
    <t xml:space="preserve">    46-M - Zemní práce při extr.mont.pracích</t>
  </si>
  <si>
    <t>7493300010</t>
  </si>
  <si>
    <t>Elektrický ohřev výhybek (EOV) Periferní rozváděče Rozváděč ohřevu výměn pro 8 výhybek s měřením a podřízenou jednotkou</t>
  </si>
  <si>
    <t>-1973345216</t>
  </si>
  <si>
    <t>7491600180</t>
  </si>
  <si>
    <t>Uzemnění Vnější Uzemňovací vedení v zemi, páskem FeZn do 120 mm2</t>
  </si>
  <si>
    <t>-675695957</t>
  </si>
  <si>
    <t>7491600250</t>
  </si>
  <si>
    <t>Uzemnění Vnější Tyč ZT 1.5k K- kříž zemnící</t>
  </si>
  <si>
    <t>93393221</t>
  </si>
  <si>
    <t>7493300970</t>
  </si>
  <si>
    <t>Elektrický ohřev výhybek (EOV) SW Parametrizace PLC</t>
  </si>
  <si>
    <t>-1733884420</t>
  </si>
  <si>
    <t>7493300980</t>
  </si>
  <si>
    <t>Elektrický ohřev výhybek (EOV) SW Parametrizace komunikace</t>
  </si>
  <si>
    <t>1953469688</t>
  </si>
  <si>
    <t>7493300170</t>
  </si>
  <si>
    <t>Elektrický ohřev výhybek (EOV) Řídící rozváděče Rozváděč pro ovládání a signalizaci-centrální, 8 okruhů,do 28 rozvaděčů,do 160 okruhů VO a až se 128 připojenými vyhybkami EOV</t>
  </si>
  <si>
    <t>-835756926</t>
  </si>
  <si>
    <t>7493300770</t>
  </si>
  <si>
    <t>Elektrický ohřev výhybek (EOV) Příslušenství Čidlo teploty kolejové</t>
  </si>
  <si>
    <t>892406921</t>
  </si>
  <si>
    <t>7493300780</t>
  </si>
  <si>
    <t>Elektrický ohřev výhybek (EOV) Příslušenství Srážkové čidlo včetně držáku</t>
  </si>
  <si>
    <t>-482403764</t>
  </si>
  <si>
    <t>7493300790</t>
  </si>
  <si>
    <t>Elektrický ohřev výhybek (EOV) Příslušenství Závějové čidlo</t>
  </si>
  <si>
    <t>1432432867</t>
  </si>
  <si>
    <t>7493300800</t>
  </si>
  <si>
    <t>Elektrický ohřev výhybek (EOV) Příslušenství Čidlo teploty venkovní</t>
  </si>
  <si>
    <t>-1154952470</t>
  </si>
  <si>
    <t>7493300440</t>
  </si>
  <si>
    <t>Elektrický ohřev výhybek (EOV) Topná souprava pro výhybku s nežlabovým pražcem J491:9-300aJ491:11-300</t>
  </si>
  <si>
    <t>sada</t>
  </si>
  <si>
    <t>-1239738672</t>
  </si>
  <si>
    <t>7493300450</t>
  </si>
  <si>
    <t>Elektrický ohřev výhybek (EOV) Topná souprava pro výhybku s nežlabovým pražcem J491:12-500</t>
  </si>
  <si>
    <t>1780371887</t>
  </si>
  <si>
    <t>7493300880</t>
  </si>
  <si>
    <t>Elektrický ohřev výhybek (EOV) Příslušenství Svorkovnicová skříňka MX EOV</t>
  </si>
  <si>
    <t>-1452825409</t>
  </si>
  <si>
    <t>7492501710</t>
  </si>
  <si>
    <t>Kabely, vodiče, šňůry Cu - nn Kabel silový 2 a 3-žílový Cu, plastová izolace CYKY 2O4 (2Dx4)</t>
  </si>
  <si>
    <t>2017428711</t>
  </si>
  <si>
    <t>7492501870</t>
  </si>
  <si>
    <t>Kabely, vodiče, šňůry Cu - nn Kabel silový 4 a 5-žílový Cu, plastová izolace CYKY O 4x10 (4Dx10)</t>
  </si>
  <si>
    <t>2062997655</t>
  </si>
  <si>
    <t>7492501930</t>
  </si>
  <si>
    <t>Kabely, vodiče, šňůry Cu - nn Kabel silový 4 a 5-žílový Cu, plastová izolace CYKY O 4x6 (4Dx6)</t>
  </si>
  <si>
    <t>-526667692</t>
  </si>
  <si>
    <t>Zemní práce při extr.mont.pracích</t>
  </si>
  <si>
    <t>460150074</t>
  </si>
  <si>
    <t>Hloubení zapažených i nezapažených kabelových rýh ručně včetně urovnání dna s přemístěním výkopku do vzdálenosti 3 m od okraje jámy nebo naložením na dopravní prostředek šířky 40 cm, hloubky 90 cm, v hornině třídy 4</t>
  </si>
  <si>
    <t>-1759069608</t>
  </si>
  <si>
    <t>460560074</t>
  </si>
  <si>
    <t>Zásyp kabelových rýh ručně s uložením výkopku ve vrstvách včetně zhutnění a urovnání povrchu šířky 40 cm hloubky 90 cm, v hornině třídy 4</t>
  </si>
  <si>
    <t>-1151351578</t>
  </si>
  <si>
    <t>7491652010</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</si>
  <si>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t>
  </si>
  <si>
    <t>435276709</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</si>
  <si>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</si>
  <si>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7491652040</t>
  </si>
  <si>
    <t>Montáž vnějšího uzemnění zemnící tyče z pozinkované oceli (FeZn), délky do 2 m - zemnící tyče (horní konec tyče min. 80 cm pod povrchem) včetně připojení tyče k pásku</t>
  </si>
  <si>
    <t>-321382301</t>
  </si>
  <si>
    <t>7492553010</t>
  </si>
  <si>
    <t>Montáž kabelů 2- a 3-žílových Cu do 16 mm2</t>
  </si>
  <si>
    <t>-1204857146</t>
  </si>
  <si>
    <t>Montáž kabelů 2- a 3-žílových Cu do 16 mm2 - uložení do země, chráničky, na rošty, pod omítku apod.</t>
  </si>
  <si>
    <t>7492554010</t>
  </si>
  <si>
    <t>Montáž kabelů 4- a 5-žílových Cu do 16 mm2</t>
  </si>
  <si>
    <t>602654618</t>
  </si>
  <si>
    <t>Montáž kabelů 4- a 5-žílových Cu do 16 mm2 - uložení do země, chráničky, na rošty, pod omítku apod.</t>
  </si>
  <si>
    <t>7492751022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</si>
  <si>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t>
  </si>
  <si>
    <t>-2086161500</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</si>
  <si>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</si>
  <si>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7492751028</t>
  </si>
  <si>
    <t>Montáž ukončení kabelů nn v rozvaděči nebo na přístroji izolovaných s označením 2 - 5-ti žílových do 240 mm2 - montáž kabelové koncovky nebo záklopky včetně odizolování pláště a izolace žil kabelu, ukončení žil v rozvaděči, upevnění kabelových ok, roz. tr</t>
  </si>
  <si>
    <t>-1616055043</t>
  </si>
  <si>
    <t>Montáž ukončení kabelů nn v rozvaděči nebo na přístroji izolovaných s označením 2 - 5-ti žílových do 240 mm2 - montáž kabelové koncovky nebo záklopky včetně odizolování pláště a izolace žil kabelu, ukončení žil v rozvaděči, upevnění kabelových ok, roz. trubice, zakončení stínění apod.</t>
  </si>
  <si>
    <t>7492751040</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</si>
  <si>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t>
  </si>
  <si>
    <t>-421067335</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</si>
  <si>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trubice, zakončení stínění apod.</t>
  </si>
  <si>
    <t>7493351022</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</si>
  <si>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t>
  </si>
  <si>
    <t>-2136164637</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</si>
  <si>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</si>
  <si>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7493351024</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</si>
  <si>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t>
  </si>
  <si>
    <t>-855943967</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</si>
  <si>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</si>
  <si>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7493351110</t>
  </si>
  <si>
    <t>Montáž elektrického ohřevu výhybek (EOV) topné tyče teplotního čidla</t>
  </si>
  <si>
    <t>-2049383580</t>
  </si>
  <si>
    <t>7493351115</t>
  </si>
  <si>
    <t>Montáž elektrického ohřevu výhybek (EOV) topné tyče srážkového čidla včetně držáku</t>
  </si>
  <si>
    <t>1210879267</t>
  </si>
  <si>
    <t>7493352010</t>
  </si>
  <si>
    <t>Montáž rozvaděče pro elektrický ohřev výhybky silového pro připojení základních výhybkových jednotek do 8 kusů 3-f vývodů - instalace rozvaděče do terénu nebo rozvodny včetně elektrovýzbroje</t>
  </si>
  <si>
    <t>-539867136</t>
  </si>
  <si>
    <t>7493352030</t>
  </si>
  <si>
    <t>Montáž rozvaděče pro elektrický ohřev výhybky ovladače pro EOV a osvětlení - včetně instalace ovladače do vnitřního prostoru včetně napojení na podružné rozvaděče a nadřazený systém včetně připojovacích poplatků</t>
  </si>
  <si>
    <t>-501221174</t>
  </si>
  <si>
    <t>7493352040</t>
  </si>
  <si>
    <t>Montáž rozvaděče pro elektrický ohřev výhybky řídícího software do PLC řídící jednotky do ovladače EOV a osvětlení - 1x výhybka/1 x větev osvětlení - pro možnost chodu ovladače a jeho oživení, neobsahuje cenu za software</t>
  </si>
  <si>
    <t>1685675798</t>
  </si>
  <si>
    <t>7493371012</t>
  </si>
  <si>
    <t>Demontáže zařízení na elektrickém ohřevu výhybek kompletní topné soupravy na výhybku tvaru 1:12-500 - veškeré výstroje EOV na výhybce, topných tyčí, připojovacích skříněk, napájecích kabelů, oddělovacích transformátorů</t>
  </si>
  <si>
    <t>-1171461719</t>
  </si>
  <si>
    <t>7493371060</t>
  </si>
  <si>
    <t>Demontáže zařízení na elektrickém ohřevu výhybek čidla</t>
  </si>
  <si>
    <t>-1069176574</t>
  </si>
  <si>
    <t>7493371080</t>
  </si>
  <si>
    <t>Demontáže zařízení na elektrickém ohřevu výhybek napájecího rozvaděče</t>
  </si>
  <si>
    <t>-1560833994</t>
  </si>
  <si>
    <t>7493371090</t>
  </si>
  <si>
    <t>Demontáže zařízení na elektrickém ohřevu výhybek ovladače</t>
  </si>
  <si>
    <t>399371385</t>
  </si>
  <si>
    <t>7498150520</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</si>
  <si>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t>
  </si>
  <si>
    <t>-492802552</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</si>
  <si>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</si>
  <si>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-402059704</t>
  </si>
  <si>
    <t>724379678</t>
  </si>
  <si>
    <t>7499151030</t>
  </si>
  <si>
    <t>Dokončovací práce zkušební provoz - včetně prokázání technických a kvalitativních parametrů zařízení</t>
  </si>
  <si>
    <t>281995359</t>
  </si>
  <si>
    <t>-1209191018</t>
  </si>
  <si>
    <t>796684750</t>
  </si>
  <si>
    <t>SO 09 - Osvětlení a rozvody NN</t>
  </si>
  <si>
    <t>SO 09.0 - Osvětlení a rozvody NN</t>
  </si>
  <si>
    <t>-578970291</t>
  </si>
  <si>
    <t>7491600720</t>
  </si>
  <si>
    <t>Uzemnění Hromosvodné vedení Tyč JR 2,0 (JP20) jímací</t>
  </si>
  <si>
    <t>-588940474</t>
  </si>
  <si>
    <t>7593501075</t>
  </si>
  <si>
    <t>Trasy kabelového vedení Ohebná dvouplášťová korugovaná chránička KF 09075 průměr 75/61 mm</t>
  </si>
  <si>
    <t>1095379547</t>
  </si>
  <si>
    <t>7493100060</t>
  </si>
  <si>
    <t>Venkovní osvětlení Osvětlovací stožáry sklopné výšky od 10 do 12 m, žárově zinkovaný, vč. výstroje, stožár nesmí mít dvířka (z důvodu neoprávněného vstupu)</t>
  </si>
  <si>
    <t>649136485</t>
  </si>
  <si>
    <t>Kabely, vodiče, šňůry Cu - nn Kabel silový 4 a 5-žílový Cu, plastová izolace CYKY 4J10 (4Bx10)</t>
  </si>
  <si>
    <t>-1145952985</t>
  </si>
  <si>
    <t>7493100670</t>
  </si>
  <si>
    <t>Venkovní osvětlení Svítidla pro železnici LED svítidlo o příkonu 56 - 100 W určené pro osvětlení venkovních prostor veřejnosti přístupných (nástupiště, přechody kolejiště) na ŽDC.</t>
  </si>
  <si>
    <t>-244999547</t>
  </si>
  <si>
    <t>7493100690</t>
  </si>
  <si>
    <t>Venkovní osvětlení Svítidla pro železnici LED svítidlo o příkonu 201 - 300 W určené pro osvětlení venkovních prostor veřejnosti přístupných (nástupiště, přechody kolejiště) na ŽDC.</t>
  </si>
  <si>
    <t>1700473117</t>
  </si>
  <si>
    <t>7493100680</t>
  </si>
  <si>
    <t>Venkovní osvětlení Svítidla pro železnici LED svítidlo o příkonu 101 - 200 W určené pro osvětlení venkovních prostor veřejnosti přístupných (nástupiště, přechody kolejiště) na ŽDC.</t>
  </si>
  <si>
    <t>-2138876121</t>
  </si>
  <si>
    <t>7493102090</t>
  </si>
  <si>
    <t>Venkovní osvětlení Elektrovýzbroje stožárů a stožárové rozvodnice Stožárová svorkovnice EK 223 / Jistící skříň, k umístění vně stožáru, krytí IP 54, stupeň ochrany: ll, rozměry: šířka - 120 mm, hloubka - 100 mm, výška - 400 mm</t>
  </si>
  <si>
    <t>1189840673</t>
  </si>
  <si>
    <t>7493600940</t>
  </si>
  <si>
    <t>Kabelové a zásuvkové skříně, elektroměrové rozvaděče Zásuvková skříň pilířová pro venkovní prostředí - 2x 230/16A + 1x400V/32A</t>
  </si>
  <si>
    <t>2140058319</t>
  </si>
  <si>
    <t>7493500080_R</t>
  </si>
  <si>
    <t>Svorkovnicová skříně plastová do venkovního prostředí do 40 svorek pro osvětlovací věž</t>
  </si>
  <si>
    <t>-1921721034</t>
  </si>
  <si>
    <t>7493102200</t>
  </si>
  <si>
    <t>Venkovní osvětlení Rozvaděče pro napájení osvětlení železničních prostranství do 4ks 3-f větví s PLC řídícím systémem</t>
  </si>
  <si>
    <t>-532235216</t>
  </si>
  <si>
    <t>7493102210</t>
  </si>
  <si>
    <t>Venkovní osvětlení Rozvaděče pro napájení osvětlení železničních prostranství pro 5 - 8ks 3-f větví s PLC řídícím systémem</t>
  </si>
  <si>
    <t>1339629907</t>
  </si>
  <si>
    <t>7493102670</t>
  </si>
  <si>
    <t>Venkovní osvětlení Řídící systém silnoproudu Modul DOOS 8 (řídícím jednotka pro 8 okruhů osvětlení)</t>
  </si>
  <si>
    <t>1985160449</t>
  </si>
  <si>
    <t>2072329666</t>
  </si>
  <si>
    <t>737508410</t>
  </si>
  <si>
    <t>900735947</t>
  </si>
  <si>
    <t>-753751873</t>
  </si>
  <si>
    <t>225976648</t>
  </si>
  <si>
    <t>220111765</t>
  </si>
  <si>
    <t>Měření zemního odporu</t>
  </si>
  <si>
    <t>CS ÚRS 2021 01</t>
  </si>
  <si>
    <t>-1999465098</t>
  </si>
  <si>
    <t>Měření zemního odporu včetně zhodnocení výsledných hodnot zemního odporu, zápisu hodnot do měřícího protokolu pro montáž uzemnění</t>
  </si>
  <si>
    <t>76796835</t>
  </si>
  <si>
    <t>-1075793751</t>
  </si>
  <si>
    <t>7491653030</t>
  </si>
  <si>
    <t>Montáž hromosvodného vedení jímací tyče včetně stojanu, délky do 5 m - včetně upevňovacích prvků a svorek, připojení</t>
  </si>
  <si>
    <t>-1834141091</t>
  </si>
  <si>
    <t>7492471010</t>
  </si>
  <si>
    <t>Demontáže kabelových vedení nn - demontáž ze zemní kynety, roštu, rozvaděče, trubky, chráničky apod.</t>
  </si>
  <si>
    <t>1088778979</t>
  </si>
  <si>
    <t>7492652010</t>
  </si>
  <si>
    <t>Montáž kabelů 4- a 5-žílových Al do 25 mm2 - uložení do země, chráničky, na rošty, pod omítku apod.</t>
  </si>
  <si>
    <t>1110461258</t>
  </si>
  <si>
    <t>-1116083200</t>
  </si>
  <si>
    <t>7492751026</t>
  </si>
  <si>
    <t>Montáž ukončení kabelů nn v rozvaděči nebo na přístroji izolovaných s označením 2 - 5-ti žílových do 150 mm2 - montáž kabelové koncovky nebo záklopky včetně odizolování pláště a izolace žil kabelu, ukončení žil v rozvaděči, upevnění kabelových ok, roz. tr</t>
  </si>
  <si>
    <t>168410862</t>
  </si>
  <si>
    <t>Montáž ukončení kabelů nn v rozvaděči nebo na přístroji izolovaných s označením 2 - 5-ti žílových do 150 mm2 - montáž kabelové koncovky nebo záklopky včetně odizolování pláště a izolace žil kabelu, ukončení žil v rozvaděči, upevnění kabelových ok, roz. trubice, zakončení stínění apod.</t>
  </si>
  <si>
    <t>7492756030</t>
  </si>
  <si>
    <t>Pomocné práce pro montáž kabelů vyhledání stávajících kabelů ( měření, sonda )</t>
  </si>
  <si>
    <t>-1412394781</t>
  </si>
  <si>
    <t>Pomocné práce pro montáž kabelů vyhledání stávajících kabelů ( měření, sonda ) - v obvodu žel. stanice nebo na na trati včetně provedení sondy</t>
  </si>
  <si>
    <t>7493151010</t>
  </si>
  <si>
    <t>Montáž osvětlovacích stožárů včetně výstroje sklopných výšky do 12 m - včetně připojovací svorkovnice pro 2x svítidla, kabelového vedení ke svítidlům a veškerého příslušenství. Neobsahuje základovou konstrukci a montáž svítidla</t>
  </si>
  <si>
    <t>154151458</t>
  </si>
  <si>
    <t>7493152530</t>
  </si>
  <si>
    <t>Montáž svítidla pro železnici na sklopný stožár - kompletace a montáž včetně "superlife" světelného zdroje, elektronického předřadníku a připojení kabelu</t>
  </si>
  <si>
    <t>363900852</t>
  </si>
  <si>
    <t>7493152535</t>
  </si>
  <si>
    <t>Montáž svítidla pro železnici na osvětlovací věž - kompletace a montáž včetně "superlife" světelného zdroje, elektronického předřadníku a připojení kabelu</t>
  </si>
  <si>
    <t>1841197080</t>
  </si>
  <si>
    <t>7493155530</t>
  </si>
  <si>
    <t>Montáž stožárových rozvodnic na stožár trakčního vedení s jedním až dvěmi jistícími prvky</t>
  </si>
  <si>
    <t>1641216482</t>
  </si>
  <si>
    <t>Montáž stožárových rozvodnic na stožár trakčního vedení s jedním až dvěmi jistícími prvky - včetně veškerého příslušenství (průchodky apod.)</t>
  </si>
  <si>
    <t>7493156010</t>
  </si>
  <si>
    <t>Montáž rozvaděče pro napájení osvětlení železničních prostranství do 8 kusů 3-f vývodů - do terénu nebo rozvodny včetně elektrovýzbroje</t>
  </si>
  <si>
    <t>1293673431</t>
  </si>
  <si>
    <t>7493171012</t>
  </si>
  <si>
    <t>Demontáž osvětlovacích stožárů výšky přes 6 do 14 m - včetně veškeré elektrovýzbroje (svítidla, kabely, rozvodnice)</t>
  </si>
  <si>
    <t>493578554</t>
  </si>
  <si>
    <t>7493174015</t>
  </si>
  <si>
    <t>Demontáž svítidel z osvětlovacího stožáru, osvětlovací věže nebo brány trakčního vedení</t>
  </si>
  <si>
    <t>222579959</t>
  </si>
  <si>
    <t>7493175010</t>
  </si>
  <si>
    <t>Demontáž osvětlení rozvaděče</t>
  </si>
  <si>
    <t>964337272</t>
  </si>
  <si>
    <t>7493175015</t>
  </si>
  <si>
    <t>Demontáž osvětlení ovladače</t>
  </si>
  <si>
    <t>1158727544</t>
  </si>
  <si>
    <t>7493656015</t>
  </si>
  <si>
    <t>Montáž zásuvkových skříní venkovních na pilíři</t>
  </si>
  <si>
    <t>-364197458</t>
  </si>
  <si>
    <t>Montáž zásuvkových skříní venkovních na pilíři - skříň obsahuje vstupní svorky pro kabel do 120 mm2, hlavní vypínač, jističe, proudové chrániče, zásuvky, elektrovýzbroj, včetně propojení, provedení zkoušek, dodání atestů a revizní zprávy včetně kusové zkoušky, neobsahuje cenu za zemní práce</t>
  </si>
  <si>
    <t>7493656025</t>
  </si>
  <si>
    <t>Montáž zásuvkových skříní venkovních rozšíření o měření spotřeby elektrické energie s přímým elektroměrem do 80 A bez komunikačního rozhraní s komunikačním rozhraním</t>
  </si>
  <si>
    <t>1730141345</t>
  </si>
  <si>
    <t>Montáž zásuvkových skříní venkovních rozšíření o měření spotřeby elektrické energie s přímým elektroměrem do 80 A bez komunikačního rozhraní s komunikačním rozhraním - včetně zapojení v rozvaděči a elektrovýzbroje, obsahuje svorkovnici pro zakončení datového kabelu</t>
  </si>
  <si>
    <t>7497451010</t>
  </si>
  <si>
    <t>Montáž osvětlení trakčního vedení připevnění svítidla na stožár T, P,TB,TS,TBS, BP, DS, břevnu</t>
  </si>
  <si>
    <t>2062508684</t>
  </si>
  <si>
    <t>7497451020R</t>
  </si>
  <si>
    <t>Mmontáž svorkovnicové skříně na osvětlovací věž, stožár do 25m</t>
  </si>
  <si>
    <t>1321050864</t>
  </si>
  <si>
    <t>7497451047</t>
  </si>
  <si>
    <t>Montáž osvětlení trakčního vedení uchycení kabelu mezi nosnou bránou a svítidlem na stožáru T, P, BP, DS</t>
  </si>
  <si>
    <t>488825681</t>
  </si>
  <si>
    <t>Vyhotovení výchozí revizní zprávy pro opravné práce pro objem investičních nákladů přes 500 000 do 1 000 000 Kč</t>
  </si>
  <si>
    <t>1087080253</t>
  </si>
  <si>
    <t>7498154010</t>
  </si>
  <si>
    <t>Měření intenzity osvětlení venkovních železničních prostranství - měření intenzity umělého osvětlení v rozsahu tohoto SO dle ČSN EN 12464-1/2 včetně vyhotovení protokolu. Měrná jednotka je kus - tj. měření v místě rozpětí svítidel</t>
  </si>
  <si>
    <t>1825201241</t>
  </si>
  <si>
    <t>Vydání průkazu způsobilosti pro funkční celek, provizorní stav</t>
  </si>
  <si>
    <t>1169515233</t>
  </si>
  <si>
    <t>-52392943</t>
  </si>
  <si>
    <t>834914813</t>
  </si>
  <si>
    <t>93109686</t>
  </si>
  <si>
    <t>325252563</t>
  </si>
  <si>
    <t>7497400010</t>
  </si>
  <si>
    <t>Osvětlení  na trakčním vedení_K sestava  Materiál sestavy Připevnění svítidla na stož.T,P,TB,TS,TBS, BP, DS, břevnu</t>
  </si>
  <si>
    <t>-505990392</t>
  </si>
  <si>
    <t>9901000400</t>
  </si>
  <si>
    <t>Doprava obousměrná (např. dodávek z vlastních zásob zhotovitele nebo objednatele nebo výzisku) mechanizací o nosnosti do 3,5 t elektrosoučástek, montážního materiálu, kameniva, písku, dlažebních kostek, suti, atd. do 40 km Poznámka: 1. Ceny jsou určeny pr</t>
  </si>
  <si>
    <t>-877924155</t>
  </si>
  <si>
    <t>Doprava obousměrná (např. dodávek z vlastních zásob zhotovitele nebo objednatele nebo výzisku) mechanizací o nosnosti do 3,5 t elektrosoučástek, montážního materiálu, kameniva, písku, dlažebních kostek, suti,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</si>
  <si>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9902900100</t>
  </si>
  <si>
    <t xml:space="preserve">Naložení  sypanin, drobného kusového materiálu, suti  </t>
  </si>
  <si>
    <t>1883967099</t>
  </si>
  <si>
    <t>9902900300</t>
  </si>
  <si>
    <t>Složení sypanin, drobného kusového materiálu, suti Poznámka: 1. Ceny jsou určeny pro skládání materiálu z vlastních zásob objednatele.</t>
  </si>
  <si>
    <t>1503456017</t>
  </si>
  <si>
    <t>9903100100</t>
  </si>
  <si>
    <t>Přeprava mechanizace na místo prováděných prací o hmotnosti do 12 t přes 50 do 100 km</t>
  </si>
  <si>
    <t>-2098507707</t>
  </si>
  <si>
    <t>9909000100</t>
  </si>
  <si>
    <t xml:space="preserve">Poplatek za uložení suti nebo hmot na oficiální skládku  </t>
  </si>
  <si>
    <t>-1721941172</t>
  </si>
  <si>
    <t>-87196486</t>
  </si>
  <si>
    <t>SO 09.1 - Zemní práce</t>
  </si>
  <si>
    <t>HSV - Práce a dodávky HSV</t>
  </si>
  <si>
    <t xml:space="preserve">    1 - Zemní práce</t>
  </si>
  <si>
    <t xml:space="preserve">    5 - Komunikace pozemní</t>
  </si>
  <si>
    <t xml:space="preserve">    6 - Úpravy povrchů, podlahy a osazování výplní</t>
  </si>
  <si>
    <t xml:space="preserve">    9 - Ostatní konstrukce a práce, bourání</t>
  </si>
  <si>
    <t xml:space="preserve">    998 - Přesun hmot</t>
  </si>
  <si>
    <t>46-M -   Zemní práce při extr.mont.pracích</t>
  </si>
  <si>
    <t xml:space="preserve">    22-M - Montáže technologických zařízení pro dopravní stavby</t>
  </si>
  <si>
    <t>HSV</t>
  </si>
  <si>
    <t>Práce a dodávky HSV</t>
  </si>
  <si>
    <t>131251100</t>
  </si>
  <si>
    <t>Hloubení jam nezapažených v hornině třídy těžitelnosti I, skupiny 3 objem do 20 m3 strojně</t>
  </si>
  <si>
    <t>m3</t>
  </si>
  <si>
    <t>2078345650</t>
  </si>
  <si>
    <t>Hloubení nezapažených jam a zářezů strojně s urovnáním dna do předepsaného profilu a spádu v hornině třídy těžitelnosti I skupiny 3 do 20 m3</t>
  </si>
  <si>
    <t>131351102</t>
  </si>
  <si>
    <t>Hloubení jam nezapažených v hornině třídy těžitelnosti II, skupiny 4 objem do 50 m3 strojně</t>
  </si>
  <si>
    <t>-631180603</t>
  </si>
  <si>
    <t>Hloubení nezapažených jam a zářezů strojně s urovnáním dna do předepsaného profilu a spádu v hornině třídy těžitelnosti II skupiny 4 přes 20 do 50 m3</t>
  </si>
  <si>
    <t>-1438702446</t>
  </si>
  <si>
    <t>141721212</t>
  </si>
  <si>
    <t>Řízený zemní protlak délky do 50 m hloubky do 6 m s protlačením potrubí vnějšího průměru vrtu do 110 mm v hornině třídy těžitelnosti I a II, skupiny 1 až 4</t>
  </si>
  <si>
    <t>115305947</t>
  </si>
  <si>
    <t>Řízený zemní protlak délky protlaku do 50 m v hornině třídy těžitelnosti I a II, skupiny 1 až 4 včetně protlačení trub v hloubce do 6 m vnějšího průměru vrtu přes 90 do 110 mm</t>
  </si>
  <si>
    <t>ELM.012605</t>
  </si>
  <si>
    <t>Trubka vodovodní PVC-O Mondial PN 16 110x3,1 mm; 6 m</t>
  </si>
  <si>
    <t>1930274479</t>
  </si>
  <si>
    <t>2119081083</t>
  </si>
  <si>
    <t>316076112</t>
  </si>
  <si>
    <t>174152101</t>
  </si>
  <si>
    <t>Zásyp jam, šachet a rýh do 30 m3 sypaninou se zhutněním při překopech inženýrských sítí</t>
  </si>
  <si>
    <t>-1012300282</t>
  </si>
  <si>
    <t>Zásyp sypaninou z jakékoliv horniny při překopech inženýrských sítí strojně objemu do 30 m3 s uložením výkopku ve vrstvách se zhutněním jam, šachet, rýh nebo kolem objektů v těchto vykopávkách</t>
  </si>
  <si>
    <t>1965089769</t>
  </si>
  <si>
    <t>-917159012</t>
  </si>
  <si>
    <t>Komunikace pozemní</t>
  </si>
  <si>
    <t>113106021</t>
  </si>
  <si>
    <t>Rozebrání dlažeb při překopech komunikací pro pěší z betonových dlaždic ručně</t>
  </si>
  <si>
    <t>m2</t>
  </si>
  <si>
    <t>-1580719448</t>
  </si>
  <si>
    <t>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 desek nebo tvarovek</t>
  </si>
  <si>
    <t>113106023</t>
  </si>
  <si>
    <t>Rozebrání dlažeb při překopech komunikací pro pěší ze zámkové dlažby ručně</t>
  </si>
  <si>
    <t>-610054226</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</si>
  <si>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</si>
  <si>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113106091</t>
  </si>
  <si>
    <t>Rozebrání vozovek ze silničních dílců při překopech se spárami zalitými živicí strojně pl do 15 m2</t>
  </si>
  <si>
    <t>-665683365</t>
  </si>
  <si>
    <t>Rozebrání dlažeb a dílců při překopech inženýrských sítí s přemístěním hmot na skládku na vzdálenost do 3 m nebo s naložením na dopravní prostředek strojně plochy jednotlivě do 15 m2 vozovek a ploch, s jakoukoliv výplní spár ze silničních dílců jakýchkoliv rozměrů, s ložem z kameniva nebo živice se zalitím spar živicí</t>
  </si>
  <si>
    <t>460881611</t>
  </si>
  <si>
    <t>Kladení dlažby z dlaždic betonových 4hranných do lože z kameniva těženého při elektromontážích</t>
  </si>
  <si>
    <t>-1613994053</t>
  </si>
  <si>
    <t>Kryt vozovek a chodníků kladení dlažby (materiál ve specifikaci) včetně spárování, do lože z kameniva těženého z dlaždic betonových čtyřhranných</t>
  </si>
  <si>
    <t>BET.B06C01</t>
  </si>
  <si>
    <t>BEST-BEATON NESKLADBA/6CM PŘÍRODNÍ</t>
  </si>
  <si>
    <t>1171925137</t>
  </si>
  <si>
    <t>460921212</t>
  </si>
  <si>
    <t>Kladení dlažby po překopech při elektromontážích z kostek kamenných drobných do lože z kameniva těženého</t>
  </si>
  <si>
    <t>624606686</t>
  </si>
  <si>
    <t>Vyspravení krytu po překopech kladení dlažby pro pokládání kabelů, včetně rozprostření, urovnání a zhutnění podkladu a provedení lože z kameniva těženého z kostek kamenných drobných</t>
  </si>
  <si>
    <t>468021111</t>
  </si>
  <si>
    <t>Rozebrání dlažeb při elektromontážích ručně z kostek velkých do písku spáry nezalité</t>
  </si>
  <si>
    <t>-672995851</t>
  </si>
  <si>
    <t>Vytrhání dlažby včetně ručního rozebrání, vytřídění, odhozu na hromady nebo naložení na dopravní prostředek a očistění kostek nebo dlaždic z pískového podkladu z kostek velkých, spáry nezalité</t>
  </si>
  <si>
    <t>572350112</t>
  </si>
  <si>
    <t>Vyspravení krytu komunikací po překopech plochy do 15 m2 litým asfaltem MA (LA) tl 60 mm</t>
  </si>
  <si>
    <t>-802970162</t>
  </si>
  <si>
    <t>Vyspravení krytu komunikací po překopech inženýrských sítí plochy do 15 m2 litým asfaltem MA (LA), po zhutnění tl. přes 40 do 60 mm</t>
  </si>
  <si>
    <t>596211110</t>
  </si>
  <si>
    <t>Kladení zámkové dlažby komunikací pro pěší tl 60 mm skupiny A pl do 50 m2</t>
  </si>
  <si>
    <t>-203305165</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</si>
  <si>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</si>
  <si>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59247374</t>
  </si>
  <si>
    <t>dlaždice teracová 300x300x35mm</t>
  </si>
  <si>
    <t>1849522049</t>
  </si>
  <si>
    <t>Úpravy povrchů, podlahy a osazování výplní</t>
  </si>
  <si>
    <t>628613111</t>
  </si>
  <si>
    <t>Oprava nátěru částí OK mostů včetně očištění 2x základní 2xvrchní syntetický nátěr do 50 m2</t>
  </si>
  <si>
    <t>517265032</t>
  </si>
  <si>
    <t>Oprava nátěru částí ocelových mostních konstrukcí nebo jednotlivých prvků syntetického 2x základní a 2x vrchní nátěr včetně ručního odstranění starých nátěrů, rzi, prach a nečistot plochy jednotlivě do 50 m2</t>
  </si>
  <si>
    <t>Ostatní konstrukce a práce, bourání</t>
  </si>
  <si>
    <t>919735113</t>
  </si>
  <si>
    <t>Řezání stávajícího živičného krytu hl do 150 mm</t>
  </si>
  <si>
    <t>-446220402</t>
  </si>
  <si>
    <t>Řezání stávajícího živičného krytu nebo podkladu  hloubky přes 100 do 150 mm</t>
  </si>
  <si>
    <t>998</t>
  </si>
  <si>
    <t>Přesun hmot</t>
  </si>
  <si>
    <t>998001011</t>
  </si>
  <si>
    <t>Přesun hmot pro piloty nebo podzemní stěny betonované na místě</t>
  </si>
  <si>
    <t>1251502346</t>
  </si>
  <si>
    <t>Přesun hmot  pro piloty nebo podzemní stěny betonované na místě</t>
  </si>
  <si>
    <t>460161173</t>
  </si>
  <si>
    <t>Hloubení kabelových rýh ručně š 35 cm hl 80 cm v hornině tř II skupiny 4</t>
  </si>
  <si>
    <t>1137104061</t>
  </si>
  <si>
    <t>Hloubení zapažených i nezapažených kabelových rýh ručně včetně urovnání dna s přemístěním výkopku do vzdálenosti 3 m od okraje jámy nebo s naložením na dopravní prostředek šířky 35 cm hloubky 80 cm v hornině třídy těžitelnosti II skupiny 4</t>
  </si>
  <si>
    <t>460161282</t>
  </si>
  <si>
    <t>Hloubení kabelových rýh ručně š 50 cm hl 90 cm v hornině tř I skupiny 3</t>
  </si>
  <si>
    <t>564312791</t>
  </si>
  <si>
    <t>Hloubení zapažených i nezapažených kabelových rýh ručně včetně urovnání dna s přemístěním výkopku do vzdálenosti 3 m od okraje jámy nebo s naložením na dopravní prostředek šířky 50 cm hloubky 90 cm v hornině třídy těžitelnosti I skupiny 3</t>
  </si>
  <si>
    <t>460431183</t>
  </si>
  <si>
    <t>Zásyp kabelových rýh ručně se zhutněním š 35 cm hl 80 cm z horniny tř II skupiny 4</t>
  </si>
  <si>
    <t>1776242144</t>
  </si>
  <si>
    <t>Zásyp kabelových rýh ručně s přemístění sypaniny ze vzdálenosti do 10 m, s uložením výkopku ve vrstvách včetně zhutnění a úpravy povrchu šířky 35 cm hloubky 80 cm z horniny třídy těžitelnosti II skupiny 4</t>
  </si>
  <si>
    <t>460431292</t>
  </si>
  <si>
    <t>Zásyp kabelových rýh ručně se zhutněním š 50 cm hl 90 cm z horniny tř I skupiny 3</t>
  </si>
  <si>
    <t>-1070324992</t>
  </si>
  <si>
    <t>Zásyp kabelových rýh ručně s přemístění sypaniny ze vzdálenosti do 10 m, s uložením výkopku ve vrstvách včetně zhutnění a úpravy povrchu šířky 50 cm hloubky 90 cm z horniny třídy těžitelnosti I skupiny 3</t>
  </si>
  <si>
    <t>460641123</t>
  </si>
  <si>
    <t>Základové konstrukce základ bez bednění do rostlé zeminy z monolitického železobetonu bez výztuže bez zvláštních nároků na prostředí tř. C 16/20</t>
  </si>
  <si>
    <t>26373796</t>
  </si>
  <si>
    <t>468051121</t>
  </si>
  <si>
    <t>Bourání základu betonového</t>
  </si>
  <si>
    <t>-1099424286</t>
  </si>
  <si>
    <t>22-M</t>
  </si>
  <si>
    <t>Montáže technologických zařízení pro dopravní stavby</t>
  </si>
  <si>
    <t>220182025</t>
  </si>
  <si>
    <t>Kontrola průchodnosti trubky pro optický kabel do 2000 m</t>
  </si>
  <si>
    <t>-598397406</t>
  </si>
  <si>
    <t>Kontrola průchodnosti trubky kalibrace do 2000 m</t>
  </si>
  <si>
    <t>460041111</t>
  </si>
  <si>
    <t>Čerpání vody na dopravní výšku do 10 m průměrný přítok do 400 litrů/min</t>
  </si>
  <si>
    <t>-1619352452</t>
  </si>
  <si>
    <t>Čerpání vody na dopravní výšku do 10 m průměrný přítok do 400 l/min</t>
  </si>
  <si>
    <t>SO 09.2 - Osvětlení podchodu a nástupiště</t>
  </si>
  <si>
    <t>7493100650</t>
  </si>
  <si>
    <t>Venkovní osvětlení Svítidla pro železnici LED svítidlo o příkonu 26 - 35 W určené pro osvětlení venkovních prostor veřejnosti přístupných (nástupiště, přechody kolejiště) na ŽDC.</t>
  </si>
  <si>
    <t>1526716620</t>
  </si>
  <si>
    <t>7492501980</t>
  </si>
  <si>
    <t>Kabely, vodiče, šňůry Cu - nn Kabel silový 4 a 5-žílový Cu, plastová izolace CYKY 5J10 (5Cx10)</t>
  </si>
  <si>
    <t>701315045</t>
  </si>
  <si>
    <t>7491209940</t>
  </si>
  <si>
    <t>Elektroinstalační materiál Kabelové žlaby plechové, pozinkované MARS EKO 125/50 5102</t>
  </si>
  <si>
    <t>-958041573</t>
  </si>
  <si>
    <t>749R1205949</t>
  </si>
  <si>
    <t>Elektroinstalační materiál Svítidla průmyslová univerzální antivandal, sv.zdroj LED, 2500lm, 16W, IP65, 3K, tř.II</t>
  </si>
  <si>
    <t>-823375284</t>
  </si>
  <si>
    <t>749R1205952</t>
  </si>
  <si>
    <t>Elektroinstalační materiál Svítidla průmyslová univerzální antivandal, sv.zdroj LED, 1950lm, 12W, IP65, 3K, tř.II</t>
  </si>
  <si>
    <t>1090180415</t>
  </si>
  <si>
    <t>749R1205955</t>
  </si>
  <si>
    <t>Elektroinstalační materiál Svítidla průmyslová univerzální antivandal, sv.zdroj LED, 5500lm, 39W, IP65, 3K, tř.II</t>
  </si>
  <si>
    <t>108139002</t>
  </si>
  <si>
    <t>749R1209980</t>
  </si>
  <si>
    <t>ŠIKMÝ KRYT PODCHODU-DODÁVKA</t>
  </si>
  <si>
    <t>-313989286</t>
  </si>
  <si>
    <t>7491210150</t>
  </si>
  <si>
    <t>Elektroinstalační materiál Kabelové žlaby plechové, pozinkované Víko MARS EKO 125 5151</t>
  </si>
  <si>
    <t>121247360</t>
  </si>
  <si>
    <t>7491210100</t>
  </si>
  <si>
    <t>Elektroinstalační materiál Kabelové žlaby plechové, pozinkované Záslepka MARS EKO 125/50 5084</t>
  </si>
  <si>
    <t>-1912416686</t>
  </si>
  <si>
    <t>7491455012</t>
  </si>
  <si>
    <t>Montáž plechových pozinkovaných kabelových žlabů (včetně příslušenství) šířky 40-250/50 mm včetně víka a nosníků - včetně rozměření, usazení, vyvážení, upevnění a elektrické pospojování</t>
  </si>
  <si>
    <t>-1605807443</t>
  </si>
  <si>
    <t>7491471010</t>
  </si>
  <si>
    <t>Demontáže elektroinstalace stávajících roštů nebo žlabů včetně kabelů, výložníků a stojin - včetně kabelových vedení umístěných na roštu</t>
  </si>
  <si>
    <t>225193650</t>
  </si>
  <si>
    <t>1148232526</t>
  </si>
  <si>
    <t>-1984342828</t>
  </si>
  <si>
    <t>-31394451</t>
  </si>
  <si>
    <t>7492756040</t>
  </si>
  <si>
    <t>Pomocné práce pro montáž kabelů zatažení kabelů do chráničky do 4 kg/m</t>
  </si>
  <si>
    <t>1114258471</t>
  </si>
  <si>
    <t>7493152520</t>
  </si>
  <si>
    <t>Montáž svítidla pro železnici na pevný stožár výšky do 6 m - kompletace a montáž včetně "superlife" světelného zdroje, elektronického předřadníku a připojení kabelu</t>
  </si>
  <si>
    <t>-1268500231</t>
  </si>
  <si>
    <t>7493154020</t>
  </si>
  <si>
    <t>Montáž venkovních svítidel na strop nebo stěnu zářivkových - kompletace a montáž včetně světelného zdroje a připojovacího kabelu</t>
  </si>
  <si>
    <t>-182101766</t>
  </si>
  <si>
    <t>7493174010</t>
  </si>
  <si>
    <t>Demontáž svítidel nástěnných, stropních nebo závěsných</t>
  </si>
  <si>
    <t>1036982127</t>
  </si>
  <si>
    <t>586638503</t>
  </si>
  <si>
    <t>-375292263</t>
  </si>
  <si>
    <t>1642048202</t>
  </si>
  <si>
    <t>2116456602</t>
  </si>
  <si>
    <t>1814174674</t>
  </si>
  <si>
    <t>-2095319818</t>
  </si>
  <si>
    <t>-865397864</t>
  </si>
  <si>
    <t>R7491455017</t>
  </si>
  <si>
    <t>ŠIKMÝ KRYT PODCHODU-MONTÁŽ</t>
  </si>
  <si>
    <t>15257582</t>
  </si>
  <si>
    <t>R7491209980</t>
  </si>
  <si>
    <t>ŠIKMÝ KRYT PODCHODU-DEMONTÁŽ</t>
  </si>
  <si>
    <t>13901251</t>
  </si>
  <si>
    <t>SO 10 - DOÚO</t>
  </si>
  <si>
    <t>VRN - Materiál</t>
  </si>
  <si>
    <t>460510086</t>
  </si>
  <si>
    <t>Kabelové prostupy, kanály a multikanály kabelové prostupy z trub plastových včetně osazení, utěsnění a spárování do otvoru ve zdivu včetně vybourání, zazdění a začištění, vnitřního průměru přes 20 do 30 cm</t>
  </si>
  <si>
    <t>1420042241</t>
  </si>
  <si>
    <t>7491510060</t>
  </si>
  <si>
    <t>Protipožární a kabelové ucpávky Protipožární ucpávky a tmely stěnou / stropem, tl. do 50cm, do EI 90 min.</t>
  </si>
  <si>
    <t>2064066582</t>
  </si>
  <si>
    <t>7491510120</t>
  </si>
  <si>
    <t>Protipožární a kabelové ucpávky Kabelové ucpávky Vodovzdorná</t>
  </si>
  <si>
    <t>1255546846</t>
  </si>
  <si>
    <t>Materiál</t>
  </si>
  <si>
    <t>7493500030</t>
  </si>
  <si>
    <t>Dálkové ovládání úsekových odpojovačů ( DOÚO ) Ovladače pro dálkové ovládání motorových pohonů trakčních odpojovačů pro 8 motorových pohonů</t>
  </si>
  <si>
    <t>-532679403</t>
  </si>
  <si>
    <t>7492502120</t>
  </si>
  <si>
    <t>Kabely, vodiče, šňůry Cu - nn Kabel silový více-žílový Cu, plastová izolace CYKY 7J4 (7Cx4)</t>
  </si>
  <si>
    <t>881140964</t>
  </si>
  <si>
    <t>7492104520</t>
  </si>
  <si>
    <t>Spojovací vedení, podpěrné izolátory Spojky, ukončení pasu, ostatní Spojka SHARK 516 gelová se svorkovnicí</t>
  </si>
  <si>
    <t>-2023804434</t>
  </si>
  <si>
    <t>7493500120</t>
  </si>
  <si>
    <t>Dálkové ovládání úsekových odpojovačů ( DOÚO ) Svorkovnicové skříně plastová do vnitřního prostředí do 80 svorek</t>
  </si>
  <si>
    <t>-1545928731</t>
  </si>
  <si>
    <t>7493500070</t>
  </si>
  <si>
    <t>Dálkové ovládání úsekových odpojovačů ( DOÚO ) Ovladače Napájecí souprava DOÚO s oddělovacím transformátorem a HIS</t>
  </si>
  <si>
    <t>1063983258</t>
  </si>
  <si>
    <t>7493500075</t>
  </si>
  <si>
    <t>Dálkové ovládání úsekových odpojovačů ( DOÚO ) Ovladače Rozváděč optického oddělení ROO</t>
  </si>
  <si>
    <t>1132746279</t>
  </si>
  <si>
    <t>7492555026</t>
  </si>
  <si>
    <t>Montáž kabelů vícežílových Cu 7 x 4 mm2 - uložení do země, chráničky, na rošty, pod omítku apod.</t>
  </si>
  <si>
    <t>-1947379870</t>
  </si>
  <si>
    <t>Montáž ukončení kabelů nn v rozvaděči nebo na přístroji izolovaných s označením 7 - 12-ti žílových do 4 mm2</t>
  </si>
  <si>
    <t>-1895268869</t>
  </si>
  <si>
    <t>7492752040</t>
  </si>
  <si>
    <t>Montáž ukončení kabelů nn kabelovou spojkou vícežilové kabely s plastovou izolací do 4 mm2 4-7 - žílové kabely - včetně odizolování pláště a izolace žil kabelu, včetně ukončení žil a stínění - oko</t>
  </si>
  <si>
    <t>-1284652219</t>
  </si>
  <si>
    <t>7496553010</t>
  </si>
  <si>
    <t>Montáž dálkového ovládání úsekových odpojovačů (DOÚO) ovladače motorových pohonů trakčních odpojovačů - včetně veškerého příslušenství</t>
  </si>
  <si>
    <t>-869774131</t>
  </si>
  <si>
    <t>7496553040</t>
  </si>
  <si>
    <t>Montáž dálkového ovládání úsekových odpojovačů (DOÚO) napájecí soupravy pro ovladač DOÚO s oddělovacím transformátorem - včetně jističů, příslušenství, instalace rozvaděče do vnitřního prostoru, včetně elektrovýzbroje</t>
  </si>
  <si>
    <t>1790254518</t>
  </si>
  <si>
    <t>7496553052</t>
  </si>
  <si>
    <t>Montáž dálkového ovládání úsekových odpojovačů (DOÚO) svorkovnicové skříně pro DOÚO na stěnu</t>
  </si>
  <si>
    <t>378267375</t>
  </si>
  <si>
    <t>7496572010</t>
  </si>
  <si>
    <t>Demontáž zařízení dálkového ovládání úsekových odpojovačů ovladače</t>
  </si>
  <si>
    <t>-1720986775</t>
  </si>
  <si>
    <t>7496572020</t>
  </si>
  <si>
    <t>Demontáž zařízení dálkového ovládání úsekových odpojovačů napájecího rozvaděče pro napájení ovladačů</t>
  </si>
  <si>
    <t>-69396369</t>
  </si>
  <si>
    <t>7496572040</t>
  </si>
  <si>
    <t>Demontáž zařízení dálkového ovládání úsekových odpojovačů svorkovnicové skříně pro DOUO z trakční podpěry do výšky 4 m</t>
  </si>
  <si>
    <t>-200778768</t>
  </si>
  <si>
    <t>7498152624</t>
  </si>
  <si>
    <t>Vyhotovení pravidelné revizní zprávy pro DOÚO, DŘT, ÚDŘ, DDTS</t>
  </si>
  <si>
    <t>-184221298</t>
  </si>
  <si>
    <t>Vyhotovení pravidelné revizní zprávy pro DOÚO, DŘT, ÚDŘ, DDTS - celková prohlídka zařízení včetně měření, zkoušek zařízení tohoto provozního souboru nebo stavebního objektu revizním technikem na zařízení podle požadavku ČSN, včetně hodnocení a vyhotovení celkové revizní zprávy</t>
  </si>
  <si>
    <t>-1169398064</t>
  </si>
  <si>
    <t>-1254142863</t>
  </si>
  <si>
    <t>Dokončovací práce manipulace na zařízeních prováděné provozovatelem</t>
  </si>
  <si>
    <t>842217797</t>
  </si>
  <si>
    <t>129856117</t>
  </si>
  <si>
    <t>SO 11 - Elektroinstalace provozní budovy</t>
  </si>
  <si>
    <t>7494000886</t>
  </si>
  <si>
    <t>Rozvodnicové a rozváděčové skříně Distri Rozváděčové skříně Nástěnné (IP65)-oceloplechové krytí IP65, V x Š x H 600 x 400 x 200 - RZS-SÚ vč. výstroje</t>
  </si>
  <si>
    <t>762167158</t>
  </si>
  <si>
    <t>7596720009_R</t>
  </si>
  <si>
    <t>Rozváděč vnitřní -  napájení kamerového systému, napájení sdělovacích zařízení</t>
  </si>
  <si>
    <t>-1691578992</t>
  </si>
  <si>
    <t>7491200040</t>
  </si>
  <si>
    <t>Elektroinstalační materiál Elektroinstalační lišty a kabelové žlaby Lišta LV 40x15 vkládací bílá 3m</t>
  </si>
  <si>
    <t>31315336</t>
  </si>
  <si>
    <t>7491200150</t>
  </si>
  <si>
    <t>Elektroinstalační materiál Elektroinstalační lišty a kabelové žlaby Kryt LH 40x20 rohový vnitřní bílý</t>
  </si>
  <si>
    <t>845178906</t>
  </si>
  <si>
    <t>7491200140</t>
  </si>
  <si>
    <t>Elektroinstalační materiál Elektroinstalační lišty a kabelové žlaby Kryt LH 40x20 spojovací bílý</t>
  </si>
  <si>
    <t>409841812</t>
  </si>
  <si>
    <t>7491201100</t>
  </si>
  <si>
    <t>Elektroinstalační materiál Elektroinstalační krabice a rozvodky Bez zapojení Krabice KP 64/2L</t>
  </si>
  <si>
    <t>-1602573870</t>
  </si>
  <si>
    <t>7492501920</t>
  </si>
  <si>
    <t>Kabely, vodiče, šňůry Cu - nn Kabel silový 4 a 5-žílový Cu, plastová izolace CYKY 4J4 (4Bx4)</t>
  </si>
  <si>
    <t>-828820644</t>
  </si>
  <si>
    <t>7492501910</t>
  </si>
  <si>
    <t>Kabely, vodiče, šňůry Cu - nn Kabel silový 4 a 5-žílový Cu, plastová izolace CYKY 4J2,5 (4Bx2,5)</t>
  </si>
  <si>
    <t>288094882</t>
  </si>
  <si>
    <t>7492501890</t>
  </si>
  <si>
    <t>Kabely, vodiče, šňůry Cu - nn Kabel silový 4 a 5-žílový Cu, plastová izolace CYKY 4J1,5 (4Bx1,5)</t>
  </si>
  <si>
    <t>-681765132</t>
  </si>
  <si>
    <t>7491251010</t>
  </si>
  <si>
    <t>Montáž lišt elektroinstalačních, kabelových žlabů z PVC-U jednokomorových zaklapávacích rozměru 40/40 mm</t>
  </si>
  <si>
    <t>-571936724</t>
  </si>
  <si>
    <t>Montáž lišt elektroinstalačních, kabelových žlabů z PVC-U jednokomorových zaklapávacích rozměru 40/40 mm - na konstrukci, omítku apod. včetně spojek, ohybů, rohů, bez krabic</t>
  </si>
  <si>
    <t>7491252015</t>
  </si>
  <si>
    <t>Montáž krabic elektroinstalačních, rozvodek - bez zapojení krabice odbočné do sádrokartonových konstrukcí s víčkem a svorkovnicí</t>
  </si>
  <si>
    <t>38874052</t>
  </si>
  <si>
    <t>Montáž krabic elektroinstalačních, rozvodek - bez zapojení krabice odbočné do sádrokartonových konstrukcí s víčkem a svorkovnicí - včetně zhotovení otvoru</t>
  </si>
  <si>
    <t>-665536685</t>
  </si>
  <si>
    <t>1628541891</t>
  </si>
  <si>
    <t>7494151020</t>
  </si>
  <si>
    <t>Montáž modulárních rozvodnic min. IP 55, třída izolace II, počet modulů do 72</t>
  </si>
  <si>
    <t>2118400537</t>
  </si>
  <si>
    <t>Montáž modulárních rozvodnic min. IP 55, třída izolace II, počet modulů do 72 - do zdi, na zeď nebo konstrukci, včetně montáže nosné konstrukce, kotevní, spojovací prvků, provedení zkoušek, dodání atestů, revizní zprávy včetně kusové zkoušky. Neobsahuje elektrovýzbroj</t>
  </si>
  <si>
    <t>7494271010</t>
  </si>
  <si>
    <t>Demontáž rozvaděčů rozvodnice nn - včetně demontáže přívodních, vývodových kabelů, rámu apod., včetně nakládky rozvaděče na určený prostředek</t>
  </si>
  <si>
    <t>2145302411</t>
  </si>
  <si>
    <t>-494871865</t>
  </si>
  <si>
    <t>230144416</t>
  </si>
  <si>
    <t>911626949</t>
  </si>
  <si>
    <t>2125423314</t>
  </si>
  <si>
    <t>-1383606413</t>
  </si>
  <si>
    <t>-807083089</t>
  </si>
  <si>
    <t>PS 12 - VON pro úpravy SEE (PS 04 - SO 11)</t>
  </si>
  <si>
    <t xml:space="preserve">    VRN3 - Zařízení staveniště</t>
  </si>
  <si>
    <t>022101001</t>
  </si>
  <si>
    <t>Geodetické práce Geodetické práce před opravou</t>
  </si>
  <si>
    <t>175193112</t>
  </si>
  <si>
    <t>022101021</t>
  </si>
  <si>
    <t>Geodetické práce Geodetické práce po ukončení opravy</t>
  </si>
  <si>
    <t>1924369939</t>
  </si>
  <si>
    <t>023101031</t>
  </si>
  <si>
    <t>Projektové práce Projektové práce v rozsahu ZRN (vyjma dále jmenované práce) přes 5 do 20 mil. Kč</t>
  </si>
  <si>
    <t>17429985</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</si>
  <si>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t>
  </si>
  <si>
    <t>166066633</t>
  </si>
  <si>
    <t>VRN3</t>
  </si>
  <si>
    <t>Zařízení staveniště</t>
  </si>
  <si>
    <t>030001000</t>
  </si>
  <si>
    <t>1024</t>
  </si>
  <si>
    <t>-277642365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</si>
</sst>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7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7" fillId="0" borderId="14"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5" fillId="0" borderId="0" xfId="0" applyFont="1" applyAlignment="1">
      <alignment horizontal="left" vertical="center"/>
    </xf>
    <xf numFmtId="0" fontId="26" fillId="0" borderId="0" xfId="1" applyFont="1" applyAlignment="1">
      <alignment horizontal="center" vertical="center"/>
    </xf>
    <xf numFmtId="0" fontId="8"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0" fillId="0" borderId="1" xfId="0" applyBorder="1"/>
    <xf numFmtId="0" fontId="0" fillId="0" borderId="2" xfId="0" applyBorder="1"/>
    <xf numFmtId="0" fontId="10"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1" fillId="0" borderId="0" xfId="0" applyNumberFormat="1" applyFont="1" applyAlignment="1" applyProtection="1"/>
    <xf numFmtId="0" fontId="0" fillId="0" borderId="12" xfId="0" applyBorder="1" applyAlignment="1" applyProtection="1">
      <alignment vertical="center"/>
    </xf>
    <xf numFmtId="166" fontId="30" fillId="0" borderId="12" xfId="0" applyNumberFormat="1" applyFont="1" applyBorder="1" applyAlignment="1" applyProtection="1"/>
    <xf numFmtId="166" fontId="30" fillId="0" borderId="13" xfId="0" applyNumberFormat="1" applyFont="1" applyBorder="1" applyAlignment="1" applyProtection="1"/>
    <xf numFmtId="4" fontId="31" fillId="0" borderId="0" xfId="0" applyNumberFormat="1" applyFont="1" applyAlignment="1">
      <alignment vertical="center"/>
    </xf>
    <xf numFmtId="0" fontId="32" fillId="0" borderId="22" xfId="0" applyFont="1" applyBorder="1" applyAlignment="1" applyProtection="1">
      <alignment horizontal="center" vertical="center"/>
    </xf>
    <xf numFmtId="49" fontId="32" fillId="0" borderId="22" xfId="0" applyNumberFormat="1" applyFont="1" applyBorder="1" applyAlignment="1" applyProtection="1">
      <alignment horizontal="left" vertical="center" wrapText="1"/>
    </xf>
    <xf numFmtId="0" fontId="32" fillId="0" borderId="22" xfId="0" applyFont="1" applyBorder="1" applyAlignment="1" applyProtection="1">
      <alignment horizontal="left" vertical="center" wrapText="1"/>
    </xf>
    <xf numFmtId="0" fontId="32" fillId="0" borderId="22" xfId="0" applyFont="1" applyBorder="1" applyAlignment="1" applyProtection="1">
      <alignment horizontal="center" vertical="center" wrapText="1"/>
    </xf>
    <xf numFmtId="167" fontId="32" fillId="0" borderId="22" xfId="0" applyNumberFormat="1" applyFont="1" applyBorder="1" applyAlignment="1" applyProtection="1">
      <alignment vertical="center"/>
    </xf>
    <xf numFmtId="4" fontId="32" fillId="2" borderId="22" xfId="0" applyNumberFormat="1" applyFont="1" applyFill="1" applyBorder="1" applyAlignment="1" applyProtection="1">
      <alignment vertical="center"/>
      <protection locked="0"/>
    </xf>
    <xf numFmtId="4" fontId="32" fillId="0" borderId="22" xfId="0" applyNumberFormat="1" applyFont="1" applyBorder="1" applyAlignment="1" applyProtection="1">
      <alignment vertical="center"/>
    </xf>
    <xf numFmtId="0" fontId="33" fillId="0" borderId="3" xfId="0" applyFont="1" applyBorder="1" applyAlignment="1">
      <alignment vertical="center"/>
    </xf>
    <xf numFmtId="0" fontId="32" fillId="2" borderId="14"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5"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xf>
    <xf numFmtId="0" fontId="20" fillId="2" borderId="14"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8" fillId="0" borderId="3" xfId="0" applyFont="1" applyBorder="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167" fontId="19" fillId="2" borderId="22" xfId="0" applyNumberFormat="1" applyFont="1" applyFill="1" applyBorder="1" applyAlignment="1" applyProtection="1">
      <alignment vertical="center"/>
      <protection locked="0"/>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19" fillId="4" borderId="6" xfId="0" applyFont="1" applyFill="1" applyBorder="1" applyAlignment="1" applyProtection="1">
      <alignment horizontal="center" vertical="center"/>
    </xf>
    <xf numFmtId="0" fontId="23" fillId="0" borderId="0" xfId="0" applyFont="1" applyAlignment="1" applyProtection="1">
      <alignment horizontal="left" vertical="center" wrapText="1"/>
    </xf>
    <xf numFmtId="0" fontId="27"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4" fontId="24" fillId="0" borderId="0" xfId="0" applyNumberFormat="1" applyFont="1" applyAlignment="1" applyProtection="1">
      <alignment horizontal="righ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4" fontId="8" fillId="0" borderId="0" xfId="0" applyNumberFormat="1" applyFont="1" applyAlignment="1" applyProtection="1">
      <alignment vertical="center"/>
    </xf>
    <xf numFmtId="0" fontId="8"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4"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0"/>
  <sheetViews>
    <sheetView showGridLines="0" tabSelected="1" workbookViewId="0">
      <selection activeCell="AN8" sqref="AN8"/>
    </sheetView>
  </sheetViews>
  <sheetFormatPr defaultRowHeight="12.7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3" t="s">
        <v>0</v>
      </c>
      <c r="AZ1" s="13" t="s">
        <v>1</v>
      </c>
      <c r="BA1" s="13" t="s">
        <v>2</v>
      </c>
      <c r="BB1" s="13" t="s">
        <v>3</v>
      </c>
      <c r="BT1" s="13" t="s">
        <v>4</v>
      </c>
      <c r="BU1" s="13" t="s">
        <v>4</v>
      </c>
      <c r="BV1" s="13" t="s">
        <v>5</v>
      </c>
    </row>
    <row r="2" spans="1:74" s="1" customFormat="1" ht="36.950000000000003" customHeight="1">
      <c r="AR2" s="265"/>
      <c r="AS2" s="265"/>
      <c r="AT2" s="265"/>
      <c r="AU2" s="265"/>
      <c r="AV2" s="265"/>
      <c r="AW2" s="265"/>
      <c r="AX2" s="265"/>
      <c r="AY2" s="265"/>
      <c r="AZ2" s="265"/>
      <c r="BA2" s="265"/>
      <c r="BB2" s="265"/>
      <c r="BC2" s="265"/>
      <c r="BD2" s="265"/>
      <c r="BE2" s="265"/>
      <c r="BS2" s="14" t="s">
        <v>6</v>
      </c>
      <c r="BT2" s="14" t="s">
        <v>7</v>
      </c>
    </row>
    <row r="3" spans="1:74" s="1" customFormat="1"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s="1" customFormat="1" ht="24.95"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pans="1:74" s="1" customFormat="1" ht="12" customHeight="1">
      <c r="B5" s="18"/>
      <c r="C5" s="19"/>
      <c r="D5" s="23" t="s">
        <v>13</v>
      </c>
      <c r="E5" s="19"/>
      <c r="F5" s="19"/>
      <c r="G5" s="19"/>
      <c r="H5" s="19"/>
      <c r="I5" s="19"/>
      <c r="J5" s="19"/>
      <c r="K5" s="249" t="s">
        <v>14</v>
      </c>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19"/>
      <c r="AQ5" s="19"/>
      <c r="AR5" s="17"/>
      <c r="BE5" s="246" t="s">
        <v>15</v>
      </c>
      <c r="BS5" s="14" t="s">
        <v>6</v>
      </c>
    </row>
    <row r="6" spans="1:74" s="1" customFormat="1" ht="36.950000000000003" customHeight="1">
      <c r="B6" s="18"/>
      <c r="C6" s="19"/>
      <c r="D6" s="25" t="s">
        <v>16</v>
      </c>
      <c r="E6" s="19"/>
      <c r="F6" s="19"/>
      <c r="G6" s="19"/>
      <c r="H6" s="19"/>
      <c r="I6" s="19"/>
      <c r="J6" s="19"/>
      <c r="K6" s="251" t="s">
        <v>17</v>
      </c>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19"/>
      <c r="AQ6" s="19"/>
      <c r="AR6" s="17"/>
      <c r="BE6" s="247"/>
      <c r="BS6" s="14" t="s">
        <v>6</v>
      </c>
    </row>
    <row r="7" spans="1:74" s="1" customFormat="1" ht="12" customHeight="1">
      <c r="B7" s="18"/>
      <c r="C7" s="19"/>
      <c r="D7" s="26" t="s">
        <v>18</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6" t="s">
        <v>19</v>
      </c>
      <c r="AL7" s="19"/>
      <c r="AM7" s="19"/>
      <c r="AN7" s="24" t="s">
        <v>1</v>
      </c>
      <c r="AO7" s="19"/>
      <c r="AP7" s="19"/>
      <c r="AQ7" s="19"/>
      <c r="AR7" s="17"/>
      <c r="BE7" s="247"/>
      <c r="BS7" s="14" t="s">
        <v>6</v>
      </c>
    </row>
    <row r="8" spans="1:74" s="1" customFormat="1" ht="12" customHeight="1">
      <c r="B8" s="18"/>
      <c r="C8" s="19"/>
      <c r="D8" s="26" t="s">
        <v>20</v>
      </c>
      <c r="E8" s="19"/>
      <c r="F8" s="19"/>
      <c r="G8" s="19"/>
      <c r="H8" s="19"/>
      <c r="I8" s="19"/>
      <c r="J8" s="19"/>
      <c r="K8" s="24" t="s">
        <v>21</v>
      </c>
      <c r="L8" s="19"/>
      <c r="M8" s="19"/>
      <c r="N8" s="19"/>
      <c r="O8" s="19"/>
      <c r="P8" s="19"/>
      <c r="Q8" s="19"/>
      <c r="R8" s="19"/>
      <c r="S8" s="19"/>
      <c r="T8" s="19"/>
      <c r="U8" s="19"/>
      <c r="V8" s="19"/>
      <c r="W8" s="19"/>
      <c r="X8" s="19"/>
      <c r="Y8" s="19"/>
      <c r="Z8" s="19"/>
      <c r="AA8" s="19"/>
      <c r="AB8" s="19"/>
      <c r="AC8" s="19"/>
      <c r="AD8" s="19"/>
      <c r="AE8" s="19"/>
      <c r="AF8" s="19"/>
      <c r="AG8" s="19"/>
      <c r="AH8" s="19"/>
      <c r="AI8" s="19"/>
      <c r="AJ8" s="19"/>
      <c r="AK8" s="26" t="s">
        <v>22</v>
      </c>
      <c r="AL8" s="19"/>
      <c r="AM8" s="19"/>
      <c r="AN8" s="27"/>
      <c r="AO8" s="19"/>
      <c r="AP8" s="19"/>
      <c r="AQ8" s="19"/>
      <c r="AR8" s="17"/>
      <c r="BE8" s="247"/>
      <c r="BS8" s="14" t="s">
        <v>6</v>
      </c>
    </row>
    <row r="9" spans="1:74" s="1" customFormat="1" ht="14.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47"/>
      <c r="BS9" s="14" t="s">
        <v>6</v>
      </c>
    </row>
    <row r="10" spans="1:74" s="1" customFormat="1" ht="12" customHeight="1">
      <c r="B10" s="18"/>
      <c r="C10" s="19"/>
      <c r="D10" s="26" t="s">
        <v>23</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6" t="s">
        <v>24</v>
      </c>
      <c r="AL10" s="19"/>
      <c r="AM10" s="19"/>
      <c r="AN10" s="24" t="s">
        <v>1</v>
      </c>
      <c r="AO10" s="19"/>
      <c r="AP10" s="19"/>
      <c r="AQ10" s="19"/>
      <c r="AR10" s="17"/>
      <c r="BE10" s="247"/>
      <c r="BS10" s="14" t="s">
        <v>6</v>
      </c>
    </row>
    <row r="11" spans="1:74" s="1" customFormat="1" ht="18.399999999999999" customHeight="1">
      <c r="B11" s="18"/>
      <c r="C11" s="19"/>
      <c r="D11" s="19"/>
      <c r="E11" s="24" t="s">
        <v>25</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6" t="s">
        <v>26</v>
      </c>
      <c r="AL11" s="19"/>
      <c r="AM11" s="19"/>
      <c r="AN11" s="24" t="s">
        <v>1</v>
      </c>
      <c r="AO11" s="19"/>
      <c r="AP11" s="19"/>
      <c r="AQ11" s="19"/>
      <c r="AR11" s="17"/>
      <c r="BE11" s="247"/>
      <c r="BS11" s="14" t="s">
        <v>6</v>
      </c>
    </row>
    <row r="12" spans="1:74" s="1" customFormat="1" ht="6.95"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47"/>
      <c r="BS12" s="14" t="s">
        <v>6</v>
      </c>
    </row>
    <row r="13" spans="1:74" s="1" customFormat="1" ht="12" customHeight="1">
      <c r="B13" s="18"/>
      <c r="C13" s="19"/>
      <c r="D13" s="26" t="s">
        <v>27</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6" t="s">
        <v>24</v>
      </c>
      <c r="AL13" s="19"/>
      <c r="AM13" s="19"/>
      <c r="AN13" s="28" t="s">
        <v>28</v>
      </c>
      <c r="AO13" s="19"/>
      <c r="AP13" s="19"/>
      <c r="AQ13" s="19"/>
      <c r="AR13" s="17"/>
      <c r="BE13" s="247"/>
      <c r="BS13" s="14" t="s">
        <v>6</v>
      </c>
    </row>
    <row r="14" spans="1:74">
      <c r="B14" s="18"/>
      <c r="C14" s="19"/>
      <c r="D14" s="19"/>
      <c r="E14" s="252" t="s">
        <v>28</v>
      </c>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6" t="s">
        <v>26</v>
      </c>
      <c r="AL14" s="19"/>
      <c r="AM14" s="19"/>
      <c r="AN14" s="28" t="s">
        <v>28</v>
      </c>
      <c r="AO14" s="19"/>
      <c r="AP14" s="19"/>
      <c r="AQ14" s="19"/>
      <c r="AR14" s="17"/>
      <c r="BE14" s="247"/>
      <c r="BS14" s="14" t="s">
        <v>6</v>
      </c>
    </row>
    <row r="15" spans="1:74" s="1" customFormat="1" ht="6.95"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47"/>
      <c r="BS15" s="14" t="s">
        <v>4</v>
      </c>
    </row>
    <row r="16" spans="1:74" s="1" customFormat="1" ht="12" customHeight="1">
      <c r="B16" s="18"/>
      <c r="C16" s="19"/>
      <c r="D16" s="26" t="s">
        <v>29</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6" t="s">
        <v>24</v>
      </c>
      <c r="AL16" s="19"/>
      <c r="AM16" s="19"/>
      <c r="AN16" s="24" t="s">
        <v>1</v>
      </c>
      <c r="AO16" s="19"/>
      <c r="AP16" s="19"/>
      <c r="AQ16" s="19"/>
      <c r="AR16" s="17"/>
      <c r="BE16" s="247"/>
      <c r="BS16" s="14" t="s">
        <v>4</v>
      </c>
    </row>
    <row r="17" spans="1:71" s="1" customFormat="1" ht="18.399999999999999" customHeight="1">
      <c r="B17" s="18"/>
      <c r="C17" s="19"/>
      <c r="D17" s="19"/>
      <c r="E17" s="24" t="s">
        <v>25</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6" t="s">
        <v>26</v>
      </c>
      <c r="AL17" s="19"/>
      <c r="AM17" s="19"/>
      <c r="AN17" s="24" t="s">
        <v>1</v>
      </c>
      <c r="AO17" s="19"/>
      <c r="AP17" s="19"/>
      <c r="AQ17" s="19"/>
      <c r="AR17" s="17"/>
      <c r="BE17" s="247"/>
      <c r="BS17" s="14" t="s">
        <v>30</v>
      </c>
    </row>
    <row r="18" spans="1:71" s="1" customFormat="1" ht="6.95"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47"/>
      <c r="BS18" s="14" t="s">
        <v>6</v>
      </c>
    </row>
    <row r="19" spans="1:71" s="1" customFormat="1" ht="12" customHeight="1">
      <c r="B19" s="18"/>
      <c r="C19" s="19"/>
      <c r="D19" s="26" t="s">
        <v>31</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6" t="s">
        <v>24</v>
      </c>
      <c r="AL19" s="19"/>
      <c r="AM19" s="19"/>
      <c r="AN19" s="24" t="s">
        <v>1</v>
      </c>
      <c r="AO19" s="19"/>
      <c r="AP19" s="19"/>
      <c r="AQ19" s="19"/>
      <c r="AR19" s="17"/>
      <c r="BE19" s="247"/>
      <c r="BS19" s="14" t="s">
        <v>6</v>
      </c>
    </row>
    <row r="20" spans="1:71" s="1" customFormat="1" ht="18.399999999999999" customHeight="1">
      <c r="B20" s="18"/>
      <c r="C20" s="19"/>
      <c r="D20" s="19"/>
      <c r="E20" s="24" t="s">
        <v>25</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6" t="s">
        <v>26</v>
      </c>
      <c r="AL20" s="19"/>
      <c r="AM20" s="19"/>
      <c r="AN20" s="24" t="s">
        <v>1</v>
      </c>
      <c r="AO20" s="19"/>
      <c r="AP20" s="19"/>
      <c r="AQ20" s="19"/>
      <c r="AR20" s="17"/>
      <c r="BE20" s="247"/>
      <c r="BS20" s="14" t="s">
        <v>30</v>
      </c>
    </row>
    <row r="21" spans="1:71" s="1" customFormat="1" ht="6.95"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47"/>
    </row>
    <row r="22" spans="1:71" s="1" customFormat="1" ht="12" customHeight="1">
      <c r="B22" s="18"/>
      <c r="C22" s="19"/>
      <c r="D22" s="26" t="s">
        <v>32</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47"/>
    </row>
    <row r="23" spans="1:71" s="1" customFormat="1" ht="16.5" customHeight="1">
      <c r="B23" s="18"/>
      <c r="C23" s="19"/>
      <c r="D23" s="19"/>
      <c r="E23" s="254" t="s">
        <v>1</v>
      </c>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19"/>
      <c r="AP23" s="19"/>
      <c r="AQ23" s="19"/>
      <c r="AR23" s="17"/>
      <c r="BE23" s="247"/>
    </row>
    <row r="24" spans="1:71" s="1" customFormat="1" ht="6.95"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47"/>
    </row>
    <row r="25" spans="1:71" s="1" customFormat="1" ht="6.95" customHeight="1">
      <c r="B25" s="18"/>
      <c r="C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19"/>
      <c r="AQ25" s="19"/>
      <c r="AR25" s="17"/>
      <c r="BE25" s="247"/>
    </row>
    <row r="26" spans="1:71" s="2" customFormat="1" ht="25.9" customHeight="1">
      <c r="A26" s="31"/>
      <c r="B26" s="32"/>
      <c r="C26" s="33"/>
      <c r="D26" s="34" t="s">
        <v>33</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55">
        <f>ROUND(AG94,2)</f>
        <v>0</v>
      </c>
      <c r="AL26" s="256"/>
      <c r="AM26" s="256"/>
      <c r="AN26" s="256"/>
      <c r="AO26" s="256"/>
      <c r="AP26" s="33"/>
      <c r="AQ26" s="33"/>
      <c r="AR26" s="36"/>
      <c r="BE26" s="247"/>
    </row>
    <row r="27" spans="1:71" s="2" customFormat="1" ht="6.95" customHeight="1">
      <c r="A27" s="3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6"/>
      <c r="BE27" s="247"/>
    </row>
    <row r="28" spans="1:71" s="2" customFormat="1">
      <c r="A28" s="31"/>
      <c r="B28" s="32"/>
      <c r="C28" s="33"/>
      <c r="D28" s="33"/>
      <c r="E28" s="33"/>
      <c r="F28" s="33"/>
      <c r="G28" s="33"/>
      <c r="H28" s="33"/>
      <c r="I28" s="33"/>
      <c r="J28" s="33"/>
      <c r="K28" s="33"/>
      <c r="L28" s="257" t="s">
        <v>34</v>
      </c>
      <c r="M28" s="257"/>
      <c r="N28" s="257"/>
      <c r="O28" s="257"/>
      <c r="P28" s="257"/>
      <c r="Q28" s="33"/>
      <c r="R28" s="33"/>
      <c r="S28" s="33"/>
      <c r="T28" s="33"/>
      <c r="U28" s="33"/>
      <c r="V28" s="33"/>
      <c r="W28" s="257" t="s">
        <v>35</v>
      </c>
      <c r="X28" s="257"/>
      <c r="Y28" s="257"/>
      <c r="Z28" s="257"/>
      <c r="AA28" s="257"/>
      <c r="AB28" s="257"/>
      <c r="AC28" s="257"/>
      <c r="AD28" s="257"/>
      <c r="AE28" s="257"/>
      <c r="AF28" s="33"/>
      <c r="AG28" s="33"/>
      <c r="AH28" s="33"/>
      <c r="AI28" s="33"/>
      <c r="AJ28" s="33"/>
      <c r="AK28" s="257" t="s">
        <v>36</v>
      </c>
      <c r="AL28" s="257"/>
      <c r="AM28" s="257"/>
      <c r="AN28" s="257"/>
      <c r="AO28" s="257"/>
      <c r="AP28" s="33"/>
      <c r="AQ28" s="33"/>
      <c r="AR28" s="36"/>
      <c r="BE28" s="247"/>
    </row>
    <row r="29" spans="1:71" s="3" customFormat="1" ht="14.45" customHeight="1">
      <c r="B29" s="37"/>
      <c r="C29" s="38"/>
      <c r="D29" s="26" t="s">
        <v>37</v>
      </c>
      <c r="E29" s="38"/>
      <c r="F29" s="26" t="s">
        <v>38</v>
      </c>
      <c r="G29" s="38"/>
      <c r="H29" s="38"/>
      <c r="I29" s="38"/>
      <c r="J29" s="38"/>
      <c r="K29" s="38"/>
      <c r="L29" s="260">
        <v>0.21</v>
      </c>
      <c r="M29" s="259"/>
      <c r="N29" s="259"/>
      <c r="O29" s="259"/>
      <c r="P29" s="259"/>
      <c r="Q29" s="38"/>
      <c r="R29" s="38"/>
      <c r="S29" s="38"/>
      <c r="T29" s="38"/>
      <c r="U29" s="38"/>
      <c r="V29" s="38"/>
      <c r="W29" s="258">
        <f>ROUND(AZ94, 2)</f>
        <v>0</v>
      </c>
      <c r="X29" s="259"/>
      <c r="Y29" s="259"/>
      <c r="Z29" s="259"/>
      <c r="AA29" s="259"/>
      <c r="AB29" s="259"/>
      <c r="AC29" s="259"/>
      <c r="AD29" s="259"/>
      <c r="AE29" s="259"/>
      <c r="AF29" s="38"/>
      <c r="AG29" s="38"/>
      <c r="AH29" s="38"/>
      <c r="AI29" s="38"/>
      <c r="AJ29" s="38"/>
      <c r="AK29" s="258">
        <f>ROUND(AV94, 2)</f>
        <v>0</v>
      </c>
      <c r="AL29" s="259"/>
      <c r="AM29" s="259"/>
      <c r="AN29" s="259"/>
      <c r="AO29" s="259"/>
      <c r="AP29" s="38"/>
      <c r="AQ29" s="38"/>
      <c r="AR29" s="39"/>
      <c r="BE29" s="248"/>
    </row>
    <row r="30" spans="1:71" s="3" customFormat="1" ht="14.45" customHeight="1">
      <c r="B30" s="37"/>
      <c r="C30" s="38"/>
      <c r="D30" s="38"/>
      <c r="E30" s="38"/>
      <c r="F30" s="26" t="s">
        <v>39</v>
      </c>
      <c r="G30" s="38"/>
      <c r="H30" s="38"/>
      <c r="I30" s="38"/>
      <c r="J30" s="38"/>
      <c r="K30" s="38"/>
      <c r="L30" s="260">
        <v>0.15</v>
      </c>
      <c r="M30" s="259"/>
      <c r="N30" s="259"/>
      <c r="O30" s="259"/>
      <c r="P30" s="259"/>
      <c r="Q30" s="38"/>
      <c r="R30" s="38"/>
      <c r="S30" s="38"/>
      <c r="T30" s="38"/>
      <c r="U30" s="38"/>
      <c r="V30" s="38"/>
      <c r="W30" s="258">
        <f>ROUND(BA94, 2)</f>
        <v>0</v>
      </c>
      <c r="X30" s="259"/>
      <c r="Y30" s="259"/>
      <c r="Z30" s="259"/>
      <c r="AA30" s="259"/>
      <c r="AB30" s="259"/>
      <c r="AC30" s="259"/>
      <c r="AD30" s="259"/>
      <c r="AE30" s="259"/>
      <c r="AF30" s="38"/>
      <c r="AG30" s="38"/>
      <c r="AH30" s="38"/>
      <c r="AI30" s="38"/>
      <c r="AJ30" s="38"/>
      <c r="AK30" s="258">
        <f>ROUND(AW94, 2)</f>
        <v>0</v>
      </c>
      <c r="AL30" s="259"/>
      <c r="AM30" s="259"/>
      <c r="AN30" s="259"/>
      <c r="AO30" s="259"/>
      <c r="AP30" s="38"/>
      <c r="AQ30" s="38"/>
      <c r="AR30" s="39"/>
      <c r="BE30" s="248"/>
    </row>
    <row r="31" spans="1:71" s="3" customFormat="1" ht="14.45" hidden="1" customHeight="1">
      <c r="B31" s="37"/>
      <c r="C31" s="38"/>
      <c r="D31" s="38"/>
      <c r="E31" s="38"/>
      <c r="F31" s="26" t="s">
        <v>40</v>
      </c>
      <c r="G31" s="38"/>
      <c r="H31" s="38"/>
      <c r="I31" s="38"/>
      <c r="J31" s="38"/>
      <c r="K31" s="38"/>
      <c r="L31" s="260">
        <v>0.21</v>
      </c>
      <c r="M31" s="259"/>
      <c r="N31" s="259"/>
      <c r="O31" s="259"/>
      <c r="P31" s="259"/>
      <c r="Q31" s="38"/>
      <c r="R31" s="38"/>
      <c r="S31" s="38"/>
      <c r="T31" s="38"/>
      <c r="U31" s="38"/>
      <c r="V31" s="38"/>
      <c r="W31" s="258">
        <f>ROUND(BB94, 2)</f>
        <v>0</v>
      </c>
      <c r="X31" s="259"/>
      <c r="Y31" s="259"/>
      <c r="Z31" s="259"/>
      <c r="AA31" s="259"/>
      <c r="AB31" s="259"/>
      <c r="AC31" s="259"/>
      <c r="AD31" s="259"/>
      <c r="AE31" s="259"/>
      <c r="AF31" s="38"/>
      <c r="AG31" s="38"/>
      <c r="AH31" s="38"/>
      <c r="AI31" s="38"/>
      <c r="AJ31" s="38"/>
      <c r="AK31" s="258">
        <v>0</v>
      </c>
      <c r="AL31" s="259"/>
      <c r="AM31" s="259"/>
      <c r="AN31" s="259"/>
      <c r="AO31" s="259"/>
      <c r="AP31" s="38"/>
      <c r="AQ31" s="38"/>
      <c r="AR31" s="39"/>
      <c r="BE31" s="248"/>
    </row>
    <row r="32" spans="1:71" s="3" customFormat="1" ht="14.45" hidden="1" customHeight="1">
      <c r="B32" s="37"/>
      <c r="C32" s="38"/>
      <c r="D32" s="38"/>
      <c r="E32" s="38"/>
      <c r="F32" s="26" t="s">
        <v>41</v>
      </c>
      <c r="G32" s="38"/>
      <c r="H32" s="38"/>
      <c r="I32" s="38"/>
      <c r="J32" s="38"/>
      <c r="K32" s="38"/>
      <c r="L32" s="260">
        <v>0.15</v>
      </c>
      <c r="M32" s="259"/>
      <c r="N32" s="259"/>
      <c r="O32" s="259"/>
      <c r="P32" s="259"/>
      <c r="Q32" s="38"/>
      <c r="R32" s="38"/>
      <c r="S32" s="38"/>
      <c r="T32" s="38"/>
      <c r="U32" s="38"/>
      <c r="V32" s="38"/>
      <c r="W32" s="258">
        <f>ROUND(BC94, 2)</f>
        <v>0</v>
      </c>
      <c r="X32" s="259"/>
      <c r="Y32" s="259"/>
      <c r="Z32" s="259"/>
      <c r="AA32" s="259"/>
      <c r="AB32" s="259"/>
      <c r="AC32" s="259"/>
      <c r="AD32" s="259"/>
      <c r="AE32" s="259"/>
      <c r="AF32" s="38"/>
      <c r="AG32" s="38"/>
      <c r="AH32" s="38"/>
      <c r="AI32" s="38"/>
      <c r="AJ32" s="38"/>
      <c r="AK32" s="258">
        <v>0</v>
      </c>
      <c r="AL32" s="259"/>
      <c r="AM32" s="259"/>
      <c r="AN32" s="259"/>
      <c r="AO32" s="259"/>
      <c r="AP32" s="38"/>
      <c r="AQ32" s="38"/>
      <c r="AR32" s="39"/>
      <c r="BE32" s="248"/>
    </row>
    <row r="33" spans="1:57" s="3" customFormat="1" ht="14.45" hidden="1" customHeight="1">
      <c r="B33" s="37"/>
      <c r="C33" s="38"/>
      <c r="D33" s="38"/>
      <c r="E33" s="38"/>
      <c r="F33" s="26" t="s">
        <v>42</v>
      </c>
      <c r="G33" s="38"/>
      <c r="H33" s="38"/>
      <c r="I33" s="38"/>
      <c r="J33" s="38"/>
      <c r="K33" s="38"/>
      <c r="L33" s="260">
        <v>0</v>
      </c>
      <c r="M33" s="259"/>
      <c r="N33" s="259"/>
      <c r="O33" s="259"/>
      <c r="P33" s="259"/>
      <c r="Q33" s="38"/>
      <c r="R33" s="38"/>
      <c r="S33" s="38"/>
      <c r="T33" s="38"/>
      <c r="U33" s="38"/>
      <c r="V33" s="38"/>
      <c r="W33" s="258">
        <f>ROUND(BD94, 2)</f>
        <v>0</v>
      </c>
      <c r="X33" s="259"/>
      <c r="Y33" s="259"/>
      <c r="Z33" s="259"/>
      <c r="AA33" s="259"/>
      <c r="AB33" s="259"/>
      <c r="AC33" s="259"/>
      <c r="AD33" s="259"/>
      <c r="AE33" s="259"/>
      <c r="AF33" s="38"/>
      <c r="AG33" s="38"/>
      <c r="AH33" s="38"/>
      <c r="AI33" s="38"/>
      <c r="AJ33" s="38"/>
      <c r="AK33" s="258">
        <v>0</v>
      </c>
      <c r="AL33" s="259"/>
      <c r="AM33" s="259"/>
      <c r="AN33" s="259"/>
      <c r="AO33" s="259"/>
      <c r="AP33" s="38"/>
      <c r="AQ33" s="38"/>
      <c r="AR33" s="39"/>
      <c r="BE33" s="248"/>
    </row>
    <row r="34" spans="1:57" s="2" customFormat="1" ht="6.95" customHeight="1">
      <c r="A34" s="3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6"/>
      <c r="BE34" s="247"/>
    </row>
    <row r="35" spans="1:57" s="2" customFormat="1" ht="25.9" customHeight="1">
      <c r="A35" s="31"/>
      <c r="B35" s="32"/>
      <c r="C35" s="40"/>
      <c r="D35" s="41" t="s">
        <v>43</v>
      </c>
      <c r="E35" s="42"/>
      <c r="F35" s="42"/>
      <c r="G35" s="42"/>
      <c r="H35" s="42"/>
      <c r="I35" s="42"/>
      <c r="J35" s="42"/>
      <c r="K35" s="42"/>
      <c r="L35" s="42"/>
      <c r="M35" s="42"/>
      <c r="N35" s="42"/>
      <c r="O35" s="42"/>
      <c r="P35" s="42"/>
      <c r="Q35" s="42"/>
      <c r="R35" s="42"/>
      <c r="S35" s="42"/>
      <c r="T35" s="43" t="s">
        <v>44</v>
      </c>
      <c r="U35" s="42"/>
      <c r="V35" s="42"/>
      <c r="W35" s="42"/>
      <c r="X35" s="264" t="s">
        <v>45</v>
      </c>
      <c r="Y35" s="262"/>
      <c r="Z35" s="262"/>
      <c r="AA35" s="262"/>
      <c r="AB35" s="262"/>
      <c r="AC35" s="42"/>
      <c r="AD35" s="42"/>
      <c r="AE35" s="42"/>
      <c r="AF35" s="42"/>
      <c r="AG35" s="42"/>
      <c r="AH35" s="42"/>
      <c r="AI35" s="42"/>
      <c r="AJ35" s="42"/>
      <c r="AK35" s="261">
        <f>SUM(AK26:AK33)</f>
        <v>0</v>
      </c>
      <c r="AL35" s="262"/>
      <c r="AM35" s="262"/>
      <c r="AN35" s="262"/>
      <c r="AO35" s="263"/>
      <c r="AP35" s="40"/>
      <c r="AQ35" s="40"/>
      <c r="AR35" s="36"/>
      <c r="BE35" s="31"/>
    </row>
    <row r="36" spans="1:57" s="2" customFormat="1" ht="6.95" customHeight="1">
      <c r="A36" s="3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6"/>
      <c r="BE36" s="31"/>
    </row>
    <row r="37" spans="1:57" s="2" customFormat="1" ht="14.45" customHeight="1">
      <c r="A37" s="31"/>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6"/>
      <c r="BE37" s="31"/>
    </row>
    <row r="38" spans="1:57" s="1" customFormat="1" ht="14.45"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pans="1:57" s="1" customFormat="1" ht="14.45"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pans="1:57" s="1" customFormat="1" ht="14.45"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pans="1:57" s="1" customFormat="1" ht="14.45"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pans="1:57" s="1" customFormat="1" ht="14.45"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pans="1:57" s="1" customFormat="1" ht="14.45"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pans="1:57" s="1" customFormat="1" ht="14.45"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pans="1:57" s="1" customFormat="1" ht="14.45"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pans="1:57" s="1" customFormat="1" ht="14.45"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pans="1:57" s="1" customFormat="1" ht="14.45"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pans="1:57" s="1" customFormat="1" ht="14.45"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pans="1:57" s="2" customFormat="1" ht="14.45" customHeight="1">
      <c r="B49" s="44"/>
      <c r="C49" s="45"/>
      <c r="D49" s="46" t="s">
        <v>46</v>
      </c>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6" t="s">
        <v>47</v>
      </c>
      <c r="AI49" s="47"/>
      <c r="AJ49" s="47"/>
      <c r="AK49" s="47"/>
      <c r="AL49" s="47"/>
      <c r="AM49" s="47"/>
      <c r="AN49" s="47"/>
      <c r="AO49" s="47"/>
      <c r="AP49" s="45"/>
      <c r="AQ49" s="45"/>
      <c r="AR49" s="48"/>
    </row>
    <row r="50" spans="1:57" ht="11.25">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spans="1:57" ht="11.25">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spans="1:57" ht="11.25">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spans="1:57" ht="11.25">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spans="1:57" ht="11.25">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spans="1:57" ht="11.25">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spans="1:57" ht="11.25">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spans="1:57" ht="11.25">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spans="1:57" ht="11.25">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spans="1:57" ht="11.25">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pans="1:57" s="2" customFormat="1">
      <c r="A60" s="31"/>
      <c r="B60" s="32"/>
      <c r="C60" s="33"/>
      <c r="D60" s="49" t="s">
        <v>48</v>
      </c>
      <c r="E60" s="35"/>
      <c r="F60" s="35"/>
      <c r="G60" s="35"/>
      <c r="H60" s="35"/>
      <c r="I60" s="35"/>
      <c r="J60" s="35"/>
      <c r="K60" s="35"/>
      <c r="L60" s="35"/>
      <c r="M60" s="35"/>
      <c r="N60" s="35"/>
      <c r="O60" s="35"/>
      <c r="P60" s="35"/>
      <c r="Q60" s="35"/>
      <c r="R60" s="35"/>
      <c r="S60" s="35"/>
      <c r="T60" s="35"/>
      <c r="U60" s="35"/>
      <c r="V60" s="49" t="s">
        <v>49</v>
      </c>
      <c r="W60" s="35"/>
      <c r="X60" s="35"/>
      <c r="Y60" s="35"/>
      <c r="Z60" s="35"/>
      <c r="AA60" s="35"/>
      <c r="AB60" s="35"/>
      <c r="AC60" s="35"/>
      <c r="AD60" s="35"/>
      <c r="AE60" s="35"/>
      <c r="AF60" s="35"/>
      <c r="AG60" s="35"/>
      <c r="AH60" s="49" t="s">
        <v>48</v>
      </c>
      <c r="AI60" s="35"/>
      <c r="AJ60" s="35"/>
      <c r="AK60" s="35"/>
      <c r="AL60" s="35"/>
      <c r="AM60" s="49" t="s">
        <v>49</v>
      </c>
      <c r="AN60" s="35"/>
      <c r="AO60" s="35"/>
      <c r="AP60" s="33"/>
      <c r="AQ60" s="33"/>
      <c r="AR60" s="36"/>
      <c r="BE60" s="31"/>
    </row>
    <row r="61" spans="1:57" ht="11.25">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spans="1:57" ht="11.25">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spans="1:57" ht="11.25">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pans="1:57" s="2" customFormat="1">
      <c r="A64" s="31"/>
      <c r="B64" s="32"/>
      <c r="C64" s="33"/>
      <c r="D64" s="46" t="s">
        <v>50</v>
      </c>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46" t="s">
        <v>51</v>
      </c>
      <c r="AI64" s="50"/>
      <c r="AJ64" s="50"/>
      <c r="AK64" s="50"/>
      <c r="AL64" s="50"/>
      <c r="AM64" s="50"/>
      <c r="AN64" s="50"/>
      <c r="AO64" s="50"/>
      <c r="AP64" s="33"/>
      <c r="AQ64" s="33"/>
      <c r="AR64" s="36"/>
      <c r="BE64" s="31"/>
    </row>
    <row r="65" spans="1:57" ht="11.25">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spans="1:57" ht="11.25">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spans="1:57" ht="11.25">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spans="1:57" ht="11.25">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spans="1:57" ht="11.25">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spans="1:57" ht="11.25">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spans="1:57" ht="11.25">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spans="1:57" ht="11.25">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spans="1:57" ht="11.25">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spans="1:57" ht="11.25">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pans="1:57" s="2" customFormat="1">
      <c r="A75" s="31"/>
      <c r="B75" s="32"/>
      <c r="C75" s="33"/>
      <c r="D75" s="49" t="s">
        <v>48</v>
      </c>
      <c r="E75" s="35"/>
      <c r="F75" s="35"/>
      <c r="G75" s="35"/>
      <c r="H75" s="35"/>
      <c r="I75" s="35"/>
      <c r="J75" s="35"/>
      <c r="K75" s="35"/>
      <c r="L75" s="35"/>
      <c r="M75" s="35"/>
      <c r="N75" s="35"/>
      <c r="O75" s="35"/>
      <c r="P75" s="35"/>
      <c r="Q75" s="35"/>
      <c r="R75" s="35"/>
      <c r="S75" s="35"/>
      <c r="T75" s="35"/>
      <c r="U75" s="35"/>
      <c r="V75" s="49" t="s">
        <v>49</v>
      </c>
      <c r="W75" s="35"/>
      <c r="X75" s="35"/>
      <c r="Y75" s="35"/>
      <c r="Z75" s="35"/>
      <c r="AA75" s="35"/>
      <c r="AB75" s="35"/>
      <c r="AC75" s="35"/>
      <c r="AD75" s="35"/>
      <c r="AE75" s="35"/>
      <c r="AF75" s="35"/>
      <c r="AG75" s="35"/>
      <c r="AH75" s="49" t="s">
        <v>48</v>
      </c>
      <c r="AI75" s="35"/>
      <c r="AJ75" s="35"/>
      <c r="AK75" s="35"/>
      <c r="AL75" s="35"/>
      <c r="AM75" s="49" t="s">
        <v>49</v>
      </c>
      <c r="AN75" s="35"/>
      <c r="AO75" s="35"/>
      <c r="AP75" s="33"/>
      <c r="AQ75" s="33"/>
      <c r="AR75" s="36"/>
      <c r="BE75" s="31"/>
    </row>
    <row r="76" spans="1:57" s="2" customFormat="1" ht="11.25">
      <c r="A76" s="31"/>
      <c r="B76" s="3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6"/>
      <c r="BE76" s="31"/>
    </row>
    <row r="77" spans="1:57" s="2" customFormat="1" ht="6.95" customHeight="1">
      <c r="A77" s="31"/>
      <c r="B77" s="51"/>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36"/>
      <c r="BE77" s="31"/>
    </row>
    <row r="81" spans="1:91" s="2" customFormat="1" ht="6.95" customHeight="1">
      <c r="A81" s="31"/>
      <c r="B81" s="53"/>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36"/>
      <c r="BE81" s="31"/>
    </row>
    <row r="82" spans="1:91" s="2" customFormat="1" ht="24.95" customHeight="1">
      <c r="A82" s="31"/>
      <c r="B82" s="32"/>
      <c r="C82" s="20" t="s">
        <v>52</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6"/>
      <c r="BE82" s="31"/>
    </row>
    <row r="83" spans="1:91" s="2" customFormat="1" ht="6.95" customHeight="1">
      <c r="A83" s="31"/>
      <c r="B83" s="32"/>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6"/>
      <c r="BE83" s="31"/>
    </row>
    <row r="84" spans="1:91" s="4" customFormat="1" ht="12" customHeight="1">
      <c r="B84" s="55"/>
      <c r="C84" s="26" t="s">
        <v>13</v>
      </c>
      <c r="D84" s="56"/>
      <c r="E84" s="56"/>
      <c r="F84" s="56"/>
      <c r="G84" s="56"/>
      <c r="H84" s="56"/>
      <c r="I84" s="56"/>
      <c r="J84" s="56"/>
      <c r="K84" s="56"/>
      <c r="L84" s="56" t="str">
        <f>K5</f>
        <v>2021</v>
      </c>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7"/>
    </row>
    <row r="85" spans="1:91" s="5" customFormat="1" ht="36.950000000000003" customHeight="1">
      <c r="B85" s="58"/>
      <c r="C85" s="59" t="s">
        <v>16</v>
      </c>
      <c r="D85" s="60"/>
      <c r="E85" s="60"/>
      <c r="F85" s="60"/>
      <c r="G85" s="60"/>
      <c r="H85" s="60"/>
      <c r="I85" s="60"/>
      <c r="J85" s="60"/>
      <c r="K85" s="60"/>
      <c r="L85" s="221" t="str">
        <f>K6</f>
        <v>Oprava zabezpečovacího zařízení v ŽST Tlumačov</v>
      </c>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60"/>
      <c r="AQ85" s="60"/>
      <c r="AR85" s="61"/>
    </row>
    <row r="86" spans="1:91" s="2" customFormat="1" ht="6.95" customHeight="1">
      <c r="A86" s="31"/>
      <c r="B86" s="32"/>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6"/>
      <c r="BE86" s="31"/>
    </row>
    <row r="87" spans="1:91" s="2" customFormat="1" ht="12" customHeight="1">
      <c r="A87" s="31"/>
      <c r="B87" s="32"/>
      <c r="C87" s="26" t="s">
        <v>20</v>
      </c>
      <c r="D87" s="33"/>
      <c r="E87" s="33"/>
      <c r="F87" s="33"/>
      <c r="G87" s="33"/>
      <c r="H87" s="33"/>
      <c r="I87" s="33"/>
      <c r="J87" s="33"/>
      <c r="K87" s="33"/>
      <c r="L87" s="62" t="str">
        <f>IF(K8="","",K8)</f>
        <v>Tlumačov</v>
      </c>
      <c r="M87" s="33"/>
      <c r="N87" s="33"/>
      <c r="O87" s="33"/>
      <c r="P87" s="33"/>
      <c r="Q87" s="33"/>
      <c r="R87" s="33"/>
      <c r="S87" s="33"/>
      <c r="T87" s="33"/>
      <c r="U87" s="33"/>
      <c r="V87" s="33"/>
      <c r="W87" s="33"/>
      <c r="X87" s="33"/>
      <c r="Y87" s="33"/>
      <c r="Z87" s="33"/>
      <c r="AA87" s="33"/>
      <c r="AB87" s="33"/>
      <c r="AC87" s="33"/>
      <c r="AD87" s="33"/>
      <c r="AE87" s="33"/>
      <c r="AF87" s="33"/>
      <c r="AG87" s="33"/>
      <c r="AH87" s="33"/>
      <c r="AI87" s="26" t="s">
        <v>22</v>
      </c>
      <c r="AJ87" s="33"/>
      <c r="AK87" s="33"/>
      <c r="AL87" s="33"/>
      <c r="AM87" s="228" t="str">
        <f>IF(AN8= "","",AN8)</f>
        <v/>
      </c>
      <c r="AN87" s="228"/>
      <c r="AO87" s="33"/>
      <c r="AP87" s="33"/>
      <c r="AQ87" s="33"/>
      <c r="AR87" s="36"/>
      <c r="BE87" s="31"/>
    </row>
    <row r="88" spans="1:91" s="2" customFormat="1" ht="6.95" customHeight="1">
      <c r="A88" s="31"/>
      <c r="B88" s="32"/>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6"/>
      <c r="BE88" s="31"/>
    </row>
    <row r="89" spans="1:91" s="2" customFormat="1" ht="15.2" customHeight="1">
      <c r="A89" s="31"/>
      <c r="B89" s="32"/>
      <c r="C89" s="26" t="s">
        <v>23</v>
      </c>
      <c r="D89" s="33"/>
      <c r="E89" s="33"/>
      <c r="F89" s="33"/>
      <c r="G89" s="33"/>
      <c r="H89" s="33"/>
      <c r="I89" s="33"/>
      <c r="J89" s="33"/>
      <c r="K89" s="33"/>
      <c r="L89" s="56"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6" t="s">
        <v>29</v>
      </c>
      <c r="AJ89" s="33"/>
      <c r="AK89" s="33"/>
      <c r="AL89" s="33"/>
      <c r="AM89" s="229" t="str">
        <f>IF(E17="","",E17)</f>
        <v xml:space="preserve"> </v>
      </c>
      <c r="AN89" s="230"/>
      <c r="AO89" s="230"/>
      <c r="AP89" s="230"/>
      <c r="AQ89" s="33"/>
      <c r="AR89" s="36"/>
      <c r="AS89" s="231" t="s">
        <v>53</v>
      </c>
      <c r="AT89" s="232"/>
      <c r="AU89" s="64"/>
      <c r="AV89" s="64"/>
      <c r="AW89" s="64"/>
      <c r="AX89" s="64"/>
      <c r="AY89" s="64"/>
      <c r="AZ89" s="64"/>
      <c r="BA89" s="64"/>
      <c r="BB89" s="64"/>
      <c r="BC89" s="64"/>
      <c r="BD89" s="65"/>
      <c r="BE89" s="31"/>
    </row>
    <row r="90" spans="1:91" s="2" customFormat="1" ht="15.2" customHeight="1">
      <c r="A90" s="31"/>
      <c r="B90" s="32"/>
      <c r="C90" s="26" t="s">
        <v>27</v>
      </c>
      <c r="D90" s="33"/>
      <c r="E90" s="33"/>
      <c r="F90" s="33"/>
      <c r="G90" s="33"/>
      <c r="H90" s="33"/>
      <c r="I90" s="33"/>
      <c r="J90" s="33"/>
      <c r="K90" s="33"/>
      <c r="L90" s="56"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6" t="s">
        <v>31</v>
      </c>
      <c r="AJ90" s="33"/>
      <c r="AK90" s="33"/>
      <c r="AL90" s="33"/>
      <c r="AM90" s="229" t="str">
        <f>IF(E20="","",E20)</f>
        <v xml:space="preserve"> </v>
      </c>
      <c r="AN90" s="230"/>
      <c r="AO90" s="230"/>
      <c r="AP90" s="230"/>
      <c r="AQ90" s="33"/>
      <c r="AR90" s="36"/>
      <c r="AS90" s="233"/>
      <c r="AT90" s="234"/>
      <c r="AU90" s="66"/>
      <c r="AV90" s="66"/>
      <c r="AW90" s="66"/>
      <c r="AX90" s="66"/>
      <c r="AY90" s="66"/>
      <c r="AZ90" s="66"/>
      <c r="BA90" s="66"/>
      <c r="BB90" s="66"/>
      <c r="BC90" s="66"/>
      <c r="BD90" s="67"/>
      <c r="BE90" s="31"/>
    </row>
    <row r="91" spans="1:91" s="2" customFormat="1" ht="10.9" customHeight="1">
      <c r="A91" s="31"/>
      <c r="B91" s="32"/>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6"/>
      <c r="AS91" s="235"/>
      <c r="AT91" s="236"/>
      <c r="AU91" s="68"/>
      <c r="AV91" s="68"/>
      <c r="AW91" s="68"/>
      <c r="AX91" s="68"/>
      <c r="AY91" s="68"/>
      <c r="AZ91" s="68"/>
      <c r="BA91" s="68"/>
      <c r="BB91" s="68"/>
      <c r="BC91" s="68"/>
      <c r="BD91" s="69"/>
      <c r="BE91" s="31"/>
    </row>
    <row r="92" spans="1:91" s="2" customFormat="1" ht="29.25" customHeight="1">
      <c r="A92" s="31"/>
      <c r="B92" s="32"/>
      <c r="C92" s="225" t="s">
        <v>54</v>
      </c>
      <c r="D92" s="224"/>
      <c r="E92" s="224"/>
      <c r="F92" s="224"/>
      <c r="G92" s="224"/>
      <c r="H92" s="70"/>
      <c r="I92" s="223" t="s">
        <v>55</v>
      </c>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37" t="s">
        <v>56</v>
      </c>
      <c r="AH92" s="224"/>
      <c r="AI92" s="224"/>
      <c r="AJ92" s="224"/>
      <c r="AK92" s="224"/>
      <c r="AL92" s="224"/>
      <c r="AM92" s="224"/>
      <c r="AN92" s="223" t="s">
        <v>57</v>
      </c>
      <c r="AO92" s="224"/>
      <c r="AP92" s="238"/>
      <c r="AQ92" s="71" t="s">
        <v>58</v>
      </c>
      <c r="AR92" s="36"/>
      <c r="AS92" s="72" t="s">
        <v>59</v>
      </c>
      <c r="AT92" s="73" t="s">
        <v>60</v>
      </c>
      <c r="AU92" s="73" t="s">
        <v>61</v>
      </c>
      <c r="AV92" s="73" t="s">
        <v>62</v>
      </c>
      <c r="AW92" s="73" t="s">
        <v>63</v>
      </c>
      <c r="AX92" s="73" t="s">
        <v>64</v>
      </c>
      <c r="AY92" s="73" t="s">
        <v>65</v>
      </c>
      <c r="AZ92" s="73" t="s">
        <v>66</v>
      </c>
      <c r="BA92" s="73" t="s">
        <v>67</v>
      </c>
      <c r="BB92" s="73" t="s">
        <v>68</v>
      </c>
      <c r="BC92" s="73" t="s">
        <v>69</v>
      </c>
      <c r="BD92" s="74" t="s">
        <v>70</v>
      </c>
      <c r="BE92" s="31"/>
    </row>
    <row r="93" spans="1:91" s="2" customFormat="1" ht="10.9" customHeight="1">
      <c r="A93" s="31"/>
      <c r="B93" s="32"/>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6"/>
      <c r="AS93" s="75"/>
      <c r="AT93" s="76"/>
      <c r="AU93" s="76"/>
      <c r="AV93" s="76"/>
      <c r="AW93" s="76"/>
      <c r="AX93" s="76"/>
      <c r="AY93" s="76"/>
      <c r="AZ93" s="76"/>
      <c r="BA93" s="76"/>
      <c r="BB93" s="76"/>
      <c r="BC93" s="76"/>
      <c r="BD93" s="77"/>
      <c r="BE93" s="31"/>
    </row>
    <row r="94" spans="1:91" s="6" customFormat="1" ht="32.450000000000003" customHeight="1">
      <c r="B94" s="78"/>
      <c r="C94" s="79" t="s">
        <v>71</v>
      </c>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244">
        <f>ROUND(AG95+AG100+AG101+SUM(AG107:AG112)+SUM(AG116:AG118),2)</f>
        <v>0</v>
      </c>
      <c r="AH94" s="244"/>
      <c r="AI94" s="244"/>
      <c r="AJ94" s="244"/>
      <c r="AK94" s="244"/>
      <c r="AL94" s="244"/>
      <c r="AM94" s="244"/>
      <c r="AN94" s="245">
        <f t="shared" ref="AN94:AN118" si="0">SUM(AG94,AT94)</f>
        <v>0</v>
      </c>
      <c r="AO94" s="245"/>
      <c r="AP94" s="245"/>
      <c r="AQ94" s="82" t="s">
        <v>1</v>
      </c>
      <c r="AR94" s="83"/>
      <c r="AS94" s="84">
        <f>ROUND(AS95+AS100+AS101+SUM(AS107:AS112)+SUM(AS116:AS118),2)</f>
        <v>0</v>
      </c>
      <c r="AT94" s="85">
        <f t="shared" ref="AT94:AT118" si="1">ROUND(SUM(AV94:AW94),2)</f>
        <v>0</v>
      </c>
      <c r="AU94" s="86">
        <f>ROUND(AU95+AU100+AU101+SUM(AU107:AU112)+SUM(AU116:AU118),5)</f>
        <v>0</v>
      </c>
      <c r="AV94" s="85">
        <f>ROUND(AZ94*L29,2)</f>
        <v>0</v>
      </c>
      <c r="AW94" s="85">
        <f>ROUND(BA94*L30,2)</f>
        <v>0</v>
      </c>
      <c r="AX94" s="85">
        <f>ROUND(BB94*L29,2)</f>
        <v>0</v>
      </c>
      <c r="AY94" s="85">
        <f>ROUND(BC94*L30,2)</f>
        <v>0</v>
      </c>
      <c r="AZ94" s="85">
        <f>ROUND(AZ95+AZ100+AZ101+SUM(AZ107:AZ112)+SUM(AZ116:AZ118),2)</f>
        <v>0</v>
      </c>
      <c r="BA94" s="85">
        <f>ROUND(BA95+BA100+BA101+SUM(BA107:BA112)+SUM(BA116:BA118),2)</f>
        <v>0</v>
      </c>
      <c r="BB94" s="85">
        <f>ROUND(BB95+BB100+BB101+SUM(BB107:BB112)+SUM(BB116:BB118),2)</f>
        <v>0</v>
      </c>
      <c r="BC94" s="85">
        <f>ROUND(BC95+BC100+BC101+SUM(BC107:BC112)+SUM(BC116:BC118),2)</f>
        <v>0</v>
      </c>
      <c r="BD94" s="87">
        <f>ROUND(BD95+BD100+BD101+SUM(BD107:BD112)+SUM(BD116:BD118),2)</f>
        <v>0</v>
      </c>
      <c r="BS94" s="88" t="s">
        <v>72</v>
      </c>
      <c r="BT94" s="88" t="s">
        <v>73</v>
      </c>
      <c r="BU94" s="89" t="s">
        <v>74</v>
      </c>
      <c r="BV94" s="88" t="s">
        <v>75</v>
      </c>
      <c r="BW94" s="88" t="s">
        <v>5</v>
      </c>
      <c r="BX94" s="88" t="s">
        <v>76</v>
      </c>
      <c r="CL94" s="88" t="s">
        <v>1</v>
      </c>
    </row>
    <row r="95" spans="1:91" s="7" customFormat="1" ht="16.5" customHeight="1">
      <c r="B95" s="90"/>
      <c r="C95" s="91"/>
      <c r="D95" s="226" t="s">
        <v>77</v>
      </c>
      <c r="E95" s="226"/>
      <c r="F95" s="226"/>
      <c r="G95" s="226"/>
      <c r="H95" s="226"/>
      <c r="I95" s="92"/>
      <c r="J95" s="226" t="s">
        <v>78</v>
      </c>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39">
        <f>ROUND(SUM(AG96:AG99),2)</f>
        <v>0</v>
      </c>
      <c r="AH95" s="240"/>
      <c r="AI95" s="240"/>
      <c r="AJ95" s="240"/>
      <c r="AK95" s="240"/>
      <c r="AL95" s="240"/>
      <c r="AM95" s="240"/>
      <c r="AN95" s="241">
        <f t="shared" si="0"/>
        <v>0</v>
      </c>
      <c r="AO95" s="240"/>
      <c r="AP95" s="240"/>
      <c r="AQ95" s="93" t="s">
        <v>79</v>
      </c>
      <c r="AR95" s="94"/>
      <c r="AS95" s="95">
        <f>ROUND(SUM(AS96:AS99),2)</f>
        <v>0</v>
      </c>
      <c r="AT95" s="96">
        <f t="shared" si="1"/>
        <v>0</v>
      </c>
      <c r="AU95" s="97">
        <f>ROUND(SUM(AU96:AU99),5)</f>
        <v>0</v>
      </c>
      <c r="AV95" s="96">
        <f>ROUND(AZ95*L29,2)</f>
        <v>0</v>
      </c>
      <c r="AW95" s="96">
        <f>ROUND(BA95*L30,2)</f>
        <v>0</v>
      </c>
      <c r="AX95" s="96">
        <f>ROUND(BB95*L29,2)</f>
        <v>0</v>
      </c>
      <c r="AY95" s="96">
        <f>ROUND(BC95*L30,2)</f>
        <v>0</v>
      </c>
      <c r="AZ95" s="96">
        <f>ROUND(SUM(AZ96:AZ99),2)</f>
        <v>0</v>
      </c>
      <c r="BA95" s="96">
        <f>ROUND(SUM(BA96:BA99),2)</f>
        <v>0</v>
      </c>
      <c r="BB95" s="96">
        <f>ROUND(SUM(BB96:BB99),2)</f>
        <v>0</v>
      </c>
      <c r="BC95" s="96">
        <f>ROUND(SUM(BC96:BC99),2)</f>
        <v>0</v>
      </c>
      <c r="BD95" s="98">
        <f>ROUND(SUM(BD96:BD99),2)</f>
        <v>0</v>
      </c>
      <c r="BS95" s="99" t="s">
        <v>72</v>
      </c>
      <c r="BT95" s="99" t="s">
        <v>80</v>
      </c>
      <c r="BU95" s="99" t="s">
        <v>74</v>
      </c>
      <c r="BV95" s="99" t="s">
        <v>75</v>
      </c>
      <c r="BW95" s="99" t="s">
        <v>81</v>
      </c>
      <c r="BX95" s="99" t="s">
        <v>5</v>
      </c>
      <c r="CL95" s="99" t="s">
        <v>1</v>
      </c>
      <c r="CM95" s="99" t="s">
        <v>82</v>
      </c>
    </row>
    <row r="96" spans="1:91" s="4" customFormat="1" ht="23.25" customHeight="1">
      <c r="A96" s="100" t="s">
        <v>83</v>
      </c>
      <c r="B96" s="55"/>
      <c r="C96" s="101"/>
      <c r="D96" s="101"/>
      <c r="E96" s="227" t="s">
        <v>84</v>
      </c>
      <c r="F96" s="227"/>
      <c r="G96" s="227"/>
      <c r="H96" s="227"/>
      <c r="I96" s="227"/>
      <c r="J96" s="101"/>
      <c r="K96" s="227" t="s">
        <v>85</v>
      </c>
      <c r="L96" s="227"/>
      <c r="M96" s="227"/>
      <c r="N96" s="227"/>
      <c r="O96" s="227"/>
      <c r="P96" s="227"/>
      <c r="Q96" s="227"/>
      <c r="R96" s="227"/>
      <c r="S96" s="227"/>
      <c r="T96" s="227"/>
      <c r="U96" s="227"/>
      <c r="V96" s="227"/>
      <c r="W96" s="227"/>
      <c r="X96" s="227"/>
      <c r="Y96" s="227"/>
      <c r="Z96" s="227"/>
      <c r="AA96" s="227"/>
      <c r="AB96" s="227"/>
      <c r="AC96" s="227"/>
      <c r="AD96" s="227"/>
      <c r="AE96" s="227"/>
      <c r="AF96" s="227"/>
      <c r="AG96" s="242">
        <f>'PS 01.1 - Oprava SZZ a zk...'!J32</f>
        <v>0</v>
      </c>
      <c r="AH96" s="243"/>
      <c r="AI96" s="243"/>
      <c r="AJ96" s="243"/>
      <c r="AK96" s="243"/>
      <c r="AL96" s="243"/>
      <c r="AM96" s="243"/>
      <c r="AN96" s="242">
        <f t="shared" si="0"/>
        <v>0</v>
      </c>
      <c r="AO96" s="243"/>
      <c r="AP96" s="243"/>
      <c r="AQ96" s="102" t="s">
        <v>86</v>
      </c>
      <c r="AR96" s="57"/>
      <c r="AS96" s="103">
        <v>0</v>
      </c>
      <c r="AT96" s="104">
        <f t="shared" si="1"/>
        <v>0</v>
      </c>
      <c r="AU96" s="105">
        <f>'PS 01.1 - Oprava SZZ a zk...'!P121</f>
        <v>0</v>
      </c>
      <c r="AV96" s="104">
        <f>'PS 01.1 - Oprava SZZ a zk...'!J35</f>
        <v>0</v>
      </c>
      <c r="AW96" s="104">
        <f>'PS 01.1 - Oprava SZZ a zk...'!J36</f>
        <v>0</v>
      </c>
      <c r="AX96" s="104">
        <f>'PS 01.1 - Oprava SZZ a zk...'!J37</f>
        <v>0</v>
      </c>
      <c r="AY96" s="104">
        <f>'PS 01.1 - Oprava SZZ a zk...'!J38</f>
        <v>0</v>
      </c>
      <c r="AZ96" s="104">
        <f>'PS 01.1 - Oprava SZZ a zk...'!F35</f>
        <v>0</v>
      </c>
      <c r="BA96" s="104">
        <f>'PS 01.1 - Oprava SZZ a zk...'!F36</f>
        <v>0</v>
      </c>
      <c r="BB96" s="104">
        <f>'PS 01.1 - Oprava SZZ a zk...'!F37</f>
        <v>0</v>
      </c>
      <c r="BC96" s="104">
        <f>'PS 01.1 - Oprava SZZ a zk...'!F38</f>
        <v>0</v>
      </c>
      <c r="BD96" s="106">
        <f>'PS 01.1 - Oprava SZZ a zk...'!F39</f>
        <v>0</v>
      </c>
      <c r="BT96" s="107" t="s">
        <v>82</v>
      </c>
      <c r="BV96" s="107" t="s">
        <v>75</v>
      </c>
      <c r="BW96" s="107" t="s">
        <v>87</v>
      </c>
      <c r="BX96" s="107" t="s">
        <v>81</v>
      </c>
      <c r="CL96" s="107" t="s">
        <v>1</v>
      </c>
    </row>
    <row r="97" spans="1:91" s="4" customFormat="1" ht="16.5" customHeight="1">
      <c r="A97" s="100" t="s">
        <v>83</v>
      </c>
      <c r="B97" s="55"/>
      <c r="C97" s="101"/>
      <c r="D97" s="101"/>
      <c r="E97" s="227" t="s">
        <v>88</v>
      </c>
      <c r="F97" s="227"/>
      <c r="G97" s="227"/>
      <c r="H97" s="227"/>
      <c r="I97" s="227"/>
      <c r="J97" s="101"/>
      <c r="K97" s="227" t="s">
        <v>89</v>
      </c>
      <c r="L97" s="227"/>
      <c r="M97" s="227"/>
      <c r="N97" s="227"/>
      <c r="O97" s="227"/>
      <c r="P97" s="227"/>
      <c r="Q97" s="227"/>
      <c r="R97" s="227"/>
      <c r="S97" s="227"/>
      <c r="T97" s="227"/>
      <c r="U97" s="227"/>
      <c r="V97" s="227"/>
      <c r="W97" s="227"/>
      <c r="X97" s="227"/>
      <c r="Y97" s="227"/>
      <c r="Z97" s="227"/>
      <c r="AA97" s="227"/>
      <c r="AB97" s="227"/>
      <c r="AC97" s="227"/>
      <c r="AD97" s="227"/>
      <c r="AE97" s="227"/>
      <c r="AF97" s="227"/>
      <c r="AG97" s="242">
        <f>'PS 01.2 - Oprava navazují...'!J32</f>
        <v>0</v>
      </c>
      <c r="AH97" s="243"/>
      <c r="AI97" s="243"/>
      <c r="AJ97" s="243"/>
      <c r="AK97" s="243"/>
      <c r="AL97" s="243"/>
      <c r="AM97" s="243"/>
      <c r="AN97" s="242">
        <f t="shared" si="0"/>
        <v>0</v>
      </c>
      <c r="AO97" s="243"/>
      <c r="AP97" s="243"/>
      <c r="AQ97" s="102" t="s">
        <v>86</v>
      </c>
      <c r="AR97" s="57"/>
      <c r="AS97" s="103">
        <v>0</v>
      </c>
      <c r="AT97" s="104">
        <f t="shared" si="1"/>
        <v>0</v>
      </c>
      <c r="AU97" s="105">
        <f>'PS 01.2 - Oprava navazují...'!P123</f>
        <v>0</v>
      </c>
      <c r="AV97" s="104">
        <f>'PS 01.2 - Oprava navazují...'!J35</f>
        <v>0</v>
      </c>
      <c r="AW97" s="104">
        <f>'PS 01.2 - Oprava navazují...'!J36</f>
        <v>0</v>
      </c>
      <c r="AX97" s="104">
        <f>'PS 01.2 - Oprava navazují...'!J37</f>
        <v>0</v>
      </c>
      <c r="AY97" s="104">
        <f>'PS 01.2 - Oprava navazují...'!J38</f>
        <v>0</v>
      </c>
      <c r="AZ97" s="104">
        <f>'PS 01.2 - Oprava navazují...'!F35</f>
        <v>0</v>
      </c>
      <c r="BA97" s="104">
        <f>'PS 01.2 - Oprava navazují...'!F36</f>
        <v>0</v>
      </c>
      <c r="BB97" s="104">
        <f>'PS 01.2 - Oprava navazují...'!F37</f>
        <v>0</v>
      </c>
      <c r="BC97" s="104">
        <f>'PS 01.2 - Oprava navazují...'!F38</f>
        <v>0</v>
      </c>
      <c r="BD97" s="106">
        <f>'PS 01.2 - Oprava navazují...'!F39</f>
        <v>0</v>
      </c>
      <c r="BT97" s="107" t="s">
        <v>82</v>
      </c>
      <c r="BV97" s="107" t="s">
        <v>75</v>
      </c>
      <c r="BW97" s="107" t="s">
        <v>90</v>
      </c>
      <c r="BX97" s="107" t="s">
        <v>81</v>
      </c>
      <c r="CL97" s="107" t="s">
        <v>1</v>
      </c>
    </row>
    <row r="98" spans="1:91" s="4" customFormat="1" ht="16.5" customHeight="1">
      <c r="A98" s="100" t="s">
        <v>83</v>
      </c>
      <c r="B98" s="55"/>
      <c r="C98" s="101"/>
      <c r="D98" s="101"/>
      <c r="E98" s="227" t="s">
        <v>91</v>
      </c>
      <c r="F98" s="227"/>
      <c r="G98" s="227"/>
      <c r="H98" s="227"/>
      <c r="I98" s="227"/>
      <c r="J98" s="101"/>
      <c r="K98" s="227" t="s">
        <v>92</v>
      </c>
      <c r="L98" s="227"/>
      <c r="M98" s="227"/>
      <c r="N98" s="227"/>
      <c r="O98" s="227"/>
      <c r="P98" s="227"/>
      <c r="Q98" s="227"/>
      <c r="R98" s="227"/>
      <c r="S98" s="227"/>
      <c r="T98" s="227"/>
      <c r="U98" s="227"/>
      <c r="V98" s="227"/>
      <c r="W98" s="227"/>
      <c r="X98" s="227"/>
      <c r="Y98" s="227"/>
      <c r="Z98" s="227"/>
      <c r="AA98" s="227"/>
      <c r="AB98" s="227"/>
      <c r="AC98" s="227"/>
      <c r="AD98" s="227"/>
      <c r="AE98" s="227"/>
      <c r="AF98" s="227"/>
      <c r="AG98" s="242">
        <f>'PS 01.3 - Materiál dodáva...'!J32</f>
        <v>0</v>
      </c>
      <c r="AH98" s="243"/>
      <c r="AI98" s="243"/>
      <c r="AJ98" s="243"/>
      <c r="AK98" s="243"/>
      <c r="AL98" s="243"/>
      <c r="AM98" s="243"/>
      <c r="AN98" s="242">
        <f t="shared" si="0"/>
        <v>0</v>
      </c>
      <c r="AO98" s="243"/>
      <c r="AP98" s="243"/>
      <c r="AQ98" s="102" t="s">
        <v>86</v>
      </c>
      <c r="AR98" s="57"/>
      <c r="AS98" s="103">
        <v>0</v>
      </c>
      <c r="AT98" s="104">
        <f t="shared" si="1"/>
        <v>0</v>
      </c>
      <c r="AU98" s="105">
        <f>'PS 01.3 - Materiál dodáva...'!P121</f>
        <v>0</v>
      </c>
      <c r="AV98" s="104">
        <f>'PS 01.3 - Materiál dodáva...'!J35</f>
        <v>0</v>
      </c>
      <c r="AW98" s="104">
        <f>'PS 01.3 - Materiál dodáva...'!J36</f>
        <v>0</v>
      </c>
      <c r="AX98" s="104">
        <f>'PS 01.3 - Materiál dodáva...'!J37</f>
        <v>0</v>
      </c>
      <c r="AY98" s="104">
        <f>'PS 01.3 - Materiál dodáva...'!J38</f>
        <v>0</v>
      </c>
      <c r="AZ98" s="104">
        <f>'PS 01.3 - Materiál dodáva...'!F35</f>
        <v>0</v>
      </c>
      <c r="BA98" s="104">
        <f>'PS 01.3 - Materiál dodáva...'!F36</f>
        <v>0</v>
      </c>
      <c r="BB98" s="104">
        <f>'PS 01.3 - Materiál dodáva...'!F37</f>
        <v>0</v>
      </c>
      <c r="BC98" s="104">
        <f>'PS 01.3 - Materiál dodáva...'!F38</f>
        <v>0</v>
      </c>
      <c r="BD98" s="106">
        <f>'PS 01.3 - Materiál dodáva...'!F39</f>
        <v>0</v>
      </c>
      <c r="BT98" s="107" t="s">
        <v>82</v>
      </c>
      <c r="BV98" s="107" t="s">
        <v>75</v>
      </c>
      <c r="BW98" s="107" t="s">
        <v>93</v>
      </c>
      <c r="BX98" s="107" t="s">
        <v>81</v>
      </c>
      <c r="CL98" s="107" t="s">
        <v>1</v>
      </c>
    </row>
    <row r="99" spans="1:91" s="4" customFormat="1" ht="16.5" customHeight="1">
      <c r="A99" s="100" t="s">
        <v>83</v>
      </c>
      <c r="B99" s="55"/>
      <c r="C99" s="101"/>
      <c r="D99" s="101"/>
      <c r="E99" s="227" t="s">
        <v>94</v>
      </c>
      <c r="F99" s="227"/>
      <c r="G99" s="227"/>
      <c r="H99" s="227"/>
      <c r="I99" s="227"/>
      <c r="J99" s="101"/>
      <c r="K99" s="227" t="s">
        <v>95</v>
      </c>
      <c r="L99" s="227"/>
      <c r="M99" s="227"/>
      <c r="N99" s="227"/>
      <c r="O99" s="227"/>
      <c r="P99" s="227"/>
      <c r="Q99" s="227"/>
      <c r="R99" s="227"/>
      <c r="S99" s="227"/>
      <c r="T99" s="227"/>
      <c r="U99" s="227"/>
      <c r="V99" s="227"/>
      <c r="W99" s="227"/>
      <c r="X99" s="227"/>
      <c r="Y99" s="227"/>
      <c r="Z99" s="227"/>
      <c r="AA99" s="227"/>
      <c r="AB99" s="227"/>
      <c r="AC99" s="227"/>
      <c r="AD99" s="227"/>
      <c r="AE99" s="227"/>
      <c r="AF99" s="227"/>
      <c r="AG99" s="242">
        <f>'PS 01.4 - Provizorní SZZ'!J32</f>
        <v>0</v>
      </c>
      <c r="AH99" s="243"/>
      <c r="AI99" s="243"/>
      <c r="AJ99" s="243"/>
      <c r="AK99" s="243"/>
      <c r="AL99" s="243"/>
      <c r="AM99" s="243"/>
      <c r="AN99" s="242">
        <f t="shared" si="0"/>
        <v>0</v>
      </c>
      <c r="AO99" s="243"/>
      <c r="AP99" s="243"/>
      <c r="AQ99" s="102" t="s">
        <v>86</v>
      </c>
      <c r="AR99" s="57"/>
      <c r="AS99" s="103">
        <v>0</v>
      </c>
      <c r="AT99" s="104">
        <f t="shared" si="1"/>
        <v>0</v>
      </c>
      <c r="AU99" s="105">
        <f>'PS 01.4 - Provizorní SZZ'!P121</f>
        <v>0</v>
      </c>
      <c r="AV99" s="104">
        <f>'PS 01.4 - Provizorní SZZ'!J35</f>
        <v>0</v>
      </c>
      <c r="AW99" s="104">
        <f>'PS 01.4 - Provizorní SZZ'!J36</f>
        <v>0</v>
      </c>
      <c r="AX99" s="104">
        <f>'PS 01.4 - Provizorní SZZ'!J37</f>
        <v>0</v>
      </c>
      <c r="AY99" s="104">
        <f>'PS 01.4 - Provizorní SZZ'!J38</f>
        <v>0</v>
      </c>
      <c r="AZ99" s="104">
        <f>'PS 01.4 - Provizorní SZZ'!F35</f>
        <v>0</v>
      </c>
      <c r="BA99" s="104">
        <f>'PS 01.4 - Provizorní SZZ'!F36</f>
        <v>0</v>
      </c>
      <c r="BB99" s="104">
        <f>'PS 01.4 - Provizorní SZZ'!F37</f>
        <v>0</v>
      </c>
      <c r="BC99" s="104">
        <f>'PS 01.4 - Provizorní SZZ'!F38</f>
        <v>0</v>
      </c>
      <c r="BD99" s="106">
        <f>'PS 01.4 - Provizorní SZZ'!F39</f>
        <v>0</v>
      </c>
      <c r="BT99" s="107" t="s">
        <v>82</v>
      </c>
      <c r="BV99" s="107" t="s">
        <v>75</v>
      </c>
      <c r="BW99" s="107" t="s">
        <v>96</v>
      </c>
      <c r="BX99" s="107" t="s">
        <v>81</v>
      </c>
      <c r="CL99" s="107" t="s">
        <v>1</v>
      </c>
    </row>
    <row r="100" spans="1:91" s="7" customFormat="1" ht="24.75" customHeight="1">
      <c r="A100" s="100" t="s">
        <v>83</v>
      </c>
      <c r="B100" s="90"/>
      <c r="C100" s="91"/>
      <c r="D100" s="226" t="s">
        <v>97</v>
      </c>
      <c r="E100" s="226"/>
      <c r="F100" s="226"/>
      <c r="G100" s="226"/>
      <c r="H100" s="226"/>
      <c r="I100" s="92"/>
      <c r="J100" s="226" t="s">
        <v>98</v>
      </c>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41">
        <f>'PS 02 - VON pro opravu za...'!J30</f>
        <v>0</v>
      </c>
      <c r="AH100" s="240"/>
      <c r="AI100" s="240"/>
      <c r="AJ100" s="240"/>
      <c r="AK100" s="240"/>
      <c r="AL100" s="240"/>
      <c r="AM100" s="240"/>
      <c r="AN100" s="241">
        <f t="shared" si="0"/>
        <v>0</v>
      </c>
      <c r="AO100" s="240"/>
      <c r="AP100" s="240"/>
      <c r="AQ100" s="93" t="s">
        <v>99</v>
      </c>
      <c r="AR100" s="94"/>
      <c r="AS100" s="95">
        <v>0</v>
      </c>
      <c r="AT100" s="96">
        <f t="shared" si="1"/>
        <v>0</v>
      </c>
      <c r="AU100" s="97">
        <f>'PS 02 - VON pro opravu za...'!P117</f>
        <v>0</v>
      </c>
      <c r="AV100" s="96">
        <f>'PS 02 - VON pro opravu za...'!J33</f>
        <v>0</v>
      </c>
      <c r="AW100" s="96">
        <f>'PS 02 - VON pro opravu za...'!J34</f>
        <v>0</v>
      </c>
      <c r="AX100" s="96">
        <f>'PS 02 - VON pro opravu za...'!J35</f>
        <v>0</v>
      </c>
      <c r="AY100" s="96">
        <f>'PS 02 - VON pro opravu za...'!J36</f>
        <v>0</v>
      </c>
      <c r="AZ100" s="96">
        <f>'PS 02 - VON pro opravu za...'!F33</f>
        <v>0</v>
      </c>
      <c r="BA100" s="96">
        <f>'PS 02 - VON pro opravu za...'!F34</f>
        <v>0</v>
      </c>
      <c r="BB100" s="96">
        <f>'PS 02 - VON pro opravu za...'!F35</f>
        <v>0</v>
      </c>
      <c r="BC100" s="96">
        <f>'PS 02 - VON pro opravu za...'!F36</f>
        <v>0</v>
      </c>
      <c r="BD100" s="98">
        <f>'PS 02 - VON pro opravu za...'!F37</f>
        <v>0</v>
      </c>
      <c r="BT100" s="99" t="s">
        <v>80</v>
      </c>
      <c r="BV100" s="99" t="s">
        <v>75</v>
      </c>
      <c r="BW100" s="99" t="s">
        <v>100</v>
      </c>
      <c r="BX100" s="99" t="s">
        <v>5</v>
      </c>
      <c r="CL100" s="99" t="s">
        <v>1</v>
      </c>
      <c r="CM100" s="99" t="s">
        <v>82</v>
      </c>
    </row>
    <row r="101" spans="1:91" s="7" customFormat="1" ht="16.5" customHeight="1">
      <c r="B101" s="90"/>
      <c r="C101" s="91"/>
      <c r="D101" s="226" t="s">
        <v>101</v>
      </c>
      <c r="E101" s="226"/>
      <c r="F101" s="226"/>
      <c r="G101" s="226"/>
      <c r="H101" s="226"/>
      <c r="I101" s="92"/>
      <c r="J101" s="226" t="s">
        <v>102</v>
      </c>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39">
        <f>ROUND(SUM(AG102:AG106),2)</f>
        <v>0</v>
      </c>
      <c r="AH101" s="240"/>
      <c r="AI101" s="240"/>
      <c r="AJ101" s="240"/>
      <c r="AK101" s="240"/>
      <c r="AL101" s="240"/>
      <c r="AM101" s="240"/>
      <c r="AN101" s="241">
        <f t="shared" si="0"/>
        <v>0</v>
      </c>
      <c r="AO101" s="240"/>
      <c r="AP101" s="240"/>
      <c r="AQ101" s="93" t="s">
        <v>79</v>
      </c>
      <c r="AR101" s="94"/>
      <c r="AS101" s="95">
        <f>ROUND(SUM(AS102:AS106),2)</f>
        <v>0</v>
      </c>
      <c r="AT101" s="96">
        <f t="shared" si="1"/>
        <v>0</v>
      </c>
      <c r="AU101" s="97">
        <f>ROUND(SUM(AU102:AU106),5)</f>
        <v>0</v>
      </c>
      <c r="AV101" s="96">
        <f>ROUND(AZ101*L29,2)</f>
        <v>0</v>
      </c>
      <c r="AW101" s="96">
        <f>ROUND(BA101*L30,2)</f>
        <v>0</v>
      </c>
      <c r="AX101" s="96">
        <f>ROUND(BB101*L29,2)</f>
        <v>0</v>
      </c>
      <c r="AY101" s="96">
        <f>ROUND(BC101*L30,2)</f>
        <v>0</v>
      </c>
      <c r="AZ101" s="96">
        <f>ROUND(SUM(AZ102:AZ106),2)</f>
        <v>0</v>
      </c>
      <c r="BA101" s="96">
        <f>ROUND(SUM(BA102:BA106),2)</f>
        <v>0</v>
      </c>
      <c r="BB101" s="96">
        <f>ROUND(SUM(BB102:BB106),2)</f>
        <v>0</v>
      </c>
      <c r="BC101" s="96">
        <f>ROUND(SUM(BC102:BC106),2)</f>
        <v>0</v>
      </c>
      <c r="BD101" s="98">
        <f>ROUND(SUM(BD102:BD106),2)</f>
        <v>0</v>
      </c>
      <c r="BS101" s="99" t="s">
        <v>72</v>
      </c>
      <c r="BT101" s="99" t="s">
        <v>80</v>
      </c>
      <c r="BU101" s="99" t="s">
        <v>74</v>
      </c>
      <c r="BV101" s="99" t="s">
        <v>75</v>
      </c>
      <c r="BW101" s="99" t="s">
        <v>103</v>
      </c>
      <c r="BX101" s="99" t="s">
        <v>5</v>
      </c>
      <c r="CL101" s="99" t="s">
        <v>1</v>
      </c>
      <c r="CM101" s="99" t="s">
        <v>82</v>
      </c>
    </row>
    <row r="102" spans="1:91" s="4" customFormat="1" ht="16.5" customHeight="1">
      <c r="A102" s="100" t="s">
        <v>83</v>
      </c>
      <c r="B102" s="55"/>
      <c r="C102" s="101"/>
      <c r="D102" s="101"/>
      <c r="E102" s="227" t="s">
        <v>104</v>
      </c>
      <c r="F102" s="227"/>
      <c r="G102" s="227"/>
      <c r="H102" s="227"/>
      <c r="I102" s="227"/>
      <c r="J102" s="101"/>
      <c r="K102" s="227" t="s">
        <v>105</v>
      </c>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42">
        <f>'PS 03.1 - Demontáž sdělov...'!J32</f>
        <v>0</v>
      </c>
      <c r="AH102" s="243"/>
      <c r="AI102" s="243"/>
      <c r="AJ102" s="243"/>
      <c r="AK102" s="243"/>
      <c r="AL102" s="243"/>
      <c r="AM102" s="243"/>
      <c r="AN102" s="242">
        <f t="shared" si="0"/>
        <v>0</v>
      </c>
      <c r="AO102" s="243"/>
      <c r="AP102" s="243"/>
      <c r="AQ102" s="102" t="s">
        <v>86</v>
      </c>
      <c r="AR102" s="57"/>
      <c r="AS102" s="103">
        <v>0</v>
      </c>
      <c r="AT102" s="104">
        <f t="shared" si="1"/>
        <v>0</v>
      </c>
      <c r="AU102" s="105">
        <f>'PS 03.1 - Demontáž sdělov...'!P121</f>
        <v>0</v>
      </c>
      <c r="AV102" s="104">
        <f>'PS 03.1 - Demontáž sdělov...'!J35</f>
        <v>0</v>
      </c>
      <c r="AW102" s="104">
        <f>'PS 03.1 - Demontáž sdělov...'!J36</f>
        <v>0</v>
      </c>
      <c r="AX102" s="104">
        <f>'PS 03.1 - Demontáž sdělov...'!J37</f>
        <v>0</v>
      </c>
      <c r="AY102" s="104">
        <f>'PS 03.1 - Demontáž sdělov...'!J38</f>
        <v>0</v>
      </c>
      <c r="AZ102" s="104">
        <f>'PS 03.1 - Demontáž sdělov...'!F35</f>
        <v>0</v>
      </c>
      <c r="BA102" s="104">
        <f>'PS 03.1 - Demontáž sdělov...'!F36</f>
        <v>0</v>
      </c>
      <c r="BB102" s="104">
        <f>'PS 03.1 - Demontáž sdělov...'!F37</f>
        <v>0</v>
      </c>
      <c r="BC102" s="104">
        <f>'PS 03.1 - Demontáž sdělov...'!F38</f>
        <v>0</v>
      </c>
      <c r="BD102" s="106">
        <f>'PS 03.1 - Demontáž sdělov...'!F39</f>
        <v>0</v>
      </c>
      <c r="BT102" s="107" t="s">
        <v>82</v>
      </c>
      <c r="BV102" s="107" t="s">
        <v>75</v>
      </c>
      <c r="BW102" s="107" t="s">
        <v>106</v>
      </c>
      <c r="BX102" s="107" t="s">
        <v>103</v>
      </c>
      <c r="CL102" s="107" t="s">
        <v>1</v>
      </c>
    </row>
    <row r="103" spans="1:91" s="4" customFormat="1" ht="16.5" customHeight="1">
      <c r="A103" s="100" t="s">
        <v>83</v>
      </c>
      <c r="B103" s="55"/>
      <c r="C103" s="101"/>
      <c r="D103" s="101"/>
      <c r="E103" s="227" t="s">
        <v>107</v>
      </c>
      <c r="F103" s="227"/>
      <c r="G103" s="227"/>
      <c r="H103" s="227"/>
      <c r="I103" s="227"/>
      <c r="J103" s="101"/>
      <c r="K103" s="227" t="s">
        <v>108</v>
      </c>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42">
        <f>'PS 03.2 - Úpravy zařízení...'!J32</f>
        <v>0</v>
      </c>
      <c r="AH103" s="243"/>
      <c r="AI103" s="243"/>
      <c r="AJ103" s="243"/>
      <c r="AK103" s="243"/>
      <c r="AL103" s="243"/>
      <c r="AM103" s="243"/>
      <c r="AN103" s="242">
        <f t="shared" si="0"/>
        <v>0</v>
      </c>
      <c r="AO103" s="243"/>
      <c r="AP103" s="243"/>
      <c r="AQ103" s="102" t="s">
        <v>86</v>
      </c>
      <c r="AR103" s="57"/>
      <c r="AS103" s="103">
        <v>0</v>
      </c>
      <c r="AT103" s="104">
        <f t="shared" si="1"/>
        <v>0</v>
      </c>
      <c r="AU103" s="105">
        <f>'PS 03.2 - Úpravy zařízení...'!P120</f>
        <v>0</v>
      </c>
      <c r="AV103" s="104">
        <f>'PS 03.2 - Úpravy zařízení...'!J35</f>
        <v>0</v>
      </c>
      <c r="AW103" s="104">
        <f>'PS 03.2 - Úpravy zařízení...'!J36</f>
        <v>0</v>
      </c>
      <c r="AX103" s="104">
        <f>'PS 03.2 - Úpravy zařízení...'!J37</f>
        <v>0</v>
      </c>
      <c r="AY103" s="104">
        <f>'PS 03.2 - Úpravy zařízení...'!J38</f>
        <v>0</v>
      </c>
      <c r="AZ103" s="104">
        <f>'PS 03.2 - Úpravy zařízení...'!F35</f>
        <v>0</v>
      </c>
      <c r="BA103" s="104">
        <f>'PS 03.2 - Úpravy zařízení...'!F36</f>
        <v>0</v>
      </c>
      <c r="BB103" s="104">
        <f>'PS 03.2 - Úpravy zařízení...'!F37</f>
        <v>0</v>
      </c>
      <c r="BC103" s="104">
        <f>'PS 03.2 - Úpravy zařízení...'!F38</f>
        <v>0</v>
      </c>
      <c r="BD103" s="106">
        <f>'PS 03.2 - Úpravy zařízení...'!F39</f>
        <v>0</v>
      </c>
      <c r="BT103" s="107" t="s">
        <v>82</v>
      </c>
      <c r="BV103" s="107" t="s">
        <v>75</v>
      </c>
      <c r="BW103" s="107" t="s">
        <v>109</v>
      </c>
      <c r="BX103" s="107" t="s">
        <v>103</v>
      </c>
      <c r="CL103" s="107" t="s">
        <v>1</v>
      </c>
    </row>
    <row r="104" spans="1:91" s="4" customFormat="1" ht="16.5" customHeight="1">
      <c r="A104" s="100" t="s">
        <v>83</v>
      </c>
      <c r="B104" s="55"/>
      <c r="C104" s="101"/>
      <c r="D104" s="101"/>
      <c r="E104" s="227" t="s">
        <v>110</v>
      </c>
      <c r="F104" s="227"/>
      <c r="G104" s="227"/>
      <c r="H104" s="227"/>
      <c r="I104" s="227"/>
      <c r="J104" s="101"/>
      <c r="K104" s="227" t="s">
        <v>111</v>
      </c>
      <c r="L104" s="227"/>
      <c r="M104" s="227"/>
      <c r="N104" s="227"/>
      <c r="O104" s="227"/>
      <c r="P104" s="227"/>
      <c r="Q104" s="227"/>
      <c r="R104" s="227"/>
      <c r="S104" s="227"/>
      <c r="T104" s="227"/>
      <c r="U104" s="227"/>
      <c r="V104" s="227"/>
      <c r="W104" s="227"/>
      <c r="X104" s="227"/>
      <c r="Y104" s="227"/>
      <c r="Z104" s="227"/>
      <c r="AA104" s="227"/>
      <c r="AB104" s="227"/>
      <c r="AC104" s="227"/>
      <c r="AD104" s="227"/>
      <c r="AE104" s="227"/>
      <c r="AF104" s="227"/>
      <c r="AG104" s="242">
        <f>'PS 03.3 - Úpravy zařízení...'!J32</f>
        <v>0</v>
      </c>
      <c r="AH104" s="243"/>
      <c r="AI104" s="243"/>
      <c r="AJ104" s="243"/>
      <c r="AK104" s="243"/>
      <c r="AL104" s="243"/>
      <c r="AM104" s="243"/>
      <c r="AN104" s="242">
        <f t="shared" si="0"/>
        <v>0</v>
      </c>
      <c r="AO104" s="243"/>
      <c r="AP104" s="243"/>
      <c r="AQ104" s="102" t="s">
        <v>86</v>
      </c>
      <c r="AR104" s="57"/>
      <c r="AS104" s="103">
        <v>0</v>
      </c>
      <c r="AT104" s="104">
        <f t="shared" si="1"/>
        <v>0</v>
      </c>
      <c r="AU104" s="105">
        <f>'PS 03.3 - Úpravy zařízení...'!P121</f>
        <v>0</v>
      </c>
      <c r="AV104" s="104">
        <f>'PS 03.3 - Úpravy zařízení...'!J35</f>
        <v>0</v>
      </c>
      <c r="AW104" s="104">
        <f>'PS 03.3 - Úpravy zařízení...'!J36</f>
        <v>0</v>
      </c>
      <c r="AX104" s="104">
        <f>'PS 03.3 - Úpravy zařízení...'!J37</f>
        <v>0</v>
      </c>
      <c r="AY104" s="104">
        <f>'PS 03.3 - Úpravy zařízení...'!J38</f>
        <v>0</v>
      </c>
      <c r="AZ104" s="104">
        <f>'PS 03.3 - Úpravy zařízení...'!F35</f>
        <v>0</v>
      </c>
      <c r="BA104" s="104">
        <f>'PS 03.3 - Úpravy zařízení...'!F36</f>
        <v>0</v>
      </c>
      <c r="BB104" s="104">
        <f>'PS 03.3 - Úpravy zařízení...'!F37</f>
        <v>0</v>
      </c>
      <c r="BC104" s="104">
        <f>'PS 03.3 - Úpravy zařízení...'!F38</f>
        <v>0</v>
      </c>
      <c r="BD104" s="106">
        <f>'PS 03.3 - Úpravy zařízení...'!F39</f>
        <v>0</v>
      </c>
      <c r="BT104" s="107" t="s">
        <v>82</v>
      </c>
      <c r="BV104" s="107" t="s">
        <v>75</v>
      </c>
      <c r="BW104" s="107" t="s">
        <v>112</v>
      </c>
      <c r="BX104" s="107" t="s">
        <v>103</v>
      </c>
      <c r="CL104" s="107" t="s">
        <v>1</v>
      </c>
    </row>
    <row r="105" spans="1:91" s="4" customFormat="1" ht="16.5" customHeight="1">
      <c r="A105" s="100" t="s">
        <v>83</v>
      </c>
      <c r="B105" s="55"/>
      <c r="C105" s="101"/>
      <c r="D105" s="101"/>
      <c r="E105" s="227" t="s">
        <v>113</v>
      </c>
      <c r="F105" s="227"/>
      <c r="G105" s="227"/>
      <c r="H105" s="227"/>
      <c r="I105" s="227"/>
      <c r="J105" s="101"/>
      <c r="K105" s="227" t="s">
        <v>114</v>
      </c>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42">
        <f>'PS 03.4 - Úprava kamerové...'!J32</f>
        <v>0</v>
      </c>
      <c r="AH105" s="243"/>
      <c r="AI105" s="243"/>
      <c r="AJ105" s="243"/>
      <c r="AK105" s="243"/>
      <c r="AL105" s="243"/>
      <c r="AM105" s="243"/>
      <c r="AN105" s="242">
        <f t="shared" si="0"/>
        <v>0</v>
      </c>
      <c r="AO105" s="243"/>
      <c r="AP105" s="243"/>
      <c r="AQ105" s="102" t="s">
        <v>86</v>
      </c>
      <c r="AR105" s="57"/>
      <c r="AS105" s="103">
        <v>0</v>
      </c>
      <c r="AT105" s="104">
        <f t="shared" si="1"/>
        <v>0</v>
      </c>
      <c r="AU105" s="105">
        <f>'PS 03.4 - Úprava kamerové...'!P120</f>
        <v>0</v>
      </c>
      <c r="AV105" s="104">
        <f>'PS 03.4 - Úprava kamerové...'!J35</f>
        <v>0</v>
      </c>
      <c r="AW105" s="104">
        <f>'PS 03.4 - Úprava kamerové...'!J36</f>
        <v>0</v>
      </c>
      <c r="AX105" s="104">
        <f>'PS 03.4 - Úprava kamerové...'!J37</f>
        <v>0</v>
      </c>
      <c r="AY105" s="104">
        <f>'PS 03.4 - Úprava kamerové...'!J38</f>
        <v>0</v>
      </c>
      <c r="AZ105" s="104">
        <f>'PS 03.4 - Úprava kamerové...'!F35</f>
        <v>0</v>
      </c>
      <c r="BA105" s="104">
        <f>'PS 03.4 - Úprava kamerové...'!F36</f>
        <v>0</v>
      </c>
      <c r="BB105" s="104">
        <f>'PS 03.4 - Úprava kamerové...'!F37</f>
        <v>0</v>
      </c>
      <c r="BC105" s="104">
        <f>'PS 03.4 - Úprava kamerové...'!F38</f>
        <v>0</v>
      </c>
      <c r="BD105" s="106">
        <f>'PS 03.4 - Úprava kamerové...'!F39</f>
        <v>0</v>
      </c>
      <c r="BT105" s="107" t="s">
        <v>82</v>
      </c>
      <c r="BV105" s="107" t="s">
        <v>75</v>
      </c>
      <c r="BW105" s="107" t="s">
        <v>115</v>
      </c>
      <c r="BX105" s="107" t="s">
        <v>103</v>
      </c>
      <c r="CL105" s="107" t="s">
        <v>1</v>
      </c>
    </row>
    <row r="106" spans="1:91" s="4" customFormat="1" ht="16.5" customHeight="1">
      <c r="A106" s="100" t="s">
        <v>83</v>
      </c>
      <c r="B106" s="55"/>
      <c r="C106" s="101"/>
      <c r="D106" s="101"/>
      <c r="E106" s="227" t="s">
        <v>116</v>
      </c>
      <c r="F106" s="227"/>
      <c r="G106" s="227"/>
      <c r="H106" s="227"/>
      <c r="I106" s="227"/>
      <c r="J106" s="101"/>
      <c r="K106" s="227" t="s">
        <v>117</v>
      </c>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42">
        <f>'PS 03.5 - Úprava DDTS ŽDS'!J32</f>
        <v>0</v>
      </c>
      <c r="AH106" s="243"/>
      <c r="AI106" s="243"/>
      <c r="AJ106" s="243"/>
      <c r="AK106" s="243"/>
      <c r="AL106" s="243"/>
      <c r="AM106" s="243"/>
      <c r="AN106" s="242">
        <f t="shared" si="0"/>
        <v>0</v>
      </c>
      <c r="AO106" s="243"/>
      <c r="AP106" s="243"/>
      <c r="AQ106" s="102" t="s">
        <v>86</v>
      </c>
      <c r="AR106" s="57"/>
      <c r="AS106" s="103">
        <v>0</v>
      </c>
      <c r="AT106" s="104">
        <f t="shared" si="1"/>
        <v>0</v>
      </c>
      <c r="AU106" s="105">
        <f>'PS 03.5 - Úprava DDTS ŽDS'!P121</f>
        <v>0</v>
      </c>
      <c r="AV106" s="104">
        <f>'PS 03.5 - Úprava DDTS ŽDS'!J35</f>
        <v>0</v>
      </c>
      <c r="AW106" s="104">
        <f>'PS 03.5 - Úprava DDTS ŽDS'!J36</f>
        <v>0</v>
      </c>
      <c r="AX106" s="104">
        <f>'PS 03.5 - Úprava DDTS ŽDS'!J37</f>
        <v>0</v>
      </c>
      <c r="AY106" s="104">
        <f>'PS 03.5 - Úprava DDTS ŽDS'!J38</f>
        <v>0</v>
      </c>
      <c r="AZ106" s="104">
        <f>'PS 03.5 - Úprava DDTS ŽDS'!F35</f>
        <v>0</v>
      </c>
      <c r="BA106" s="104">
        <f>'PS 03.5 - Úprava DDTS ŽDS'!F36</f>
        <v>0</v>
      </c>
      <c r="BB106" s="104">
        <f>'PS 03.5 - Úprava DDTS ŽDS'!F37</f>
        <v>0</v>
      </c>
      <c r="BC106" s="104">
        <f>'PS 03.5 - Úprava DDTS ŽDS'!F38</f>
        <v>0</v>
      </c>
      <c r="BD106" s="106">
        <f>'PS 03.5 - Úprava DDTS ŽDS'!F39</f>
        <v>0</v>
      </c>
      <c r="BT106" s="107" t="s">
        <v>82</v>
      </c>
      <c r="BV106" s="107" t="s">
        <v>75</v>
      </c>
      <c r="BW106" s="107" t="s">
        <v>118</v>
      </c>
      <c r="BX106" s="107" t="s">
        <v>103</v>
      </c>
      <c r="CL106" s="107" t="s">
        <v>1</v>
      </c>
    </row>
    <row r="107" spans="1:91" s="7" customFormat="1" ht="16.5" customHeight="1">
      <c r="A107" s="100" t="s">
        <v>83</v>
      </c>
      <c r="B107" s="90"/>
      <c r="C107" s="91"/>
      <c r="D107" s="226" t="s">
        <v>119</v>
      </c>
      <c r="E107" s="226"/>
      <c r="F107" s="226"/>
      <c r="G107" s="226"/>
      <c r="H107" s="226"/>
      <c r="I107" s="92"/>
      <c r="J107" s="226" t="s">
        <v>120</v>
      </c>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41">
        <f>'PS 04 - MOK'!J30</f>
        <v>0</v>
      </c>
      <c r="AH107" s="240"/>
      <c r="AI107" s="240"/>
      <c r="AJ107" s="240"/>
      <c r="AK107" s="240"/>
      <c r="AL107" s="240"/>
      <c r="AM107" s="240"/>
      <c r="AN107" s="241">
        <f t="shared" si="0"/>
        <v>0</v>
      </c>
      <c r="AO107" s="240"/>
      <c r="AP107" s="240"/>
      <c r="AQ107" s="93" t="s">
        <v>79</v>
      </c>
      <c r="AR107" s="94"/>
      <c r="AS107" s="95">
        <v>0</v>
      </c>
      <c r="AT107" s="96">
        <f t="shared" si="1"/>
        <v>0</v>
      </c>
      <c r="AU107" s="97">
        <f>'PS 04 - MOK'!P119</f>
        <v>0</v>
      </c>
      <c r="AV107" s="96">
        <f>'PS 04 - MOK'!J33</f>
        <v>0</v>
      </c>
      <c r="AW107" s="96">
        <f>'PS 04 - MOK'!J34</f>
        <v>0</v>
      </c>
      <c r="AX107" s="96">
        <f>'PS 04 - MOK'!J35</f>
        <v>0</v>
      </c>
      <c r="AY107" s="96">
        <f>'PS 04 - MOK'!J36</f>
        <v>0</v>
      </c>
      <c r="AZ107" s="96">
        <f>'PS 04 - MOK'!F33</f>
        <v>0</v>
      </c>
      <c r="BA107" s="96">
        <f>'PS 04 - MOK'!F34</f>
        <v>0</v>
      </c>
      <c r="BB107" s="96">
        <f>'PS 04 - MOK'!F35</f>
        <v>0</v>
      </c>
      <c r="BC107" s="96">
        <f>'PS 04 - MOK'!F36</f>
        <v>0</v>
      </c>
      <c r="BD107" s="98">
        <f>'PS 04 - MOK'!F37</f>
        <v>0</v>
      </c>
      <c r="BT107" s="99" t="s">
        <v>80</v>
      </c>
      <c r="BV107" s="99" t="s">
        <v>75</v>
      </c>
      <c r="BW107" s="99" t="s">
        <v>121</v>
      </c>
      <c r="BX107" s="99" t="s">
        <v>5</v>
      </c>
      <c r="CL107" s="99" t="s">
        <v>1</v>
      </c>
      <c r="CM107" s="99" t="s">
        <v>82</v>
      </c>
    </row>
    <row r="108" spans="1:91" s="7" customFormat="1" ht="16.5" customHeight="1">
      <c r="A108" s="100" t="s">
        <v>83</v>
      </c>
      <c r="B108" s="90"/>
      <c r="C108" s="91"/>
      <c r="D108" s="226" t="s">
        <v>122</v>
      </c>
      <c r="E108" s="226"/>
      <c r="F108" s="226"/>
      <c r="G108" s="226"/>
      <c r="H108" s="226"/>
      <c r="I108" s="92"/>
      <c r="J108" s="226" t="s">
        <v>123</v>
      </c>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41">
        <f>'PS 05 - DDTS ŽDC'!J30</f>
        <v>0</v>
      </c>
      <c r="AH108" s="240"/>
      <c r="AI108" s="240"/>
      <c r="AJ108" s="240"/>
      <c r="AK108" s="240"/>
      <c r="AL108" s="240"/>
      <c r="AM108" s="240"/>
      <c r="AN108" s="241">
        <f t="shared" si="0"/>
        <v>0</v>
      </c>
      <c r="AO108" s="240"/>
      <c r="AP108" s="240"/>
      <c r="AQ108" s="93" t="s">
        <v>79</v>
      </c>
      <c r="AR108" s="94"/>
      <c r="AS108" s="95">
        <v>0</v>
      </c>
      <c r="AT108" s="96">
        <f t="shared" si="1"/>
        <v>0</v>
      </c>
      <c r="AU108" s="97">
        <f>'PS 05 - DDTS ŽDC'!P117</f>
        <v>0</v>
      </c>
      <c r="AV108" s="96">
        <f>'PS 05 - DDTS ŽDC'!J33</f>
        <v>0</v>
      </c>
      <c r="AW108" s="96">
        <f>'PS 05 - DDTS ŽDC'!J34</f>
        <v>0</v>
      </c>
      <c r="AX108" s="96">
        <f>'PS 05 - DDTS ŽDC'!J35</f>
        <v>0</v>
      </c>
      <c r="AY108" s="96">
        <f>'PS 05 - DDTS ŽDC'!J36</f>
        <v>0</v>
      </c>
      <c r="AZ108" s="96">
        <f>'PS 05 - DDTS ŽDC'!F33</f>
        <v>0</v>
      </c>
      <c r="BA108" s="96">
        <f>'PS 05 - DDTS ŽDC'!F34</f>
        <v>0</v>
      </c>
      <c r="BB108" s="96">
        <f>'PS 05 - DDTS ŽDC'!F35</f>
        <v>0</v>
      </c>
      <c r="BC108" s="96">
        <f>'PS 05 - DDTS ŽDC'!F36</f>
        <v>0</v>
      </c>
      <c r="BD108" s="98">
        <f>'PS 05 - DDTS ŽDC'!F37</f>
        <v>0</v>
      </c>
      <c r="BT108" s="99" t="s">
        <v>80</v>
      </c>
      <c r="BV108" s="99" t="s">
        <v>75</v>
      </c>
      <c r="BW108" s="99" t="s">
        <v>124</v>
      </c>
      <c r="BX108" s="99" t="s">
        <v>5</v>
      </c>
      <c r="CL108" s="99" t="s">
        <v>1</v>
      </c>
      <c r="CM108" s="99" t="s">
        <v>82</v>
      </c>
    </row>
    <row r="109" spans="1:91" s="7" customFormat="1" ht="16.5" customHeight="1">
      <c r="A109" s="100" t="s">
        <v>83</v>
      </c>
      <c r="B109" s="90"/>
      <c r="C109" s="91"/>
      <c r="D109" s="226" t="s">
        <v>125</v>
      </c>
      <c r="E109" s="226"/>
      <c r="F109" s="226"/>
      <c r="G109" s="226"/>
      <c r="H109" s="226"/>
      <c r="I109" s="92"/>
      <c r="J109" s="226" t="s">
        <v>126</v>
      </c>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41">
        <f>'PS 06 - DŘT'!J30</f>
        <v>0</v>
      </c>
      <c r="AH109" s="240"/>
      <c r="AI109" s="240"/>
      <c r="AJ109" s="240"/>
      <c r="AK109" s="240"/>
      <c r="AL109" s="240"/>
      <c r="AM109" s="240"/>
      <c r="AN109" s="241">
        <f t="shared" si="0"/>
        <v>0</v>
      </c>
      <c r="AO109" s="240"/>
      <c r="AP109" s="240"/>
      <c r="AQ109" s="93" t="s">
        <v>79</v>
      </c>
      <c r="AR109" s="94"/>
      <c r="AS109" s="95">
        <v>0</v>
      </c>
      <c r="AT109" s="96">
        <f t="shared" si="1"/>
        <v>0</v>
      </c>
      <c r="AU109" s="97">
        <f>'PS 06 - DŘT'!P117</f>
        <v>0</v>
      </c>
      <c r="AV109" s="96">
        <f>'PS 06 - DŘT'!J33</f>
        <v>0</v>
      </c>
      <c r="AW109" s="96">
        <f>'PS 06 - DŘT'!J34</f>
        <v>0</v>
      </c>
      <c r="AX109" s="96">
        <f>'PS 06 - DŘT'!J35</f>
        <v>0</v>
      </c>
      <c r="AY109" s="96">
        <f>'PS 06 - DŘT'!J36</f>
        <v>0</v>
      </c>
      <c r="AZ109" s="96">
        <f>'PS 06 - DŘT'!F33</f>
        <v>0</v>
      </c>
      <c r="BA109" s="96">
        <f>'PS 06 - DŘT'!F34</f>
        <v>0</v>
      </c>
      <c r="BB109" s="96">
        <f>'PS 06 - DŘT'!F35</f>
        <v>0</v>
      </c>
      <c r="BC109" s="96">
        <f>'PS 06 - DŘT'!F36</f>
        <v>0</v>
      </c>
      <c r="BD109" s="98">
        <f>'PS 06 - DŘT'!F37</f>
        <v>0</v>
      </c>
      <c r="BT109" s="99" t="s">
        <v>80</v>
      </c>
      <c r="BV109" s="99" t="s">
        <v>75</v>
      </c>
      <c r="BW109" s="99" t="s">
        <v>127</v>
      </c>
      <c r="BX109" s="99" t="s">
        <v>5</v>
      </c>
      <c r="CL109" s="99" t="s">
        <v>1</v>
      </c>
      <c r="CM109" s="99" t="s">
        <v>82</v>
      </c>
    </row>
    <row r="110" spans="1:91" s="7" customFormat="1" ht="16.5" customHeight="1">
      <c r="A110" s="100" t="s">
        <v>83</v>
      </c>
      <c r="B110" s="90"/>
      <c r="C110" s="91"/>
      <c r="D110" s="226" t="s">
        <v>128</v>
      </c>
      <c r="E110" s="226"/>
      <c r="F110" s="226"/>
      <c r="G110" s="226"/>
      <c r="H110" s="226"/>
      <c r="I110" s="92"/>
      <c r="J110" s="226" t="s">
        <v>129</v>
      </c>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41">
        <f>'PS 07 - Trafostanice'!J30</f>
        <v>0</v>
      </c>
      <c r="AH110" s="240"/>
      <c r="AI110" s="240"/>
      <c r="AJ110" s="240"/>
      <c r="AK110" s="240"/>
      <c r="AL110" s="240"/>
      <c r="AM110" s="240"/>
      <c r="AN110" s="241">
        <f t="shared" si="0"/>
        <v>0</v>
      </c>
      <c r="AO110" s="240"/>
      <c r="AP110" s="240"/>
      <c r="AQ110" s="93" t="s">
        <v>79</v>
      </c>
      <c r="AR110" s="94"/>
      <c r="AS110" s="95">
        <v>0</v>
      </c>
      <c r="AT110" s="96">
        <f t="shared" si="1"/>
        <v>0</v>
      </c>
      <c r="AU110" s="97">
        <f>'PS 07 - Trafostanice'!P117</f>
        <v>0</v>
      </c>
      <c r="AV110" s="96">
        <f>'PS 07 - Trafostanice'!J33</f>
        <v>0</v>
      </c>
      <c r="AW110" s="96">
        <f>'PS 07 - Trafostanice'!J34</f>
        <v>0</v>
      </c>
      <c r="AX110" s="96">
        <f>'PS 07 - Trafostanice'!J35</f>
        <v>0</v>
      </c>
      <c r="AY110" s="96">
        <f>'PS 07 - Trafostanice'!J36</f>
        <v>0</v>
      </c>
      <c r="AZ110" s="96">
        <f>'PS 07 - Trafostanice'!F33</f>
        <v>0</v>
      </c>
      <c r="BA110" s="96">
        <f>'PS 07 - Trafostanice'!F34</f>
        <v>0</v>
      </c>
      <c r="BB110" s="96">
        <f>'PS 07 - Trafostanice'!F35</f>
        <v>0</v>
      </c>
      <c r="BC110" s="96">
        <f>'PS 07 - Trafostanice'!F36</f>
        <v>0</v>
      </c>
      <c r="BD110" s="98">
        <f>'PS 07 - Trafostanice'!F37</f>
        <v>0</v>
      </c>
      <c r="BT110" s="99" t="s">
        <v>80</v>
      </c>
      <c r="BV110" s="99" t="s">
        <v>75</v>
      </c>
      <c r="BW110" s="99" t="s">
        <v>130</v>
      </c>
      <c r="BX110" s="99" t="s">
        <v>5</v>
      </c>
      <c r="CL110" s="99" t="s">
        <v>1</v>
      </c>
      <c r="CM110" s="99" t="s">
        <v>82</v>
      </c>
    </row>
    <row r="111" spans="1:91" s="7" customFormat="1" ht="16.5" customHeight="1">
      <c r="A111" s="100" t="s">
        <v>83</v>
      </c>
      <c r="B111" s="90"/>
      <c r="C111" s="91"/>
      <c r="D111" s="226" t="s">
        <v>131</v>
      </c>
      <c r="E111" s="226"/>
      <c r="F111" s="226"/>
      <c r="G111" s="226"/>
      <c r="H111" s="226"/>
      <c r="I111" s="92"/>
      <c r="J111" s="226" t="s">
        <v>132</v>
      </c>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41">
        <f>'SO 08 - EOV'!J30</f>
        <v>0</v>
      </c>
      <c r="AH111" s="240"/>
      <c r="AI111" s="240"/>
      <c r="AJ111" s="240"/>
      <c r="AK111" s="240"/>
      <c r="AL111" s="240"/>
      <c r="AM111" s="240"/>
      <c r="AN111" s="241">
        <f t="shared" si="0"/>
        <v>0</v>
      </c>
      <c r="AO111" s="240"/>
      <c r="AP111" s="240"/>
      <c r="AQ111" s="93" t="s">
        <v>133</v>
      </c>
      <c r="AR111" s="94"/>
      <c r="AS111" s="95">
        <v>0</v>
      </c>
      <c r="AT111" s="96">
        <f t="shared" si="1"/>
        <v>0</v>
      </c>
      <c r="AU111" s="97">
        <f>'SO 08 - EOV'!P119</f>
        <v>0</v>
      </c>
      <c r="AV111" s="96">
        <f>'SO 08 - EOV'!J33</f>
        <v>0</v>
      </c>
      <c r="AW111" s="96">
        <f>'SO 08 - EOV'!J34</f>
        <v>0</v>
      </c>
      <c r="AX111" s="96">
        <f>'SO 08 - EOV'!J35</f>
        <v>0</v>
      </c>
      <c r="AY111" s="96">
        <f>'SO 08 - EOV'!J36</f>
        <v>0</v>
      </c>
      <c r="AZ111" s="96">
        <f>'SO 08 - EOV'!F33</f>
        <v>0</v>
      </c>
      <c r="BA111" s="96">
        <f>'SO 08 - EOV'!F34</f>
        <v>0</v>
      </c>
      <c r="BB111" s="96">
        <f>'SO 08 - EOV'!F35</f>
        <v>0</v>
      </c>
      <c r="BC111" s="96">
        <f>'SO 08 - EOV'!F36</f>
        <v>0</v>
      </c>
      <c r="BD111" s="98">
        <f>'SO 08 - EOV'!F37</f>
        <v>0</v>
      </c>
      <c r="BT111" s="99" t="s">
        <v>80</v>
      </c>
      <c r="BV111" s="99" t="s">
        <v>75</v>
      </c>
      <c r="BW111" s="99" t="s">
        <v>134</v>
      </c>
      <c r="BX111" s="99" t="s">
        <v>5</v>
      </c>
      <c r="CL111" s="99" t="s">
        <v>1</v>
      </c>
      <c r="CM111" s="99" t="s">
        <v>82</v>
      </c>
    </row>
    <row r="112" spans="1:91" s="7" customFormat="1" ht="16.5" customHeight="1">
      <c r="B112" s="90"/>
      <c r="C112" s="91"/>
      <c r="D112" s="226" t="s">
        <v>135</v>
      </c>
      <c r="E112" s="226"/>
      <c r="F112" s="226"/>
      <c r="G112" s="226"/>
      <c r="H112" s="226"/>
      <c r="I112" s="92"/>
      <c r="J112" s="226" t="s">
        <v>136</v>
      </c>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39">
        <f>ROUND(SUM(AG113:AG115),2)</f>
        <v>0</v>
      </c>
      <c r="AH112" s="240"/>
      <c r="AI112" s="240"/>
      <c r="AJ112" s="240"/>
      <c r="AK112" s="240"/>
      <c r="AL112" s="240"/>
      <c r="AM112" s="240"/>
      <c r="AN112" s="241">
        <f t="shared" si="0"/>
        <v>0</v>
      </c>
      <c r="AO112" s="240"/>
      <c r="AP112" s="240"/>
      <c r="AQ112" s="93" t="s">
        <v>133</v>
      </c>
      <c r="AR112" s="94"/>
      <c r="AS112" s="95">
        <f>ROUND(SUM(AS113:AS115),2)</f>
        <v>0</v>
      </c>
      <c r="AT112" s="96">
        <f t="shared" si="1"/>
        <v>0</v>
      </c>
      <c r="AU112" s="97">
        <f>ROUND(SUM(AU113:AU115),5)</f>
        <v>0</v>
      </c>
      <c r="AV112" s="96">
        <f>ROUND(AZ112*L29,2)</f>
        <v>0</v>
      </c>
      <c r="AW112" s="96">
        <f>ROUND(BA112*L30,2)</f>
        <v>0</v>
      </c>
      <c r="AX112" s="96">
        <f>ROUND(BB112*L29,2)</f>
        <v>0</v>
      </c>
      <c r="AY112" s="96">
        <f>ROUND(BC112*L30,2)</f>
        <v>0</v>
      </c>
      <c r="AZ112" s="96">
        <f>ROUND(SUM(AZ113:AZ115),2)</f>
        <v>0</v>
      </c>
      <c r="BA112" s="96">
        <f>ROUND(SUM(BA113:BA115),2)</f>
        <v>0</v>
      </c>
      <c r="BB112" s="96">
        <f>ROUND(SUM(BB113:BB115),2)</f>
        <v>0</v>
      </c>
      <c r="BC112" s="96">
        <f>ROUND(SUM(BC113:BC115),2)</f>
        <v>0</v>
      </c>
      <c r="BD112" s="98">
        <f>ROUND(SUM(BD113:BD115),2)</f>
        <v>0</v>
      </c>
      <c r="BS112" s="99" t="s">
        <v>72</v>
      </c>
      <c r="BT112" s="99" t="s">
        <v>80</v>
      </c>
      <c r="BU112" s="99" t="s">
        <v>74</v>
      </c>
      <c r="BV112" s="99" t="s">
        <v>75</v>
      </c>
      <c r="BW112" s="99" t="s">
        <v>137</v>
      </c>
      <c r="BX112" s="99" t="s">
        <v>5</v>
      </c>
      <c r="CL112" s="99" t="s">
        <v>1</v>
      </c>
      <c r="CM112" s="99" t="s">
        <v>82</v>
      </c>
    </row>
    <row r="113" spans="1:91" s="4" customFormat="1" ht="16.5" customHeight="1">
      <c r="A113" s="100" t="s">
        <v>83</v>
      </c>
      <c r="B113" s="55"/>
      <c r="C113" s="101"/>
      <c r="D113" s="101"/>
      <c r="E113" s="227" t="s">
        <v>138</v>
      </c>
      <c r="F113" s="227"/>
      <c r="G113" s="227"/>
      <c r="H113" s="227"/>
      <c r="I113" s="227"/>
      <c r="J113" s="101"/>
      <c r="K113" s="227" t="s">
        <v>136</v>
      </c>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42">
        <f>'SO 09.0 - Osvětlení a roz...'!J32</f>
        <v>0</v>
      </c>
      <c r="AH113" s="243"/>
      <c r="AI113" s="243"/>
      <c r="AJ113" s="243"/>
      <c r="AK113" s="243"/>
      <c r="AL113" s="243"/>
      <c r="AM113" s="243"/>
      <c r="AN113" s="242">
        <f t="shared" si="0"/>
        <v>0</v>
      </c>
      <c r="AO113" s="243"/>
      <c r="AP113" s="243"/>
      <c r="AQ113" s="102" t="s">
        <v>86</v>
      </c>
      <c r="AR113" s="57"/>
      <c r="AS113" s="103">
        <v>0</v>
      </c>
      <c r="AT113" s="104">
        <f t="shared" si="1"/>
        <v>0</v>
      </c>
      <c r="AU113" s="105">
        <f>'SO 09.0 - Osvětlení a roz...'!P121</f>
        <v>0</v>
      </c>
      <c r="AV113" s="104">
        <f>'SO 09.0 - Osvětlení a roz...'!J35</f>
        <v>0</v>
      </c>
      <c r="AW113" s="104">
        <f>'SO 09.0 - Osvětlení a roz...'!J36</f>
        <v>0</v>
      </c>
      <c r="AX113" s="104">
        <f>'SO 09.0 - Osvětlení a roz...'!J37</f>
        <v>0</v>
      </c>
      <c r="AY113" s="104">
        <f>'SO 09.0 - Osvětlení a roz...'!J38</f>
        <v>0</v>
      </c>
      <c r="AZ113" s="104">
        <f>'SO 09.0 - Osvětlení a roz...'!F35</f>
        <v>0</v>
      </c>
      <c r="BA113" s="104">
        <f>'SO 09.0 - Osvětlení a roz...'!F36</f>
        <v>0</v>
      </c>
      <c r="BB113" s="104">
        <f>'SO 09.0 - Osvětlení a roz...'!F37</f>
        <v>0</v>
      </c>
      <c r="BC113" s="104">
        <f>'SO 09.0 - Osvětlení a roz...'!F38</f>
        <v>0</v>
      </c>
      <c r="BD113" s="106">
        <f>'SO 09.0 - Osvětlení a roz...'!F39</f>
        <v>0</v>
      </c>
      <c r="BT113" s="107" t="s">
        <v>82</v>
      </c>
      <c r="BV113" s="107" t="s">
        <v>75</v>
      </c>
      <c r="BW113" s="107" t="s">
        <v>139</v>
      </c>
      <c r="BX113" s="107" t="s">
        <v>137</v>
      </c>
      <c r="CL113" s="107" t="s">
        <v>1</v>
      </c>
    </row>
    <row r="114" spans="1:91" s="4" customFormat="1" ht="16.5" customHeight="1">
      <c r="A114" s="100" t="s">
        <v>83</v>
      </c>
      <c r="B114" s="55"/>
      <c r="C114" s="101"/>
      <c r="D114" s="101"/>
      <c r="E114" s="227" t="s">
        <v>140</v>
      </c>
      <c r="F114" s="227"/>
      <c r="G114" s="227"/>
      <c r="H114" s="227"/>
      <c r="I114" s="227"/>
      <c r="J114" s="101"/>
      <c r="K114" s="227" t="s">
        <v>141</v>
      </c>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42">
        <f>'SO 09.1 - Zemní práce'!J32</f>
        <v>0</v>
      </c>
      <c r="AH114" s="243"/>
      <c r="AI114" s="243"/>
      <c r="AJ114" s="243"/>
      <c r="AK114" s="243"/>
      <c r="AL114" s="243"/>
      <c r="AM114" s="243"/>
      <c r="AN114" s="242">
        <f t="shared" si="0"/>
        <v>0</v>
      </c>
      <c r="AO114" s="243"/>
      <c r="AP114" s="243"/>
      <c r="AQ114" s="102" t="s">
        <v>86</v>
      </c>
      <c r="AR114" s="57"/>
      <c r="AS114" s="103">
        <v>0</v>
      </c>
      <c r="AT114" s="104">
        <f t="shared" si="1"/>
        <v>0</v>
      </c>
      <c r="AU114" s="105">
        <f>'SO 09.1 - Zemní práce'!P129</f>
        <v>0</v>
      </c>
      <c r="AV114" s="104">
        <f>'SO 09.1 - Zemní práce'!J35</f>
        <v>0</v>
      </c>
      <c r="AW114" s="104">
        <f>'SO 09.1 - Zemní práce'!J36</f>
        <v>0</v>
      </c>
      <c r="AX114" s="104">
        <f>'SO 09.1 - Zemní práce'!J37</f>
        <v>0</v>
      </c>
      <c r="AY114" s="104">
        <f>'SO 09.1 - Zemní práce'!J38</f>
        <v>0</v>
      </c>
      <c r="AZ114" s="104">
        <f>'SO 09.1 - Zemní práce'!F35</f>
        <v>0</v>
      </c>
      <c r="BA114" s="104">
        <f>'SO 09.1 - Zemní práce'!F36</f>
        <v>0</v>
      </c>
      <c r="BB114" s="104">
        <f>'SO 09.1 - Zemní práce'!F37</f>
        <v>0</v>
      </c>
      <c r="BC114" s="104">
        <f>'SO 09.1 - Zemní práce'!F38</f>
        <v>0</v>
      </c>
      <c r="BD114" s="106">
        <f>'SO 09.1 - Zemní práce'!F39</f>
        <v>0</v>
      </c>
      <c r="BT114" s="107" t="s">
        <v>82</v>
      </c>
      <c r="BV114" s="107" t="s">
        <v>75</v>
      </c>
      <c r="BW114" s="107" t="s">
        <v>142</v>
      </c>
      <c r="BX114" s="107" t="s">
        <v>137</v>
      </c>
      <c r="CL114" s="107" t="s">
        <v>1</v>
      </c>
    </row>
    <row r="115" spans="1:91" s="4" customFormat="1" ht="16.5" customHeight="1">
      <c r="A115" s="100" t="s">
        <v>83</v>
      </c>
      <c r="B115" s="55"/>
      <c r="C115" s="101"/>
      <c r="D115" s="101"/>
      <c r="E115" s="227" t="s">
        <v>143</v>
      </c>
      <c r="F115" s="227"/>
      <c r="G115" s="227"/>
      <c r="H115" s="227"/>
      <c r="I115" s="227"/>
      <c r="J115" s="101"/>
      <c r="K115" s="227" t="s">
        <v>144</v>
      </c>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42">
        <f>'SO 09.2 - Osvětlení podch...'!J32</f>
        <v>0</v>
      </c>
      <c r="AH115" s="243"/>
      <c r="AI115" s="243"/>
      <c r="AJ115" s="243"/>
      <c r="AK115" s="243"/>
      <c r="AL115" s="243"/>
      <c r="AM115" s="243"/>
      <c r="AN115" s="242">
        <f t="shared" si="0"/>
        <v>0</v>
      </c>
      <c r="AO115" s="243"/>
      <c r="AP115" s="243"/>
      <c r="AQ115" s="102" t="s">
        <v>86</v>
      </c>
      <c r="AR115" s="57"/>
      <c r="AS115" s="103">
        <v>0</v>
      </c>
      <c r="AT115" s="104">
        <f t="shared" si="1"/>
        <v>0</v>
      </c>
      <c r="AU115" s="105">
        <f>'SO 09.2 - Osvětlení podch...'!P121</f>
        <v>0</v>
      </c>
      <c r="AV115" s="104">
        <f>'SO 09.2 - Osvětlení podch...'!J35</f>
        <v>0</v>
      </c>
      <c r="AW115" s="104">
        <f>'SO 09.2 - Osvětlení podch...'!J36</f>
        <v>0</v>
      </c>
      <c r="AX115" s="104">
        <f>'SO 09.2 - Osvětlení podch...'!J37</f>
        <v>0</v>
      </c>
      <c r="AY115" s="104">
        <f>'SO 09.2 - Osvětlení podch...'!J38</f>
        <v>0</v>
      </c>
      <c r="AZ115" s="104">
        <f>'SO 09.2 - Osvětlení podch...'!F35</f>
        <v>0</v>
      </c>
      <c r="BA115" s="104">
        <f>'SO 09.2 - Osvětlení podch...'!F36</f>
        <v>0</v>
      </c>
      <c r="BB115" s="104">
        <f>'SO 09.2 - Osvětlení podch...'!F37</f>
        <v>0</v>
      </c>
      <c r="BC115" s="104">
        <f>'SO 09.2 - Osvětlení podch...'!F38</f>
        <v>0</v>
      </c>
      <c r="BD115" s="106">
        <f>'SO 09.2 - Osvětlení podch...'!F39</f>
        <v>0</v>
      </c>
      <c r="BT115" s="107" t="s">
        <v>82</v>
      </c>
      <c r="BV115" s="107" t="s">
        <v>75</v>
      </c>
      <c r="BW115" s="107" t="s">
        <v>145</v>
      </c>
      <c r="BX115" s="107" t="s">
        <v>137</v>
      </c>
      <c r="CL115" s="107" t="s">
        <v>1</v>
      </c>
    </row>
    <row r="116" spans="1:91" s="7" customFormat="1" ht="16.5" customHeight="1">
      <c r="A116" s="100" t="s">
        <v>83</v>
      </c>
      <c r="B116" s="90"/>
      <c r="C116" s="91"/>
      <c r="D116" s="226" t="s">
        <v>146</v>
      </c>
      <c r="E116" s="226"/>
      <c r="F116" s="226"/>
      <c r="G116" s="226"/>
      <c r="H116" s="226"/>
      <c r="I116" s="92"/>
      <c r="J116" s="226" t="s">
        <v>147</v>
      </c>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41">
        <f>'SO 10 - DOÚO'!J30</f>
        <v>0</v>
      </c>
      <c r="AH116" s="240"/>
      <c r="AI116" s="240"/>
      <c r="AJ116" s="240"/>
      <c r="AK116" s="240"/>
      <c r="AL116" s="240"/>
      <c r="AM116" s="240"/>
      <c r="AN116" s="241">
        <f t="shared" si="0"/>
        <v>0</v>
      </c>
      <c r="AO116" s="240"/>
      <c r="AP116" s="240"/>
      <c r="AQ116" s="93" t="s">
        <v>133</v>
      </c>
      <c r="AR116" s="94"/>
      <c r="AS116" s="95">
        <v>0</v>
      </c>
      <c r="AT116" s="96">
        <f t="shared" si="1"/>
        <v>0</v>
      </c>
      <c r="AU116" s="97">
        <f>'SO 10 - DOÚO'!P120</f>
        <v>0</v>
      </c>
      <c r="AV116" s="96">
        <f>'SO 10 - DOÚO'!J33</f>
        <v>0</v>
      </c>
      <c r="AW116" s="96">
        <f>'SO 10 - DOÚO'!J34</f>
        <v>0</v>
      </c>
      <c r="AX116" s="96">
        <f>'SO 10 - DOÚO'!J35</f>
        <v>0</v>
      </c>
      <c r="AY116" s="96">
        <f>'SO 10 - DOÚO'!J36</f>
        <v>0</v>
      </c>
      <c r="AZ116" s="96">
        <f>'SO 10 - DOÚO'!F33</f>
        <v>0</v>
      </c>
      <c r="BA116" s="96">
        <f>'SO 10 - DOÚO'!F34</f>
        <v>0</v>
      </c>
      <c r="BB116" s="96">
        <f>'SO 10 - DOÚO'!F35</f>
        <v>0</v>
      </c>
      <c r="BC116" s="96">
        <f>'SO 10 - DOÚO'!F36</f>
        <v>0</v>
      </c>
      <c r="BD116" s="98">
        <f>'SO 10 - DOÚO'!F37</f>
        <v>0</v>
      </c>
      <c r="BT116" s="99" t="s">
        <v>80</v>
      </c>
      <c r="BV116" s="99" t="s">
        <v>75</v>
      </c>
      <c r="BW116" s="99" t="s">
        <v>148</v>
      </c>
      <c r="BX116" s="99" t="s">
        <v>5</v>
      </c>
      <c r="CL116" s="99" t="s">
        <v>1</v>
      </c>
      <c r="CM116" s="99" t="s">
        <v>82</v>
      </c>
    </row>
    <row r="117" spans="1:91" s="7" customFormat="1" ht="16.5" customHeight="1">
      <c r="A117" s="100" t="s">
        <v>83</v>
      </c>
      <c r="B117" s="90"/>
      <c r="C117" s="91"/>
      <c r="D117" s="226" t="s">
        <v>149</v>
      </c>
      <c r="E117" s="226"/>
      <c r="F117" s="226"/>
      <c r="G117" s="226"/>
      <c r="H117" s="226"/>
      <c r="I117" s="92"/>
      <c r="J117" s="226" t="s">
        <v>150</v>
      </c>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41">
        <f>'SO 11 - Elektroinstalace ...'!J30</f>
        <v>0</v>
      </c>
      <c r="AH117" s="240"/>
      <c r="AI117" s="240"/>
      <c r="AJ117" s="240"/>
      <c r="AK117" s="240"/>
      <c r="AL117" s="240"/>
      <c r="AM117" s="240"/>
      <c r="AN117" s="241">
        <f t="shared" si="0"/>
        <v>0</v>
      </c>
      <c r="AO117" s="240"/>
      <c r="AP117" s="240"/>
      <c r="AQ117" s="93" t="s">
        <v>133</v>
      </c>
      <c r="AR117" s="94"/>
      <c r="AS117" s="95">
        <v>0</v>
      </c>
      <c r="AT117" s="96">
        <f t="shared" si="1"/>
        <v>0</v>
      </c>
      <c r="AU117" s="97">
        <f>'SO 11 - Elektroinstalace ...'!P117</f>
        <v>0</v>
      </c>
      <c r="AV117" s="96">
        <f>'SO 11 - Elektroinstalace ...'!J33</f>
        <v>0</v>
      </c>
      <c r="AW117" s="96">
        <f>'SO 11 - Elektroinstalace ...'!J34</f>
        <v>0</v>
      </c>
      <c r="AX117" s="96">
        <f>'SO 11 - Elektroinstalace ...'!J35</f>
        <v>0</v>
      </c>
      <c r="AY117" s="96">
        <f>'SO 11 - Elektroinstalace ...'!J36</f>
        <v>0</v>
      </c>
      <c r="AZ117" s="96">
        <f>'SO 11 - Elektroinstalace ...'!F33</f>
        <v>0</v>
      </c>
      <c r="BA117" s="96">
        <f>'SO 11 - Elektroinstalace ...'!F34</f>
        <v>0</v>
      </c>
      <c r="BB117" s="96">
        <f>'SO 11 - Elektroinstalace ...'!F35</f>
        <v>0</v>
      </c>
      <c r="BC117" s="96">
        <f>'SO 11 - Elektroinstalace ...'!F36</f>
        <v>0</v>
      </c>
      <c r="BD117" s="98">
        <f>'SO 11 - Elektroinstalace ...'!F37</f>
        <v>0</v>
      </c>
      <c r="BT117" s="99" t="s">
        <v>80</v>
      </c>
      <c r="BV117" s="99" t="s">
        <v>75</v>
      </c>
      <c r="BW117" s="99" t="s">
        <v>151</v>
      </c>
      <c r="BX117" s="99" t="s">
        <v>5</v>
      </c>
      <c r="CL117" s="99" t="s">
        <v>1</v>
      </c>
      <c r="CM117" s="99" t="s">
        <v>82</v>
      </c>
    </row>
    <row r="118" spans="1:91" s="7" customFormat="1" ht="24.75" customHeight="1">
      <c r="A118" s="100" t="s">
        <v>83</v>
      </c>
      <c r="B118" s="90"/>
      <c r="C118" s="91"/>
      <c r="D118" s="226" t="s">
        <v>152</v>
      </c>
      <c r="E118" s="226"/>
      <c r="F118" s="226"/>
      <c r="G118" s="226"/>
      <c r="H118" s="226"/>
      <c r="I118" s="92"/>
      <c r="J118" s="226" t="s">
        <v>153</v>
      </c>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41">
        <f>'PS 12 - VON pro úpravy SE...'!J30</f>
        <v>0</v>
      </c>
      <c r="AH118" s="240"/>
      <c r="AI118" s="240"/>
      <c r="AJ118" s="240"/>
      <c r="AK118" s="240"/>
      <c r="AL118" s="240"/>
      <c r="AM118" s="240"/>
      <c r="AN118" s="241">
        <f t="shared" si="0"/>
        <v>0</v>
      </c>
      <c r="AO118" s="240"/>
      <c r="AP118" s="240"/>
      <c r="AQ118" s="93" t="s">
        <v>79</v>
      </c>
      <c r="AR118" s="94"/>
      <c r="AS118" s="108">
        <v>0</v>
      </c>
      <c r="AT118" s="109">
        <f t="shared" si="1"/>
        <v>0</v>
      </c>
      <c r="AU118" s="110">
        <f>'PS 12 - VON pro úpravy SE...'!P118</f>
        <v>0</v>
      </c>
      <c r="AV118" s="109">
        <f>'PS 12 - VON pro úpravy SE...'!J33</f>
        <v>0</v>
      </c>
      <c r="AW118" s="109">
        <f>'PS 12 - VON pro úpravy SE...'!J34</f>
        <v>0</v>
      </c>
      <c r="AX118" s="109">
        <f>'PS 12 - VON pro úpravy SE...'!J35</f>
        <v>0</v>
      </c>
      <c r="AY118" s="109">
        <f>'PS 12 - VON pro úpravy SE...'!J36</f>
        <v>0</v>
      </c>
      <c r="AZ118" s="109">
        <f>'PS 12 - VON pro úpravy SE...'!F33</f>
        <v>0</v>
      </c>
      <c r="BA118" s="109">
        <f>'PS 12 - VON pro úpravy SE...'!F34</f>
        <v>0</v>
      </c>
      <c r="BB118" s="109">
        <f>'PS 12 - VON pro úpravy SE...'!F35</f>
        <v>0</v>
      </c>
      <c r="BC118" s="109">
        <f>'PS 12 - VON pro úpravy SE...'!F36</f>
        <v>0</v>
      </c>
      <c r="BD118" s="111">
        <f>'PS 12 - VON pro úpravy SE...'!F37</f>
        <v>0</v>
      </c>
      <c r="BT118" s="99" t="s">
        <v>80</v>
      </c>
      <c r="BV118" s="99" t="s">
        <v>75</v>
      </c>
      <c r="BW118" s="99" t="s">
        <v>154</v>
      </c>
      <c r="BX118" s="99" t="s">
        <v>5</v>
      </c>
      <c r="CL118" s="99" t="s">
        <v>1</v>
      </c>
      <c r="CM118" s="99" t="s">
        <v>82</v>
      </c>
    </row>
    <row r="119" spans="1:91" s="2" customFormat="1" ht="30" customHeight="1">
      <c r="A119" s="31"/>
      <c r="B119" s="32"/>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6"/>
      <c r="AS119" s="31"/>
      <c r="AT119" s="31"/>
      <c r="AU119" s="31"/>
      <c r="AV119" s="31"/>
      <c r="AW119" s="31"/>
      <c r="AX119" s="31"/>
      <c r="AY119" s="31"/>
      <c r="AZ119" s="31"/>
      <c r="BA119" s="31"/>
      <c r="BB119" s="31"/>
      <c r="BC119" s="31"/>
      <c r="BD119" s="31"/>
      <c r="BE119" s="31"/>
    </row>
    <row r="120" spans="1:91" s="2" customFormat="1" ht="6.95" customHeight="1">
      <c r="A120" s="31"/>
      <c r="B120" s="51"/>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36"/>
      <c r="AS120" s="31"/>
      <c r="AT120" s="31"/>
      <c r="AU120" s="31"/>
      <c r="AV120" s="31"/>
      <c r="AW120" s="31"/>
      <c r="AX120" s="31"/>
      <c r="AY120" s="31"/>
      <c r="AZ120" s="31"/>
      <c r="BA120" s="31"/>
      <c r="BB120" s="31"/>
      <c r="BC120" s="31"/>
      <c r="BD120" s="31"/>
      <c r="BE120" s="31"/>
    </row>
  </sheetData>
  <sheetProtection algorithmName="SHA-512" hashValue="Ar6t0N5fKxHjeNKcLonIr2WNKMF9I2wjfshjhPc3k4D9JJ1dald3YzEEl6tdkI3CNFXcDIiG+69TLPPX6KItAA==" saltValue="Hg6SuL1zj9qs1gqtKU/2ltYC/Jg3LNWynnBMR7/afAQGUDkYdWK4bcbj67uQOeFCg4XRD/8/Zn31oMKzRuwG2Q==" spinCount="100000" sheet="1" objects="1" scenarios="1" formatColumns="0" formatRows="0"/>
  <mergeCells count="134">
    <mergeCell ref="K114:AF114"/>
    <mergeCell ref="E114:I114"/>
    <mergeCell ref="E115:I115"/>
    <mergeCell ref="K115:AF115"/>
    <mergeCell ref="D116:H116"/>
    <mergeCell ref="J116:AF116"/>
    <mergeCell ref="D117:H117"/>
    <mergeCell ref="J117:AF117"/>
    <mergeCell ref="D118:H118"/>
    <mergeCell ref="J118:AF118"/>
    <mergeCell ref="J109:AF109"/>
    <mergeCell ref="D109:H109"/>
    <mergeCell ref="D110:H110"/>
    <mergeCell ref="J110:AF110"/>
    <mergeCell ref="D111:H111"/>
    <mergeCell ref="J111:AF111"/>
    <mergeCell ref="J112:AF112"/>
    <mergeCell ref="D112:H112"/>
    <mergeCell ref="E113:I113"/>
    <mergeCell ref="K113:AF113"/>
    <mergeCell ref="K104:AF104"/>
    <mergeCell ref="E104:I104"/>
    <mergeCell ref="E105:I105"/>
    <mergeCell ref="K105:AF105"/>
    <mergeCell ref="K106:AF106"/>
    <mergeCell ref="E106:I106"/>
    <mergeCell ref="J107:AF107"/>
    <mergeCell ref="D107:H107"/>
    <mergeCell ref="J108:AF108"/>
    <mergeCell ref="D108:H108"/>
    <mergeCell ref="AN114:AP114"/>
    <mergeCell ref="AG114:AM114"/>
    <mergeCell ref="AG115:AM115"/>
    <mergeCell ref="AN115:AP115"/>
    <mergeCell ref="AN116:AP116"/>
    <mergeCell ref="AG116:AM116"/>
    <mergeCell ref="AN117:AP117"/>
    <mergeCell ref="AG117:AM117"/>
    <mergeCell ref="AN118:AP118"/>
    <mergeCell ref="AG118:AM118"/>
    <mergeCell ref="AN109:AP109"/>
    <mergeCell ref="AG109:AM109"/>
    <mergeCell ref="AG110:AM110"/>
    <mergeCell ref="AN110:AP110"/>
    <mergeCell ref="AG111:AM111"/>
    <mergeCell ref="AN111:AP111"/>
    <mergeCell ref="AG112:AM112"/>
    <mergeCell ref="AN112:AP112"/>
    <mergeCell ref="AG113:AM113"/>
    <mergeCell ref="AN113:AP113"/>
    <mergeCell ref="AN104:AP104"/>
    <mergeCell ref="AG104:AM104"/>
    <mergeCell ref="AN105:AP105"/>
    <mergeCell ref="AG105:AM105"/>
    <mergeCell ref="AN106:AP106"/>
    <mergeCell ref="AG106:AM106"/>
    <mergeCell ref="AG107:AM107"/>
    <mergeCell ref="AN107:AP107"/>
    <mergeCell ref="AN108:AP108"/>
    <mergeCell ref="AG108:AM108"/>
    <mergeCell ref="AK35:AO35"/>
    <mergeCell ref="X35:AB35"/>
    <mergeCell ref="AR2:BE2"/>
    <mergeCell ref="AN101:AP101"/>
    <mergeCell ref="AG101:AM101"/>
    <mergeCell ref="AG102:AM102"/>
    <mergeCell ref="AN102:AP102"/>
    <mergeCell ref="AN103:AP103"/>
    <mergeCell ref="AG103:AM103"/>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K103:AF103"/>
    <mergeCell ref="E103:I103"/>
    <mergeCell ref="AM87:AN87"/>
    <mergeCell ref="AM89:AP89"/>
    <mergeCell ref="AS89:AT91"/>
    <mergeCell ref="AM90:AP90"/>
    <mergeCell ref="AG92:AM92"/>
    <mergeCell ref="AN92:AP92"/>
    <mergeCell ref="AG95:AM95"/>
    <mergeCell ref="AN95:AP95"/>
    <mergeCell ref="AG96:AM96"/>
    <mergeCell ref="AN96:AP96"/>
    <mergeCell ref="AN97:AP97"/>
    <mergeCell ref="AG97:AM97"/>
    <mergeCell ref="AN98:AP98"/>
    <mergeCell ref="AG98:AM98"/>
    <mergeCell ref="AG99:AM99"/>
    <mergeCell ref="AN99:AP99"/>
    <mergeCell ref="AN100:AP100"/>
    <mergeCell ref="AG100:AM100"/>
    <mergeCell ref="AG94:AM94"/>
    <mergeCell ref="AN94:AP94"/>
    <mergeCell ref="K98:AF98"/>
    <mergeCell ref="E98:I98"/>
    <mergeCell ref="K99:AF99"/>
    <mergeCell ref="E99:I99"/>
    <mergeCell ref="J100:AF100"/>
    <mergeCell ref="D100:H100"/>
    <mergeCell ref="J101:AF101"/>
    <mergeCell ref="D101:H101"/>
    <mergeCell ref="E102:I102"/>
    <mergeCell ref="K102:AF102"/>
    <mergeCell ref="L85:AO85"/>
    <mergeCell ref="I92:AF92"/>
    <mergeCell ref="C92:G92"/>
    <mergeCell ref="J95:AF95"/>
    <mergeCell ref="D95:H95"/>
    <mergeCell ref="K96:AF96"/>
    <mergeCell ref="E96:I96"/>
    <mergeCell ref="K97:AF97"/>
    <mergeCell ref="E97:I97"/>
  </mergeCells>
  <hyperlinks>
    <hyperlink ref="A96" location="'PS 01.1 - Oprava SZZ a zk...'!C2" display="/"/>
    <hyperlink ref="A97" location="'PS 01.2 - Oprava navazují...'!C2" display="/"/>
    <hyperlink ref="A98" location="'PS 01.3 - Materiál dodáva...'!C2" display="/"/>
    <hyperlink ref="A99" location="'PS 01.4 - Provizorní SZZ'!C2" display="/"/>
    <hyperlink ref="A100" location="'PS 02 - VON pro opravu za...'!C2" display="/"/>
    <hyperlink ref="A102" location="'PS 03.1 - Demontáž sdělov...'!C2" display="/"/>
    <hyperlink ref="A103" location="'PS 03.2 - Úpravy zařízení...'!C2" display="/"/>
    <hyperlink ref="A104" location="'PS 03.3 - Úpravy zařízení...'!C2" display="/"/>
    <hyperlink ref="A105" location="'PS 03.4 - Úprava kamerové...'!C2" display="/"/>
    <hyperlink ref="A106" location="'PS 03.5 - Úprava DDTS ŽDS'!C2" display="/"/>
    <hyperlink ref="A107" location="'PS 04 - MOK'!C2" display="/"/>
    <hyperlink ref="A108" location="'PS 05 - DDTS ŽDC'!C2" display="/"/>
    <hyperlink ref="A109" location="'PS 06 - DŘT'!C2" display="/"/>
    <hyperlink ref="A110" location="'PS 07 - Trafostanice'!C2" display="/"/>
    <hyperlink ref="A111" location="'SO 08 - EOV'!C2" display="/"/>
    <hyperlink ref="A113" location="'SO 09.0 - Osvětlení a roz...'!C2" display="/"/>
    <hyperlink ref="A114" location="'SO 09.1 - Zemní práce'!C2" display="/"/>
    <hyperlink ref="A115" location="'SO 09.2 - Osvětlení podch...'!C2" display="/"/>
    <hyperlink ref="A116" location="'SO 10 - DOÚO'!C2" display="/"/>
    <hyperlink ref="A117" location="'SO 11 - Elektroinstalace ...'!C2" display="/"/>
    <hyperlink ref="A118" location="'PS 12 - VON pro úpravy SE...'!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87</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1" customFormat="1" ht="12" customHeight="1">
      <c r="B8" s="17"/>
      <c r="D8" s="116" t="s">
        <v>156</v>
      </c>
      <c r="L8" s="17"/>
    </row>
    <row r="9" spans="1:46" s="2" customFormat="1" ht="16.5" customHeight="1">
      <c r="A9" s="31"/>
      <c r="B9" s="36"/>
      <c r="C9" s="31"/>
      <c r="D9" s="31"/>
      <c r="E9" s="266" t="s">
        <v>157</v>
      </c>
      <c r="F9" s="268"/>
      <c r="G9" s="268"/>
      <c r="H9" s="268"/>
      <c r="I9" s="31"/>
      <c r="J9" s="31"/>
      <c r="K9" s="31"/>
      <c r="L9" s="48"/>
      <c r="S9" s="31"/>
      <c r="T9" s="31"/>
      <c r="U9" s="31"/>
      <c r="V9" s="31"/>
      <c r="W9" s="31"/>
      <c r="X9" s="31"/>
      <c r="Y9" s="31"/>
      <c r="Z9" s="31"/>
      <c r="AA9" s="31"/>
      <c r="AB9" s="31"/>
      <c r="AC9" s="31"/>
      <c r="AD9" s="31"/>
      <c r="AE9" s="31"/>
    </row>
    <row r="10" spans="1:46" s="2" customFormat="1" ht="12" customHeight="1">
      <c r="A10" s="31"/>
      <c r="B10" s="36"/>
      <c r="C10" s="31"/>
      <c r="D10" s="116" t="s">
        <v>158</v>
      </c>
      <c r="E10" s="31"/>
      <c r="F10" s="31"/>
      <c r="G10" s="31"/>
      <c r="H10" s="31"/>
      <c r="I10" s="31"/>
      <c r="J10" s="31"/>
      <c r="K10" s="31"/>
      <c r="L10" s="48"/>
      <c r="S10" s="31"/>
      <c r="T10" s="31"/>
      <c r="U10" s="31"/>
      <c r="V10" s="31"/>
      <c r="W10" s="31"/>
      <c r="X10" s="31"/>
      <c r="Y10" s="31"/>
      <c r="Z10" s="31"/>
      <c r="AA10" s="31"/>
      <c r="AB10" s="31"/>
      <c r="AC10" s="31"/>
      <c r="AD10" s="31"/>
      <c r="AE10" s="31"/>
    </row>
    <row r="11" spans="1:46" s="2" customFormat="1" ht="16.5" customHeight="1">
      <c r="A11" s="31"/>
      <c r="B11" s="36"/>
      <c r="C11" s="31"/>
      <c r="D11" s="31"/>
      <c r="E11" s="269" t="s">
        <v>159</v>
      </c>
      <c r="F11" s="268"/>
      <c r="G11" s="268"/>
      <c r="H11" s="268"/>
      <c r="I11" s="31"/>
      <c r="J11" s="31"/>
      <c r="K11" s="31"/>
      <c r="L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48"/>
      <c r="S12" s="31"/>
      <c r="T12" s="31"/>
      <c r="U12" s="31"/>
      <c r="V12" s="31"/>
      <c r="W12" s="31"/>
      <c r="X12" s="31"/>
      <c r="Y12" s="31"/>
      <c r="Z12" s="31"/>
      <c r="AA12" s="31"/>
      <c r="AB12" s="31"/>
      <c r="AC12" s="31"/>
      <c r="AD12" s="31"/>
      <c r="AE12" s="31"/>
    </row>
    <row r="13" spans="1:46" s="2" customFormat="1" ht="12" customHeight="1">
      <c r="A13" s="31"/>
      <c r="B13" s="36"/>
      <c r="C13" s="31"/>
      <c r="D13" s="116" t="s">
        <v>18</v>
      </c>
      <c r="E13" s="31"/>
      <c r="F13" s="107" t="s">
        <v>1</v>
      </c>
      <c r="G13" s="31"/>
      <c r="H13" s="31"/>
      <c r="I13" s="116" t="s">
        <v>19</v>
      </c>
      <c r="J13" s="107" t="s">
        <v>1</v>
      </c>
      <c r="K13" s="31"/>
      <c r="L13" s="48"/>
      <c r="S13" s="31"/>
      <c r="T13" s="31"/>
      <c r="U13" s="31"/>
      <c r="V13" s="31"/>
      <c r="W13" s="31"/>
      <c r="X13" s="31"/>
      <c r="Y13" s="31"/>
      <c r="Z13" s="31"/>
      <c r="AA13" s="31"/>
      <c r="AB13" s="31"/>
      <c r="AC13" s="31"/>
      <c r="AD13" s="31"/>
      <c r="AE13" s="31"/>
    </row>
    <row r="14" spans="1:46" s="2" customFormat="1" ht="12" customHeight="1">
      <c r="A14" s="31"/>
      <c r="B14" s="36"/>
      <c r="C14" s="31"/>
      <c r="D14" s="116" t="s">
        <v>20</v>
      </c>
      <c r="E14" s="31"/>
      <c r="F14" s="107" t="s">
        <v>21</v>
      </c>
      <c r="G14" s="31"/>
      <c r="H14" s="31"/>
      <c r="I14" s="116" t="s">
        <v>22</v>
      </c>
      <c r="J14" s="117">
        <f>'Rekapitulace stavby'!AN8</f>
        <v>0</v>
      </c>
      <c r="K14" s="31"/>
      <c r="L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48"/>
      <c r="S15" s="31"/>
      <c r="T15" s="31"/>
      <c r="U15" s="31"/>
      <c r="V15" s="31"/>
      <c r="W15" s="31"/>
      <c r="X15" s="31"/>
      <c r="Y15" s="31"/>
      <c r="Z15" s="31"/>
      <c r="AA15" s="31"/>
      <c r="AB15" s="31"/>
      <c r="AC15" s="31"/>
      <c r="AD15" s="31"/>
      <c r="AE15" s="31"/>
    </row>
    <row r="16" spans="1:46" s="2" customFormat="1" ht="12" customHeight="1">
      <c r="A16" s="31"/>
      <c r="B16" s="36"/>
      <c r="C16" s="31"/>
      <c r="D16" s="116" t="s">
        <v>23</v>
      </c>
      <c r="E16" s="31"/>
      <c r="F16" s="31"/>
      <c r="G16" s="31"/>
      <c r="H16" s="31"/>
      <c r="I16" s="116" t="s">
        <v>24</v>
      </c>
      <c r="J16" s="107" t="str">
        <f>IF('Rekapitulace stavby'!AN10="","",'Rekapitulace stavby'!AN10)</f>
        <v/>
      </c>
      <c r="K16" s="31"/>
      <c r="L16" s="48"/>
      <c r="S16" s="31"/>
      <c r="T16" s="31"/>
      <c r="U16" s="31"/>
      <c r="V16" s="31"/>
      <c r="W16" s="31"/>
      <c r="X16" s="31"/>
      <c r="Y16" s="31"/>
      <c r="Z16" s="31"/>
      <c r="AA16" s="31"/>
      <c r="AB16" s="31"/>
      <c r="AC16" s="31"/>
      <c r="AD16" s="31"/>
      <c r="AE16" s="31"/>
    </row>
    <row r="17" spans="1:31" s="2" customFormat="1" ht="18" customHeight="1">
      <c r="A17" s="31"/>
      <c r="B17" s="36"/>
      <c r="C17" s="31"/>
      <c r="D17" s="31"/>
      <c r="E17" s="107" t="str">
        <f>IF('Rekapitulace stavby'!E11="","",'Rekapitulace stavby'!E11)</f>
        <v xml:space="preserve"> </v>
      </c>
      <c r="F17" s="31"/>
      <c r="G17" s="31"/>
      <c r="H17" s="31"/>
      <c r="I17" s="116" t="s">
        <v>26</v>
      </c>
      <c r="J17" s="107" t="str">
        <f>IF('Rekapitulace stavby'!AN11="","",'Rekapitulace stavby'!AN11)</f>
        <v/>
      </c>
      <c r="K17" s="31"/>
      <c r="L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48"/>
      <c r="S18" s="31"/>
      <c r="T18" s="31"/>
      <c r="U18" s="31"/>
      <c r="V18" s="31"/>
      <c r="W18" s="31"/>
      <c r="X18" s="31"/>
      <c r="Y18" s="31"/>
      <c r="Z18" s="31"/>
      <c r="AA18" s="31"/>
      <c r="AB18" s="31"/>
      <c r="AC18" s="31"/>
      <c r="AD18" s="31"/>
      <c r="AE18" s="31"/>
    </row>
    <row r="19" spans="1:31" s="2" customFormat="1" ht="12" customHeight="1">
      <c r="A19" s="31"/>
      <c r="B19" s="36"/>
      <c r="C19" s="31"/>
      <c r="D19" s="116" t="s">
        <v>27</v>
      </c>
      <c r="E19" s="31"/>
      <c r="F19" s="31"/>
      <c r="G19" s="31"/>
      <c r="H19" s="31"/>
      <c r="I19" s="116" t="s">
        <v>24</v>
      </c>
      <c r="J19" s="27" t="str">
        <f>'Rekapitulace stavby'!AN13</f>
        <v>Vyplň údaj</v>
      </c>
      <c r="K19" s="31"/>
      <c r="L19" s="48"/>
      <c r="S19" s="31"/>
      <c r="T19" s="31"/>
      <c r="U19" s="31"/>
      <c r="V19" s="31"/>
      <c r="W19" s="31"/>
      <c r="X19" s="31"/>
      <c r="Y19" s="31"/>
      <c r="Z19" s="31"/>
      <c r="AA19" s="31"/>
      <c r="AB19" s="31"/>
      <c r="AC19" s="31"/>
      <c r="AD19" s="31"/>
      <c r="AE19" s="31"/>
    </row>
    <row r="20" spans="1:31" s="2" customFormat="1" ht="18" customHeight="1">
      <c r="A20" s="31"/>
      <c r="B20" s="36"/>
      <c r="C20" s="31"/>
      <c r="D20" s="31"/>
      <c r="E20" s="270" t="str">
        <f>'Rekapitulace stavby'!E14</f>
        <v>Vyplň údaj</v>
      </c>
      <c r="F20" s="271"/>
      <c r="G20" s="271"/>
      <c r="H20" s="271"/>
      <c r="I20" s="116" t="s">
        <v>26</v>
      </c>
      <c r="J20" s="27" t="str">
        <f>'Rekapitulace stavby'!AN14</f>
        <v>Vyplň údaj</v>
      </c>
      <c r="K20" s="31"/>
      <c r="L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48"/>
      <c r="S21" s="31"/>
      <c r="T21" s="31"/>
      <c r="U21" s="31"/>
      <c r="V21" s="31"/>
      <c r="W21" s="31"/>
      <c r="X21" s="31"/>
      <c r="Y21" s="31"/>
      <c r="Z21" s="31"/>
      <c r="AA21" s="31"/>
      <c r="AB21" s="31"/>
      <c r="AC21" s="31"/>
      <c r="AD21" s="31"/>
      <c r="AE21" s="31"/>
    </row>
    <row r="22" spans="1:31" s="2" customFormat="1" ht="12" customHeight="1">
      <c r="A22" s="31"/>
      <c r="B22" s="36"/>
      <c r="C22" s="31"/>
      <c r="D22" s="116" t="s">
        <v>29</v>
      </c>
      <c r="E22" s="31"/>
      <c r="F22" s="31"/>
      <c r="G22" s="31"/>
      <c r="H22" s="31"/>
      <c r="I22" s="116" t="s">
        <v>24</v>
      </c>
      <c r="J22" s="107" t="str">
        <f>IF('Rekapitulace stavby'!AN16="","",'Rekapitulace stavby'!AN16)</f>
        <v/>
      </c>
      <c r="K22" s="31"/>
      <c r="L22" s="48"/>
      <c r="S22" s="31"/>
      <c r="T22" s="31"/>
      <c r="U22" s="31"/>
      <c r="V22" s="31"/>
      <c r="W22" s="31"/>
      <c r="X22" s="31"/>
      <c r="Y22" s="31"/>
      <c r="Z22" s="31"/>
      <c r="AA22" s="31"/>
      <c r="AB22" s="31"/>
      <c r="AC22" s="31"/>
      <c r="AD22" s="31"/>
      <c r="AE22" s="31"/>
    </row>
    <row r="23" spans="1:31" s="2" customFormat="1" ht="18" customHeight="1">
      <c r="A23" s="31"/>
      <c r="B23" s="36"/>
      <c r="C23" s="31"/>
      <c r="D23" s="31"/>
      <c r="E23" s="107" t="str">
        <f>IF('Rekapitulace stavby'!E17="","",'Rekapitulace stavby'!E17)</f>
        <v xml:space="preserve"> </v>
      </c>
      <c r="F23" s="31"/>
      <c r="G23" s="31"/>
      <c r="H23" s="31"/>
      <c r="I23" s="116" t="s">
        <v>26</v>
      </c>
      <c r="J23" s="107" t="str">
        <f>IF('Rekapitulace stavby'!AN17="","",'Rekapitulace stavby'!AN17)</f>
        <v/>
      </c>
      <c r="K23" s="31"/>
      <c r="L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48"/>
      <c r="S24" s="31"/>
      <c r="T24" s="31"/>
      <c r="U24" s="31"/>
      <c r="V24" s="31"/>
      <c r="W24" s="31"/>
      <c r="X24" s="31"/>
      <c r="Y24" s="31"/>
      <c r="Z24" s="31"/>
      <c r="AA24" s="31"/>
      <c r="AB24" s="31"/>
      <c r="AC24" s="31"/>
      <c r="AD24" s="31"/>
      <c r="AE24" s="31"/>
    </row>
    <row r="25" spans="1:31" s="2" customFormat="1" ht="12" customHeight="1">
      <c r="A25" s="31"/>
      <c r="B25" s="36"/>
      <c r="C25" s="31"/>
      <c r="D25" s="116" t="s">
        <v>31</v>
      </c>
      <c r="E25" s="31"/>
      <c r="F25" s="31"/>
      <c r="G25" s="31"/>
      <c r="H25" s="31"/>
      <c r="I25" s="116" t="s">
        <v>24</v>
      </c>
      <c r="J25" s="107" t="str">
        <f>IF('Rekapitulace stavby'!AN19="","",'Rekapitulace stavby'!AN19)</f>
        <v/>
      </c>
      <c r="K25" s="31"/>
      <c r="L25" s="48"/>
      <c r="S25" s="31"/>
      <c r="T25" s="31"/>
      <c r="U25" s="31"/>
      <c r="V25" s="31"/>
      <c r="W25" s="31"/>
      <c r="X25" s="31"/>
      <c r="Y25" s="31"/>
      <c r="Z25" s="31"/>
      <c r="AA25" s="31"/>
      <c r="AB25" s="31"/>
      <c r="AC25" s="31"/>
      <c r="AD25" s="31"/>
      <c r="AE25" s="31"/>
    </row>
    <row r="26" spans="1:31" s="2" customFormat="1" ht="18" customHeight="1">
      <c r="A26" s="31"/>
      <c r="B26" s="36"/>
      <c r="C26" s="31"/>
      <c r="D26" s="31"/>
      <c r="E26" s="107" t="str">
        <f>IF('Rekapitulace stavby'!E20="","",'Rekapitulace stavby'!E20)</f>
        <v xml:space="preserve"> </v>
      </c>
      <c r="F26" s="31"/>
      <c r="G26" s="31"/>
      <c r="H26" s="31"/>
      <c r="I26" s="116" t="s">
        <v>26</v>
      </c>
      <c r="J26" s="107" t="str">
        <f>IF('Rekapitulace stavby'!AN20="","",'Rekapitulace stavby'!AN20)</f>
        <v/>
      </c>
      <c r="K26" s="31"/>
      <c r="L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48"/>
      <c r="S27" s="31"/>
      <c r="T27" s="31"/>
      <c r="U27" s="31"/>
      <c r="V27" s="31"/>
      <c r="W27" s="31"/>
      <c r="X27" s="31"/>
      <c r="Y27" s="31"/>
      <c r="Z27" s="31"/>
      <c r="AA27" s="31"/>
      <c r="AB27" s="31"/>
      <c r="AC27" s="31"/>
      <c r="AD27" s="31"/>
      <c r="AE27" s="31"/>
    </row>
    <row r="28" spans="1:31" s="2" customFormat="1" ht="12" customHeight="1">
      <c r="A28" s="31"/>
      <c r="B28" s="36"/>
      <c r="C28" s="31"/>
      <c r="D28" s="116" t="s">
        <v>32</v>
      </c>
      <c r="E28" s="31"/>
      <c r="F28" s="31"/>
      <c r="G28" s="31"/>
      <c r="H28" s="31"/>
      <c r="I28" s="31"/>
      <c r="J28" s="31"/>
      <c r="K28" s="31"/>
      <c r="L28" s="48"/>
      <c r="S28" s="31"/>
      <c r="T28" s="31"/>
      <c r="U28" s="31"/>
      <c r="V28" s="31"/>
      <c r="W28" s="31"/>
      <c r="X28" s="31"/>
      <c r="Y28" s="31"/>
      <c r="Z28" s="31"/>
      <c r="AA28" s="31"/>
      <c r="AB28" s="31"/>
      <c r="AC28" s="31"/>
      <c r="AD28" s="31"/>
      <c r="AE28" s="31"/>
    </row>
    <row r="29" spans="1:31" s="8" customFormat="1" ht="16.5" customHeight="1">
      <c r="A29" s="118"/>
      <c r="B29" s="119"/>
      <c r="C29" s="118"/>
      <c r="D29" s="118"/>
      <c r="E29" s="272" t="s">
        <v>1</v>
      </c>
      <c r="F29" s="272"/>
      <c r="G29" s="272"/>
      <c r="H29" s="272"/>
      <c r="I29" s="118"/>
      <c r="J29" s="118"/>
      <c r="K29" s="118"/>
      <c r="L29" s="120"/>
      <c r="S29" s="118"/>
      <c r="T29" s="118"/>
      <c r="U29" s="118"/>
      <c r="V29" s="118"/>
      <c r="W29" s="118"/>
      <c r="X29" s="118"/>
      <c r="Y29" s="118"/>
      <c r="Z29" s="118"/>
      <c r="AA29" s="118"/>
      <c r="AB29" s="118"/>
      <c r="AC29" s="118"/>
      <c r="AD29" s="118"/>
      <c r="AE29" s="118"/>
    </row>
    <row r="30" spans="1:31" s="2" customFormat="1" ht="6.95" customHeight="1">
      <c r="A30" s="31"/>
      <c r="B30" s="36"/>
      <c r="C30" s="31"/>
      <c r="D30" s="31"/>
      <c r="E30" s="31"/>
      <c r="F30" s="31"/>
      <c r="G30" s="31"/>
      <c r="H30" s="31"/>
      <c r="I30" s="31"/>
      <c r="J30" s="31"/>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25.35" customHeight="1">
      <c r="A32" s="31"/>
      <c r="B32" s="36"/>
      <c r="C32" s="31"/>
      <c r="D32" s="122" t="s">
        <v>33</v>
      </c>
      <c r="E32" s="31"/>
      <c r="F32" s="31"/>
      <c r="G32" s="31"/>
      <c r="H32" s="31"/>
      <c r="I32" s="31"/>
      <c r="J32" s="123">
        <f>ROUND(J121, 2)</f>
        <v>0</v>
      </c>
      <c r="K32" s="31"/>
      <c r="L32" s="48"/>
      <c r="S32" s="31"/>
      <c r="T32" s="31"/>
      <c r="U32" s="31"/>
      <c r="V32" s="31"/>
      <c r="W32" s="31"/>
      <c r="X32" s="31"/>
      <c r="Y32" s="31"/>
      <c r="Z32" s="31"/>
      <c r="AA32" s="31"/>
      <c r="AB32" s="31"/>
      <c r="AC32" s="31"/>
      <c r="AD32" s="31"/>
      <c r="AE32" s="31"/>
    </row>
    <row r="33" spans="1:31" s="2" customFormat="1" ht="6.95" customHeight="1">
      <c r="A33" s="31"/>
      <c r="B33" s="36"/>
      <c r="C33" s="31"/>
      <c r="D33" s="121"/>
      <c r="E33" s="121"/>
      <c r="F33" s="121"/>
      <c r="G33" s="121"/>
      <c r="H33" s="121"/>
      <c r="I33" s="121"/>
      <c r="J33" s="121"/>
      <c r="K33" s="121"/>
      <c r="L33" s="48"/>
      <c r="S33" s="31"/>
      <c r="T33" s="31"/>
      <c r="U33" s="31"/>
      <c r="V33" s="31"/>
      <c r="W33" s="31"/>
      <c r="X33" s="31"/>
      <c r="Y33" s="31"/>
      <c r="Z33" s="31"/>
      <c r="AA33" s="31"/>
      <c r="AB33" s="31"/>
      <c r="AC33" s="31"/>
      <c r="AD33" s="31"/>
      <c r="AE33" s="31"/>
    </row>
    <row r="34" spans="1:31" s="2" customFormat="1" ht="14.45" customHeight="1">
      <c r="A34" s="31"/>
      <c r="B34" s="36"/>
      <c r="C34" s="31"/>
      <c r="D34" s="31"/>
      <c r="E34" s="31"/>
      <c r="F34" s="124" t="s">
        <v>35</v>
      </c>
      <c r="G34" s="31"/>
      <c r="H34" s="31"/>
      <c r="I34" s="124" t="s">
        <v>34</v>
      </c>
      <c r="J34" s="124" t="s">
        <v>36</v>
      </c>
      <c r="K34" s="31"/>
      <c r="L34" s="48"/>
      <c r="S34" s="31"/>
      <c r="T34" s="31"/>
      <c r="U34" s="31"/>
      <c r="V34" s="31"/>
      <c r="W34" s="31"/>
      <c r="X34" s="31"/>
      <c r="Y34" s="31"/>
      <c r="Z34" s="31"/>
      <c r="AA34" s="31"/>
      <c r="AB34" s="31"/>
      <c r="AC34" s="31"/>
      <c r="AD34" s="31"/>
      <c r="AE34" s="31"/>
    </row>
    <row r="35" spans="1:31" s="2" customFormat="1" ht="14.45" customHeight="1">
      <c r="A35" s="31"/>
      <c r="B35" s="36"/>
      <c r="C35" s="31"/>
      <c r="D35" s="125" t="s">
        <v>37</v>
      </c>
      <c r="E35" s="116" t="s">
        <v>38</v>
      </c>
      <c r="F35" s="126">
        <f>ROUND((SUM(BE121:BE356)),  2)</f>
        <v>0</v>
      </c>
      <c r="G35" s="31"/>
      <c r="H35" s="31"/>
      <c r="I35" s="127">
        <v>0.21</v>
      </c>
      <c r="J35" s="126">
        <f>ROUND(((SUM(BE121:BE356))*I35),  2)</f>
        <v>0</v>
      </c>
      <c r="K35" s="31"/>
      <c r="L35" s="48"/>
      <c r="S35" s="31"/>
      <c r="T35" s="31"/>
      <c r="U35" s="31"/>
      <c r="V35" s="31"/>
      <c r="W35" s="31"/>
      <c r="X35" s="31"/>
      <c r="Y35" s="31"/>
      <c r="Z35" s="31"/>
      <c r="AA35" s="31"/>
      <c r="AB35" s="31"/>
      <c r="AC35" s="31"/>
      <c r="AD35" s="31"/>
      <c r="AE35" s="31"/>
    </row>
    <row r="36" spans="1:31" s="2" customFormat="1" ht="14.45" customHeight="1">
      <c r="A36" s="31"/>
      <c r="B36" s="36"/>
      <c r="C36" s="31"/>
      <c r="D36" s="31"/>
      <c r="E36" s="116" t="s">
        <v>39</v>
      </c>
      <c r="F36" s="126">
        <f>ROUND((SUM(BF121:BF356)),  2)</f>
        <v>0</v>
      </c>
      <c r="G36" s="31"/>
      <c r="H36" s="31"/>
      <c r="I36" s="127">
        <v>0.15</v>
      </c>
      <c r="J36" s="126">
        <f>ROUND(((SUM(BF121:BF356))*I36),  2)</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40</v>
      </c>
      <c r="F37" s="126">
        <f>ROUND((SUM(BG121:BG356)),  2)</f>
        <v>0</v>
      </c>
      <c r="G37" s="31"/>
      <c r="H37" s="31"/>
      <c r="I37" s="127">
        <v>0.21</v>
      </c>
      <c r="J37" s="126">
        <f>0</f>
        <v>0</v>
      </c>
      <c r="K37" s="31"/>
      <c r="L37" s="48"/>
      <c r="S37" s="31"/>
      <c r="T37" s="31"/>
      <c r="U37" s="31"/>
      <c r="V37" s="31"/>
      <c r="W37" s="31"/>
      <c r="X37" s="31"/>
      <c r="Y37" s="31"/>
      <c r="Z37" s="31"/>
      <c r="AA37" s="31"/>
      <c r="AB37" s="31"/>
      <c r="AC37" s="31"/>
      <c r="AD37" s="31"/>
      <c r="AE37" s="31"/>
    </row>
    <row r="38" spans="1:31" s="2" customFormat="1" ht="14.45" hidden="1" customHeight="1">
      <c r="A38" s="31"/>
      <c r="B38" s="36"/>
      <c r="C38" s="31"/>
      <c r="D38" s="31"/>
      <c r="E38" s="116" t="s">
        <v>41</v>
      </c>
      <c r="F38" s="126">
        <f>ROUND((SUM(BH121:BH356)),  2)</f>
        <v>0</v>
      </c>
      <c r="G38" s="31"/>
      <c r="H38" s="31"/>
      <c r="I38" s="127">
        <v>0.15</v>
      </c>
      <c r="J38" s="126">
        <f>0</f>
        <v>0</v>
      </c>
      <c r="K38" s="31"/>
      <c r="L38" s="48"/>
      <c r="S38" s="31"/>
      <c r="T38" s="31"/>
      <c r="U38" s="31"/>
      <c r="V38" s="31"/>
      <c r="W38" s="31"/>
      <c r="X38" s="31"/>
      <c r="Y38" s="31"/>
      <c r="Z38" s="31"/>
      <c r="AA38" s="31"/>
      <c r="AB38" s="31"/>
      <c r="AC38" s="31"/>
      <c r="AD38" s="31"/>
      <c r="AE38" s="31"/>
    </row>
    <row r="39" spans="1:31" s="2" customFormat="1" ht="14.45" hidden="1" customHeight="1">
      <c r="A39" s="31"/>
      <c r="B39" s="36"/>
      <c r="C39" s="31"/>
      <c r="D39" s="31"/>
      <c r="E39" s="116" t="s">
        <v>42</v>
      </c>
      <c r="F39" s="126">
        <f>ROUND((SUM(BI121:BI356)),  2)</f>
        <v>0</v>
      </c>
      <c r="G39" s="31"/>
      <c r="H39" s="31"/>
      <c r="I39" s="127">
        <v>0</v>
      </c>
      <c r="J39" s="126">
        <f>0</f>
        <v>0</v>
      </c>
      <c r="K39" s="31"/>
      <c r="L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2" customFormat="1" ht="25.35" customHeight="1">
      <c r="A41" s="31"/>
      <c r="B41" s="36"/>
      <c r="C41" s="128"/>
      <c r="D41" s="129" t="s">
        <v>43</v>
      </c>
      <c r="E41" s="130"/>
      <c r="F41" s="130"/>
      <c r="G41" s="131" t="s">
        <v>44</v>
      </c>
      <c r="H41" s="132" t="s">
        <v>45</v>
      </c>
      <c r="I41" s="130"/>
      <c r="J41" s="133">
        <f>SUM(J32:J39)</f>
        <v>0</v>
      </c>
      <c r="K41" s="134"/>
      <c r="L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48"/>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31"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31"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31"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31"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31" s="1" customFormat="1" ht="12" customHeight="1">
      <c r="B86" s="18"/>
      <c r="C86" s="26" t="s">
        <v>156</v>
      </c>
      <c r="D86" s="19"/>
      <c r="E86" s="19"/>
      <c r="F86" s="19"/>
      <c r="G86" s="19"/>
      <c r="H86" s="19"/>
      <c r="I86" s="19"/>
      <c r="J86" s="19"/>
      <c r="K86" s="19"/>
      <c r="L86" s="17"/>
    </row>
    <row r="87" spans="1:31" s="2" customFormat="1" ht="16.5" customHeight="1">
      <c r="A87" s="31"/>
      <c r="B87" s="32"/>
      <c r="C87" s="33"/>
      <c r="D87" s="33"/>
      <c r="E87" s="273" t="s">
        <v>157</v>
      </c>
      <c r="F87" s="275"/>
      <c r="G87" s="275"/>
      <c r="H87" s="275"/>
      <c r="I87" s="33"/>
      <c r="J87" s="33"/>
      <c r="K87" s="33"/>
      <c r="L87" s="48"/>
      <c r="S87" s="31"/>
      <c r="T87" s="31"/>
      <c r="U87" s="31"/>
      <c r="V87" s="31"/>
      <c r="W87" s="31"/>
      <c r="X87" s="31"/>
      <c r="Y87" s="31"/>
      <c r="Z87" s="31"/>
      <c r="AA87" s="31"/>
      <c r="AB87" s="31"/>
      <c r="AC87" s="31"/>
      <c r="AD87" s="31"/>
      <c r="AE87" s="31"/>
    </row>
    <row r="88" spans="1:31" s="2" customFormat="1" ht="12" customHeight="1">
      <c r="A88" s="31"/>
      <c r="B88" s="32"/>
      <c r="C88" s="26" t="s">
        <v>158</v>
      </c>
      <c r="D88" s="33"/>
      <c r="E88" s="33"/>
      <c r="F88" s="33"/>
      <c r="G88" s="33"/>
      <c r="H88" s="33"/>
      <c r="I88" s="33"/>
      <c r="J88" s="33"/>
      <c r="K88" s="33"/>
      <c r="L88" s="48"/>
      <c r="S88" s="31"/>
      <c r="T88" s="31"/>
      <c r="U88" s="31"/>
      <c r="V88" s="31"/>
      <c r="W88" s="31"/>
      <c r="X88" s="31"/>
      <c r="Y88" s="31"/>
      <c r="Z88" s="31"/>
      <c r="AA88" s="31"/>
      <c r="AB88" s="31"/>
      <c r="AC88" s="31"/>
      <c r="AD88" s="31"/>
      <c r="AE88" s="31"/>
    </row>
    <row r="89" spans="1:31" s="2" customFormat="1" ht="16.5" customHeight="1">
      <c r="A89" s="31"/>
      <c r="B89" s="32"/>
      <c r="C89" s="33"/>
      <c r="D89" s="33"/>
      <c r="E89" s="221" t="str">
        <f>E11</f>
        <v>PS 01.1 - Oprava SZZ a zkoušky ZZ ŽST Tlumačov</v>
      </c>
      <c r="F89" s="275"/>
      <c r="G89" s="275"/>
      <c r="H89" s="275"/>
      <c r="I89" s="33"/>
      <c r="J89" s="33"/>
      <c r="K89" s="33"/>
      <c r="L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31" s="2" customFormat="1" ht="12" customHeight="1">
      <c r="A91" s="31"/>
      <c r="B91" s="32"/>
      <c r="C91" s="26" t="s">
        <v>20</v>
      </c>
      <c r="D91" s="33"/>
      <c r="E91" s="33"/>
      <c r="F91" s="24" t="str">
        <f>F14</f>
        <v>Tlumačov</v>
      </c>
      <c r="G91" s="33"/>
      <c r="H91" s="33"/>
      <c r="I91" s="26" t="s">
        <v>22</v>
      </c>
      <c r="J91" s="63">
        <f>IF(J14="","",J14)</f>
        <v>0</v>
      </c>
      <c r="K91" s="33"/>
      <c r="L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48"/>
      <c r="S92" s="31"/>
      <c r="T92" s="31"/>
      <c r="U92" s="31"/>
      <c r="V92" s="31"/>
      <c r="W92" s="31"/>
      <c r="X92" s="31"/>
      <c r="Y92" s="31"/>
      <c r="Z92" s="31"/>
      <c r="AA92" s="31"/>
      <c r="AB92" s="31"/>
      <c r="AC92" s="31"/>
      <c r="AD92" s="31"/>
      <c r="AE92" s="31"/>
    </row>
    <row r="93" spans="1:31" s="2" customFormat="1" ht="15.2" customHeight="1">
      <c r="A93" s="31"/>
      <c r="B93" s="32"/>
      <c r="C93" s="26" t="s">
        <v>23</v>
      </c>
      <c r="D93" s="33"/>
      <c r="E93" s="33"/>
      <c r="F93" s="24" t="str">
        <f>E17</f>
        <v xml:space="preserve"> </v>
      </c>
      <c r="G93" s="33"/>
      <c r="H93" s="33"/>
      <c r="I93" s="26" t="s">
        <v>29</v>
      </c>
      <c r="J93" s="29" t="str">
        <f>E23</f>
        <v xml:space="preserve"> </v>
      </c>
      <c r="K93" s="33"/>
      <c r="L93" s="48"/>
      <c r="S93" s="31"/>
      <c r="T93" s="31"/>
      <c r="U93" s="31"/>
      <c r="V93" s="31"/>
      <c r="W93" s="31"/>
      <c r="X93" s="31"/>
      <c r="Y93" s="31"/>
      <c r="Z93" s="31"/>
      <c r="AA93" s="31"/>
      <c r="AB93" s="31"/>
      <c r="AC93" s="31"/>
      <c r="AD93" s="31"/>
      <c r="AE93" s="31"/>
    </row>
    <row r="94" spans="1:31" s="2" customFormat="1" ht="15.2" customHeight="1">
      <c r="A94" s="31"/>
      <c r="B94" s="32"/>
      <c r="C94" s="26" t="s">
        <v>27</v>
      </c>
      <c r="D94" s="33"/>
      <c r="E94" s="33"/>
      <c r="F94" s="24" t="str">
        <f>IF(E20="","",E20)</f>
        <v>Vyplň údaj</v>
      </c>
      <c r="G94" s="33"/>
      <c r="H94" s="33"/>
      <c r="I94" s="26" t="s">
        <v>31</v>
      </c>
      <c r="J94" s="29" t="str">
        <f>E26</f>
        <v xml:space="preserve"> </v>
      </c>
      <c r="K94" s="33"/>
      <c r="L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31" s="2" customFormat="1" ht="29.25" customHeight="1">
      <c r="A96" s="31"/>
      <c r="B96" s="32"/>
      <c r="C96" s="146" t="s">
        <v>161</v>
      </c>
      <c r="D96" s="147"/>
      <c r="E96" s="147"/>
      <c r="F96" s="147"/>
      <c r="G96" s="147"/>
      <c r="H96" s="147"/>
      <c r="I96" s="147"/>
      <c r="J96" s="148" t="s">
        <v>162</v>
      </c>
      <c r="K96" s="147"/>
      <c r="L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48"/>
      <c r="S97" s="31"/>
      <c r="T97" s="31"/>
      <c r="U97" s="31"/>
      <c r="V97" s="31"/>
      <c r="W97" s="31"/>
      <c r="X97" s="31"/>
      <c r="Y97" s="31"/>
      <c r="Z97" s="31"/>
      <c r="AA97" s="31"/>
      <c r="AB97" s="31"/>
      <c r="AC97" s="31"/>
      <c r="AD97" s="31"/>
      <c r="AE97" s="31"/>
    </row>
    <row r="98" spans="1:47" s="2" customFormat="1" ht="22.9" customHeight="1">
      <c r="A98" s="31"/>
      <c r="B98" s="32"/>
      <c r="C98" s="149" t="s">
        <v>163</v>
      </c>
      <c r="D98" s="33"/>
      <c r="E98" s="33"/>
      <c r="F98" s="33"/>
      <c r="G98" s="33"/>
      <c r="H98" s="33"/>
      <c r="I98" s="33"/>
      <c r="J98" s="81">
        <f>J121</f>
        <v>0</v>
      </c>
      <c r="K98" s="33"/>
      <c r="L98" s="48"/>
      <c r="S98" s="31"/>
      <c r="T98" s="31"/>
      <c r="U98" s="31"/>
      <c r="V98" s="31"/>
      <c r="W98" s="31"/>
      <c r="X98" s="31"/>
      <c r="Y98" s="31"/>
      <c r="Z98" s="31"/>
      <c r="AA98" s="31"/>
      <c r="AB98" s="31"/>
      <c r="AC98" s="31"/>
      <c r="AD98" s="31"/>
      <c r="AE98" s="31"/>
      <c r="AU98" s="14" t="s">
        <v>164</v>
      </c>
    </row>
    <row r="99" spans="1:47" s="9" customFormat="1" ht="24.95" customHeight="1">
      <c r="B99" s="150"/>
      <c r="C99" s="151"/>
      <c r="D99" s="152" t="s">
        <v>165</v>
      </c>
      <c r="E99" s="153"/>
      <c r="F99" s="153"/>
      <c r="G99" s="153"/>
      <c r="H99" s="153"/>
      <c r="I99" s="153"/>
      <c r="J99" s="154">
        <f>J160</f>
        <v>0</v>
      </c>
      <c r="K99" s="151"/>
      <c r="L99" s="155"/>
    </row>
    <row r="100" spans="1:47" s="2" customFormat="1" ht="21.75" customHeight="1">
      <c r="A100" s="31"/>
      <c r="B100" s="32"/>
      <c r="C100" s="33"/>
      <c r="D100" s="33"/>
      <c r="E100" s="33"/>
      <c r="F100" s="33"/>
      <c r="G100" s="33"/>
      <c r="H100" s="33"/>
      <c r="I100" s="33"/>
      <c r="J100" s="33"/>
      <c r="K100" s="33"/>
      <c r="L100" s="48"/>
      <c r="S100" s="31"/>
      <c r="T100" s="31"/>
      <c r="U100" s="31"/>
      <c r="V100" s="31"/>
      <c r="W100" s="31"/>
      <c r="X100" s="31"/>
      <c r="Y100" s="31"/>
      <c r="Z100" s="31"/>
      <c r="AA100" s="31"/>
      <c r="AB100" s="31"/>
      <c r="AC100" s="31"/>
      <c r="AD100" s="31"/>
      <c r="AE100" s="31"/>
    </row>
    <row r="101" spans="1:47" s="2" customFormat="1" ht="6.95" customHeight="1">
      <c r="A101" s="31"/>
      <c r="B101" s="51"/>
      <c r="C101" s="52"/>
      <c r="D101" s="52"/>
      <c r="E101" s="52"/>
      <c r="F101" s="52"/>
      <c r="G101" s="52"/>
      <c r="H101" s="52"/>
      <c r="I101" s="52"/>
      <c r="J101" s="52"/>
      <c r="K101" s="52"/>
      <c r="L101" s="48"/>
      <c r="S101" s="31"/>
      <c r="T101" s="31"/>
      <c r="U101" s="31"/>
      <c r="V101" s="31"/>
      <c r="W101" s="31"/>
      <c r="X101" s="31"/>
      <c r="Y101" s="31"/>
      <c r="Z101" s="31"/>
      <c r="AA101" s="31"/>
      <c r="AB101" s="31"/>
      <c r="AC101" s="31"/>
      <c r="AD101" s="31"/>
      <c r="AE101" s="31"/>
    </row>
    <row r="105" spans="1:47" s="2" customFormat="1" ht="6.95" customHeight="1">
      <c r="A105" s="31"/>
      <c r="B105" s="53"/>
      <c r="C105" s="54"/>
      <c r="D105" s="54"/>
      <c r="E105" s="54"/>
      <c r="F105" s="54"/>
      <c r="G105" s="54"/>
      <c r="H105" s="54"/>
      <c r="I105" s="54"/>
      <c r="J105" s="54"/>
      <c r="K105" s="54"/>
      <c r="L105" s="48"/>
      <c r="S105" s="31"/>
      <c r="T105" s="31"/>
      <c r="U105" s="31"/>
      <c r="V105" s="31"/>
      <c r="W105" s="31"/>
      <c r="X105" s="31"/>
      <c r="Y105" s="31"/>
      <c r="Z105" s="31"/>
      <c r="AA105" s="31"/>
      <c r="AB105" s="31"/>
      <c r="AC105" s="31"/>
      <c r="AD105" s="31"/>
      <c r="AE105" s="31"/>
    </row>
    <row r="106" spans="1:47" s="2" customFormat="1" ht="24.95" customHeight="1">
      <c r="A106" s="31"/>
      <c r="B106" s="32"/>
      <c r="C106" s="20" t="s">
        <v>166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47" s="2" customFormat="1" ht="6.95" customHeight="1">
      <c r="A107" s="31"/>
      <c r="B107" s="32"/>
      <c r="C107" s="33"/>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47" s="2" customFormat="1" ht="12" customHeight="1">
      <c r="A108" s="31"/>
      <c r="B108" s="32"/>
      <c r="C108" s="26" t="s">
        <v>16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47" s="2" customFormat="1" ht="16.5" customHeight="1">
      <c r="A109" s="31"/>
      <c r="B109" s="32"/>
      <c r="C109" s="33"/>
      <c r="D109" s="33"/>
      <c r="E109" s="273" t="str">
        <f>E7</f>
        <v>Oprava zabezpečovacího zařízení v ŽST Tlumačov</v>
      </c>
      <c r="F109" s="274"/>
      <c r="G109" s="274"/>
      <c r="H109" s="274"/>
      <c r="I109" s="33"/>
      <c r="J109" s="33"/>
      <c r="K109" s="33"/>
      <c r="L109" s="48"/>
      <c r="S109" s="31"/>
      <c r="T109" s="31"/>
      <c r="U109" s="31"/>
      <c r="V109" s="31"/>
      <c r="W109" s="31"/>
      <c r="X109" s="31"/>
      <c r="Y109" s="31"/>
      <c r="Z109" s="31"/>
      <c r="AA109" s="31"/>
      <c r="AB109" s="31"/>
      <c r="AC109" s="31"/>
      <c r="AD109" s="31"/>
      <c r="AE109" s="31"/>
    </row>
    <row r="110" spans="1:47" s="1" customFormat="1" ht="12" customHeight="1">
      <c r="B110" s="18"/>
      <c r="C110" s="26" t="s">
        <v>156</v>
      </c>
      <c r="D110" s="19"/>
      <c r="E110" s="19"/>
      <c r="F110" s="19"/>
      <c r="G110" s="19"/>
      <c r="H110" s="19"/>
      <c r="I110" s="19"/>
      <c r="J110" s="19"/>
      <c r="K110" s="19"/>
      <c r="L110" s="17"/>
    </row>
    <row r="111" spans="1:47" s="2" customFormat="1" ht="16.5" customHeight="1">
      <c r="A111" s="31"/>
      <c r="B111" s="32"/>
      <c r="C111" s="33"/>
      <c r="D111" s="33"/>
      <c r="E111" s="273" t="s">
        <v>157</v>
      </c>
      <c r="F111" s="275"/>
      <c r="G111" s="275"/>
      <c r="H111" s="275"/>
      <c r="I111" s="33"/>
      <c r="J111" s="33"/>
      <c r="K111" s="33"/>
      <c r="L111" s="48"/>
      <c r="S111" s="31"/>
      <c r="T111" s="31"/>
      <c r="U111" s="31"/>
      <c r="V111" s="31"/>
      <c r="W111" s="31"/>
      <c r="X111" s="31"/>
      <c r="Y111" s="31"/>
      <c r="Z111" s="31"/>
      <c r="AA111" s="31"/>
      <c r="AB111" s="31"/>
      <c r="AC111" s="31"/>
      <c r="AD111" s="31"/>
      <c r="AE111" s="31"/>
    </row>
    <row r="112" spans="1:47" s="2" customFormat="1" ht="12" customHeight="1">
      <c r="A112" s="31"/>
      <c r="B112" s="32"/>
      <c r="C112" s="26" t="s">
        <v>158</v>
      </c>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6.5" customHeight="1">
      <c r="A113" s="31"/>
      <c r="B113" s="32"/>
      <c r="C113" s="33"/>
      <c r="D113" s="33"/>
      <c r="E113" s="221" t="str">
        <f>E11</f>
        <v>PS 01.1 - Oprava SZZ a zkoušky ZZ ŽST Tlumačov</v>
      </c>
      <c r="F113" s="275"/>
      <c r="G113" s="275"/>
      <c r="H113" s="275"/>
      <c r="I113" s="33"/>
      <c r="J113" s="33"/>
      <c r="K113" s="33"/>
      <c r="L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2" customHeight="1">
      <c r="A115" s="31"/>
      <c r="B115" s="32"/>
      <c r="C115" s="26" t="s">
        <v>20</v>
      </c>
      <c r="D115" s="33"/>
      <c r="E115" s="33"/>
      <c r="F115" s="24" t="str">
        <f>F14</f>
        <v>Tlumačov</v>
      </c>
      <c r="G115" s="33"/>
      <c r="H115" s="33"/>
      <c r="I115" s="26" t="s">
        <v>22</v>
      </c>
      <c r="J115" s="63">
        <f>IF(J14="","",J14)</f>
        <v>0</v>
      </c>
      <c r="K115" s="33"/>
      <c r="L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48"/>
      <c r="S116" s="31"/>
      <c r="T116" s="31"/>
      <c r="U116" s="31"/>
      <c r="V116" s="31"/>
      <c r="W116" s="31"/>
      <c r="X116" s="31"/>
      <c r="Y116" s="31"/>
      <c r="Z116" s="31"/>
      <c r="AA116" s="31"/>
      <c r="AB116" s="31"/>
      <c r="AC116" s="31"/>
      <c r="AD116" s="31"/>
      <c r="AE116" s="31"/>
    </row>
    <row r="117" spans="1:65" s="2" customFormat="1" ht="15.2" customHeight="1">
      <c r="A117" s="31"/>
      <c r="B117" s="32"/>
      <c r="C117" s="26" t="s">
        <v>23</v>
      </c>
      <c r="D117" s="33"/>
      <c r="E117" s="33"/>
      <c r="F117" s="24" t="str">
        <f>E17</f>
        <v xml:space="preserve"> </v>
      </c>
      <c r="G117" s="33"/>
      <c r="H117" s="33"/>
      <c r="I117" s="26" t="s">
        <v>29</v>
      </c>
      <c r="J117" s="29" t="str">
        <f>E23</f>
        <v xml:space="preserve"> </v>
      </c>
      <c r="K117" s="33"/>
      <c r="L117" s="48"/>
      <c r="S117" s="31"/>
      <c r="T117" s="31"/>
      <c r="U117" s="31"/>
      <c r="V117" s="31"/>
      <c r="W117" s="31"/>
      <c r="X117" s="31"/>
      <c r="Y117" s="31"/>
      <c r="Z117" s="31"/>
      <c r="AA117" s="31"/>
      <c r="AB117" s="31"/>
      <c r="AC117" s="31"/>
      <c r="AD117" s="31"/>
      <c r="AE117" s="31"/>
    </row>
    <row r="118" spans="1:65" s="2" customFormat="1" ht="15.2" customHeight="1">
      <c r="A118" s="31"/>
      <c r="B118" s="32"/>
      <c r="C118" s="26" t="s">
        <v>27</v>
      </c>
      <c r="D118" s="33"/>
      <c r="E118" s="33"/>
      <c r="F118" s="24" t="str">
        <f>IF(E20="","",E20)</f>
        <v>Vyplň údaj</v>
      </c>
      <c r="G118" s="33"/>
      <c r="H118" s="33"/>
      <c r="I118" s="26" t="s">
        <v>31</v>
      </c>
      <c r="J118" s="29" t="str">
        <f>E26</f>
        <v xml:space="preserve"> </v>
      </c>
      <c r="K118" s="33"/>
      <c r="L118" s="48"/>
      <c r="S118" s="31"/>
      <c r="T118" s="31"/>
      <c r="U118" s="31"/>
      <c r="V118" s="31"/>
      <c r="W118" s="31"/>
      <c r="X118" s="31"/>
      <c r="Y118" s="31"/>
      <c r="Z118" s="31"/>
      <c r="AA118" s="31"/>
      <c r="AB118" s="31"/>
      <c r="AC118" s="31"/>
      <c r="AD118" s="31"/>
      <c r="AE118" s="31"/>
    </row>
    <row r="119" spans="1:65" s="2" customFormat="1" ht="10.35" customHeight="1">
      <c r="A119" s="31"/>
      <c r="B119" s="32"/>
      <c r="C119" s="33"/>
      <c r="D119" s="33"/>
      <c r="E119" s="33"/>
      <c r="F119" s="33"/>
      <c r="G119" s="33"/>
      <c r="H119" s="33"/>
      <c r="I119" s="33"/>
      <c r="J119" s="33"/>
      <c r="K119" s="33"/>
      <c r="L119" s="48"/>
      <c r="S119" s="31"/>
      <c r="T119" s="31"/>
      <c r="U119" s="31"/>
      <c r="V119" s="31"/>
      <c r="W119" s="31"/>
      <c r="X119" s="31"/>
      <c r="Y119" s="31"/>
      <c r="Z119" s="31"/>
      <c r="AA119" s="31"/>
      <c r="AB119" s="31"/>
      <c r="AC119" s="31"/>
      <c r="AD119" s="31"/>
      <c r="AE119" s="31"/>
    </row>
    <row r="120" spans="1:65" s="10" customFormat="1" ht="29.25" customHeight="1">
      <c r="A120" s="156"/>
      <c r="B120" s="157"/>
      <c r="C120" s="158" t="s">
        <v>167</v>
      </c>
      <c r="D120" s="159" t="s">
        <v>58</v>
      </c>
      <c r="E120" s="159" t="s">
        <v>54</v>
      </c>
      <c r="F120" s="159" t="s">
        <v>55</v>
      </c>
      <c r="G120" s="159" t="s">
        <v>168</v>
      </c>
      <c r="H120" s="159" t="s">
        <v>169</v>
      </c>
      <c r="I120" s="159" t="s">
        <v>170</v>
      </c>
      <c r="J120" s="159" t="s">
        <v>162</v>
      </c>
      <c r="K120" s="160" t="s">
        <v>171</v>
      </c>
      <c r="L120" s="161"/>
      <c r="M120" s="72" t="s">
        <v>1</v>
      </c>
      <c r="N120" s="73" t="s">
        <v>37</v>
      </c>
      <c r="O120" s="73" t="s">
        <v>172</v>
      </c>
      <c r="P120" s="73" t="s">
        <v>173</v>
      </c>
      <c r="Q120" s="73" t="s">
        <v>174</v>
      </c>
      <c r="R120" s="73" t="s">
        <v>175</v>
      </c>
      <c r="S120" s="73" t="s">
        <v>176</v>
      </c>
      <c r="T120" s="74" t="s">
        <v>177</v>
      </c>
      <c r="U120" s="156"/>
      <c r="V120" s="156"/>
      <c r="W120" s="156"/>
      <c r="X120" s="156"/>
      <c r="Y120" s="156"/>
      <c r="Z120" s="156"/>
      <c r="AA120" s="156"/>
      <c r="AB120" s="156"/>
      <c r="AC120" s="156"/>
      <c r="AD120" s="156"/>
      <c r="AE120" s="156"/>
    </row>
    <row r="121" spans="1:65" s="2" customFormat="1" ht="22.9" customHeight="1">
      <c r="A121" s="31"/>
      <c r="B121" s="32"/>
      <c r="C121" s="79" t="s">
        <v>178</v>
      </c>
      <c r="D121" s="33"/>
      <c r="E121" s="33"/>
      <c r="F121" s="33"/>
      <c r="G121" s="33"/>
      <c r="H121" s="33"/>
      <c r="I121" s="33"/>
      <c r="J121" s="162">
        <f>BK121</f>
        <v>0</v>
      </c>
      <c r="K121" s="33"/>
      <c r="L121" s="36"/>
      <c r="M121" s="75"/>
      <c r="N121" s="163"/>
      <c r="O121" s="76"/>
      <c r="P121" s="164">
        <f>P122+SUM(P123:P160)</f>
        <v>0</v>
      </c>
      <c r="Q121" s="76"/>
      <c r="R121" s="164">
        <f>R122+SUM(R123:R160)</f>
        <v>5.1099999999999994</v>
      </c>
      <c r="S121" s="76"/>
      <c r="T121" s="165">
        <f>T122+SUM(T123:T160)</f>
        <v>0</v>
      </c>
      <c r="U121" s="31"/>
      <c r="V121" s="31"/>
      <c r="W121" s="31"/>
      <c r="X121" s="31"/>
      <c r="Y121" s="31"/>
      <c r="Z121" s="31"/>
      <c r="AA121" s="31"/>
      <c r="AB121" s="31"/>
      <c r="AC121" s="31"/>
      <c r="AD121" s="31"/>
      <c r="AE121" s="31"/>
      <c r="AT121" s="14" t="s">
        <v>72</v>
      </c>
      <c r="AU121" s="14" t="s">
        <v>164</v>
      </c>
      <c r="BK121" s="166">
        <f>BK122+SUM(BK123:BK160)</f>
        <v>0</v>
      </c>
    </row>
    <row r="122" spans="1:65" s="2" customFormat="1" ht="24">
      <c r="A122" s="31"/>
      <c r="B122" s="32"/>
      <c r="C122" s="167" t="s">
        <v>80</v>
      </c>
      <c r="D122" s="167" t="s">
        <v>179</v>
      </c>
      <c r="E122" s="168" t="s">
        <v>180</v>
      </c>
      <c r="F122" s="169" t="s">
        <v>181</v>
      </c>
      <c r="G122" s="170" t="s">
        <v>182</v>
      </c>
      <c r="H122" s="171">
        <v>5</v>
      </c>
      <c r="I122" s="172"/>
      <c r="J122" s="173">
        <f>ROUND(I122*H122,2)</f>
        <v>0</v>
      </c>
      <c r="K122" s="169" t="s">
        <v>183</v>
      </c>
      <c r="L122" s="174"/>
      <c r="M122" s="175" t="s">
        <v>1</v>
      </c>
      <c r="N122" s="176" t="s">
        <v>38</v>
      </c>
      <c r="O122" s="68"/>
      <c r="P122" s="177">
        <f>O122*H122</f>
        <v>0</v>
      </c>
      <c r="Q122" s="177">
        <v>0</v>
      </c>
      <c r="R122" s="177">
        <f>Q122*H122</f>
        <v>0</v>
      </c>
      <c r="S122" s="177">
        <v>0</v>
      </c>
      <c r="T122" s="178">
        <f>S122*H122</f>
        <v>0</v>
      </c>
      <c r="U122" s="31"/>
      <c r="V122" s="31"/>
      <c r="W122" s="31"/>
      <c r="X122" s="31"/>
      <c r="Y122" s="31"/>
      <c r="Z122" s="31"/>
      <c r="AA122" s="31"/>
      <c r="AB122" s="31"/>
      <c r="AC122" s="31"/>
      <c r="AD122" s="31"/>
      <c r="AE122" s="31"/>
      <c r="AR122" s="179" t="s">
        <v>184</v>
      </c>
      <c r="AT122" s="179" t="s">
        <v>179</v>
      </c>
      <c r="AU122" s="179" t="s">
        <v>73</v>
      </c>
      <c r="AY122" s="14" t="s">
        <v>185</v>
      </c>
      <c r="BE122" s="180">
        <f>IF(N122="základní",J122,0)</f>
        <v>0</v>
      </c>
      <c r="BF122" s="180">
        <f>IF(N122="snížená",J122,0)</f>
        <v>0</v>
      </c>
      <c r="BG122" s="180">
        <f>IF(N122="zákl. přenesená",J122,0)</f>
        <v>0</v>
      </c>
      <c r="BH122" s="180">
        <f>IF(N122="sníž. přenesená",J122,0)</f>
        <v>0</v>
      </c>
      <c r="BI122" s="180">
        <f>IF(N122="nulová",J122,0)</f>
        <v>0</v>
      </c>
      <c r="BJ122" s="14" t="s">
        <v>80</v>
      </c>
      <c r="BK122" s="180">
        <f>ROUND(I122*H122,2)</f>
        <v>0</v>
      </c>
      <c r="BL122" s="14" t="s">
        <v>186</v>
      </c>
      <c r="BM122" s="179" t="s">
        <v>187</v>
      </c>
    </row>
    <row r="123" spans="1:65" s="2" customFormat="1" ht="19.5">
      <c r="A123" s="31"/>
      <c r="B123" s="32"/>
      <c r="C123" s="33"/>
      <c r="D123" s="181" t="s">
        <v>188</v>
      </c>
      <c r="E123" s="33"/>
      <c r="F123" s="182" t="s">
        <v>181</v>
      </c>
      <c r="G123" s="33"/>
      <c r="H123" s="33"/>
      <c r="I123" s="183"/>
      <c r="J123" s="33"/>
      <c r="K123" s="33"/>
      <c r="L123" s="36"/>
      <c r="M123" s="184"/>
      <c r="N123" s="185"/>
      <c r="O123" s="68"/>
      <c r="P123" s="68"/>
      <c r="Q123" s="68"/>
      <c r="R123" s="68"/>
      <c r="S123" s="68"/>
      <c r="T123" s="69"/>
      <c r="U123" s="31"/>
      <c r="V123" s="31"/>
      <c r="W123" s="31"/>
      <c r="X123" s="31"/>
      <c r="Y123" s="31"/>
      <c r="Z123" s="31"/>
      <c r="AA123" s="31"/>
      <c r="AB123" s="31"/>
      <c r="AC123" s="31"/>
      <c r="AD123" s="31"/>
      <c r="AE123" s="31"/>
      <c r="AT123" s="14" t="s">
        <v>188</v>
      </c>
      <c r="AU123" s="14" t="s">
        <v>73</v>
      </c>
    </row>
    <row r="124" spans="1:65" s="2" customFormat="1" ht="24">
      <c r="A124" s="31"/>
      <c r="B124" s="32"/>
      <c r="C124" s="167" t="s">
        <v>82</v>
      </c>
      <c r="D124" s="167" t="s">
        <v>179</v>
      </c>
      <c r="E124" s="168" t="s">
        <v>189</v>
      </c>
      <c r="F124" s="169" t="s">
        <v>190</v>
      </c>
      <c r="G124" s="170" t="s">
        <v>182</v>
      </c>
      <c r="H124" s="171">
        <v>19</v>
      </c>
      <c r="I124" s="172"/>
      <c r="J124" s="173">
        <f>ROUND(I124*H124,2)</f>
        <v>0</v>
      </c>
      <c r="K124" s="169" t="s">
        <v>183</v>
      </c>
      <c r="L124" s="174"/>
      <c r="M124" s="175" t="s">
        <v>1</v>
      </c>
      <c r="N124" s="176" t="s">
        <v>38</v>
      </c>
      <c r="O124" s="68"/>
      <c r="P124" s="177">
        <f>O124*H124</f>
        <v>0</v>
      </c>
      <c r="Q124" s="177">
        <v>0</v>
      </c>
      <c r="R124" s="177">
        <f>Q124*H124</f>
        <v>0</v>
      </c>
      <c r="S124" s="177">
        <v>0</v>
      </c>
      <c r="T124" s="178">
        <f>S124*H124</f>
        <v>0</v>
      </c>
      <c r="U124" s="31"/>
      <c r="V124" s="31"/>
      <c r="W124" s="31"/>
      <c r="X124" s="31"/>
      <c r="Y124" s="31"/>
      <c r="Z124" s="31"/>
      <c r="AA124" s="31"/>
      <c r="AB124" s="31"/>
      <c r="AC124" s="31"/>
      <c r="AD124" s="31"/>
      <c r="AE124" s="31"/>
      <c r="AR124" s="179" t="s">
        <v>184</v>
      </c>
      <c r="AT124" s="179" t="s">
        <v>179</v>
      </c>
      <c r="AU124" s="179" t="s">
        <v>73</v>
      </c>
      <c r="AY124" s="14" t="s">
        <v>185</v>
      </c>
      <c r="BE124" s="180">
        <f>IF(N124="základní",J124,0)</f>
        <v>0</v>
      </c>
      <c r="BF124" s="180">
        <f>IF(N124="snížená",J124,0)</f>
        <v>0</v>
      </c>
      <c r="BG124" s="180">
        <f>IF(N124="zákl. přenesená",J124,0)</f>
        <v>0</v>
      </c>
      <c r="BH124" s="180">
        <f>IF(N124="sníž. přenesená",J124,0)</f>
        <v>0</v>
      </c>
      <c r="BI124" s="180">
        <f>IF(N124="nulová",J124,0)</f>
        <v>0</v>
      </c>
      <c r="BJ124" s="14" t="s">
        <v>80</v>
      </c>
      <c r="BK124" s="180">
        <f>ROUND(I124*H124,2)</f>
        <v>0</v>
      </c>
      <c r="BL124" s="14" t="s">
        <v>186</v>
      </c>
      <c r="BM124" s="179" t="s">
        <v>191</v>
      </c>
    </row>
    <row r="125" spans="1:65" s="2" customFormat="1" ht="19.5">
      <c r="A125" s="31"/>
      <c r="B125" s="32"/>
      <c r="C125" s="33"/>
      <c r="D125" s="181" t="s">
        <v>188</v>
      </c>
      <c r="E125" s="33"/>
      <c r="F125" s="182" t="s">
        <v>190</v>
      </c>
      <c r="G125" s="33"/>
      <c r="H125" s="33"/>
      <c r="I125" s="183"/>
      <c r="J125" s="33"/>
      <c r="K125" s="33"/>
      <c r="L125" s="36"/>
      <c r="M125" s="184"/>
      <c r="N125" s="185"/>
      <c r="O125" s="68"/>
      <c r="P125" s="68"/>
      <c r="Q125" s="68"/>
      <c r="R125" s="68"/>
      <c r="S125" s="68"/>
      <c r="T125" s="69"/>
      <c r="U125" s="31"/>
      <c r="V125" s="31"/>
      <c r="W125" s="31"/>
      <c r="X125" s="31"/>
      <c r="Y125" s="31"/>
      <c r="Z125" s="31"/>
      <c r="AA125" s="31"/>
      <c r="AB125" s="31"/>
      <c r="AC125" s="31"/>
      <c r="AD125" s="31"/>
      <c r="AE125" s="31"/>
      <c r="AT125" s="14" t="s">
        <v>188</v>
      </c>
      <c r="AU125" s="14" t="s">
        <v>73</v>
      </c>
    </row>
    <row r="126" spans="1:65" s="2" customFormat="1" ht="33" customHeight="1">
      <c r="A126" s="31"/>
      <c r="B126" s="32"/>
      <c r="C126" s="167" t="s">
        <v>192</v>
      </c>
      <c r="D126" s="167" t="s">
        <v>179</v>
      </c>
      <c r="E126" s="168" t="s">
        <v>193</v>
      </c>
      <c r="F126" s="169" t="s">
        <v>194</v>
      </c>
      <c r="G126" s="170" t="s">
        <v>182</v>
      </c>
      <c r="H126" s="171">
        <v>5</v>
      </c>
      <c r="I126" s="172"/>
      <c r="J126" s="173">
        <f>ROUND(I126*H126,2)</f>
        <v>0</v>
      </c>
      <c r="K126" s="169" t="s">
        <v>183</v>
      </c>
      <c r="L126" s="174"/>
      <c r="M126" s="175" t="s">
        <v>1</v>
      </c>
      <c r="N126" s="176" t="s">
        <v>38</v>
      </c>
      <c r="O126" s="68"/>
      <c r="P126" s="177">
        <f>O126*H126</f>
        <v>0</v>
      </c>
      <c r="Q126" s="177">
        <v>0</v>
      </c>
      <c r="R126" s="177">
        <f>Q126*H126</f>
        <v>0</v>
      </c>
      <c r="S126" s="177">
        <v>0</v>
      </c>
      <c r="T126" s="178">
        <f>S126*H126</f>
        <v>0</v>
      </c>
      <c r="U126" s="31"/>
      <c r="V126" s="31"/>
      <c r="W126" s="31"/>
      <c r="X126" s="31"/>
      <c r="Y126" s="31"/>
      <c r="Z126" s="31"/>
      <c r="AA126" s="31"/>
      <c r="AB126" s="31"/>
      <c r="AC126" s="31"/>
      <c r="AD126" s="31"/>
      <c r="AE126" s="31"/>
      <c r="AR126" s="179" t="s">
        <v>184</v>
      </c>
      <c r="AT126" s="179" t="s">
        <v>179</v>
      </c>
      <c r="AU126" s="179" t="s">
        <v>73</v>
      </c>
      <c r="AY126" s="14" t="s">
        <v>185</v>
      </c>
      <c r="BE126" s="180">
        <f>IF(N126="základní",J126,0)</f>
        <v>0</v>
      </c>
      <c r="BF126" s="180">
        <f>IF(N126="snížená",J126,0)</f>
        <v>0</v>
      </c>
      <c r="BG126" s="180">
        <f>IF(N126="zákl. přenesená",J126,0)</f>
        <v>0</v>
      </c>
      <c r="BH126" s="180">
        <f>IF(N126="sníž. přenesená",J126,0)</f>
        <v>0</v>
      </c>
      <c r="BI126" s="180">
        <f>IF(N126="nulová",J126,0)</f>
        <v>0</v>
      </c>
      <c r="BJ126" s="14" t="s">
        <v>80</v>
      </c>
      <c r="BK126" s="180">
        <f>ROUND(I126*H126,2)</f>
        <v>0</v>
      </c>
      <c r="BL126" s="14" t="s">
        <v>186</v>
      </c>
      <c r="BM126" s="179" t="s">
        <v>195</v>
      </c>
    </row>
    <row r="127" spans="1:65" s="2" customFormat="1" ht="19.5">
      <c r="A127" s="31"/>
      <c r="B127" s="32"/>
      <c r="C127" s="33"/>
      <c r="D127" s="181" t="s">
        <v>188</v>
      </c>
      <c r="E127" s="33"/>
      <c r="F127" s="182" t="s">
        <v>194</v>
      </c>
      <c r="G127" s="33"/>
      <c r="H127" s="33"/>
      <c r="I127" s="183"/>
      <c r="J127" s="33"/>
      <c r="K127" s="33"/>
      <c r="L127" s="36"/>
      <c r="M127" s="184"/>
      <c r="N127" s="185"/>
      <c r="O127" s="68"/>
      <c r="P127" s="68"/>
      <c r="Q127" s="68"/>
      <c r="R127" s="68"/>
      <c r="S127" s="68"/>
      <c r="T127" s="69"/>
      <c r="U127" s="31"/>
      <c r="V127" s="31"/>
      <c r="W127" s="31"/>
      <c r="X127" s="31"/>
      <c r="Y127" s="31"/>
      <c r="Z127" s="31"/>
      <c r="AA127" s="31"/>
      <c r="AB127" s="31"/>
      <c r="AC127" s="31"/>
      <c r="AD127" s="31"/>
      <c r="AE127" s="31"/>
      <c r="AT127" s="14" t="s">
        <v>188</v>
      </c>
      <c r="AU127" s="14" t="s">
        <v>73</v>
      </c>
    </row>
    <row r="128" spans="1:65" s="2" customFormat="1" ht="24">
      <c r="A128" s="31"/>
      <c r="B128" s="32"/>
      <c r="C128" s="167" t="s">
        <v>186</v>
      </c>
      <c r="D128" s="167" t="s">
        <v>179</v>
      </c>
      <c r="E128" s="168" t="s">
        <v>196</v>
      </c>
      <c r="F128" s="169" t="s">
        <v>197</v>
      </c>
      <c r="G128" s="170" t="s">
        <v>182</v>
      </c>
      <c r="H128" s="171">
        <v>5</v>
      </c>
      <c r="I128" s="172"/>
      <c r="J128" s="173">
        <f>ROUND(I128*H128,2)</f>
        <v>0</v>
      </c>
      <c r="K128" s="169" t="s">
        <v>183</v>
      </c>
      <c r="L128" s="174"/>
      <c r="M128" s="175" t="s">
        <v>1</v>
      </c>
      <c r="N128" s="176" t="s">
        <v>38</v>
      </c>
      <c r="O128" s="68"/>
      <c r="P128" s="177">
        <f>O128*H128</f>
        <v>0</v>
      </c>
      <c r="Q128" s="177">
        <v>0</v>
      </c>
      <c r="R128" s="177">
        <f>Q128*H128</f>
        <v>0</v>
      </c>
      <c r="S128" s="177">
        <v>0</v>
      </c>
      <c r="T128" s="178">
        <f>S128*H128</f>
        <v>0</v>
      </c>
      <c r="U128" s="31"/>
      <c r="V128" s="31"/>
      <c r="W128" s="31"/>
      <c r="X128" s="31"/>
      <c r="Y128" s="31"/>
      <c r="Z128" s="31"/>
      <c r="AA128" s="31"/>
      <c r="AB128" s="31"/>
      <c r="AC128" s="31"/>
      <c r="AD128" s="31"/>
      <c r="AE128" s="31"/>
      <c r="AR128" s="179" t="s">
        <v>184</v>
      </c>
      <c r="AT128" s="179" t="s">
        <v>179</v>
      </c>
      <c r="AU128" s="179" t="s">
        <v>73</v>
      </c>
      <c r="AY128" s="14" t="s">
        <v>185</v>
      </c>
      <c r="BE128" s="180">
        <f>IF(N128="základní",J128,0)</f>
        <v>0</v>
      </c>
      <c r="BF128" s="180">
        <f>IF(N128="snížená",J128,0)</f>
        <v>0</v>
      </c>
      <c r="BG128" s="180">
        <f>IF(N128="zákl. přenesená",J128,0)</f>
        <v>0</v>
      </c>
      <c r="BH128" s="180">
        <f>IF(N128="sníž. přenesená",J128,0)</f>
        <v>0</v>
      </c>
      <c r="BI128" s="180">
        <f>IF(N128="nulová",J128,0)</f>
        <v>0</v>
      </c>
      <c r="BJ128" s="14" t="s">
        <v>80</v>
      </c>
      <c r="BK128" s="180">
        <f>ROUND(I128*H128,2)</f>
        <v>0</v>
      </c>
      <c r="BL128" s="14" t="s">
        <v>186</v>
      </c>
      <c r="BM128" s="179" t="s">
        <v>198</v>
      </c>
    </row>
    <row r="129" spans="1:65" s="2" customFormat="1" ht="19.5">
      <c r="A129" s="31"/>
      <c r="B129" s="32"/>
      <c r="C129" s="33"/>
      <c r="D129" s="181" t="s">
        <v>188</v>
      </c>
      <c r="E129" s="33"/>
      <c r="F129" s="182" t="s">
        <v>197</v>
      </c>
      <c r="G129" s="33"/>
      <c r="H129" s="33"/>
      <c r="I129" s="183"/>
      <c r="J129" s="33"/>
      <c r="K129" s="33"/>
      <c r="L129" s="36"/>
      <c r="M129" s="184"/>
      <c r="N129" s="185"/>
      <c r="O129" s="68"/>
      <c r="P129" s="68"/>
      <c r="Q129" s="68"/>
      <c r="R129" s="68"/>
      <c r="S129" s="68"/>
      <c r="T129" s="69"/>
      <c r="U129" s="31"/>
      <c r="V129" s="31"/>
      <c r="W129" s="31"/>
      <c r="X129" s="31"/>
      <c r="Y129" s="31"/>
      <c r="Z129" s="31"/>
      <c r="AA129" s="31"/>
      <c r="AB129" s="31"/>
      <c r="AC129" s="31"/>
      <c r="AD129" s="31"/>
      <c r="AE129" s="31"/>
      <c r="AT129" s="14" t="s">
        <v>188</v>
      </c>
      <c r="AU129" s="14" t="s">
        <v>73</v>
      </c>
    </row>
    <row r="130" spans="1:65" s="2" customFormat="1" ht="24">
      <c r="A130" s="31"/>
      <c r="B130" s="32"/>
      <c r="C130" s="167" t="s">
        <v>199</v>
      </c>
      <c r="D130" s="167" t="s">
        <v>179</v>
      </c>
      <c r="E130" s="168" t="s">
        <v>200</v>
      </c>
      <c r="F130" s="169" t="s">
        <v>201</v>
      </c>
      <c r="G130" s="170" t="s">
        <v>182</v>
      </c>
      <c r="H130" s="171">
        <v>8</v>
      </c>
      <c r="I130" s="172"/>
      <c r="J130" s="173">
        <f>ROUND(I130*H130,2)</f>
        <v>0</v>
      </c>
      <c r="K130" s="169" t="s">
        <v>183</v>
      </c>
      <c r="L130" s="174"/>
      <c r="M130" s="175" t="s">
        <v>1</v>
      </c>
      <c r="N130" s="176" t="s">
        <v>38</v>
      </c>
      <c r="O130" s="68"/>
      <c r="P130" s="177">
        <f>O130*H130</f>
        <v>0</v>
      </c>
      <c r="Q130" s="177">
        <v>0</v>
      </c>
      <c r="R130" s="177">
        <f>Q130*H130</f>
        <v>0</v>
      </c>
      <c r="S130" s="177">
        <v>0</v>
      </c>
      <c r="T130" s="178">
        <f>S130*H130</f>
        <v>0</v>
      </c>
      <c r="U130" s="31"/>
      <c r="V130" s="31"/>
      <c r="W130" s="31"/>
      <c r="X130" s="31"/>
      <c r="Y130" s="31"/>
      <c r="Z130" s="31"/>
      <c r="AA130" s="31"/>
      <c r="AB130" s="31"/>
      <c r="AC130" s="31"/>
      <c r="AD130" s="31"/>
      <c r="AE130" s="31"/>
      <c r="AR130" s="179" t="s">
        <v>184</v>
      </c>
      <c r="AT130" s="179" t="s">
        <v>179</v>
      </c>
      <c r="AU130" s="179" t="s">
        <v>73</v>
      </c>
      <c r="AY130" s="14" t="s">
        <v>185</v>
      </c>
      <c r="BE130" s="180">
        <f>IF(N130="základní",J130,0)</f>
        <v>0</v>
      </c>
      <c r="BF130" s="180">
        <f>IF(N130="snížená",J130,0)</f>
        <v>0</v>
      </c>
      <c r="BG130" s="180">
        <f>IF(N130="zákl. přenesená",J130,0)</f>
        <v>0</v>
      </c>
      <c r="BH130" s="180">
        <f>IF(N130="sníž. přenesená",J130,0)</f>
        <v>0</v>
      </c>
      <c r="BI130" s="180">
        <f>IF(N130="nulová",J130,0)</f>
        <v>0</v>
      </c>
      <c r="BJ130" s="14" t="s">
        <v>80</v>
      </c>
      <c r="BK130" s="180">
        <f>ROUND(I130*H130,2)</f>
        <v>0</v>
      </c>
      <c r="BL130" s="14" t="s">
        <v>186</v>
      </c>
      <c r="BM130" s="179" t="s">
        <v>202</v>
      </c>
    </row>
    <row r="131" spans="1:65" s="2" customFormat="1" ht="19.5">
      <c r="A131" s="31"/>
      <c r="B131" s="32"/>
      <c r="C131" s="33"/>
      <c r="D131" s="181" t="s">
        <v>188</v>
      </c>
      <c r="E131" s="33"/>
      <c r="F131" s="182" t="s">
        <v>201</v>
      </c>
      <c r="G131" s="33"/>
      <c r="H131" s="33"/>
      <c r="I131" s="183"/>
      <c r="J131" s="33"/>
      <c r="K131" s="33"/>
      <c r="L131" s="36"/>
      <c r="M131" s="184"/>
      <c r="N131" s="185"/>
      <c r="O131" s="68"/>
      <c r="P131" s="68"/>
      <c r="Q131" s="68"/>
      <c r="R131" s="68"/>
      <c r="S131" s="68"/>
      <c r="T131" s="69"/>
      <c r="U131" s="31"/>
      <c r="V131" s="31"/>
      <c r="W131" s="31"/>
      <c r="X131" s="31"/>
      <c r="Y131" s="31"/>
      <c r="Z131" s="31"/>
      <c r="AA131" s="31"/>
      <c r="AB131" s="31"/>
      <c r="AC131" s="31"/>
      <c r="AD131" s="31"/>
      <c r="AE131" s="31"/>
      <c r="AT131" s="14" t="s">
        <v>188</v>
      </c>
      <c r="AU131" s="14" t="s">
        <v>73</v>
      </c>
    </row>
    <row r="132" spans="1:65" s="2" customFormat="1" ht="24">
      <c r="A132" s="31"/>
      <c r="B132" s="32"/>
      <c r="C132" s="167" t="s">
        <v>203</v>
      </c>
      <c r="D132" s="167" t="s">
        <v>179</v>
      </c>
      <c r="E132" s="168" t="s">
        <v>204</v>
      </c>
      <c r="F132" s="169" t="s">
        <v>205</v>
      </c>
      <c r="G132" s="170" t="s">
        <v>182</v>
      </c>
      <c r="H132" s="171">
        <v>9</v>
      </c>
      <c r="I132" s="172"/>
      <c r="J132" s="173">
        <f>ROUND(I132*H132,2)</f>
        <v>0</v>
      </c>
      <c r="K132" s="169" t="s">
        <v>183</v>
      </c>
      <c r="L132" s="174"/>
      <c r="M132" s="175" t="s">
        <v>1</v>
      </c>
      <c r="N132" s="176" t="s">
        <v>38</v>
      </c>
      <c r="O132" s="68"/>
      <c r="P132" s="177">
        <f>O132*H132</f>
        <v>0</v>
      </c>
      <c r="Q132" s="177">
        <v>0</v>
      </c>
      <c r="R132" s="177">
        <f>Q132*H132</f>
        <v>0</v>
      </c>
      <c r="S132" s="177">
        <v>0</v>
      </c>
      <c r="T132" s="178">
        <f>S132*H132</f>
        <v>0</v>
      </c>
      <c r="U132" s="31"/>
      <c r="V132" s="31"/>
      <c r="W132" s="31"/>
      <c r="X132" s="31"/>
      <c r="Y132" s="31"/>
      <c r="Z132" s="31"/>
      <c r="AA132" s="31"/>
      <c r="AB132" s="31"/>
      <c r="AC132" s="31"/>
      <c r="AD132" s="31"/>
      <c r="AE132" s="31"/>
      <c r="AR132" s="179" t="s">
        <v>184</v>
      </c>
      <c r="AT132" s="179" t="s">
        <v>179</v>
      </c>
      <c r="AU132" s="179" t="s">
        <v>73</v>
      </c>
      <c r="AY132" s="14" t="s">
        <v>185</v>
      </c>
      <c r="BE132" s="180">
        <f>IF(N132="základní",J132,0)</f>
        <v>0</v>
      </c>
      <c r="BF132" s="180">
        <f>IF(N132="snížená",J132,0)</f>
        <v>0</v>
      </c>
      <c r="BG132" s="180">
        <f>IF(N132="zákl. přenesená",J132,0)</f>
        <v>0</v>
      </c>
      <c r="BH132" s="180">
        <f>IF(N132="sníž. přenesená",J132,0)</f>
        <v>0</v>
      </c>
      <c r="BI132" s="180">
        <f>IF(N132="nulová",J132,0)</f>
        <v>0</v>
      </c>
      <c r="BJ132" s="14" t="s">
        <v>80</v>
      </c>
      <c r="BK132" s="180">
        <f>ROUND(I132*H132,2)</f>
        <v>0</v>
      </c>
      <c r="BL132" s="14" t="s">
        <v>186</v>
      </c>
      <c r="BM132" s="179" t="s">
        <v>206</v>
      </c>
    </row>
    <row r="133" spans="1:65" s="2" customFormat="1" ht="19.5">
      <c r="A133" s="31"/>
      <c r="B133" s="32"/>
      <c r="C133" s="33"/>
      <c r="D133" s="181" t="s">
        <v>188</v>
      </c>
      <c r="E133" s="33"/>
      <c r="F133" s="182" t="s">
        <v>205</v>
      </c>
      <c r="G133" s="33"/>
      <c r="H133" s="33"/>
      <c r="I133" s="183"/>
      <c r="J133" s="33"/>
      <c r="K133" s="33"/>
      <c r="L133" s="36"/>
      <c r="M133" s="184"/>
      <c r="N133" s="185"/>
      <c r="O133" s="68"/>
      <c r="P133" s="68"/>
      <c r="Q133" s="68"/>
      <c r="R133" s="68"/>
      <c r="S133" s="68"/>
      <c r="T133" s="69"/>
      <c r="U133" s="31"/>
      <c r="V133" s="31"/>
      <c r="W133" s="31"/>
      <c r="X133" s="31"/>
      <c r="Y133" s="31"/>
      <c r="Z133" s="31"/>
      <c r="AA133" s="31"/>
      <c r="AB133" s="31"/>
      <c r="AC133" s="31"/>
      <c r="AD133" s="31"/>
      <c r="AE133" s="31"/>
      <c r="AT133" s="14" t="s">
        <v>188</v>
      </c>
      <c r="AU133" s="14" t="s">
        <v>73</v>
      </c>
    </row>
    <row r="134" spans="1:65" s="2" customFormat="1" ht="24">
      <c r="A134" s="31"/>
      <c r="B134" s="32"/>
      <c r="C134" s="167" t="s">
        <v>207</v>
      </c>
      <c r="D134" s="167" t="s">
        <v>179</v>
      </c>
      <c r="E134" s="168" t="s">
        <v>208</v>
      </c>
      <c r="F134" s="169" t="s">
        <v>209</v>
      </c>
      <c r="G134" s="170" t="s">
        <v>182</v>
      </c>
      <c r="H134" s="171">
        <v>8</v>
      </c>
      <c r="I134" s="172"/>
      <c r="J134" s="173">
        <f>ROUND(I134*H134,2)</f>
        <v>0</v>
      </c>
      <c r="K134" s="169" t="s">
        <v>183</v>
      </c>
      <c r="L134" s="174"/>
      <c r="M134" s="175" t="s">
        <v>1</v>
      </c>
      <c r="N134" s="176" t="s">
        <v>38</v>
      </c>
      <c r="O134" s="68"/>
      <c r="P134" s="177">
        <f>O134*H134</f>
        <v>0</v>
      </c>
      <c r="Q134" s="177">
        <v>0</v>
      </c>
      <c r="R134" s="177">
        <f>Q134*H134</f>
        <v>0</v>
      </c>
      <c r="S134" s="177">
        <v>0</v>
      </c>
      <c r="T134" s="178">
        <f>S134*H134</f>
        <v>0</v>
      </c>
      <c r="U134" s="31"/>
      <c r="V134" s="31"/>
      <c r="W134" s="31"/>
      <c r="X134" s="31"/>
      <c r="Y134" s="31"/>
      <c r="Z134" s="31"/>
      <c r="AA134" s="31"/>
      <c r="AB134" s="31"/>
      <c r="AC134" s="31"/>
      <c r="AD134" s="31"/>
      <c r="AE134" s="31"/>
      <c r="AR134" s="179" t="s">
        <v>184</v>
      </c>
      <c r="AT134" s="179" t="s">
        <v>179</v>
      </c>
      <c r="AU134" s="179" t="s">
        <v>73</v>
      </c>
      <c r="AY134" s="14" t="s">
        <v>185</v>
      </c>
      <c r="BE134" s="180">
        <f>IF(N134="základní",J134,0)</f>
        <v>0</v>
      </c>
      <c r="BF134" s="180">
        <f>IF(N134="snížená",J134,0)</f>
        <v>0</v>
      </c>
      <c r="BG134" s="180">
        <f>IF(N134="zákl. přenesená",J134,0)</f>
        <v>0</v>
      </c>
      <c r="BH134" s="180">
        <f>IF(N134="sníž. přenesená",J134,0)</f>
        <v>0</v>
      </c>
      <c r="BI134" s="180">
        <f>IF(N134="nulová",J134,0)</f>
        <v>0</v>
      </c>
      <c r="BJ134" s="14" t="s">
        <v>80</v>
      </c>
      <c r="BK134" s="180">
        <f>ROUND(I134*H134,2)</f>
        <v>0</v>
      </c>
      <c r="BL134" s="14" t="s">
        <v>186</v>
      </c>
      <c r="BM134" s="179" t="s">
        <v>210</v>
      </c>
    </row>
    <row r="135" spans="1:65" s="2" customFormat="1" ht="19.5">
      <c r="A135" s="31"/>
      <c r="B135" s="32"/>
      <c r="C135" s="33"/>
      <c r="D135" s="181" t="s">
        <v>188</v>
      </c>
      <c r="E135" s="33"/>
      <c r="F135" s="182" t="s">
        <v>209</v>
      </c>
      <c r="G135" s="33"/>
      <c r="H135" s="33"/>
      <c r="I135" s="183"/>
      <c r="J135" s="33"/>
      <c r="K135" s="33"/>
      <c r="L135" s="36"/>
      <c r="M135" s="184"/>
      <c r="N135" s="185"/>
      <c r="O135" s="68"/>
      <c r="P135" s="68"/>
      <c r="Q135" s="68"/>
      <c r="R135" s="68"/>
      <c r="S135" s="68"/>
      <c r="T135" s="69"/>
      <c r="U135" s="31"/>
      <c r="V135" s="31"/>
      <c r="W135" s="31"/>
      <c r="X135" s="31"/>
      <c r="Y135" s="31"/>
      <c r="Z135" s="31"/>
      <c r="AA135" s="31"/>
      <c r="AB135" s="31"/>
      <c r="AC135" s="31"/>
      <c r="AD135" s="31"/>
      <c r="AE135" s="31"/>
      <c r="AT135" s="14" t="s">
        <v>188</v>
      </c>
      <c r="AU135" s="14" t="s">
        <v>73</v>
      </c>
    </row>
    <row r="136" spans="1:65" s="2" customFormat="1" ht="24">
      <c r="A136" s="31"/>
      <c r="B136" s="32"/>
      <c r="C136" s="167" t="s">
        <v>184</v>
      </c>
      <c r="D136" s="167" t="s">
        <v>179</v>
      </c>
      <c r="E136" s="168" t="s">
        <v>211</v>
      </c>
      <c r="F136" s="169" t="s">
        <v>212</v>
      </c>
      <c r="G136" s="170" t="s">
        <v>182</v>
      </c>
      <c r="H136" s="171">
        <v>9</v>
      </c>
      <c r="I136" s="172"/>
      <c r="J136" s="173">
        <f>ROUND(I136*H136,2)</f>
        <v>0</v>
      </c>
      <c r="K136" s="169" t="s">
        <v>183</v>
      </c>
      <c r="L136" s="174"/>
      <c r="M136" s="175" t="s">
        <v>1</v>
      </c>
      <c r="N136" s="176" t="s">
        <v>38</v>
      </c>
      <c r="O136" s="68"/>
      <c r="P136" s="177">
        <f>O136*H136</f>
        <v>0</v>
      </c>
      <c r="Q136" s="177">
        <v>0</v>
      </c>
      <c r="R136" s="177">
        <f>Q136*H136</f>
        <v>0</v>
      </c>
      <c r="S136" s="177">
        <v>0</v>
      </c>
      <c r="T136" s="178">
        <f>S136*H136</f>
        <v>0</v>
      </c>
      <c r="U136" s="31"/>
      <c r="V136" s="31"/>
      <c r="W136" s="31"/>
      <c r="X136" s="31"/>
      <c r="Y136" s="31"/>
      <c r="Z136" s="31"/>
      <c r="AA136" s="31"/>
      <c r="AB136" s="31"/>
      <c r="AC136" s="31"/>
      <c r="AD136" s="31"/>
      <c r="AE136" s="31"/>
      <c r="AR136" s="179" t="s">
        <v>184</v>
      </c>
      <c r="AT136" s="179" t="s">
        <v>179</v>
      </c>
      <c r="AU136" s="179" t="s">
        <v>73</v>
      </c>
      <c r="AY136" s="14" t="s">
        <v>185</v>
      </c>
      <c r="BE136" s="180">
        <f>IF(N136="základní",J136,0)</f>
        <v>0</v>
      </c>
      <c r="BF136" s="180">
        <f>IF(N136="snížená",J136,0)</f>
        <v>0</v>
      </c>
      <c r="BG136" s="180">
        <f>IF(N136="zákl. přenesená",J136,0)</f>
        <v>0</v>
      </c>
      <c r="BH136" s="180">
        <f>IF(N136="sníž. přenesená",J136,0)</f>
        <v>0</v>
      </c>
      <c r="BI136" s="180">
        <f>IF(N136="nulová",J136,0)</f>
        <v>0</v>
      </c>
      <c r="BJ136" s="14" t="s">
        <v>80</v>
      </c>
      <c r="BK136" s="180">
        <f>ROUND(I136*H136,2)</f>
        <v>0</v>
      </c>
      <c r="BL136" s="14" t="s">
        <v>186</v>
      </c>
      <c r="BM136" s="179" t="s">
        <v>213</v>
      </c>
    </row>
    <row r="137" spans="1:65" s="2" customFormat="1" ht="19.5">
      <c r="A137" s="31"/>
      <c r="B137" s="32"/>
      <c r="C137" s="33"/>
      <c r="D137" s="181" t="s">
        <v>188</v>
      </c>
      <c r="E137" s="33"/>
      <c r="F137" s="182" t="s">
        <v>212</v>
      </c>
      <c r="G137" s="33"/>
      <c r="H137" s="33"/>
      <c r="I137" s="183"/>
      <c r="J137" s="33"/>
      <c r="K137" s="33"/>
      <c r="L137" s="36"/>
      <c r="M137" s="184"/>
      <c r="N137" s="185"/>
      <c r="O137" s="68"/>
      <c r="P137" s="68"/>
      <c r="Q137" s="68"/>
      <c r="R137" s="68"/>
      <c r="S137" s="68"/>
      <c r="T137" s="69"/>
      <c r="U137" s="31"/>
      <c r="V137" s="31"/>
      <c r="W137" s="31"/>
      <c r="X137" s="31"/>
      <c r="Y137" s="31"/>
      <c r="Z137" s="31"/>
      <c r="AA137" s="31"/>
      <c r="AB137" s="31"/>
      <c r="AC137" s="31"/>
      <c r="AD137" s="31"/>
      <c r="AE137" s="31"/>
      <c r="AT137" s="14" t="s">
        <v>188</v>
      </c>
      <c r="AU137" s="14" t="s">
        <v>73</v>
      </c>
    </row>
    <row r="138" spans="1:65" s="2" customFormat="1" ht="24">
      <c r="A138" s="31"/>
      <c r="B138" s="32"/>
      <c r="C138" s="167" t="s">
        <v>214</v>
      </c>
      <c r="D138" s="167" t="s">
        <v>179</v>
      </c>
      <c r="E138" s="168" t="s">
        <v>215</v>
      </c>
      <c r="F138" s="169" t="s">
        <v>216</v>
      </c>
      <c r="G138" s="170" t="s">
        <v>182</v>
      </c>
      <c r="H138" s="171">
        <v>10</v>
      </c>
      <c r="I138" s="172"/>
      <c r="J138" s="173">
        <f>ROUND(I138*H138,2)</f>
        <v>0</v>
      </c>
      <c r="K138" s="169" t="s">
        <v>183</v>
      </c>
      <c r="L138" s="174"/>
      <c r="M138" s="175" t="s">
        <v>1</v>
      </c>
      <c r="N138" s="176" t="s">
        <v>38</v>
      </c>
      <c r="O138" s="68"/>
      <c r="P138" s="177">
        <f>O138*H138</f>
        <v>0</v>
      </c>
      <c r="Q138" s="177">
        <v>0</v>
      </c>
      <c r="R138" s="177">
        <f>Q138*H138</f>
        <v>0</v>
      </c>
      <c r="S138" s="177">
        <v>0</v>
      </c>
      <c r="T138" s="178">
        <f>S138*H138</f>
        <v>0</v>
      </c>
      <c r="U138" s="31"/>
      <c r="V138" s="31"/>
      <c r="W138" s="31"/>
      <c r="X138" s="31"/>
      <c r="Y138" s="31"/>
      <c r="Z138" s="31"/>
      <c r="AA138" s="31"/>
      <c r="AB138" s="31"/>
      <c r="AC138" s="31"/>
      <c r="AD138" s="31"/>
      <c r="AE138" s="31"/>
      <c r="AR138" s="179" t="s">
        <v>184</v>
      </c>
      <c r="AT138" s="179" t="s">
        <v>179</v>
      </c>
      <c r="AU138" s="179" t="s">
        <v>73</v>
      </c>
      <c r="AY138" s="14" t="s">
        <v>185</v>
      </c>
      <c r="BE138" s="180">
        <f>IF(N138="základní",J138,0)</f>
        <v>0</v>
      </c>
      <c r="BF138" s="180">
        <f>IF(N138="snížená",J138,0)</f>
        <v>0</v>
      </c>
      <c r="BG138" s="180">
        <f>IF(N138="zákl. přenesená",J138,0)</f>
        <v>0</v>
      </c>
      <c r="BH138" s="180">
        <f>IF(N138="sníž. přenesená",J138,0)</f>
        <v>0</v>
      </c>
      <c r="BI138" s="180">
        <f>IF(N138="nulová",J138,0)</f>
        <v>0</v>
      </c>
      <c r="BJ138" s="14" t="s">
        <v>80</v>
      </c>
      <c r="BK138" s="180">
        <f>ROUND(I138*H138,2)</f>
        <v>0</v>
      </c>
      <c r="BL138" s="14" t="s">
        <v>186</v>
      </c>
      <c r="BM138" s="179" t="s">
        <v>217</v>
      </c>
    </row>
    <row r="139" spans="1:65" s="2" customFormat="1" ht="19.5">
      <c r="A139" s="31"/>
      <c r="B139" s="32"/>
      <c r="C139" s="33"/>
      <c r="D139" s="181" t="s">
        <v>188</v>
      </c>
      <c r="E139" s="33"/>
      <c r="F139" s="182" t="s">
        <v>216</v>
      </c>
      <c r="G139" s="33"/>
      <c r="H139" s="33"/>
      <c r="I139" s="183"/>
      <c r="J139" s="33"/>
      <c r="K139" s="33"/>
      <c r="L139" s="36"/>
      <c r="M139" s="184"/>
      <c r="N139" s="185"/>
      <c r="O139" s="68"/>
      <c r="P139" s="68"/>
      <c r="Q139" s="68"/>
      <c r="R139" s="68"/>
      <c r="S139" s="68"/>
      <c r="T139" s="69"/>
      <c r="U139" s="31"/>
      <c r="V139" s="31"/>
      <c r="W139" s="31"/>
      <c r="X139" s="31"/>
      <c r="Y139" s="31"/>
      <c r="Z139" s="31"/>
      <c r="AA139" s="31"/>
      <c r="AB139" s="31"/>
      <c r="AC139" s="31"/>
      <c r="AD139" s="31"/>
      <c r="AE139" s="31"/>
      <c r="AT139" s="14" t="s">
        <v>188</v>
      </c>
      <c r="AU139" s="14" t="s">
        <v>73</v>
      </c>
    </row>
    <row r="140" spans="1:65" s="2" customFormat="1" ht="21.75" customHeight="1">
      <c r="A140" s="31"/>
      <c r="B140" s="32"/>
      <c r="C140" s="167" t="s">
        <v>218</v>
      </c>
      <c r="D140" s="167" t="s">
        <v>179</v>
      </c>
      <c r="E140" s="168" t="s">
        <v>219</v>
      </c>
      <c r="F140" s="169" t="s">
        <v>220</v>
      </c>
      <c r="G140" s="170" t="s">
        <v>182</v>
      </c>
      <c r="H140" s="171">
        <v>5</v>
      </c>
      <c r="I140" s="172"/>
      <c r="J140" s="173">
        <f>ROUND(I140*H140,2)</f>
        <v>0</v>
      </c>
      <c r="K140" s="169" t="s">
        <v>183</v>
      </c>
      <c r="L140" s="174"/>
      <c r="M140" s="175" t="s">
        <v>1</v>
      </c>
      <c r="N140" s="176" t="s">
        <v>38</v>
      </c>
      <c r="O140" s="68"/>
      <c r="P140" s="177">
        <f>O140*H140</f>
        <v>0</v>
      </c>
      <c r="Q140" s="177">
        <v>0</v>
      </c>
      <c r="R140" s="177">
        <f>Q140*H140</f>
        <v>0</v>
      </c>
      <c r="S140" s="177">
        <v>0</v>
      </c>
      <c r="T140" s="178">
        <f>S140*H140</f>
        <v>0</v>
      </c>
      <c r="U140" s="31"/>
      <c r="V140" s="31"/>
      <c r="W140" s="31"/>
      <c r="X140" s="31"/>
      <c r="Y140" s="31"/>
      <c r="Z140" s="31"/>
      <c r="AA140" s="31"/>
      <c r="AB140" s="31"/>
      <c r="AC140" s="31"/>
      <c r="AD140" s="31"/>
      <c r="AE140" s="31"/>
      <c r="AR140" s="179" t="s">
        <v>184</v>
      </c>
      <c r="AT140" s="179" t="s">
        <v>179</v>
      </c>
      <c r="AU140" s="179" t="s">
        <v>73</v>
      </c>
      <c r="AY140" s="14" t="s">
        <v>185</v>
      </c>
      <c r="BE140" s="180">
        <f>IF(N140="základní",J140,0)</f>
        <v>0</v>
      </c>
      <c r="BF140" s="180">
        <f>IF(N140="snížená",J140,0)</f>
        <v>0</v>
      </c>
      <c r="BG140" s="180">
        <f>IF(N140="zákl. přenesená",J140,0)</f>
        <v>0</v>
      </c>
      <c r="BH140" s="180">
        <f>IF(N140="sníž. přenesená",J140,0)</f>
        <v>0</v>
      </c>
      <c r="BI140" s="180">
        <f>IF(N140="nulová",J140,0)</f>
        <v>0</v>
      </c>
      <c r="BJ140" s="14" t="s">
        <v>80</v>
      </c>
      <c r="BK140" s="180">
        <f>ROUND(I140*H140,2)</f>
        <v>0</v>
      </c>
      <c r="BL140" s="14" t="s">
        <v>186</v>
      </c>
      <c r="BM140" s="179" t="s">
        <v>221</v>
      </c>
    </row>
    <row r="141" spans="1:65" s="2" customFormat="1" ht="11.25">
      <c r="A141" s="31"/>
      <c r="B141" s="32"/>
      <c r="C141" s="33"/>
      <c r="D141" s="181" t="s">
        <v>188</v>
      </c>
      <c r="E141" s="33"/>
      <c r="F141" s="182" t="s">
        <v>220</v>
      </c>
      <c r="G141" s="33"/>
      <c r="H141" s="33"/>
      <c r="I141" s="183"/>
      <c r="J141" s="33"/>
      <c r="K141" s="33"/>
      <c r="L141" s="36"/>
      <c r="M141" s="184"/>
      <c r="N141" s="185"/>
      <c r="O141" s="68"/>
      <c r="P141" s="68"/>
      <c r="Q141" s="68"/>
      <c r="R141" s="68"/>
      <c r="S141" s="68"/>
      <c r="T141" s="69"/>
      <c r="U141" s="31"/>
      <c r="V141" s="31"/>
      <c r="W141" s="31"/>
      <c r="X141" s="31"/>
      <c r="Y141" s="31"/>
      <c r="Z141" s="31"/>
      <c r="AA141" s="31"/>
      <c r="AB141" s="31"/>
      <c r="AC141" s="31"/>
      <c r="AD141" s="31"/>
      <c r="AE141" s="31"/>
      <c r="AT141" s="14" t="s">
        <v>188</v>
      </c>
      <c r="AU141" s="14" t="s">
        <v>73</v>
      </c>
    </row>
    <row r="142" spans="1:65" s="2" customFormat="1" ht="21.75" customHeight="1">
      <c r="A142" s="31"/>
      <c r="B142" s="32"/>
      <c r="C142" s="167" t="s">
        <v>222</v>
      </c>
      <c r="D142" s="167" t="s">
        <v>179</v>
      </c>
      <c r="E142" s="168" t="s">
        <v>223</v>
      </c>
      <c r="F142" s="169" t="s">
        <v>224</v>
      </c>
      <c r="G142" s="170" t="s">
        <v>182</v>
      </c>
      <c r="H142" s="171">
        <v>16</v>
      </c>
      <c r="I142" s="172"/>
      <c r="J142" s="173">
        <f>ROUND(I142*H142,2)</f>
        <v>0</v>
      </c>
      <c r="K142" s="169" t="s">
        <v>183</v>
      </c>
      <c r="L142" s="174"/>
      <c r="M142" s="175" t="s">
        <v>1</v>
      </c>
      <c r="N142" s="176" t="s">
        <v>38</v>
      </c>
      <c r="O142" s="68"/>
      <c r="P142" s="177">
        <f>O142*H142</f>
        <v>0</v>
      </c>
      <c r="Q142" s="177">
        <v>0</v>
      </c>
      <c r="R142" s="177">
        <f>Q142*H142</f>
        <v>0</v>
      </c>
      <c r="S142" s="177">
        <v>0</v>
      </c>
      <c r="T142" s="178">
        <f>S142*H142</f>
        <v>0</v>
      </c>
      <c r="U142" s="31"/>
      <c r="V142" s="31"/>
      <c r="W142" s="31"/>
      <c r="X142" s="31"/>
      <c r="Y142" s="31"/>
      <c r="Z142" s="31"/>
      <c r="AA142" s="31"/>
      <c r="AB142" s="31"/>
      <c r="AC142" s="31"/>
      <c r="AD142" s="31"/>
      <c r="AE142" s="31"/>
      <c r="AR142" s="179" t="s">
        <v>184</v>
      </c>
      <c r="AT142" s="179" t="s">
        <v>179</v>
      </c>
      <c r="AU142" s="179" t="s">
        <v>73</v>
      </c>
      <c r="AY142" s="14" t="s">
        <v>185</v>
      </c>
      <c r="BE142" s="180">
        <f>IF(N142="základní",J142,0)</f>
        <v>0</v>
      </c>
      <c r="BF142" s="180">
        <f>IF(N142="snížená",J142,0)</f>
        <v>0</v>
      </c>
      <c r="BG142" s="180">
        <f>IF(N142="zákl. přenesená",J142,0)</f>
        <v>0</v>
      </c>
      <c r="BH142" s="180">
        <f>IF(N142="sníž. přenesená",J142,0)</f>
        <v>0</v>
      </c>
      <c r="BI142" s="180">
        <f>IF(N142="nulová",J142,0)</f>
        <v>0</v>
      </c>
      <c r="BJ142" s="14" t="s">
        <v>80</v>
      </c>
      <c r="BK142" s="180">
        <f>ROUND(I142*H142,2)</f>
        <v>0</v>
      </c>
      <c r="BL142" s="14" t="s">
        <v>186</v>
      </c>
      <c r="BM142" s="179" t="s">
        <v>225</v>
      </c>
    </row>
    <row r="143" spans="1:65" s="2" customFormat="1" ht="11.25">
      <c r="A143" s="31"/>
      <c r="B143" s="32"/>
      <c r="C143" s="33"/>
      <c r="D143" s="181" t="s">
        <v>188</v>
      </c>
      <c r="E143" s="33"/>
      <c r="F143" s="182" t="s">
        <v>224</v>
      </c>
      <c r="G143" s="33"/>
      <c r="H143" s="33"/>
      <c r="I143" s="183"/>
      <c r="J143" s="33"/>
      <c r="K143" s="33"/>
      <c r="L143" s="36"/>
      <c r="M143" s="184"/>
      <c r="N143" s="185"/>
      <c r="O143" s="68"/>
      <c r="P143" s="68"/>
      <c r="Q143" s="68"/>
      <c r="R143" s="68"/>
      <c r="S143" s="68"/>
      <c r="T143" s="69"/>
      <c r="U143" s="31"/>
      <c r="V143" s="31"/>
      <c r="W143" s="31"/>
      <c r="X143" s="31"/>
      <c r="Y143" s="31"/>
      <c r="Z143" s="31"/>
      <c r="AA143" s="31"/>
      <c r="AB143" s="31"/>
      <c r="AC143" s="31"/>
      <c r="AD143" s="31"/>
      <c r="AE143" s="31"/>
      <c r="AT143" s="14" t="s">
        <v>188</v>
      </c>
      <c r="AU143" s="14" t="s">
        <v>73</v>
      </c>
    </row>
    <row r="144" spans="1:65" s="2" customFormat="1" ht="21.75" customHeight="1">
      <c r="A144" s="31"/>
      <c r="B144" s="32"/>
      <c r="C144" s="167" t="s">
        <v>226</v>
      </c>
      <c r="D144" s="167" t="s">
        <v>179</v>
      </c>
      <c r="E144" s="168" t="s">
        <v>227</v>
      </c>
      <c r="F144" s="169" t="s">
        <v>228</v>
      </c>
      <c r="G144" s="170" t="s">
        <v>182</v>
      </c>
      <c r="H144" s="171">
        <v>15</v>
      </c>
      <c r="I144" s="172"/>
      <c r="J144" s="173">
        <f>ROUND(I144*H144,2)</f>
        <v>0</v>
      </c>
      <c r="K144" s="169" t="s">
        <v>183</v>
      </c>
      <c r="L144" s="174"/>
      <c r="M144" s="175" t="s">
        <v>1</v>
      </c>
      <c r="N144" s="176" t="s">
        <v>38</v>
      </c>
      <c r="O144" s="68"/>
      <c r="P144" s="177">
        <f>O144*H144</f>
        <v>0</v>
      </c>
      <c r="Q144" s="177">
        <v>0</v>
      </c>
      <c r="R144" s="177">
        <f>Q144*H144</f>
        <v>0</v>
      </c>
      <c r="S144" s="177">
        <v>0</v>
      </c>
      <c r="T144" s="178">
        <f>S144*H144</f>
        <v>0</v>
      </c>
      <c r="U144" s="31"/>
      <c r="V144" s="31"/>
      <c r="W144" s="31"/>
      <c r="X144" s="31"/>
      <c r="Y144" s="31"/>
      <c r="Z144" s="31"/>
      <c r="AA144" s="31"/>
      <c r="AB144" s="31"/>
      <c r="AC144" s="31"/>
      <c r="AD144" s="31"/>
      <c r="AE144" s="31"/>
      <c r="AR144" s="179" t="s">
        <v>184</v>
      </c>
      <c r="AT144" s="179" t="s">
        <v>179</v>
      </c>
      <c r="AU144" s="179" t="s">
        <v>73</v>
      </c>
      <c r="AY144" s="14" t="s">
        <v>185</v>
      </c>
      <c r="BE144" s="180">
        <f>IF(N144="základní",J144,0)</f>
        <v>0</v>
      </c>
      <c r="BF144" s="180">
        <f>IF(N144="snížená",J144,0)</f>
        <v>0</v>
      </c>
      <c r="BG144" s="180">
        <f>IF(N144="zákl. přenesená",J144,0)</f>
        <v>0</v>
      </c>
      <c r="BH144" s="180">
        <f>IF(N144="sníž. přenesená",J144,0)</f>
        <v>0</v>
      </c>
      <c r="BI144" s="180">
        <f>IF(N144="nulová",J144,0)</f>
        <v>0</v>
      </c>
      <c r="BJ144" s="14" t="s">
        <v>80</v>
      </c>
      <c r="BK144" s="180">
        <f>ROUND(I144*H144,2)</f>
        <v>0</v>
      </c>
      <c r="BL144" s="14" t="s">
        <v>186</v>
      </c>
      <c r="BM144" s="179" t="s">
        <v>229</v>
      </c>
    </row>
    <row r="145" spans="1:65" s="2" customFormat="1" ht="11.25">
      <c r="A145" s="31"/>
      <c r="B145" s="32"/>
      <c r="C145" s="33"/>
      <c r="D145" s="181" t="s">
        <v>188</v>
      </c>
      <c r="E145" s="33"/>
      <c r="F145" s="182" t="s">
        <v>228</v>
      </c>
      <c r="G145" s="33"/>
      <c r="H145" s="33"/>
      <c r="I145" s="183"/>
      <c r="J145" s="33"/>
      <c r="K145" s="33"/>
      <c r="L145" s="36"/>
      <c r="M145" s="184"/>
      <c r="N145" s="185"/>
      <c r="O145" s="68"/>
      <c r="P145" s="68"/>
      <c r="Q145" s="68"/>
      <c r="R145" s="68"/>
      <c r="S145" s="68"/>
      <c r="T145" s="69"/>
      <c r="U145" s="31"/>
      <c r="V145" s="31"/>
      <c r="W145" s="31"/>
      <c r="X145" s="31"/>
      <c r="Y145" s="31"/>
      <c r="Z145" s="31"/>
      <c r="AA145" s="31"/>
      <c r="AB145" s="31"/>
      <c r="AC145" s="31"/>
      <c r="AD145" s="31"/>
      <c r="AE145" s="31"/>
      <c r="AT145" s="14" t="s">
        <v>188</v>
      </c>
      <c r="AU145" s="14" t="s">
        <v>73</v>
      </c>
    </row>
    <row r="146" spans="1:65" s="2" customFormat="1" ht="21.75" customHeight="1">
      <c r="A146" s="31"/>
      <c r="B146" s="32"/>
      <c r="C146" s="167" t="s">
        <v>230</v>
      </c>
      <c r="D146" s="167" t="s">
        <v>179</v>
      </c>
      <c r="E146" s="168" t="s">
        <v>231</v>
      </c>
      <c r="F146" s="169" t="s">
        <v>232</v>
      </c>
      <c r="G146" s="170" t="s">
        <v>182</v>
      </c>
      <c r="H146" s="171">
        <v>9</v>
      </c>
      <c r="I146" s="172"/>
      <c r="J146" s="173">
        <f>ROUND(I146*H146,2)</f>
        <v>0</v>
      </c>
      <c r="K146" s="169" t="s">
        <v>183</v>
      </c>
      <c r="L146" s="174"/>
      <c r="M146" s="175" t="s">
        <v>1</v>
      </c>
      <c r="N146" s="176" t="s">
        <v>38</v>
      </c>
      <c r="O146" s="68"/>
      <c r="P146" s="177">
        <f>O146*H146</f>
        <v>0</v>
      </c>
      <c r="Q146" s="177">
        <v>0</v>
      </c>
      <c r="R146" s="177">
        <f>Q146*H146</f>
        <v>0</v>
      </c>
      <c r="S146" s="177">
        <v>0</v>
      </c>
      <c r="T146" s="178">
        <f>S146*H146</f>
        <v>0</v>
      </c>
      <c r="U146" s="31"/>
      <c r="V146" s="31"/>
      <c r="W146" s="31"/>
      <c r="X146" s="31"/>
      <c r="Y146" s="31"/>
      <c r="Z146" s="31"/>
      <c r="AA146" s="31"/>
      <c r="AB146" s="31"/>
      <c r="AC146" s="31"/>
      <c r="AD146" s="31"/>
      <c r="AE146" s="31"/>
      <c r="AR146" s="179" t="s">
        <v>184</v>
      </c>
      <c r="AT146" s="179" t="s">
        <v>179</v>
      </c>
      <c r="AU146" s="179" t="s">
        <v>73</v>
      </c>
      <c r="AY146" s="14" t="s">
        <v>185</v>
      </c>
      <c r="BE146" s="180">
        <f>IF(N146="základní",J146,0)</f>
        <v>0</v>
      </c>
      <c r="BF146" s="180">
        <f>IF(N146="snížená",J146,0)</f>
        <v>0</v>
      </c>
      <c r="BG146" s="180">
        <f>IF(N146="zákl. přenesená",J146,0)</f>
        <v>0</v>
      </c>
      <c r="BH146" s="180">
        <f>IF(N146="sníž. přenesená",J146,0)</f>
        <v>0</v>
      </c>
      <c r="BI146" s="180">
        <f>IF(N146="nulová",J146,0)</f>
        <v>0</v>
      </c>
      <c r="BJ146" s="14" t="s">
        <v>80</v>
      </c>
      <c r="BK146" s="180">
        <f>ROUND(I146*H146,2)</f>
        <v>0</v>
      </c>
      <c r="BL146" s="14" t="s">
        <v>186</v>
      </c>
      <c r="BM146" s="179" t="s">
        <v>233</v>
      </c>
    </row>
    <row r="147" spans="1:65" s="2" customFormat="1" ht="11.25">
      <c r="A147" s="31"/>
      <c r="B147" s="32"/>
      <c r="C147" s="33"/>
      <c r="D147" s="181" t="s">
        <v>188</v>
      </c>
      <c r="E147" s="33"/>
      <c r="F147" s="182" t="s">
        <v>232</v>
      </c>
      <c r="G147" s="33"/>
      <c r="H147" s="33"/>
      <c r="I147" s="183"/>
      <c r="J147" s="33"/>
      <c r="K147" s="33"/>
      <c r="L147" s="36"/>
      <c r="M147" s="184"/>
      <c r="N147" s="185"/>
      <c r="O147" s="68"/>
      <c r="P147" s="68"/>
      <c r="Q147" s="68"/>
      <c r="R147" s="68"/>
      <c r="S147" s="68"/>
      <c r="T147" s="69"/>
      <c r="U147" s="31"/>
      <c r="V147" s="31"/>
      <c r="W147" s="31"/>
      <c r="X147" s="31"/>
      <c r="Y147" s="31"/>
      <c r="Z147" s="31"/>
      <c r="AA147" s="31"/>
      <c r="AB147" s="31"/>
      <c r="AC147" s="31"/>
      <c r="AD147" s="31"/>
      <c r="AE147" s="31"/>
      <c r="AT147" s="14" t="s">
        <v>188</v>
      </c>
      <c r="AU147" s="14" t="s">
        <v>73</v>
      </c>
    </row>
    <row r="148" spans="1:65" s="2" customFormat="1" ht="24">
      <c r="A148" s="31"/>
      <c r="B148" s="32"/>
      <c r="C148" s="167" t="s">
        <v>234</v>
      </c>
      <c r="D148" s="167" t="s">
        <v>179</v>
      </c>
      <c r="E148" s="168" t="s">
        <v>235</v>
      </c>
      <c r="F148" s="169" t="s">
        <v>236</v>
      </c>
      <c r="G148" s="170" t="s">
        <v>182</v>
      </c>
      <c r="H148" s="171">
        <v>21</v>
      </c>
      <c r="I148" s="172"/>
      <c r="J148" s="173">
        <f>ROUND(I148*H148,2)</f>
        <v>0</v>
      </c>
      <c r="K148" s="169" t="s">
        <v>183</v>
      </c>
      <c r="L148" s="174"/>
      <c r="M148" s="175" t="s">
        <v>1</v>
      </c>
      <c r="N148" s="176" t="s">
        <v>38</v>
      </c>
      <c r="O148" s="68"/>
      <c r="P148" s="177">
        <f>O148*H148</f>
        <v>0</v>
      </c>
      <c r="Q148" s="177">
        <v>0</v>
      </c>
      <c r="R148" s="177">
        <f>Q148*H148</f>
        <v>0</v>
      </c>
      <c r="S148" s="177">
        <v>0</v>
      </c>
      <c r="T148" s="178">
        <f>S148*H148</f>
        <v>0</v>
      </c>
      <c r="U148" s="31"/>
      <c r="V148" s="31"/>
      <c r="W148" s="31"/>
      <c r="X148" s="31"/>
      <c r="Y148" s="31"/>
      <c r="Z148" s="31"/>
      <c r="AA148" s="31"/>
      <c r="AB148" s="31"/>
      <c r="AC148" s="31"/>
      <c r="AD148" s="31"/>
      <c r="AE148" s="31"/>
      <c r="AR148" s="179" t="s">
        <v>184</v>
      </c>
      <c r="AT148" s="179" t="s">
        <v>179</v>
      </c>
      <c r="AU148" s="179" t="s">
        <v>73</v>
      </c>
      <c r="AY148" s="14" t="s">
        <v>185</v>
      </c>
      <c r="BE148" s="180">
        <f>IF(N148="základní",J148,0)</f>
        <v>0</v>
      </c>
      <c r="BF148" s="180">
        <f>IF(N148="snížená",J148,0)</f>
        <v>0</v>
      </c>
      <c r="BG148" s="180">
        <f>IF(N148="zákl. přenesená",J148,0)</f>
        <v>0</v>
      </c>
      <c r="BH148" s="180">
        <f>IF(N148="sníž. přenesená",J148,0)</f>
        <v>0</v>
      </c>
      <c r="BI148" s="180">
        <f>IF(N148="nulová",J148,0)</f>
        <v>0</v>
      </c>
      <c r="BJ148" s="14" t="s">
        <v>80</v>
      </c>
      <c r="BK148" s="180">
        <f>ROUND(I148*H148,2)</f>
        <v>0</v>
      </c>
      <c r="BL148" s="14" t="s">
        <v>186</v>
      </c>
      <c r="BM148" s="179" t="s">
        <v>237</v>
      </c>
    </row>
    <row r="149" spans="1:65" s="2" customFormat="1" ht="19.5">
      <c r="A149" s="31"/>
      <c r="B149" s="32"/>
      <c r="C149" s="33"/>
      <c r="D149" s="181" t="s">
        <v>188</v>
      </c>
      <c r="E149" s="33"/>
      <c r="F149" s="182" t="s">
        <v>236</v>
      </c>
      <c r="G149" s="33"/>
      <c r="H149" s="33"/>
      <c r="I149" s="183"/>
      <c r="J149" s="33"/>
      <c r="K149" s="33"/>
      <c r="L149" s="36"/>
      <c r="M149" s="184"/>
      <c r="N149" s="185"/>
      <c r="O149" s="68"/>
      <c r="P149" s="68"/>
      <c r="Q149" s="68"/>
      <c r="R149" s="68"/>
      <c r="S149" s="68"/>
      <c r="T149" s="69"/>
      <c r="U149" s="31"/>
      <c r="V149" s="31"/>
      <c r="W149" s="31"/>
      <c r="X149" s="31"/>
      <c r="Y149" s="31"/>
      <c r="Z149" s="31"/>
      <c r="AA149" s="31"/>
      <c r="AB149" s="31"/>
      <c r="AC149" s="31"/>
      <c r="AD149" s="31"/>
      <c r="AE149" s="31"/>
      <c r="AT149" s="14" t="s">
        <v>188</v>
      </c>
      <c r="AU149" s="14" t="s">
        <v>73</v>
      </c>
    </row>
    <row r="150" spans="1:65" s="2" customFormat="1" ht="24">
      <c r="A150" s="31"/>
      <c r="B150" s="32"/>
      <c r="C150" s="167" t="s">
        <v>8</v>
      </c>
      <c r="D150" s="167" t="s">
        <v>179</v>
      </c>
      <c r="E150" s="168" t="s">
        <v>238</v>
      </c>
      <c r="F150" s="169" t="s">
        <v>239</v>
      </c>
      <c r="G150" s="170" t="s">
        <v>182</v>
      </c>
      <c r="H150" s="171">
        <v>5</v>
      </c>
      <c r="I150" s="172"/>
      <c r="J150" s="173">
        <f>ROUND(I150*H150,2)</f>
        <v>0</v>
      </c>
      <c r="K150" s="169" t="s">
        <v>183</v>
      </c>
      <c r="L150" s="174"/>
      <c r="M150" s="175" t="s">
        <v>1</v>
      </c>
      <c r="N150" s="176" t="s">
        <v>38</v>
      </c>
      <c r="O150" s="68"/>
      <c r="P150" s="177">
        <f>O150*H150</f>
        <v>0</v>
      </c>
      <c r="Q150" s="177">
        <v>0.08</v>
      </c>
      <c r="R150" s="177">
        <f>Q150*H150</f>
        <v>0.4</v>
      </c>
      <c r="S150" s="177">
        <v>0</v>
      </c>
      <c r="T150" s="178">
        <f>S150*H150</f>
        <v>0</v>
      </c>
      <c r="U150" s="31"/>
      <c r="V150" s="31"/>
      <c r="W150" s="31"/>
      <c r="X150" s="31"/>
      <c r="Y150" s="31"/>
      <c r="Z150" s="31"/>
      <c r="AA150" s="31"/>
      <c r="AB150" s="31"/>
      <c r="AC150" s="31"/>
      <c r="AD150" s="31"/>
      <c r="AE150" s="31"/>
      <c r="AR150" s="179" t="s">
        <v>184</v>
      </c>
      <c r="AT150" s="179" t="s">
        <v>179</v>
      </c>
      <c r="AU150" s="179" t="s">
        <v>73</v>
      </c>
      <c r="AY150" s="14" t="s">
        <v>185</v>
      </c>
      <c r="BE150" s="180">
        <f>IF(N150="základní",J150,0)</f>
        <v>0</v>
      </c>
      <c r="BF150" s="180">
        <f>IF(N150="snížená",J150,0)</f>
        <v>0</v>
      </c>
      <c r="BG150" s="180">
        <f>IF(N150="zákl. přenesená",J150,0)</f>
        <v>0</v>
      </c>
      <c r="BH150" s="180">
        <f>IF(N150="sníž. přenesená",J150,0)</f>
        <v>0</v>
      </c>
      <c r="BI150" s="180">
        <f>IF(N150="nulová",J150,0)</f>
        <v>0</v>
      </c>
      <c r="BJ150" s="14" t="s">
        <v>80</v>
      </c>
      <c r="BK150" s="180">
        <f>ROUND(I150*H150,2)</f>
        <v>0</v>
      </c>
      <c r="BL150" s="14" t="s">
        <v>186</v>
      </c>
      <c r="BM150" s="179" t="s">
        <v>240</v>
      </c>
    </row>
    <row r="151" spans="1:65" s="2" customFormat="1" ht="19.5">
      <c r="A151" s="31"/>
      <c r="B151" s="32"/>
      <c r="C151" s="33"/>
      <c r="D151" s="181" t="s">
        <v>188</v>
      </c>
      <c r="E151" s="33"/>
      <c r="F151" s="182" t="s">
        <v>239</v>
      </c>
      <c r="G151" s="33"/>
      <c r="H151" s="33"/>
      <c r="I151" s="183"/>
      <c r="J151" s="33"/>
      <c r="K151" s="33"/>
      <c r="L151" s="36"/>
      <c r="M151" s="184"/>
      <c r="N151" s="185"/>
      <c r="O151" s="68"/>
      <c r="P151" s="68"/>
      <c r="Q151" s="68"/>
      <c r="R151" s="68"/>
      <c r="S151" s="68"/>
      <c r="T151" s="69"/>
      <c r="U151" s="31"/>
      <c r="V151" s="31"/>
      <c r="W151" s="31"/>
      <c r="X151" s="31"/>
      <c r="Y151" s="31"/>
      <c r="Z151" s="31"/>
      <c r="AA151" s="31"/>
      <c r="AB151" s="31"/>
      <c r="AC151" s="31"/>
      <c r="AD151" s="31"/>
      <c r="AE151" s="31"/>
      <c r="AT151" s="14" t="s">
        <v>188</v>
      </c>
      <c r="AU151" s="14" t="s">
        <v>73</v>
      </c>
    </row>
    <row r="152" spans="1:65" s="2" customFormat="1" ht="24">
      <c r="A152" s="31"/>
      <c r="B152" s="32"/>
      <c r="C152" s="167" t="s">
        <v>241</v>
      </c>
      <c r="D152" s="167" t="s">
        <v>179</v>
      </c>
      <c r="E152" s="168" t="s">
        <v>242</v>
      </c>
      <c r="F152" s="169" t="s">
        <v>243</v>
      </c>
      <c r="G152" s="170" t="s">
        <v>182</v>
      </c>
      <c r="H152" s="171">
        <v>2</v>
      </c>
      <c r="I152" s="172"/>
      <c r="J152" s="173">
        <f>ROUND(I152*H152,2)</f>
        <v>0</v>
      </c>
      <c r="K152" s="169" t="s">
        <v>183</v>
      </c>
      <c r="L152" s="174"/>
      <c r="M152" s="175" t="s">
        <v>1</v>
      </c>
      <c r="N152" s="176" t="s">
        <v>38</v>
      </c>
      <c r="O152" s="68"/>
      <c r="P152" s="177">
        <f>O152*H152</f>
        <v>0</v>
      </c>
      <c r="Q152" s="177">
        <v>0.24</v>
      </c>
      <c r="R152" s="177">
        <f>Q152*H152</f>
        <v>0.48</v>
      </c>
      <c r="S152" s="177">
        <v>0</v>
      </c>
      <c r="T152" s="178">
        <f>S152*H152</f>
        <v>0</v>
      </c>
      <c r="U152" s="31"/>
      <c r="V152" s="31"/>
      <c r="W152" s="31"/>
      <c r="X152" s="31"/>
      <c r="Y152" s="31"/>
      <c r="Z152" s="31"/>
      <c r="AA152" s="31"/>
      <c r="AB152" s="31"/>
      <c r="AC152" s="31"/>
      <c r="AD152" s="31"/>
      <c r="AE152" s="31"/>
      <c r="AR152" s="179" t="s">
        <v>184</v>
      </c>
      <c r="AT152" s="179" t="s">
        <v>179</v>
      </c>
      <c r="AU152" s="179" t="s">
        <v>73</v>
      </c>
      <c r="AY152" s="14" t="s">
        <v>185</v>
      </c>
      <c r="BE152" s="180">
        <f>IF(N152="základní",J152,0)</f>
        <v>0</v>
      </c>
      <c r="BF152" s="180">
        <f>IF(N152="snížená",J152,0)</f>
        <v>0</v>
      </c>
      <c r="BG152" s="180">
        <f>IF(N152="zákl. přenesená",J152,0)</f>
        <v>0</v>
      </c>
      <c r="BH152" s="180">
        <f>IF(N152="sníž. přenesená",J152,0)</f>
        <v>0</v>
      </c>
      <c r="BI152" s="180">
        <f>IF(N152="nulová",J152,0)</f>
        <v>0</v>
      </c>
      <c r="BJ152" s="14" t="s">
        <v>80</v>
      </c>
      <c r="BK152" s="180">
        <f>ROUND(I152*H152,2)</f>
        <v>0</v>
      </c>
      <c r="BL152" s="14" t="s">
        <v>186</v>
      </c>
      <c r="BM152" s="179" t="s">
        <v>244</v>
      </c>
    </row>
    <row r="153" spans="1:65" s="2" customFormat="1" ht="19.5">
      <c r="A153" s="31"/>
      <c r="B153" s="32"/>
      <c r="C153" s="33"/>
      <c r="D153" s="181" t="s">
        <v>188</v>
      </c>
      <c r="E153" s="33"/>
      <c r="F153" s="182" t="s">
        <v>243</v>
      </c>
      <c r="G153" s="33"/>
      <c r="H153" s="33"/>
      <c r="I153" s="183"/>
      <c r="J153" s="33"/>
      <c r="K153" s="33"/>
      <c r="L153" s="36"/>
      <c r="M153" s="184"/>
      <c r="N153" s="185"/>
      <c r="O153" s="68"/>
      <c r="P153" s="68"/>
      <c r="Q153" s="68"/>
      <c r="R153" s="68"/>
      <c r="S153" s="68"/>
      <c r="T153" s="69"/>
      <c r="U153" s="31"/>
      <c r="V153" s="31"/>
      <c r="W153" s="31"/>
      <c r="X153" s="31"/>
      <c r="Y153" s="31"/>
      <c r="Z153" s="31"/>
      <c r="AA153" s="31"/>
      <c r="AB153" s="31"/>
      <c r="AC153" s="31"/>
      <c r="AD153" s="31"/>
      <c r="AE153" s="31"/>
      <c r="AT153" s="14" t="s">
        <v>188</v>
      </c>
      <c r="AU153" s="14" t="s">
        <v>73</v>
      </c>
    </row>
    <row r="154" spans="1:65" s="2" customFormat="1" ht="24">
      <c r="A154" s="31"/>
      <c r="B154" s="32"/>
      <c r="C154" s="167" t="s">
        <v>245</v>
      </c>
      <c r="D154" s="167" t="s">
        <v>179</v>
      </c>
      <c r="E154" s="168" t="s">
        <v>246</v>
      </c>
      <c r="F154" s="169" t="s">
        <v>247</v>
      </c>
      <c r="G154" s="170" t="s">
        <v>182</v>
      </c>
      <c r="H154" s="171">
        <v>15</v>
      </c>
      <c r="I154" s="172"/>
      <c r="J154" s="173">
        <f>ROUND(I154*H154,2)</f>
        <v>0</v>
      </c>
      <c r="K154" s="169" t="s">
        <v>183</v>
      </c>
      <c r="L154" s="174"/>
      <c r="M154" s="175" t="s">
        <v>1</v>
      </c>
      <c r="N154" s="176" t="s">
        <v>38</v>
      </c>
      <c r="O154" s="68"/>
      <c r="P154" s="177">
        <f>O154*H154</f>
        <v>0</v>
      </c>
      <c r="Q154" s="177">
        <v>0.24</v>
      </c>
      <c r="R154" s="177">
        <f>Q154*H154</f>
        <v>3.5999999999999996</v>
      </c>
      <c r="S154" s="177">
        <v>0</v>
      </c>
      <c r="T154" s="178">
        <f>S154*H154</f>
        <v>0</v>
      </c>
      <c r="U154" s="31"/>
      <c r="V154" s="31"/>
      <c r="W154" s="31"/>
      <c r="X154" s="31"/>
      <c r="Y154" s="31"/>
      <c r="Z154" s="31"/>
      <c r="AA154" s="31"/>
      <c r="AB154" s="31"/>
      <c r="AC154" s="31"/>
      <c r="AD154" s="31"/>
      <c r="AE154" s="31"/>
      <c r="AR154" s="179" t="s">
        <v>184</v>
      </c>
      <c r="AT154" s="179" t="s">
        <v>179</v>
      </c>
      <c r="AU154" s="179" t="s">
        <v>73</v>
      </c>
      <c r="AY154" s="14" t="s">
        <v>185</v>
      </c>
      <c r="BE154" s="180">
        <f>IF(N154="základní",J154,0)</f>
        <v>0</v>
      </c>
      <c r="BF154" s="180">
        <f>IF(N154="snížená",J154,0)</f>
        <v>0</v>
      </c>
      <c r="BG154" s="180">
        <f>IF(N154="zákl. přenesená",J154,0)</f>
        <v>0</v>
      </c>
      <c r="BH154" s="180">
        <f>IF(N154="sníž. přenesená",J154,0)</f>
        <v>0</v>
      </c>
      <c r="BI154" s="180">
        <f>IF(N154="nulová",J154,0)</f>
        <v>0</v>
      </c>
      <c r="BJ154" s="14" t="s">
        <v>80</v>
      </c>
      <c r="BK154" s="180">
        <f>ROUND(I154*H154,2)</f>
        <v>0</v>
      </c>
      <c r="BL154" s="14" t="s">
        <v>186</v>
      </c>
      <c r="BM154" s="179" t="s">
        <v>248</v>
      </c>
    </row>
    <row r="155" spans="1:65" s="2" customFormat="1" ht="11.25">
      <c r="A155" s="31"/>
      <c r="B155" s="32"/>
      <c r="C155" s="33"/>
      <c r="D155" s="181" t="s">
        <v>188</v>
      </c>
      <c r="E155" s="33"/>
      <c r="F155" s="182" t="s">
        <v>247</v>
      </c>
      <c r="G155" s="33"/>
      <c r="H155" s="33"/>
      <c r="I155" s="183"/>
      <c r="J155" s="33"/>
      <c r="K155" s="33"/>
      <c r="L155" s="36"/>
      <c r="M155" s="184"/>
      <c r="N155" s="185"/>
      <c r="O155" s="68"/>
      <c r="P155" s="68"/>
      <c r="Q155" s="68"/>
      <c r="R155" s="68"/>
      <c r="S155" s="68"/>
      <c r="T155" s="69"/>
      <c r="U155" s="31"/>
      <c r="V155" s="31"/>
      <c r="W155" s="31"/>
      <c r="X155" s="31"/>
      <c r="Y155" s="31"/>
      <c r="Z155" s="31"/>
      <c r="AA155" s="31"/>
      <c r="AB155" s="31"/>
      <c r="AC155" s="31"/>
      <c r="AD155" s="31"/>
      <c r="AE155" s="31"/>
      <c r="AT155" s="14" t="s">
        <v>188</v>
      </c>
      <c r="AU155" s="14" t="s">
        <v>73</v>
      </c>
    </row>
    <row r="156" spans="1:65" s="2" customFormat="1" ht="24">
      <c r="A156" s="31"/>
      <c r="B156" s="32"/>
      <c r="C156" s="167" t="s">
        <v>249</v>
      </c>
      <c r="D156" s="167" t="s">
        <v>179</v>
      </c>
      <c r="E156" s="168" t="s">
        <v>250</v>
      </c>
      <c r="F156" s="169" t="s">
        <v>251</v>
      </c>
      <c r="G156" s="170" t="s">
        <v>182</v>
      </c>
      <c r="H156" s="171">
        <v>4</v>
      </c>
      <c r="I156" s="172"/>
      <c r="J156" s="173">
        <f>ROUND(I156*H156,2)</f>
        <v>0</v>
      </c>
      <c r="K156" s="169" t="s">
        <v>183</v>
      </c>
      <c r="L156" s="174"/>
      <c r="M156" s="175" t="s">
        <v>1</v>
      </c>
      <c r="N156" s="176" t="s">
        <v>38</v>
      </c>
      <c r="O156" s="68"/>
      <c r="P156" s="177">
        <f>O156*H156</f>
        <v>0</v>
      </c>
      <c r="Q156" s="177">
        <v>1.4E-2</v>
      </c>
      <c r="R156" s="177">
        <f>Q156*H156</f>
        <v>5.6000000000000001E-2</v>
      </c>
      <c r="S156" s="177">
        <v>0</v>
      </c>
      <c r="T156" s="178">
        <f>S156*H156</f>
        <v>0</v>
      </c>
      <c r="U156" s="31"/>
      <c r="V156" s="31"/>
      <c r="W156" s="31"/>
      <c r="X156" s="31"/>
      <c r="Y156" s="31"/>
      <c r="Z156" s="31"/>
      <c r="AA156" s="31"/>
      <c r="AB156" s="31"/>
      <c r="AC156" s="31"/>
      <c r="AD156" s="31"/>
      <c r="AE156" s="31"/>
      <c r="AR156" s="179" t="s">
        <v>184</v>
      </c>
      <c r="AT156" s="179" t="s">
        <v>179</v>
      </c>
      <c r="AU156" s="179" t="s">
        <v>73</v>
      </c>
      <c r="AY156" s="14" t="s">
        <v>185</v>
      </c>
      <c r="BE156" s="180">
        <f>IF(N156="základní",J156,0)</f>
        <v>0</v>
      </c>
      <c r="BF156" s="180">
        <f>IF(N156="snížená",J156,0)</f>
        <v>0</v>
      </c>
      <c r="BG156" s="180">
        <f>IF(N156="zákl. přenesená",J156,0)</f>
        <v>0</v>
      </c>
      <c r="BH156" s="180">
        <f>IF(N156="sníž. přenesená",J156,0)</f>
        <v>0</v>
      </c>
      <c r="BI156" s="180">
        <f>IF(N156="nulová",J156,0)</f>
        <v>0</v>
      </c>
      <c r="BJ156" s="14" t="s">
        <v>80</v>
      </c>
      <c r="BK156" s="180">
        <f>ROUND(I156*H156,2)</f>
        <v>0</v>
      </c>
      <c r="BL156" s="14" t="s">
        <v>186</v>
      </c>
      <c r="BM156" s="179" t="s">
        <v>252</v>
      </c>
    </row>
    <row r="157" spans="1:65" s="2" customFormat="1" ht="19.5">
      <c r="A157" s="31"/>
      <c r="B157" s="32"/>
      <c r="C157" s="33"/>
      <c r="D157" s="181" t="s">
        <v>188</v>
      </c>
      <c r="E157" s="33"/>
      <c r="F157" s="182" t="s">
        <v>251</v>
      </c>
      <c r="G157" s="33"/>
      <c r="H157" s="33"/>
      <c r="I157" s="183"/>
      <c r="J157" s="33"/>
      <c r="K157" s="33"/>
      <c r="L157" s="36"/>
      <c r="M157" s="184"/>
      <c r="N157" s="185"/>
      <c r="O157" s="68"/>
      <c r="P157" s="68"/>
      <c r="Q157" s="68"/>
      <c r="R157" s="68"/>
      <c r="S157" s="68"/>
      <c r="T157" s="69"/>
      <c r="U157" s="31"/>
      <c r="V157" s="31"/>
      <c r="W157" s="31"/>
      <c r="X157" s="31"/>
      <c r="Y157" s="31"/>
      <c r="Z157" s="31"/>
      <c r="AA157" s="31"/>
      <c r="AB157" s="31"/>
      <c r="AC157" s="31"/>
      <c r="AD157" s="31"/>
      <c r="AE157" s="31"/>
      <c r="AT157" s="14" t="s">
        <v>188</v>
      </c>
      <c r="AU157" s="14" t="s">
        <v>73</v>
      </c>
    </row>
    <row r="158" spans="1:65" s="2" customFormat="1" ht="24">
      <c r="A158" s="31"/>
      <c r="B158" s="32"/>
      <c r="C158" s="167" t="s">
        <v>253</v>
      </c>
      <c r="D158" s="167" t="s">
        <v>179</v>
      </c>
      <c r="E158" s="168" t="s">
        <v>254</v>
      </c>
      <c r="F158" s="169" t="s">
        <v>255</v>
      </c>
      <c r="G158" s="170" t="s">
        <v>182</v>
      </c>
      <c r="H158" s="171">
        <v>41</v>
      </c>
      <c r="I158" s="172"/>
      <c r="J158" s="173">
        <f>ROUND(I158*H158,2)</f>
        <v>0</v>
      </c>
      <c r="K158" s="169" t="s">
        <v>183</v>
      </c>
      <c r="L158" s="174"/>
      <c r="M158" s="175" t="s">
        <v>1</v>
      </c>
      <c r="N158" s="176" t="s">
        <v>38</v>
      </c>
      <c r="O158" s="68"/>
      <c r="P158" s="177">
        <f>O158*H158</f>
        <v>0</v>
      </c>
      <c r="Q158" s="177">
        <v>1.4E-2</v>
      </c>
      <c r="R158" s="177">
        <f>Q158*H158</f>
        <v>0.57400000000000007</v>
      </c>
      <c r="S158" s="177">
        <v>0</v>
      </c>
      <c r="T158" s="178">
        <f>S158*H158</f>
        <v>0</v>
      </c>
      <c r="U158" s="31"/>
      <c r="V158" s="31"/>
      <c r="W158" s="31"/>
      <c r="X158" s="31"/>
      <c r="Y158" s="31"/>
      <c r="Z158" s="31"/>
      <c r="AA158" s="31"/>
      <c r="AB158" s="31"/>
      <c r="AC158" s="31"/>
      <c r="AD158" s="31"/>
      <c r="AE158" s="31"/>
      <c r="AR158" s="179" t="s">
        <v>184</v>
      </c>
      <c r="AT158" s="179" t="s">
        <v>179</v>
      </c>
      <c r="AU158" s="179" t="s">
        <v>73</v>
      </c>
      <c r="AY158" s="14" t="s">
        <v>185</v>
      </c>
      <c r="BE158" s="180">
        <f>IF(N158="základní",J158,0)</f>
        <v>0</v>
      </c>
      <c r="BF158" s="180">
        <f>IF(N158="snížená",J158,0)</f>
        <v>0</v>
      </c>
      <c r="BG158" s="180">
        <f>IF(N158="zákl. přenesená",J158,0)</f>
        <v>0</v>
      </c>
      <c r="BH158" s="180">
        <f>IF(N158="sníž. přenesená",J158,0)</f>
        <v>0</v>
      </c>
      <c r="BI158" s="180">
        <f>IF(N158="nulová",J158,0)</f>
        <v>0</v>
      </c>
      <c r="BJ158" s="14" t="s">
        <v>80</v>
      </c>
      <c r="BK158" s="180">
        <f>ROUND(I158*H158,2)</f>
        <v>0</v>
      </c>
      <c r="BL158" s="14" t="s">
        <v>186</v>
      </c>
      <c r="BM158" s="179" t="s">
        <v>256</v>
      </c>
    </row>
    <row r="159" spans="1:65" s="2" customFormat="1" ht="19.5">
      <c r="A159" s="31"/>
      <c r="B159" s="32"/>
      <c r="C159" s="33"/>
      <c r="D159" s="181" t="s">
        <v>188</v>
      </c>
      <c r="E159" s="33"/>
      <c r="F159" s="182" t="s">
        <v>255</v>
      </c>
      <c r="G159" s="33"/>
      <c r="H159" s="33"/>
      <c r="I159" s="183"/>
      <c r="J159" s="33"/>
      <c r="K159" s="33"/>
      <c r="L159" s="36"/>
      <c r="M159" s="184"/>
      <c r="N159" s="185"/>
      <c r="O159" s="68"/>
      <c r="P159" s="68"/>
      <c r="Q159" s="68"/>
      <c r="R159" s="68"/>
      <c r="S159" s="68"/>
      <c r="T159" s="69"/>
      <c r="U159" s="31"/>
      <c r="V159" s="31"/>
      <c r="W159" s="31"/>
      <c r="X159" s="31"/>
      <c r="Y159" s="31"/>
      <c r="Z159" s="31"/>
      <c r="AA159" s="31"/>
      <c r="AB159" s="31"/>
      <c r="AC159" s="31"/>
      <c r="AD159" s="31"/>
      <c r="AE159" s="31"/>
      <c r="AT159" s="14" t="s">
        <v>188</v>
      </c>
      <c r="AU159" s="14" t="s">
        <v>73</v>
      </c>
    </row>
    <row r="160" spans="1:65" s="11" customFormat="1" ht="25.9" customHeight="1">
      <c r="B160" s="186"/>
      <c r="C160" s="187"/>
      <c r="D160" s="188" t="s">
        <v>72</v>
      </c>
      <c r="E160" s="189" t="s">
        <v>257</v>
      </c>
      <c r="F160" s="189" t="s">
        <v>258</v>
      </c>
      <c r="G160" s="187"/>
      <c r="H160" s="187"/>
      <c r="I160" s="190"/>
      <c r="J160" s="191">
        <f>BK160</f>
        <v>0</v>
      </c>
      <c r="K160" s="187"/>
      <c r="L160" s="192"/>
      <c r="M160" s="193"/>
      <c r="N160" s="194"/>
      <c r="O160" s="194"/>
      <c r="P160" s="195">
        <f>SUM(P161:P356)</f>
        <v>0</v>
      </c>
      <c r="Q160" s="194"/>
      <c r="R160" s="195">
        <f>SUM(R161:R356)</f>
        <v>0</v>
      </c>
      <c r="S160" s="194"/>
      <c r="T160" s="196">
        <f>SUM(T161:T356)</f>
        <v>0</v>
      </c>
      <c r="AR160" s="197" t="s">
        <v>186</v>
      </c>
      <c r="AT160" s="198" t="s">
        <v>72</v>
      </c>
      <c r="AU160" s="198" t="s">
        <v>73</v>
      </c>
      <c r="AY160" s="197" t="s">
        <v>185</v>
      </c>
      <c r="BK160" s="199">
        <f>SUM(BK161:BK356)</f>
        <v>0</v>
      </c>
    </row>
    <row r="161" spans="1:65" s="2" customFormat="1" ht="16.5" customHeight="1">
      <c r="A161" s="31"/>
      <c r="B161" s="32"/>
      <c r="C161" s="200" t="s">
        <v>259</v>
      </c>
      <c r="D161" s="200" t="s">
        <v>260</v>
      </c>
      <c r="E161" s="201" t="s">
        <v>261</v>
      </c>
      <c r="F161" s="202" t="s">
        <v>262</v>
      </c>
      <c r="G161" s="203" t="s">
        <v>263</v>
      </c>
      <c r="H161" s="204">
        <v>40</v>
      </c>
      <c r="I161" s="205"/>
      <c r="J161" s="206">
        <f>ROUND(I161*H161,2)</f>
        <v>0</v>
      </c>
      <c r="K161" s="202" t="s">
        <v>183</v>
      </c>
      <c r="L161" s="36"/>
      <c r="M161" s="207" t="s">
        <v>1</v>
      </c>
      <c r="N161" s="208" t="s">
        <v>38</v>
      </c>
      <c r="O161" s="68"/>
      <c r="P161" s="177">
        <f>O161*H161</f>
        <v>0</v>
      </c>
      <c r="Q161" s="177">
        <v>0</v>
      </c>
      <c r="R161" s="177">
        <f>Q161*H161</f>
        <v>0</v>
      </c>
      <c r="S161" s="177">
        <v>0</v>
      </c>
      <c r="T161" s="178">
        <f>S161*H161</f>
        <v>0</v>
      </c>
      <c r="U161" s="31"/>
      <c r="V161" s="31"/>
      <c r="W161" s="31"/>
      <c r="X161" s="31"/>
      <c r="Y161" s="31"/>
      <c r="Z161" s="31"/>
      <c r="AA161" s="31"/>
      <c r="AB161" s="31"/>
      <c r="AC161" s="31"/>
      <c r="AD161" s="31"/>
      <c r="AE161" s="31"/>
      <c r="AR161" s="179" t="s">
        <v>80</v>
      </c>
      <c r="AT161" s="179" t="s">
        <v>260</v>
      </c>
      <c r="AU161" s="179" t="s">
        <v>80</v>
      </c>
      <c r="AY161" s="14" t="s">
        <v>185</v>
      </c>
      <c r="BE161" s="180">
        <f>IF(N161="základní",J161,0)</f>
        <v>0</v>
      </c>
      <c r="BF161" s="180">
        <f>IF(N161="snížená",J161,0)</f>
        <v>0</v>
      </c>
      <c r="BG161" s="180">
        <f>IF(N161="zákl. přenesená",J161,0)</f>
        <v>0</v>
      </c>
      <c r="BH161" s="180">
        <f>IF(N161="sníž. přenesená",J161,0)</f>
        <v>0</v>
      </c>
      <c r="BI161" s="180">
        <f>IF(N161="nulová",J161,0)</f>
        <v>0</v>
      </c>
      <c r="BJ161" s="14" t="s">
        <v>80</v>
      </c>
      <c r="BK161" s="180">
        <f>ROUND(I161*H161,2)</f>
        <v>0</v>
      </c>
      <c r="BL161" s="14" t="s">
        <v>80</v>
      </c>
      <c r="BM161" s="179" t="s">
        <v>264</v>
      </c>
    </row>
    <row r="162" spans="1:65" s="2" customFormat="1" ht="29.25">
      <c r="A162" s="31"/>
      <c r="B162" s="32"/>
      <c r="C162" s="33"/>
      <c r="D162" s="181" t="s">
        <v>188</v>
      </c>
      <c r="E162" s="33"/>
      <c r="F162" s="182" t="s">
        <v>265</v>
      </c>
      <c r="G162" s="33"/>
      <c r="H162" s="33"/>
      <c r="I162" s="183"/>
      <c r="J162" s="33"/>
      <c r="K162" s="33"/>
      <c r="L162" s="36"/>
      <c r="M162" s="184"/>
      <c r="N162" s="185"/>
      <c r="O162" s="68"/>
      <c r="P162" s="68"/>
      <c r="Q162" s="68"/>
      <c r="R162" s="68"/>
      <c r="S162" s="68"/>
      <c r="T162" s="69"/>
      <c r="U162" s="31"/>
      <c r="V162" s="31"/>
      <c r="W162" s="31"/>
      <c r="X162" s="31"/>
      <c r="Y162" s="31"/>
      <c r="Z162" s="31"/>
      <c r="AA162" s="31"/>
      <c r="AB162" s="31"/>
      <c r="AC162" s="31"/>
      <c r="AD162" s="31"/>
      <c r="AE162" s="31"/>
      <c r="AT162" s="14" t="s">
        <v>188</v>
      </c>
      <c r="AU162" s="14" t="s">
        <v>80</v>
      </c>
    </row>
    <row r="163" spans="1:65" s="2" customFormat="1" ht="21.75" customHeight="1">
      <c r="A163" s="31"/>
      <c r="B163" s="32"/>
      <c r="C163" s="167" t="s">
        <v>7</v>
      </c>
      <c r="D163" s="167" t="s">
        <v>179</v>
      </c>
      <c r="E163" s="168" t="s">
        <v>266</v>
      </c>
      <c r="F163" s="169" t="s">
        <v>267</v>
      </c>
      <c r="G163" s="170" t="s">
        <v>182</v>
      </c>
      <c r="H163" s="171">
        <v>35</v>
      </c>
      <c r="I163" s="172"/>
      <c r="J163" s="173">
        <f>ROUND(I163*H163,2)</f>
        <v>0</v>
      </c>
      <c r="K163" s="169" t="s">
        <v>183</v>
      </c>
      <c r="L163" s="174"/>
      <c r="M163" s="175" t="s">
        <v>1</v>
      </c>
      <c r="N163" s="176" t="s">
        <v>38</v>
      </c>
      <c r="O163" s="68"/>
      <c r="P163" s="177">
        <f>O163*H163</f>
        <v>0</v>
      </c>
      <c r="Q163" s="177">
        <v>0</v>
      </c>
      <c r="R163" s="177">
        <f>Q163*H163</f>
        <v>0</v>
      </c>
      <c r="S163" s="177">
        <v>0</v>
      </c>
      <c r="T163" s="178">
        <f>S163*H163</f>
        <v>0</v>
      </c>
      <c r="U163" s="31"/>
      <c r="V163" s="31"/>
      <c r="W163" s="31"/>
      <c r="X163" s="31"/>
      <c r="Y163" s="31"/>
      <c r="Z163" s="31"/>
      <c r="AA163" s="31"/>
      <c r="AB163" s="31"/>
      <c r="AC163" s="31"/>
      <c r="AD163" s="31"/>
      <c r="AE163" s="31"/>
      <c r="AR163" s="179" t="s">
        <v>268</v>
      </c>
      <c r="AT163" s="179" t="s">
        <v>179</v>
      </c>
      <c r="AU163" s="179" t="s">
        <v>80</v>
      </c>
      <c r="AY163" s="14" t="s">
        <v>185</v>
      </c>
      <c r="BE163" s="180">
        <f>IF(N163="základní",J163,0)</f>
        <v>0</v>
      </c>
      <c r="BF163" s="180">
        <f>IF(N163="snížená",J163,0)</f>
        <v>0</v>
      </c>
      <c r="BG163" s="180">
        <f>IF(N163="zákl. přenesená",J163,0)</f>
        <v>0</v>
      </c>
      <c r="BH163" s="180">
        <f>IF(N163="sníž. přenesená",J163,0)</f>
        <v>0</v>
      </c>
      <c r="BI163" s="180">
        <f>IF(N163="nulová",J163,0)</f>
        <v>0</v>
      </c>
      <c r="BJ163" s="14" t="s">
        <v>80</v>
      </c>
      <c r="BK163" s="180">
        <f>ROUND(I163*H163,2)</f>
        <v>0</v>
      </c>
      <c r="BL163" s="14" t="s">
        <v>268</v>
      </c>
      <c r="BM163" s="179" t="s">
        <v>269</v>
      </c>
    </row>
    <row r="164" spans="1:65" s="2" customFormat="1" ht="11.25">
      <c r="A164" s="31"/>
      <c r="B164" s="32"/>
      <c r="C164" s="33"/>
      <c r="D164" s="181" t="s">
        <v>188</v>
      </c>
      <c r="E164" s="33"/>
      <c r="F164" s="182" t="s">
        <v>267</v>
      </c>
      <c r="G164" s="33"/>
      <c r="H164" s="33"/>
      <c r="I164" s="183"/>
      <c r="J164" s="33"/>
      <c r="K164" s="33"/>
      <c r="L164" s="36"/>
      <c r="M164" s="184"/>
      <c r="N164" s="185"/>
      <c r="O164" s="68"/>
      <c r="P164" s="68"/>
      <c r="Q164" s="68"/>
      <c r="R164" s="68"/>
      <c r="S164" s="68"/>
      <c r="T164" s="69"/>
      <c r="U164" s="31"/>
      <c r="V164" s="31"/>
      <c r="W164" s="31"/>
      <c r="X164" s="31"/>
      <c r="Y164" s="31"/>
      <c r="Z164" s="31"/>
      <c r="AA164" s="31"/>
      <c r="AB164" s="31"/>
      <c r="AC164" s="31"/>
      <c r="AD164" s="31"/>
      <c r="AE164" s="31"/>
      <c r="AT164" s="14" t="s">
        <v>188</v>
      </c>
      <c r="AU164" s="14" t="s">
        <v>80</v>
      </c>
    </row>
    <row r="165" spans="1:65" s="2" customFormat="1" ht="24">
      <c r="A165" s="31"/>
      <c r="B165" s="32"/>
      <c r="C165" s="167" t="s">
        <v>270</v>
      </c>
      <c r="D165" s="167" t="s">
        <v>179</v>
      </c>
      <c r="E165" s="168" t="s">
        <v>271</v>
      </c>
      <c r="F165" s="169" t="s">
        <v>272</v>
      </c>
      <c r="G165" s="170" t="s">
        <v>182</v>
      </c>
      <c r="H165" s="171">
        <v>2</v>
      </c>
      <c r="I165" s="172"/>
      <c r="J165" s="173">
        <f>ROUND(I165*H165,2)</f>
        <v>0</v>
      </c>
      <c r="K165" s="169" t="s">
        <v>183</v>
      </c>
      <c r="L165" s="174"/>
      <c r="M165" s="175" t="s">
        <v>1</v>
      </c>
      <c r="N165" s="176" t="s">
        <v>38</v>
      </c>
      <c r="O165" s="68"/>
      <c r="P165" s="177">
        <f>O165*H165</f>
        <v>0</v>
      </c>
      <c r="Q165" s="177">
        <v>0</v>
      </c>
      <c r="R165" s="177">
        <f>Q165*H165</f>
        <v>0</v>
      </c>
      <c r="S165" s="177">
        <v>0</v>
      </c>
      <c r="T165" s="178">
        <f>S165*H165</f>
        <v>0</v>
      </c>
      <c r="U165" s="31"/>
      <c r="V165" s="31"/>
      <c r="W165" s="31"/>
      <c r="X165" s="31"/>
      <c r="Y165" s="31"/>
      <c r="Z165" s="31"/>
      <c r="AA165" s="31"/>
      <c r="AB165" s="31"/>
      <c r="AC165" s="31"/>
      <c r="AD165" s="31"/>
      <c r="AE165" s="31"/>
      <c r="AR165" s="179" t="s">
        <v>82</v>
      </c>
      <c r="AT165" s="179" t="s">
        <v>179</v>
      </c>
      <c r="AU165" s="179" t="s">
        <v>80</v>
      </c>
      <c r="AY165" s="14" t="s">
        <v>185</v>
      </c>
      <c r="BE165" s="180">
        <f>IF(N165="základní",J165,0)</f>
        <v>0</v>
      </c>
      <c r="BF165" s="180">
        <f>IF(N165="snížená",J165,0)</f>
        <v>0</v>
      </c>
      <c r="BG165" s="180">
        <f>IF(N165="zákl. přenesená",J165,0)</f>
        <v>0</v>
      </c>
      <c r="BH165" s="180">
        <f>IF(N165="sníž. přenesená",J165,0)</f>
        <v>0</v>
      </c>
      <c r="BI165" s="180">
        <f>IF(N165="nulová",J165,0)</f>
        <v>0</v>
      </c>
      <c r="BJ165" s="14" t="s">
        <v>80</v>
      </c>
      <c r="BK165" s="180">
        <f>ROUND(I165*H165,2)</f>
        <v>0</v>
      </c>
      <c r="BL165" s="14" t="s">
        <v>80</v>
      </c>
      <c r="BM165" s="179" t="s">
        <v>273</v>
      </c>
    </row>
    <row r="166" spans="1:65" s="2" customFormat="1" ht="11.25">
      <c r="A166" s="31"/>
      <c r="B166" s="32"/>
      <c r="C166" s="33"/>
      <c r="D166" s="181" t="s">
        <v>188</v>
      </c>
      <c r="E166" s="33"/>
      <c r="F166" s="182" t="s">
        <v>272</v>
      </c>
      <c r="G166" s="33"/>
      <c r="H166" s="33"/>
      <c r="I166" s="183"/>
      <c r="J166" s="33"/>
      <c r="K166" s="33"/>
      <c r="L166" s="36"/>
      <c r="M166" s="184"/>
      <c r="N166" s="185"/>
      <c r="O166" s="68"/>
      <c r="P166" s="68"/>
      <c r="Q166" s="68"/>
      <c r="R166" s="68"/>
      <c r="S166" s="68"/>
      <c r="T166" s="69"/>
      <c r="U166" s="31"/>
      <c r="V166" s="31"/>
      <c r="W166" s="31"/>
      <c r="X166" s="31"/>
      <c r="Y166" s="31"/>
      <c r="Z166" s="31"/>
      <c r="AA166" s="31"/>
      <c r="AB166" s="31"/>
      <c r="AC166" s="31"/>
      <c r="AD166" s="31"/>
      <c r="AE166" s="31"/>
      <c r="AT166" s="14" t="s">
        <v>188</v>
      </c>
      <c r="AU166" s="14" t="s">
        <v>80</v>
      </c>
    </row>
    <row r="167" spans="1:65" s="2" customFormat="1" ht="16.5" customHeight="1">
      <c r="A167" s="31"/>
      <c r="B167" s="32"/>
      <c r="C167" s="167" t="s">
        <v>274</v>
      </c>
      <c r="D167" s="167" t="s">
        <v>179</v>
      </c>
      <c r="E167" s="168" t="s">
        <v>275</v>
      </c>
      <c r="F167" s="169" t="s">
        <v>276</v>
      </c>
      <c r="G167" s="170" t="s">
        <v>182</v>
      </c>
      <c r="H167" s="171">
        <v>22</v>
      </c>
      <c r="I167" s="172"/>
      <c r="J167" s="173">
        <f>ROUND(I167*H167,2)</f>
        <v>0</v>
      </c>
      <c r="K167" s="169" t="s">
        <v>183</v>
      </c>
      <c r="L167" s="174"/>
      <c r="M167" s="175" t="s">
        <v>1</v>
      </c>
      <c r="N167" s="176" t="s">
        <v>38</v>
      </c>
      <c r="O167" s="68"/>
      <c r="P167" s="177">
        <f>O167*H167</f>
        <v>0</v>
      </c>
      <c r="Q167" s="177">
        <v>0</v>
      </c>
      <c r="R167" s="177">
        <f>Q167*H167</f>
        <v>0</v>
      </c>
      <c r="S167" s="177">
        <v>0</v>
      </c>
      <c r="T167" s="178">
        <f>S167*H167</f>
        <v>0</v>
      </c>
      <c r="U167" s="31"/>
      <c r="V167" s="31"/>
      <c r="W167" s="31"/>
      <c r="X167" s="31"/>
      <c r="Y167" s="31"/>
      <c r="Z167" s="31"/>
      <c r="AA167" s="31"/>
      <c r="AB167" s="31"/>
      <c r="AC167" s="31"/>
      <c r="AD167" s="31"/>
      <c r="AE167" s="31"/>
      <c r="AR167" s="179" t="s">
        <v>82</v>
      </c>
      <c r="AT167" s="179" t="s">
        <v>179</v>
      </c>
      <c r="AU167" s="179" t="s">
        <v>80</v>
      </c>
      <c r="AY167" s="14" t="s">
        <v>185</v>
      </c>
      <c r="BE167" s="180">
        <f>IF(N167="základní",J167,0)</f>
        <v>0</v>
      </c>
      <c r="BF167" s="180">
        <f>IF(N167="snížená",J167,0)</f>
        <v>0</v>
      </c>
      <c r="BG167" s="180">
        <f>IF(N167="zákl. přenesená",J167,0)</f>
        <v>0</v>
      </c>
      <c r="BH167" s="180">
        <f>IF(N167="sníž. přenesená",J167,0)</f>
        <v>0</v>
      </c>
      <c r="BI167" s="180">
        <f>IF(N167="nulová",J167,0)</f>
        <v>0</v>
      </c>
      <c r="BJ167" s="14" t="s">
        <v>80</v>
      </c>
      <c r="BK167" s="180">
        <f>ROUND(I167*H167,2)</f>
        <v>0</v>
      </c>
      <c r="BL167" s="14" t="s">
        <v>80</v>
      </c>
      <c r="BM167" s="179" t="s">
        <v>277</v>
      </c>
    </row>
    <row r="168" spans="1:65" s="2" customFormat="1" ht="11.25">
      <c r="A168" s="31"/>
      <c r="B168" s="32"/>
      <c r="C168" s="33"/>
      <c r="D168" s="181" t="s">
        <v>188</v>
      </c>
      <c r="E168" s="33"/>
      <c r="F168" s="182" t="s">
        <v>276</v>
      </c>
      <c r="G168" s="33"/>
      <c r="H168" s="33"/>
      <c r="I168" s="183"/>
      <c r="J168" s="33"/>
      <c r="K168" s="33"/>
      <c r="L168" s="36"/>
      <c r="M168" s="184"/>
      <c r="N168" s="185"/>
      <c r="O168" s="68"/>
      <c r="P168" s="68"/>
      <c r="Q168" s="68"/>
      <c r="R168" s="68"/>
      <c r="S168" s="68"/>
      <c r="T168" s="69"/>
      <c r="U168" s="31"/>
      <c r="V168" s="31"/>
      <c r="W168" s="31"/>
      <c r="X168" s="31"/>
      <c r="Y168" s="31"/>
      <c r="Z168" s="31"/>
      <c r="AA168" s="31"/>
      <c r="AB168" s="31"/>
      <c r="AC168" s="31"/>
      <c r="AD168" s="31"/>
      <c r="AE168" s="31"/>
      <c r="AT168" s="14" t="s">
        <v>188</v>
      </c>
      <c r="AU168" s="14" t="s">
        <v>80</v>
      </c>
    </row>
    <row r="169" spans="1:65" s="2" customFormat="1" ht="21.75" customHeight="1">
      <c r="A169" s="31"/>
      <c r="B169" s="32"/>
      <c r="C169" s="167" t="s">
        <v>278</v>
      </c>
      <c r="D169" s="167" t="s">
        <v>179</v>
      </c>
      <c r="E169" s="168" t="s">
        <v>279</v>
      </c>
      <c r="F169" s="169" t="s">
        <v>280</v>
      </c>
      <c r="G169" s="170" t="s">
        <v>182</v>
      </c>
      <c r="H169" s="171">
        <v>12</v>
      </c>
      <c r="I169" s="172"/>
      <c r="J169" s="173">
        <f>ROUND(I169*H169,2)</f>
        <v>0</v>
      </c>
      <c r="K169" s="169" t="s">
        <v>183</v>
      </c>
      <c r="L169" s="174"/>
      <c r="M169" s="175" t="s">
        <v>1</v>
      </c>
      <c r="N169" s="176" t="s">
        <v>38</v>
      </c>
      <c r="O169" s="68"/>
      <c r="P169" s="177">
        <f>O169*H169</f>
        <v>0</v>
      </c>
      <c r="Q169" s="177">
        <v>0</v>
      </c>
      <c r="R169" s="177">
        <f>Q169*H169</f>
        <v>0</v>
      </c>
      <c r="S169" s="177">
        <v>0</v>
      </c>
      <c r="T169" s="178">
        <f>S169*H169</f>
        <v>0</v>
      </c>
      <c r="U169" s="31"/>
      <c r="V169" s="31"/>
      <c r="W169" s="31"/>
      <c r="X169" s="31"/>
      <c r="Y169" s="31"/>
      <c r="Z169" s="31"/>
      <c r="AA169" s="31"/>
      <c r="AB169" s="31"/>
      <c r="AC169" s="31"/>
      <c r="AD169" s="31"/>
      <c r="AE169" s="31"/>
      <c r="AR169" s="179" t="s">
        <v>82</v>
      </c>
      <c r="AT169" s="179" t="s">
        <v>179</v>
      </c>
      <c r="AU169" s="179" t="s">
        <v>80</v>
      </c>
      <c r="AY169" s="14" t="s">
        <v>185</v>
      </c>
      <c r="BE169" s="180">
        <f>IF(N169="základní",J169,0)</f>
        <v>0</v>
      </c>
      <c r="BF169" s="180">
        <f>IF(N169="snížená",J169,0)</f>
        <v>0</v>
      </c>
      <c r="BG169" s="180">
        <f>IF(N169="zákl. přenesená",J169,0)</f>
        <v>0</v>
      </c>
      <c r="BH169" s="180">
        <f>IF(N169="sníž. přenesená",J169,0)</f>
        <v>0</v>
      </c>
      <c r="BI169" s="180">
        <f>IF(N169="nulová",J169,0)</f>
        <v>0</v>
      </c>
      <c r="BJ169" s="14" t="s">
        <v>80</v>
      </c>
      <c r="BK169" s="180">
        <f>ROUND(I169*H169,2)</f>
        <v>0</v>
      </c>
      <c r="BL169" s="14" t="s">
        <v>80</v>
      </c>
      <c r="BM169" s="179" t="s">
        <v>281</v>
      </c>
    </row>
    <row r="170" spans="1:65" s="2" customFormat="1" ht="11.25">
      <c r="A170" s="31"/>
      <c r="B170" s="32"/>
      <c r="C170" s="33"/>
      <c r="D170" s="181" t="s">
        <v>188</v>
      </c>
      <c r="E170" s="33"/>
      <c r="F170" s="182" t="s">
        <v>280</v>
      </c>
      <c r="G170" s="33"/>
      <c r="H170" s="33"/>
      <c r="I170" s="183"/>
      <c r="J170" s="33"/>
      <c r="K170" s="33"/>
      <c r="L170" s="36"/>
      <c r="M170" s="184"/>
      <c r="N170" s="185"/>
      <c r="O170" s="68"/>
      <c r="P170" s="68"/>
      <c r="Q170" s="68"/>
      <c r="R170" s="68"/>
      <c r="S170" s="68"/>
      <c r="T170" s="69"/>
      <c r="U170" s="31"/>
      <c r="V170" s="31"/>
      <c r="W170" s="31"/>
      <c r="X170" s="31"/>
      <c r="Y170" s="31"/>
      <c r="Z170" s="31"/>
      <c r="AA170" s="31"/>
      <c r="AB170" s="31"/>
      <c r="AC170" s="31"/>
      <c r="AD170" s="31"/>
      <c r="AE170" s="31"/>
      <c r="AT170" s="14" t="s">
        <v>188</v>
      </c>
      <c r="AU170" s="14" t="s">
        <v>80</v>
      </c>
    </row>
    <row r="171" spans="1:65" s="2" customFormat="1" ht="24">
      <c r="A171" s="31"/>
      <c r="B171" s="32"/>
      <c r="C171" s="200" t="s">
        <v>282</v>
      </c>
      <c r="D171" s="200" t="s">
        <v>260</v>
      </c>
      <c r="E171" s="201" t="s">
        <v>283</v>
      </c>
      <c r="F171" s="202" t="s">
        <v>284</v>
      </c>
      <c r="G171" s="203" t="s">
        <v>182</v>
      </c>
      <c r="H171" s="204">
        <v>41</v>
      </c>
      <c r="I171" s="205"/>
      <c r="J171" s="206">
        <f>ROUND(I171*H171,2)</f>
        <v>0</v>
      </c>
      <c r="K171" s="202" t="s">
        <v>183</v>
      </c>
      <c r="L171" s="36"/>
      <c r="M171" s="207" t="s">
        <v>1</v>
      </c>
      <c r="N171" s="208" t="s">
        <v>38</v>
      </c>
      <c r="O171" s="68"/>
      <c r="P171" s="177">
        <f>O171*H171</f>
        <v>0</v>
      </c>
      <c r="Q171" s="177">
        <v>0</v>
      </c>
      <c r="R171" s="177">
        <f>Q171*H171</f>
        <v>0</v>
      </c>
      <c r="S171" s="177">
        <v>0</v>
      </c>
      <c r="T171" s="178">
        <f>S171*H171</f>
        <v>0</v>
      </c>
      <c r="U171" s="31"/>
      <c r="V171" s="31"/>
      <c r="W171" s="31"/>
      <c r="X171" s="31"/>
      <c r="Y171" s="31"/>
      <c r="Z171" s="31"/>
      <c r="AA171" s="31"/>
      <c r="AB171" s="31"/>
      <c r="AC171" s="31"/>
      <c r="AD171" s="31"/>
      <c r="AE171" s="31"/>
      <c r="AR171" s="179" t="s">
        <v>285</v>
      </c>
      <c r="AT171" s="179" t="s">
        <v>260</v>
      </c>
      <c r="AU171" s="179" t="s">
        <v>80</v>
      </c>
      <c r="AY171" s="14" t="s">
        <v>185</v>
      </c>
      <c r="BE171" s="180">
        <f>IF(N171="základní",J171,0)</f>
        <v>0</v>
      </c>
      <c r="BF171" s="180">
        <f>IF(N171="snížená",J171,0)</f>
        <v>0</v>
      </c>
      <c r="BG171" s="180">
        <f>IF(N171="zákl. přenesená",J171,0)</f>
        <v>0</v>
      </c>
      <c r="BH171" s="180">
        <f>IF(N171="sníž. přenesená",J171,0)</f>
        <v>0</v>
      </c>
      <c r="BI171" s="180">
        <f>IF(N171="nulová",J171,0)</f>
        <v>0</v>
      </c>
      <c r="BJ171" s="14" t="s">
        <v>80</v>
      </c>
      <c r="BK171" s="180">
        <f>ROUND(I171*H171,2)</f>
        <v>0</v>
      </c>
      <c r="BL171" s="14" t="s">
        <v>285</v>
      </c>
      <c r="BM171" s="179" t="s">
        <v>286</v>
      </c>
    </row>
    <row r="172" spans="1:65" s="2" customFormat="1" ht="39">
      <c r="A172" s="31"/>
      <c r="B172" s="32"/>
      <c r="C172" s="33"/>
      <c r="D172" s="181" t="s">
        <v>188</v>
      </c>
      <c r="E172" s="33"/>
      <c r="F172" s="182" t="s">
        <v>287</v>
      </c>
      <c r="G172" s="33"/>
      <c r="H172" s="33"/>
      <c r="I172" s="183"/>
      <c r="J172" s="33"/>
      <c r="K172" s="33"/>
      <c r="L172" s="36"/>
      <c r="M172" s="184"/>
      <c r="N172" s="185"/>
      <c r="O172" s="68"/>
      <c r="P172" s="68"/>
      <c r="Q172" s="68"/>
      <c r="R172" s="68"/>
      <c r="S172" s="68"/>
      <c r="T172" s="69"/>
      <c r="U172" s="31"/>
      <c r="V172" s="31"/>
      <c r="W172" s="31"/>
      <c r="X172" s="31"/>
      <c r="Y172" s="31"/>
      <c r="Z172" s="31"/>
      <c r="AA172" s="31"/>
      <c r="AB172" s="31"/>
      <c r="AC172" s="31"/>
      <c r="AD172" s="31"/>
      <c r="AE172" s="31"/>
      <c r="AT172" s="14" t="s">
        <v>188</v>
      </c>
      <c r="AU172" s="14" t="s">
        <v>80</v>
      </c>
    </row>
    <row r="173" spans="1:65" s="2" customFormat="1" ht="24">
      <c r="A173" s="31"/>
      <c r="B173" s="32"/>
      <c r="C173" s="200" t="s">
        <v>288</v>
      </c>
      <c r="D173" s="200" t="s">
        <v>260</v>
      </c>
      <c r="E173" s="201" t="s">
        <v>289</v>
      </c>
      <c r="F173" s="202" t="s">
        <v>290</v>
      </c>
      <c r="G173" s="203" t="s">
        <v>182</v>
      </c>
      <c r="H173" s="204">
        <v>41</v>
      </c>
      <c r="I173" s="205"/>
      <c r="J173" s="206">
        <f>ROUND(I173*H173,2)</f>
        <v>0</v>
      </c>
      <c r="K173" s="202" t="s">
        <v>183</v>
      </c>
      <c r="L173" s="36"/>
      <c r="M173" s="207" t="s">
        <v>1</v>
      </c>
      <c r="N173" s="208" t="s">
        <v>38</v>
      </c>
      <c r="O173" s="68"/>
      <c r="P173" s="177">
        <f>O173*H173</f>
        <v>0</v>
      </c>
      <c r="Q173" s="177">
        <v>0</v>
      </c>
      <c r="R173" s="177">
        <f>Q173*H173</f>
        <v>0</v>
      </c>
      <c r="S173" s="177">
        <v>0</v>
      </c>
      <c r="T173" s="178">
        <f>S173*H173</f>
        <v>0</v>
      </c>
      <c r="U173" s="31"/>
      <c r="V173" s="31"/>
      <c r="W173" s="31"/>
      <c r="X173" s="31"/>
      <c r="Y173" s="31"/>
      <c r="Z173" s="31"/>
      <c r="AA173" s="31"/>
      <c r="AB173" s="31"/>
      <c r="AC173" s="31"/>
      <c r="AD173" s="31"/>
      <c r="AE173" s="31"/>
      <c r="AR173" s="179" t="s">
        <v>285</v>
      </c>
      <c r="AT173" s="179" t="s">
        <v>260</v>
      </c>
      <c r="AU173" s="179" t="s">
        <v>80</v>
      </c>
      <c r="AY173" s="14" t="s">
        <v>185</v>
      </c>
      <c r="BE173" s="180">
        <f>IF(N173="základní",J173,0)</f>
        <v>0</v>
      </c>
      <c r="BF173" s="180">
        <f>IF(N173="snížená",J173,0)</f>
        <v>0</v>
      </c>
      <c r="BG173" s="180">
        <f>IF(N173="zákl. přenesená",J173,0)</f>
        <v>0</v>
      </c>
      <c r="BH173" s="180">
        <f>IF(N173="sníž. přenesená",J173,0)</f>
        <v>0</v>
      </c>
      <c r="BI173" s="180">
        <f>IF(N173="nulová",J173,0)</f>
        <v>0</v>
      </c>
      <c r="BJ173" s="14" t="s">
        <v>80</v>
      </c>
      <c r="BK173" s="180">
        <f>ROUND(I173*H173,2)</f>
        <v>0</v>
      </c>
      <c r="BL173" s="14" t="s">
        <v>285</v>
      </c>
      <c r="BM173" s="179" t="s">
        <v>291</v>
      </c>
    </row>
    <row r="174" spans="1:65" s="2" customFormat="1" ht="19.5">
      <c r="A174" s="31"/>
      <c r="B174" s="32"/>
      <c r="C174" s="33"/>
      <c r="D174" s="181" t="s">
        <v>188</v>
      </c>
      <c r="E174" s="33"/>
      <c r="F174" s="182" t="s">
        <v>290</v>
      </c>
      <c r="G174" s="33"/>
      <c r="H174" s="33"/>
      <c r="I174" s="183"/>
      <c r="J174" s="33"/>
      <c r="K174" s="33"/>
      <c r="L174" s="36"/>
      <c r="M174" s="184"/>
      <c r="N174" s="185"/>
      <c r="O174" s="68"/>
      <c r="P174" s="68"/>
      <c r="Q174" s="68"/>
      <c r="R174" s="68"/>
      <c r="S174" s="68"/>
      <c r="T174" s="69"/>
      <c r="U174" s="31"/>
      <c r="V174" s="31"/>
      <c r="W174" s="31"/>
      <c r="X174" s="31"/>
      <c r="Y174" s="31"/>
      <c r="Z174" s="31"/>
      <c r="AA174" s="31"/>
      <c r="AB174" s="31"/>
      <c r="AC174" s="31"/>
      <c r="AD174" s="31"/>
      <c r="AE174" s="31"/>
      <c r="AT174" s="14" t="s">
        <v>188</v>
      </c>
      <c r="AU174" s="14" t="s">
        <v>80</v>
      </c>
    </row>
    <row r="175" spans="1:65" s="2" customFormat="1" ht="16.5" customHeight="1">
      <c r="A175" s="31"/>
      <c r="B175" s="32"/>
      <c r="C175" s="200" t="s">
        <v>292</v>
      </c>
      <c r="D175" s="200" t="s">
        <v>260</v>
      </c>
      <c r="E175" s="201" t="s">
        <v>293</v>
      </c>
      <c r="F175" s="202" t="s">
        <v>294</v>
      </c>
      <c r="G175" s="203" t="s">
        <v>182</v>
      </c>
      <c r="H175" s="204">
        <v>188</v>
      </c>
      <c r="I175" s="205"/>
      <c r="J175" s="206">
        <f>ROUND(I175*H175,2)</f>
        <v>0</v>
      </c>
      <c r="K175" s="202" t="s">
        <v>183</v>
      </c>
      <c r="L175" s="36"/>
      <c r="M175" s="207" t="s">
        <v>1</v>
      </c>
      <c r="N175" s="208" t="s">
        <v>38</v>
      </c>
      <c r="O175" s="68"/>
      <c r="P175" s="177">
        <f>O175*H175</f>
        <v>0</v>
      </c>
      <c r="Q175" s="177">
        <v>0</v>
      </c>
      <c r="R175" s="177">
        <f>Q175*H175</f>
        <v>0</v>
      </c>
      <c r="S175" s="177">
        <v>0</v>
      </c>
      <c r="T175" s="178">
        <f>S175*H175</f>
        <v>0</v>
      </c>
      <c r="U175" s="31"/>
      <c r="V175" s="31"/>
      <c r="W175" s="31"/>
      <c r="X175" s="31"/>
      <c r="Y175" s="31"/>
      <c r="Z175" s="31"/>
      <c r="AA175" s="31"/>
      <c r="AB175" s="31"/>
      <c r="AC175" s="31"/>
      <c r="AD175" s="31"/>
      <c r="AE175" s="31"/>
      <c r="AR175" s="179" t="s">
        <v>80</v>
      </c>
      <c r="AT175" s="179" t="s">
        <v>260</v>
      </c>
      <c r="AU175" s="179" t="s">
        <v>80</v>
      </c>
      <c r="AY175" s="14" t="s">
        <v>185</v>
      </c>
      <c r="BE175" s="180">
        <f>IF(N175="základní",J175,0)</f>
        <v>0</v>
      </c>
      <c r="BF175" s="180">
        <f>IF(N175="snížená",J175,0)</f>
        <v>0</v>
      </c>
      <c r="BG175" s="180">
        <f>IF(N175="zákl. přenesená",J175,0)</f>
        <v>0</v>
      </c>
      <c r="BH175" s="180">
        <f>IF(N175="sníž. přenesená",J175,0)</f>
        <v>0</v>
      </c>
      <c r="BI175" s="180">
        <f>IF(N175="nulová",J175,0)</f>
        <v>0</v>
      </c>
      <c r="BJ175" s="14" t="s">
        <v>80</v>
      </c>
      <c r="BK175" s="180">
        <f>ROUND(I175*H175,2)</f>
        <v>0</v>
      </c>
      <c r="BL175" s="14" t="s">
        <v>80</v>
      </c>
      <c r="BM175" s="179" t="s">
        <v>295</v>
      </c>
    </row>
    <row r="176" spans="1:65" s="2" customFormat="1" ht="29.25">
      <c r="A176" s="31"/>
      <c r="B176" s="32"/>
      <c r="C176" s="33"/>
      <c r="D176" s="181" t="s">
        <v>188</v>
      </c>
      <c r="E176" s="33"/>
      <c r="F176" s="182" t="s">
        <v>296</v>
      </c>
      <c r="G176" s="33"/>
      <c r="H176" s="33"/>
      <c r="I176" s="183"/>
      <c r="J176" s="33"/>
      <c r="K176" s="33"/>
      <c r="L176" s="36"/>
      <c r="M176" s="184"/>
      <c r="N176" s="185"/>
      <c r="O176" s="68"/>
      <c r="P176" s="68"/>
      <c r="Q176" s="68"/>
      <c r="R176" s="68"/>
      <c r="S176" s="68"/>
      <c r="T176" s="69"/>
      <c r="U176" s="31"/>
      <c r="V176" s="31"/>
      <c r="W176" s="31"/>
      <c r="X176" s="31"/>
      <c r="Y176" s="31"/>
      <c r="Z176" s="31"/>
      <c r="AA176" s="31"/>
      <c r="AB176" s="31"/>
      <c r="AC176" s="31"/>
      <c r="AD176" s="31"/>
      <c r="AE176" s="31"/>
      <c r="AT176" s="14" t="s">
        <v>188</v>
      </c>
      <c r="AU176" s="14" t="s">
        <v>80</v>
      </c>
    </row>
    <row r="177" spans="1:65" s="2" customFormat="1" ht="24">
      <c r="A177" s="31"/>
      <c r="B177" s="32"/>
      <c r="C177" s="200" t="s">
        <v>297</v>
      </c>
      <c r="D177" s="200" t="s">
        <v>260</v>
      </c>
      <c r="E177" s="201" t="s">
        <v>298</v>
      </c>
      <c r="F177" s="202" t="s">
        <v>299</v>
      </c>
      <c r="G177" s="203" t="s">
        <v>182</v>
      </c>
      <c r="H177" s="204">
        <v>14</v>
      </c>
      <c r="I177" s="205"/>
      <c r="J177" s="206">
        <f>ROUND(I177*H177,2)</f>
        <v>0</v>
      </c>
      <c r="K177" s="202" t="s">
        <v>183</v>
      </c>
      <c r="L177" s="36"/>
      <c r="M177" s="207" t="s">
        <v>1</v>
      </c>
      <c r="N177" s="208" t="s">
        <v>38</v>
      </c>
      <c r="O177" s="68"/>
      <c r="P177" s="177">
        <f>O177*H177</f>
        <v>0</v>
      </c>
      <c r="Q177" s="177">
        <v>0</v>
      </c>
      <c r="R177" s="177">
        <f>Q177*H177</f>
        <v>0</v>
      </c>
      <c r="S177" s="177">
        <v>0</v>
      </c>
      <c r="T177" s="178">
        <f>S177*H177</f>
        <v>0</v>
      </c>
      <c r="U177" s="31"/>
      <c r="V177" s="31"/>
      <c r="W177" s="31"/>
      <c r="X177" s="31"/>
      <c r="Y177" s="31"/>
      <c r="Z177" s="31"/>
      <c r="AA177" s="31"/>
      <c r="AB177" s="31"/>
      <c r="AC177" s="31"/>
      <c r="AD177" s="31"/>
      <c r="AE177" s="31"/>
      <c r="AR177" s="179" t="s">
        <v>80</v>
      </c>
      <c r="AT177" s="179" t="s">
        <v>260</v>
      </c>
      <c r="AU177" s="179" t="s">
        <v>80</v>
      </c>
      <c r="AY177" s="14" t="s">
        <v>185</v>
      </c>
      <c r="BE177" s="180">
        <f>IF(N177="základní",J177,0)</f>
        <v>0</v>
      </c>
      <c r="BF177" s="180">
        <f>IF(N177="snížená",J177,0)</f>
        <v>0</v>
      </c>
      <c r="BG177" s="180">
        <f>IF(N177="zákl. přenesená",J177,0)</f>
        <v>0</v>
      </c>
      <c r="BH177" s="180">
        <f>IF(N177="sníž. přenesená",J177,0)</f>
        <v>0</v>
      </c>
      <c r="BI177" s="180">
        <f>IF(N177="nulová",J177,0)</f>
        <v>0</v>
      </c>
      <c r="BJ177" s="14" t="s">
        <v>80</v>
      </c>
      <c r="BK177" s="180">
        <f>ROUND(I177*H177,2)</f>
        <v>0</v>
      </c>
      <c r="BL177" s="14" t="s">
        <v>80</v>
      </c>
      <c r="BM177" s="179" t="s">
        <v>300</v>
      </c>
    </row>
    <row r="178" spans="1:65" s="2" customFormat="1" ht="29.25">
      <c r="A178" s="31"/>
      <c r="B178" s="32"/>
      <c r="C178" s="33"/>
      <c r="D178" s="181" t="s">
        <v>188</v>
      </c>
      <c r="E178" s="33"/>
      <c r="F178" s="182" t="s">
        <v>301</v>
      </c>
      <c r="G178" s="33"/>
      <c r="H178" s="33"/>
      <c r="I178" s="183"/>
      <c r="J178" s="33"/>
      <c r="K178" s="33"/>
      <c r="L178" s="36"/>
      <c r="M178" s="184"/>
      <c r="N178" s="185"/>
      <c r="O178" s="68"/>
      <c r="P178" s="68"/>
      <c r="Q178" s="68"/>
      <c r="R178" s="68"/>
      <c r="S178" s="68"/>
      <c r="T178" s="69"/>
      <c r="U178" s="31"/>
      <c r="V178" s="31"/>
      <c r="W178" s="31"/>
      <c r="X178" s="31"/>
      <c r="Y178" s="31"/>
      <c r="Z178" s="31"/>
      <c r="AA178" s="31"/>
      <c r="AB178" s="31"/>
      <c r="AC178" s="31"/>
      <c r="AD178" s="31"/>
      <c r="AE178" s="31"/>
      <c r="AT178" s="14" t="s">
        <v>188</v>
      </c>
      <c r="AU178" s="14" t="s">
        <v>80</v>
      </c>
    </row>
    <row r="179" spans="1:65" s="2" customFormat="1" ht="16.5" customHeight="1">
      <c r="A179" s="31"/>
      <c r="B179" s="32"/>
      <c r="C179" s="200" t="s">
        <v>302</v>
      </c>
      <c r="D179" s="200" t="s">
        <v>260</v>
      </c>
      <c r="E179" s="201" t="s">
        <v>303</v>
      </c>
      <c r="F179" s="202" t="s">
        <v>304</v>
      </c>
      <c r="G179" s="203" t="s">
        <v>305</v>
      </c>
      <c r="H179" s="204">
        <v>656</v>
      </c>
      <c r="I179" s="205"/>
      <c r="J179" s="206">
        <f>ROUND(I179*H179,2)</f>
        <v>0</v>
      </c>
      <c r="K179" s="202" t="s">
        <v>183</v>
      </c>
      <c r="L179" s="36"/>
      <c r="M179" s="207" t="s">
        <v>1</v>
      </c>
      <c r="N179" s="208" t="s">
        <v>38</v>
      </c>
      <c r="O179" s="68"/>
      <c r="P179" s="177">
        <f>O179*H179</f>
        <v>0</v>
      </c>
      <c r="Q179" s="177">
        <v>0</v>
      </c>
      <c r="R179" s="177">
        <f>Q179*H179</f>
        <v>0</v>
      </c>
      <c r="S179" s="177">
        <v>0</v>
      </c>
      <c r="T179" s="178">
        <f>S179*H179</f>
        <v>0</v>
      </c>
      <c r="U179" s="31"/>
      <c r="V179" s="31"/>
      <c r="W179" s="31"/>
      <c r="X179" s="31"/>
      <c r="Y179" s="31"/>
      <c r="Z179" s="31"/>
      <c r="AA179" s="31"/>
      <c r="AB179" s="31"/>
      <c r="AC179" s="31"/>
      <c r="AD179" s="31"/>
      <c r="AE179" s="31"/>
      <c r="AR179" s="179" t="s">
        <v>80</v>
      </c>
      <c r="AT179" s="179" t="s">
        <v>260</v>
      </c>
      <c r="AU179" s="179" t="s">
        <v>80</v>
      </c>
      <c r="AY179" s="14" t="s">
        <v>185</v>
      </c>
      <c r="BE179" s="180">
        <f>IF(N179="základní",J179,0)</f>
        <v>0</v>
      </c>
      <c r="BF179" s="180">
        <f>IF(N179="snížená",J179,0)</f>
        <v>0</v>
      </c>
      <c r="BG179" s="180">
        <f>IF(N179="zákl. přenesená",J179,0)</f>
        <v>0</v>
      </c>
      <c r="BH179" s="180">
        <f>IF(N179="sníž. přenesená",J179,0)</f>
        <v>0</v>
      </c>
      <c r="BI179" s="180">
        <f>IF(N179="nulová",J179,0)</f>
        <v>0</v>
      </c>
      <c r="BJ179" s="14" t="s">
        <v>80</v>
      </c>
      <c r="BK179" s="180">
        <f>ROUND(I179*H179,2)</f>
        <v>0</v>
      </c>
      <c r="BL179" s="14" t="s">
        <v>80</v>
      </c>
      <c r="BM179" s="179" t="s">
        <v>306</v>
      </c>
    </row>
    <row r="180" spans="1:65" s="2" customFormat="1" ht="11.25">
      <c r="A180" s="31"/>
      <c r="B180" s="32"/>
      <c r="C180" s="33"/>
      <c r="D180" s="181" t="s">
        <v>188</v>
      </c>
      <c r="E180" s="33"/>
      <c r="F180" s="182" t="s">
        <v>304</v>
      </c>
      <c r="G180" s="33"/>
      <c r="H180" s="33"/>
      <c r="I180" s="183"/>
      <c r="J180" s="33"/>
      <c r="K180" s="33"/>
      <c r="L180" s="36"/>
      <c r="M180" s="184"/>
      <c r="N180" s="185"/>
      <c r="O180" s="68"/>
      <c r="P180" s="68"/>
      <c r="Q180" s="68"/>
      <c r="R180" s="68"/>
      <c r="S180" s="68"/>
      <c r="T180" s="69"/>
      <c r="U180" s="31"/>
      <c r="V180" s="31"/>
      <c r="W180" s="31"/>
      <c r="X180" s="31"/>
      <c r="Y180" s="31"/>
      <c r="Z180" s="31"/>
      <c r="AA180" s="31"/>
      <c r="AB180" s="31"/>
      <c r="AC180" s="31"/>
      <c r="AD180" s="31"/>
      <c r="AE180" s="31"/>
      <c r="AT180" s="14" t="s">
        <v>188</v>
      </c>
      <c r="AU180" s="14" t="s">
        <v>80</v>
      </c>
    </row>
    <row r="181" spans="1:65" s="2" customFormat="1" ht="16.5" customHeight="1">
      <c r="A181" s="31"/>
      <c r="B181" s="32"/>
      <c r="C181" s="200" t="s">
        <v>307</v>
      </c>
      <c r="D181" s="200" t="s">
        <v>260</v>
      </c>
      <c r="E181" s="201" t="s">
        <v>308</v>
      </c>
      <c r="F181" s="202" t="s">
        <v>309</v>
      </c>
      <c r="G181" s="203" t="s">
        <v>305</v>
      </c>
      <c r="H181" s="204">
        <v>680</v>
      </c>
      <c r="I181" s="205"/>
      <c r="J181" s="206">
        <f>ROUND(I181*H181,2)</f>
        <v>0</v>
      </c>
      <c r="K181" s="202" t="s">
        <v>183</v>
      </c>
      <c r="L181" s="36"/>
      <c r="M181" s="207" t="s">
        <v>1</v>
      </c>
      <c r="N181" s="208" t="s">
        <v>38</v>
      </c>
      <c r="O181" s="68"/>
      <c r="P181" s="177">
        <f>O181*H181</f>
        <v>0</v>
      </c>
      <c r="Q181" s="177">
        <v>0</v>
      </c>
      <c r="R181" s="177">
        <f>Q181*H181</f>
        <v>0</v>
      </c>
      <c r="S181" s="177">
        <v>0</v>
      </c>
      <c r="T181" s="178">
        <f>S181*H181</f>
        <v>0</v>
      </c>
      <c r="U181" s="31"/>
      <c r="V181" s="31"/>
      <c r="W181" s="31"/>
      <c r="X181" s="31"/>
      <c r="Y181" s="31"/>
      <c r="Z181" s="31"/>
      <c r="AA181" s="31"/>
      <c r="AB181" s="31"/>
      <c r="AC181" s="31"/>
      <c r="AD181" s="31"/>
      <c r="AE181" s="31"/>
      <c r="AR181" s="179" t="s">
        <v>80</v>
      </c>
      <c r="AT181" s="179" t="s">
        <v>260</v>
      </c>
      <c r="AU181" s="179" t="s">
        <v>80</v>
      </c>
      <c r="AY181" s="14" t="s">
        <v>185</v>
      </c>
      <c r="BE181" s="180">
        <f>IF(N181="základní",J181,0)</f>
        <v>0</v>
      </c>
      <c r="BF181" s="180">
        <f>IF(N181="snížená",J181,0)</f>
        <v>0</v>
      </c>
      <c r="BG181" s="180">
        <f>IF(N181="zákl. přenesená",J181,0)</f>
        <v>0</v>
      </c>
      <c r="BH181" s="180">
        <f>IF(N181="sníž. přenesená",J181,0)</f>
        <v>0</v>
      </c>
      <c r="BI181" s="180">
        <f>IF(N181="nulová",J181,0)</f>
        <v>0</v>
      </c>
      <c r="BJ181" s="14" t="s">
        <v>80</v>
      </c>
      <c r="BK181" s="180">
        <f>ROUND(I181*H181,2)</f>
        <v>0</v>
      </c>
      <c r="BL181" s="14" t="s">
        <v>80</v>
      </c>
      <c r="BM181" s="179" t="s">
        <v>310</v>
      </c>
    </row>
    <row r="182" spans="1:65" s="2" customFormat="1" ht="11.25">
      <c r="A182" s="31"/>
      <c r="B182" s="32"/>
      <c r="C182" s="33"/>
      <c r="D182" s="181" t="s">
        <v>188</v>
      </c>
      <c r="E182" s="33"/>
      <c r="F182" s="182" t="s">
        <v>309</v>
      </c>
      <c r="G182" s="33"/>
      <c r="H182" s="33"/>
      <c r="I182" s="183"/>
      <c r="J182" s="33"/>
      <c r="K182" s="33"/>
      <c r="L182" s="36"/>
      <c r="M182" s="184"/>
      <c r="N182" s="185"/>
      <c r="O182" s="68"/>
      <c r="P182" s="68"/>
      <c r="Q182" s="68"/>
      <c r="R182" s="68"/>
      <c r="S182" s="68"/>
      <c r="T182" s="69"/>
      <c r="U182" s="31"/>
      <c r="V182" s="31"/>
      <c r="W182" s="31"/>
      <c r="X182" s="31"/>
      <c r="Y182" s="31"/>
      <c r="Z182" s="31"/>
      <c r="AA182" s="31"/>
      <c r="AB182" s="31"/>
      <c r="AC182" s="31"/>
      <c r="AD182" s="31"/>
      <c r="AE182" s="31"/>
      <c r="AT182" s="14" t="s">
        <v>188</v>
      </c>
      <c r="AU182" s="14" t="s">
        <v>80</v>
      </c>
    </row>
    <row r="183" spans="1:65" s="2" customFormat="1" ht="33" customHeight="1">
      <c r="A183" s="31"/>
      <c r="B183" s="32"/>
      <c r="C183" s="200" t="s">
        <v>311</v>
      </c>
      <c r="D183" s="200" t="s">
        <v>260</v>
      </c>
      <c r="E183" s="201" t="s">
        <v>312</v>
      </c>
      <c r="F183" s="202" t="s">
        <v>313</v>
      </c>
      <c r="G183" s="203" t="s">
        <v>182</v>
      </c>
      <c r="H183" s="204">
        <v>12</v>
      </c>
      <c r="I183" s="205"/>
      <c r="J183" s="206">
        <f>ROUND(I183*H183,2)</f>
        <v>0</v>
      </c>
      <c r="K183" s="202" t="s">
        <v>183</v>
      </c>
      <c r="L183" s="36"/>
      <c r="M183" s="207" t="s">
        <v>1</v>
      </c>
      <c r="N183" s="208" t="s">
        <v>38</v>
      </c>
      <c r="O183" s="68"/>
      <c r="P183" s="177">
        <f>O183*H183</f>
        <v>0</v>
      </c>
      <c r="Q183" s="177">
        <v>0</v>
      </c>
      <c r="R183" s="177">
        <f>Q183*H183</f>
        <v>0</v>
      </c>
      <c r="S183" s="177">
        <v>0</v>
      </c>
      <c r="T183" s="178">
        <f>S183*H183</f>
        <v>0</v>
      </c>
      <c r="U183" s="31"/>
      <c r="V183" s="31"/>
      <c r="W183" s="31"/>
      <c r="X183" s="31"/>
      <c r="Y183" s="31"/>
      <c r="Z183" s="31"/>
      <c r="AA183" s="31"/>
      <c r="AB183" s="31"/>
      <c r="AC183" s="31"/>
      <c r="AD183" s="31"/>
      <c r="AE183" s="31"/>
      <c r="AR183" s="179" t="s">
        <v>80</v>
      </c>
      <c r="AT183" s="179" t="s">
        <v>260</v>
      </c>
      <c r="AU183" s="179" t="s">
        <v>80</v>
      </c>
      <c r="AY183" s="14" t="s">
        <v>185</v>
      </c>
      <c r="BE183" s="180">
        <f>IF(N183="základní",J183,0)</f>
        <v>0</v>
      </c>
      <c r="BF183" s="180">
        <f>IF(N183="snížená",J183,0)</f>
        <v>0</v>
      </c>
      <c r="BG183" s="180">
        <f>IF(N183="zákl. přenesená",J183,0)</f>
        <v>0</v>
      </c>
      <c r="BH183" s="180">
        <f>IF(N183="sníž. přenesená",J183,0)</f>
        <v>0</v>
      </c>
      <c r="BI183" s="180">
        <f>IF(N183="nulová",J183,0)</f>
        <v>0</v>
      </c>
      <c r="BJ183" s="14" t="s">
        <v>80</v>
      </c>
      <c r="BK183" s="180">
        <f>ROUND(I183*H183,2)</f>
        <v>0</v>
      </c>
      <c r="BL183" s="14" t="s">
        <v>80</v>
      </c>
      <c r="BM183" s="179" t="s">
        <v>314</v>
      </c>
    </row>
    <row r="184" spans="1:65" s="2" customFormat="1" ht="58.5">
      <c r="A184" s="31"/>
      <c r="B184" s="32"/>
      <c r="C184" s="33"/>
      <c r="D184" s="181" t="s">
        <v>188</v>
      </c>
      <c r="E184" s="33"/>
      <c r="F184" s="182" t="s">
        <v>315</v>
      </c>
      <c r="G184" s="33"/>
      <c r="H184" s="33"/>
      <c r="I184" s="183"/>
      <c r="J184" s="33"/>
      <c r="K184" s="33"/>
      <c r="L184" s="36"/>
      <c r="M184" s="184"/>
      <c r="N184" s="185"/>
      <c r="O184" s="68"/>
      <c r="P184" s="68"/>
      <c r="Q184" s="68"/>
      <c r="R184" s="68"/>
      <c r="S184" s="68"/>
      <c r="T184" s="69"/>
      <c r="U184" s="31"/>
      <c r="V184" s="31"/>
      <c r="W184" s="31"/>
      <c r="X184" s="31"/>
      <c r="Y184" s="31"/>
      <c r="Z184" s="31"/>
      <c r="AA184" s="31"/>
      <c r="AB184" s="31"/>
      <c r="AC184" s="31"/>
      <c r="AD184" s="31"/>
      <c r="AE184" s="31"/>
      <c r="AT184" s="14" t="s">
        <v>188</v>
      </c>
      <c r="AU184" s="14" t="s">
        <v>80</v>
      </c>
    </row>
    <row r="185" spans="1:65" s="2" customFormat="1" ht="16.5" customHeight="1">
      <c r="A185" s="31"/>
      <c r="B185" s="32"/>
      <c r="C185" s="200" t="s">
        <v>316</v>
      </c>
      <c r="D185" s="200" t="s">
        <v>260</v>
      </c>
      <c r="E185" s="201" t="s">
        <v>317</v>
      </c>
      <c r="F185" s="202" t="s">
        <v>318</v>
      </c>
      <c r="G185" s="203" t="s">
        <v>182</v>
      </c>
      <c r="H185" s="204">
        <v>1</v>
      </c>
      <c r="I185" s="205"/>
      <c r="J185" s="206">
        <f>ROUND(I185*H185,2)</f>
        <v>0</v>
      </c>
      <c r="K185" s="202" t="s">
        <v>183</v>
      </c>
      <c r="L185" s="36"/>
      <c r="M185" s="207" t="s">
        <v>1</v>
      </c>
      <c r="N185" s="208" t="s">
        <v>38</v>
      </c>
      <c r="O185" s="68"/>
      <c r="P185" s="177">
        <f>O185*H185</f>
        <v>0</v>
      </c>
      <c r="Q185" s="177">
        <v>0</v>
      </c>
      <c r="R185" s="177">
        <f>Q185*H185</f>
        <v>0</v>
      </c>
      <c r="S185" s="177">
        <v>0</v>
      </c>
      <c r="T185" s="178">
        <f>S185*H185</f>
        <v>0</v>
      </c>
      <c r="U185" s="31"/>
      <c r="V185" s="31"/>
      <c r="W185" s="31"/>
      <c r="X185" s="31"/>
      <c r="Y185" s="31"/>
      <c r="Z185" s="31"/>
      <c r="AA185" s="31"/>
      <c r="AB185" s="31"/>
      <c r="AC185" s="31"/>
      <c r="AD185" s="31"/>
      <c r="AE185" s="31"/>
      <c r="AR185" s="179" t="s">
        <v>80</v>
      </c>
      <c r="AT185" s="179" t="s">
        <v>260</v>
      </c>
      <c r="AU185" s="179" t="s">
        <v>80</v>
      </c>
      <c r="AY185" s="14" t="s">
        <v>185</v>
      </c>
      <c r="BE185" s="180">
        <f>IF(N185="základní",J185,0)</f>
        <v>0</v>
      </c>
      <c r="BF185" s="180">
        <f>IF(N185="snížená",J185,0)</f>
        <v>0</v>
      </c>
      <c r="BG185" s="180">
        <f>IF(N185="zákl. přenesená",J185,0)</f>
        <v>0</v>
      </c>
      <c r="BH185" s="180">
        <f>IF(N185="sníž. přenesená",J185,0)</f>
        <v>0</v>
      </c>
      <c r="BI185" s="180">
        <f>IF(N185="nulová",J185,0)</f>
        <v>0</v>
      </c>
      <c r="BJ185" s="14" t="s">
        <v>80</v>
      </c>
      <c r="BK185" s="180">
        <f>ROUND(I185*H185,2)</f>
        <v>0</v>
      </c>
      <c r="BL185" s="14" t="s">
        <v>80</v>
      </c>
      <c r="BM185" s="179" t="s">
        <v>319</v>
      </c>
    </row>
    <row r="186" spans="1:65" s="2" customFormat="1" ht="19.5">
      <c r="A186" s="31"/>
      <c r="B186" s="32"/>
      <c r="C186" s="33"/>
      <c r="D186" s="181" t="s">
        <v>188</v>
      </c>
      <c r="E186" s="33"/>
      <c r="F186" s="182" t="s">
        <v>320</v>
      </c>
      <c r="G186" s="33"/>
      <c r="H186" s="33"/>
      <c r="I186" s="183"/>
      <c r="J186" s="33"/>
      <c r="K186" s="33"/>
      <c r="L186" s="36"/>
      <c r="M186" s="184"/>
      <c r="N186" s="185"/>
      <c r="O186" s="68"/>
      <c r="P186" s="68"/>
      <c r="Q186" s="68"/>
      <c r="R186" s="68"/>
      <c r="S186" s="68"/>
      <c r="T186" s="69"/>
      <c r="U186" s="31"/>
      <c r="V186" s="31"/>
      <c r="W186" s="31"/>
      <c r="X186" s="31"/>
      <c r="Y186" s="31"/>
      <c r="Z186" s="31"/>
      <c r="AA186" s="31"/>
      <c r="AB186" s="31"/>
      <c r="AC186" s="31"/>
      <c r="AD186" s="31"/>
      <c r="AE186" s="31"/>
      <c r="AT186" s="14" t="s">
        <v>188</v>
      </c>
      <c r="AU186" s="14" t="s">
        <v>80</v>
      </c>
    </row>
    <row r="187" spans="1:65" s="2" customFormat="1" ht="24">
      <c r="A187" s="31"/>
      <c r="B187" s="32"/>
      <c r="C187" s="200" t="s">
        <v>321</v>
      </c>
      <c r="D187" s="200" t="s">
        <v>260</v>
      </c>
      <c r="E187" s="201" t="s">
        <v>322</v>
      </c>
      <c r="F187" s="202" t="s">
        <v>323</v>
      </c>
      <c r="G187" s="203" t="s">
        <v>182</v>
      </c>
      <c r="H187" s="204">
        <v>1</v>
      </c>
      <c r="I187" s="205"/>
      <c r="J187" s="206">
        <f>ROUND(I187*H187,2)</f>
        <v>0</v>
      </c>
      <c r="K187" s="202" t="s">
        <v>183</v>
      </c>
      <c r="L187" s="36"/>
      <c r="M187" s="207" t="s">
        <v>1</v>
      </c>
      <c r="N187" s="208" t="s">
        <v>38</v>
      </c>
      <c r="O187" s="68"/>
      <c r="P187" s="177">
        <f>O187*H187</f>
        <v>0</v>
      </c>
      <c r="Q187" s="177">
        <v>0</v>
      </c>
      <c r="R187" s="177">
        <f>Q187*H187</f>
        <v>0</v>
      </c>
      <c r="S187" s="177">
        <v>0</v>
      </c>
      <c r="T187" s="178">
        <f>S187*H187</f>
        <v>0</v>
      </c>
      <c r="U187" s="31"/>
      <c r="V187" s="31"/>
      <c r="W187" s="31"/>
      <c r="X187" s="31"/>
      <c r="Y187" s="31"/>
      <c r="Z187" s="31"/>
      <c r="AA187" s="31"/>
      <c r="AB187" s="31"/>
      <c r="AC187" s="31"/>
      <c r="AD187" s="31"/>
      <c r="AE187" s="31"/>
      <c r="AR187" s="179" t="s">
        <v>80</v>
      </c>
      <c r="AT187" s="179" t="s">
        <v>260</v>
      </c>
      <c r="AU187" s="179" t="s">
        <v>80</v>
      </c>
      <c r="AY187" s="14" t="s">
        <v>185</v>
      </c>
      <c r="BE187" s="180">
        <f>IF(N187="základní",J187,0)</f>
        <v>0</v>
      </c>
      <c r="BF187" s="180">
        <f>IF(N187="snížená",J187,0)</f>
        <v>0</v>
      </c>
      <c r="BG187" s="180">
        <f>IF(N187="zákl. přenesená",J187,0)</f>
        <v>0</v>
      </c>
      <c r="BH187" s="180">
        <f>IF(N187="sníž. přenesená",J187,0)</f>
        <v>0</v>
      </c>
      <c r="BI187" s="180">
        <f>IF(N187="nulová",J187,0)</f>
        <v>0</v>
      </c>
      <c r="BJ187" s="14" t="s">
        <v>80</v>
      </c>
      <c r="BK187" s="180">
        <f>ROUND(I187*H187,2)</f>
        <v>0</v>
      </c>
      <c r="BL187" s="14" t="s">
        <v>80</v>
      </c>
      <c r="BM187" s="179" t="s">
        <v>324</v>
      </c>
    </row>
    <row r="188" spans="1:65" s="2" customFormat="1" ht="19.5">
      <c r="A188" s="31"/>
      <c r="B188" s="32"/>
      <c r="C188" s="33"/>
      <c r="D188" s="181" t="s">
        <v>188</v>
      </c>
      <c r="E188" s="33"/>
      <c r="F188" s="182" t="s">
        <v>323</v>
      </c>
      <c r="G188" s="33"/>
      <c r="H188" s="33"/>
      <c r="I188" s="183"/>
      <c r="J188" s="33"/>
      <c r="K188" s="33"/>
      <c r="L188" s="36"/>
      <c r="M188" s="184"/>
      <c r="N188" s="185"/>
      <c r="O188" s="68"/>
      <c r="P188" s="68"/>
      <c r="Q188" s="68"/>
      <c r="R188" s="68"/>
      <c r="S188" s="68"/>
      <c r="T188" s="69"/>
      <c r="U188" s="31"/>
      <c r="V188" s="31"/>
      <c r="W188" s="31"/>
      <c r="X188" s="31"/>
      <c r="Y188" s="31"/>
      <c r="Z188" s="31"/>
      <c r="AA188" s="31"/>
      <c r="AB188" s="31"/>
      <c r="AC188" s="31"/>
      <c r="AD188" s="31"/>
      <c r="AE188" s="31"/>
      <c r="AT188" s="14" t="s">
        <v>188</v>
      </c>
      <c r="AU188" s="14" t="s">
        <v>80</v>
      </c>
    </row>
    <row r="189" spans="1:65" s="2" customFormat="1" ht="21.75" customHeight="1">
      <c r="A189" s="31"/>
      <c r="B189" s="32"/>
      <c r="C189" s="200" t="s">
        <v>325</v>
      </c>
      <c r="D189" s="200" t="s">
        <v>260</v>
      </c>
      <c r="E189" s="201" t="s">
        <v>326</v>
      </c>
      <c r="F189" s="202" t="s">
        <v>327</v>
      </c>
      <c r="G189" s="203" t="s">
        <v>182</v>
      </c>
      <c r="H189" s="204">
        <v>1</v>
      </c>
      <c r="I189" s="205"/>
      <c r="J189" s="206">
        <f>ROUND(I189*H189,2)</f>
        <v>0</v>
      </c>
      <c r="K189" s="202" t="s">
        <v>183</v>
      </c>
      <c r="L189" s="36"/>
      <c r="M189" s="207" t="s">
        <v>1</v>
      </c>
      <c r="N189" s="208" t="s">
        <v>38</v>
      </c>
      <c r="O189" s="68"/>
      <c r="P189" s="177">
        <f>O189*H189</f>
        <v>0</v>
      </c>
      <c r="Q189" s="177">
        <v>0</v>
      </c>
      <c r="R189" s="177">
        <f>Q189*H189</f>
        <v>0</v>
      </c>
      <c r="S189" s="177">
        <v>0</v>
      </c>
      <c r="T189" s="178">
        <f>S189*H189</f>
        <v>0</v>
      </c>
      <c r="U189" s="31"/>
      <c r="V189" s="31"/>
      <c r="W189" s="31"/>
      <c r="X189" s="31"/>
      <c r="Y189" s="31"/>
      <c r="Z189" s="31"/>
      <c r="AA189" s="31"/>
      <c r="AB189" s="31"/>
      <c r="AC189" s="31"/>
      <c r="AD189" s="31"/>
      <c r="AE189" s="31"/>
      <c r="AR189" s="179" t="s">
        <v>80</v>
      </c>
      <c r="AT189" s="179" t="s">
        <v>260</v>
      </c>
      <c r="AU189" s="179" t="s">
        <v>80</v>
      </c>
      <c r="AY189" s="14" t="s">
        <v>185</v>
      </c>
      <c r="BE189" s="180">
        <f>IF(N189="základní",J189,0)</f>
        <v>0</v>
      </c>
      <c r="BF189" s="180">
        <f>IF(N189="snížená",J189,0)</f>
        <v>0</v>
      </c>
      <c r="BG189" s="180">
        <f>IF(N189="zákl. přenesená",J189,0)</f>
        <v>0</v>
      </c>
      <c r="BH189" s="180">
        <f>IF(N189="sníž. přenesená",J189,0)</f>
        <v>0</v>
      </c>
      <c r="BI189" s="180">
        <f>IF(N189="nulová",J189,0)</f>
        <v>0</v>
      </c>
      <c r="BJ189" s="14" t="s">
        <v>80</v>
      </c>
      <c r="BK189" s="180">
        <f>ROUND(I189*H189,2)</f>
        <v>0</v>
      </c>
      <c r="BL189" s="14" t="s">
        <v>80</v>
      </c>
      <c r="BM189" s="179" t="s">
        <v>328</v>
      </c>
    </row>
    <row r="190" spans="1:65" s="2" customFormat="1" ht="11.25">
      <c r="A190" s="31"/>
      <c r="B190" s="32"/>
      <c r="C190" s="33"/>
      <c r="D190" s="181" t="s">
        <v>188</v>
      </c>
      <c r="E190" s="33"/>
      <c r="F190" s="182" t="s">
        <v>327</v>
      </c>
      <c r="G190" s="33"/>
      <c r="H190" s="33"/>
      <c r="I190" s="183"/>
      <c r="J190" s="33"/>
      <c r="K190" s="33"/>
      <c r="L190" s="36"/>
      <c r="M190" s="184"/>
      <c r="N190" s="185"/>
      <c r="O190" s="68"/>
      <c r="P190" s="68"/>
      <c r="Q190" s="68"/>
      <c r="R190" s="68"/>
      <c r="S190" s="68"/>
      <c r="T190" s="69"/>
      <c r="U190" s="31"/>
      <c r="V190" s="31"/>
      <c r="W190" s="31"/>
      <c r="X190" s="31"/>
      <c r="Y190" s="31"/>
      <c r="Z190" s="31"/>
      <c r="AA190" s="31"/>
      <c r="AB190" s="31"/>
      <c r="AC190" s="31"/>
      <c r="AD190" s="31"/>
      <c r="AE190" s="31"/>
      <c r="AT190" s="14" t="s">
        <v>188</v>
      </c>
      <c r="AU190" s="14" t="s">
        <v>80</v>
      </c>
    </row>
    <row r="191" spans="1:65" s="2" customFormat="1" ht="16.5" customHeight="1">
      <c r="A191" s="31"/>
      <c r="B191" s="32"/>
      <c r="C191" s="200" t="s">
        <v>329</v>
      </c>
      <c r="D191" s="200" t="s">
        <v>260</v>
      </c>
      <c r="E191" s="201" t="s">
        <v>330</v>
      </c>
      <c r="F191" s="202" t="s">
        <v>331</v>
      </c>
      <c r="G191" s="203" t="s">
        <v>182</v>
      </c>
      <c r="H191" s="204">
        <v>1</v>
      </c>
      <c r="I191" s="205"/>
      <c r="J191" s="206">
        <f>ROUND(I191*H191,2)</f>
        <v>0</v>
      </c>
      <c r="K191" s="202" t="s">
        <v>183</v>
      </c>
      <c r="L191" s="36"/>
      <c r="M191" s="207" t="s">
        <v>1</v>
      </c>
      <c r="N191" s="208" t="s">
        <v>38</v>
      </c>
      <c r="O191" s="68"/>
      <c r="P191" s="177">
        <f>O191*H191</f>
        <v>0</v>
      </c>
      <c r="Q191" s="177">
        <v>0</v>
      </c>
      <c r="R191" s="177">
        <f>Q191*H191</f>
        <v>0</v>
      </c>
      <c r="S191" s="177">
        <v>0</v>
      </c>
      <c r="T191" s="178">
        <f>S191*H191</f>
        <v>0</v>
      </c>
      <c r="U191" s="31"/>
      <c r="V191" s="31"/>
      <c r="W191" s="31"/>
      <c r="X191" s="31"/>
      <c r="Y191" s="31"/>
      <c r="Z191" s="31"/>
      <c r="AA191" s="31"/>
      <c r="AB191" s="31"/>
      <c r="AC191" s="31"/>
      <c r="AD191" s="31"/>
      <c r="AE191" s="31"/>
      <c r="AR191" s="179" t="s">
        <v>80</v>
      </c>
      <c r="AT191" s="179" t="s">
        <v>260</v>
      </c>
      <c r="AU191" s="179" t="s">
        <v>80</v>
      </c>
      <c r="AY191" s="14" t="s">
        <v>185</v>
      </c>
      <c r="BE191" s="180">
        <f>IF(N191="základní",J191,0)</f>
        <v>0</v>
      </c>
      <c r="BF191" s="180">
        <f>IF(N191="snížená",J191,0)</f>
        <v>0</v>
      </c>
      <c r="BG191" s="180">
        <f>IF(N191="zákl. přenesená",J191,0)</f>
        <v>0</v>
      </c>
      <c r="BH191" s="180">
        <f>IF(N191="sníž. přenesená",J191,0)</f>
        <v>0</v>
      </c>
      <c r="BI191" s="180">
        <f>IF(N191="nulová",J191,0)</f>
        <v>0</v>
      </c>
      <c r="BJ191" s="14" t="s">
        <v>80</v>
      </c>
      <c r="BK191" s="180">
        <f>ROUND(I191*H191,2)</f>
        <v>0</v>
      </c>
      <c r="BL191" s="14" t="s">
        <v>80</v>
      </c>
      <c r="BM191" s="179" t="s">
        <v>332</v>
      </c>
    </row>
    <row r="192" spans="1:65" s="2" customFormat="1" ht="11.25">
      <c r="A192" s="31"/>
      <c r="B192" s="32"/>
      <c r="C192" s="33"/>
      <c r="D192" s="181" t="s">
        <v>188</v>
      </c>
      <c r="E192" s="33"/>
      <c r="F192" s="182" t="s">
        <v>331</v>
      </c>
      <c r="G192" s="33"/>
      <c r="H192" s="33"/>
      <c r="I192" s="183"/>
      <c r="J192" s="33"/>
      <c r="K192" s="33"/>
      <c r="L192" s="36"/>
      <c r="M192" s="184"/>
      <c r="N192" s="185"/>
      <c r="O192" s="68"/>
      <c r="P192" s="68"/>
      <c r="Q192" s="68"/>
      <c r="R192" s="68"/>
      <c r="S192" s="68"/>
      <c r="T192" s="69"/>
      <c r="U192" s="31"/>
      <c r="V192" s="31"/>
      <c r="W192" s="31"/>
      <c r="X192" s="31"/>
      <c r="Y192" s="31"/>
      <c r="Z192" s="31"/>
      <c r="AA192" s="31"/>
      <c r="AB192" s="31"/>
      <c r="AC192" s="31"/>
      <c r="AD192" s="31"/>
      <c r="AE192" s="31"/>
      <c r="AT192" s="14" t="s">
        <v>188</v>
      </c>
      <c r="AU192" s="14" t="s">
        <v>80</v>
      </c>
    </row>
    <row r="193" spans="1:65" s="2" customFormat="1" ht="24">
      <c r="A193" s="31"/>
      <c r="B193" s="32"/>
      <c r="C193" s="200" t="s">
        <v>333</v>
      </c>
      <c r="D193" s="200" t="s">
        <v>260</v>
      </c>
      <c r="E193" s="201" t="s">
        <v>334</v>
      </c>
      <c r="F193" s="202" t="s">
        <v>335</v>
      </c>
      <c r="G193" s="203" t="s">
        <v>182</v>
      </c>
      <c r="H193" s="204">
        <v>1</v>
      </c>
      <c r="I193" s="205"/>
      <c r="J193" s="206">
        <f>ROUND(I193*H193,2)</f>
        <v>0</v>
      </c>
      <c r="K193" s="202" t="s">
        <v>183</v>
      </c>
      <c r="L193" s="36"/>
      <c r="M193" s="207" t="s">
        <v>1</v>
      </c>
      <c r="N193" s="208" t="s">
        <v>38</v>
      </c>
      <c r="O193" s="68"/>
      <c r="P193" s="177">
        <f>O193*H193</f>
        <v>0</v>
      </c>
      <c r="Q193" s="177">
        <v>0</v>
      </c>
      <c r="R193" s="177">
        <f>Q193*H193</f>
        <v>0</v>
      </c>
      <c r="S193" s="177">
        <v>0</v>
      </c>
      <c r="T193" s="178">
        <f>S193*H193</f>
        <v>0</v>
      </c>
      <c r="U193" s="31"/>
      <c r="V193" s="31"/>
      <c r="W193" s="31"/>
      <c r="X193" s="31"/>
      <c r="Y193" s="31"/>
      <c r="Z193" s="31"/>
      <c r="AA193" s="31"/>
      <c r="AB193" s="31"/>
      <c r="AC193" s="31"/>
      <c r="AD193" s="31"/>
      <c r="AE193" s="31"/>
      <c r="AR193" s="179" t="s">
        <v>80</v>
      </c>
      <c r="AT193" s="179" t="s">
        <v>260</v>
      </c>
      <c r="AU193" s="179" t="s">
        <v>80</v>
      </c>
      <c r="AY193" s="14" t="s">
        <v>185</v>
      </c>
      <c r="BE193" s="180">
        <f>IF(N193="základní",J193,0)</f>
        <v>0</v>
      </c>
      <c r="BF193" s="180">
        <f>IF(N193="snížená",J193,0)</f>
        <v>0</v>
      </c>
      <c r="BG193" s="180">
        <f>IF(N193="zákl. přenesená",J193,0)</f>
        <v>0</v>
      </c>
      <c r="BH193" s="180">
        <f>IF(N193="sníž. přenesená",J193,0)</f>
        <v>0</v>
      </c>
      <c r="BI193" s="180">
        <f>IF(N193="nulová",J193,0)</f>
        <v>0</v>
      </c>
      <c r="BJ193" s="14" t="s">
        <v>80</v>
      </c>
      <c r="BK193" s="180">
        <f>ROUND(I193*H193,2)</f>
        <v>0</v>
      </c>
      <c r="BL193" s="14" t="s">
        <v>80</v>
      </c>
      <c r="BM193" s="179" t="s">
        <v>336</v>
      </c>
    </row>
    <row r="194" spans="1:65" s="2" customFormat="1" ht="11.25">
      <c r="A194" s="31"/>
      <c r="B194" s="32"/>
      <c r="C194" s="33"/>
      <c r="D194" s="181" t="s">
        <v>188</v>
      </c>
      <c r="E194" s="33"/>
      <c r="F194" s="182" t="s">
        <v>335</v>
      </c>
      <c r="G194" s="33"/>
      <c r="H194" s="33"/>
      <c r="I194" s="183"/>
      <c r="J194" s="33"/>
      <c r="K194" s="33"/>
      <c r="L194" s="36"/>
      <c r="M194" s="184"/>
      <c r="N194" s="185"/>
      <c r="O194" s="68"/>
      <c r="P194" s="68"/>
      <c r="Q194" s="68"/>
      <c r="R194" s="68"/>
      <c r="S194" s="68"/>
      <c r="T194" s="69"/>
      <c r="U194" s="31"/>
      <c r="V194" s="31"/>
      <c r="W194" s="31"/>
      <c r="X194" s="31"/>
      <c r="Y194" s="31"/>
      <c r="Z194" s="31"/>
      <c r="AA194" s="31"/>
      <c r="AB194" s="31"/>
      <c r="AC194" s="31"/>
      <c r="AD194" s="31"/>
      <c r="AE194" s="31"/>
      <c r="AT194" s="14" t="s">
        <v>188</v>
      </c>
      <c r="AU194" s="14" t="s">
        <v>80</v>
      </c>
    </row>
    <row r="195" spans="1:65" s="2" customFormat="1" ht="24">
      <c r="A195" s="31"/>
      <c r="B195" s="32"/>
      <c r="C195" s="200" t="s">
        <v>337</v>
      </c>
      <c r="D195" s="200" t="s">
        <v>260</v>
      </c>
      <c r="E195" s="201" t="s">
        <v>338</v>
      </c>
      <c r="F195" s="202" t="s">
        <v>339</v>
      </c>
      <c r="G195" s="203" t="s">
        <v>182</v>
      </c>
      <c r="H195" s="204">
        <v>1</v>
      </c>
      <c r="I195" s="205"/>
      <c r="J195" s="206">
        <f>ROUND(I195*H195,2)</f>
        <v>0</v>
      </c>
      <c r="K195" s="202" t="s">
        <v>183</v>
      </c>
      <c r="L195" s="36"/>
      <c r="M195" s="207" t="s">
        <v>1</v>
      </c>
      <c r="N195" s="208" t="s">
        <v>38</v>
      </c>
      <c r="O195" s="68"/>
      <c r="P195" s="177">
        <f>O195*H195</f>
        <v>0</v>
      </c>
      <c r="Q195" s="177">
        <v>0</v>
      </c>
      <c r="R195" s="177">
        <f>Q195*H195</f>
        <v>0</v>
      </c>
      <c r="S195" s="177">
        <v>0</v>
      </c>
      <c r="T195" s="178">
        <f>S195*H195</f>
        <v>0</v>
      </c>
      <c r="U195" s="31"/>
      <c r="V195" s="31"/>
      <c r="W195" s="31"/>
      <c r="X195" s="31"/>
      <c r="Y195" s="31"/>
      <c r="Z195" s="31"/>
      <c r="AA195" s="31"/>
      <c r="AB195" s="31"/>
      <c r="AC195" s="31"/>
      <c r="AD195" s="31"/>
      <c r="AE195" s="31"/>
      <c r="AR195" s="179" t="s">
        <v>80</v>
      </c>
      <c r="AT195" s="179" t="s">
        <v>260</v>
      </c>
      <c r="AU195" s="179" t="s">
        <v>80</v>
      </c>
      <c r="AY195" s="14" t="s">
        <v>185</v>
      </c>
      <c r="BE195" s="180">
        <f>IF(N195="základní",J195,0)</f>
        <v>0</v>
      </c>
      <c r="BF195" s="180">
        <f>IF(N195="snížená",J195,0)</f>
        <v>0</v>
      </c>
      <c r="BG195" s="180">
        <f>IF(N195="zákl. přenesená",J195,0)</f>
        <v>0</v>
      </c>
      <c r="BH195" s="180">
        <f>IF(N195="sníž. přenesená",J195,0)</f>
        <v>0</v>
      </c>
      <c r="BI195" s="180">
        <f>IF(N195="nulová",J195,0)</f>
        <v>0</v>
      </c>
      <c r="BJ195" s="14" t="s">
        <v>80</v>
      </c>
      <c r="BK195" s="180">
        <f>ROUND(I195*H195,2)</f>
        <v>0</v>
      </c>
      <c r="BL195" s="14" t="s">
        <v>80</v>
      </c>
      <c r="BM195" s="179" t="s">
        <v>340</v>
      </c>
    </row>
    <row r="196" spans="1:65" s="2" customFormat="1" ht="11.25">
      <c r="A196" s="31"/>
      <c r="B196" s="32"/>
      <c r="C196" s="33"/>
      <c r="D196" s="181" t="s">
        <v>188</v>
      </c>
      <c r="E196" s="33"/>
      <c r="F196" s="182" t="s">
        <v>339</v>
      </c>
      <c r="G196" s="33"/>
      <c r="H196" s="33"/>
      <c r="I196" s="183"/>
      <c r="J196" s="33"/>
      <c r="K196" s="33"/>
      <c r="L196" s="36"/>
      <c r="M196" s="184"/>
      <c r="N196" s="185"/>
      <c r="O196" s="68"/>
      <c r="P196" s="68"/>
      <c r="Q196" s="68"/>
      <c r="R196" s="68"/>
      <c r="S196" s="68"/>
      <c r="T196" s="69"/>
      <c r="U196" s="31"/>
      <c r="V196" s="31"/>
      <c r="W196" s="31"/>
      <c r="X196" s="31"/>
      <c r="Y196" s="31"/>
      <c r="Z196" s="31"/>
      <c r="AA196" s="31"/>
      <c r="AB196" s="31"/>
      <c r="AC196" s="31"/>
      <c r="AD196" s="31"/>
      <c r="AE196" s="31"/>
      <c r="AT196" s="14" t="s">
        <v>188</v>
      </c>
      <c r="AU196" s="14" t="s">
        <v>80</v>
      </c>
    </row>
    <row r="197" spans="1:65" s="2" customFormat="1" ht="16.5" customHeight="1">
      <c r="A197" s="31"/>
      <c r="B197" s="32"/>
      <c r="C197" s="200" t="s">
        <v>341</v>
      </c>
      <c r="D197" s="200" t="s">
        <v>260</v>
      </c>
      <c r="E197" s="201" t="s">
        <v>342</v>
      </c>
      <c r="F197" s="202" t="s">
        <v>343</v>
      </c>
      <c r="G197" s="203" t="s">
        <v>182</v>
      </c>
      <c r="H197" s="204">
        <v>1</v>
      </c>
      <c r="I197" s="205"/>
      <c r="J197" s="206">
        <f>ROUND(I197*H197,2)</f>
        <v>0</v>
      </c>
      <c r="K197" s="202" t="s">
        <v>183</v>
      </c>
      <c r="L197" s="36"/>
      <c r="M197" s="207" t="s">
        <v>1</v>
      </c>
      <c r="N197" s="208" t="s">
        <v>38</v>
      </c>
      <c r="O197" s="68"/>
      <c r="P197" s="177">
        <f>O197*H197</f>
        <v>0</v>
      </c>
      <c r="Q197" s="177">
        <v>0</v>
      </c>
      <c r="R197" s="177">
        <f>Q197*H197</f>
        <v>0</v>
      </c>
      <c r="S197" s="177">
        <v>0</v>
      </c>
      <c r="T197" s="178">
        <f>S197*H197</f>
        <v>0</v>
      </c>
      <c r="U197" s="31"/>
      <c r="V197" s="31"/>
      <c r="W197" s="31"/>
      <c r="X197" s="31"/>
      <c r="Y197" s="31"/>
      <c r="Z197" s="31"/>
      <c r="AA197" s="31"/>
      <c r="AB197" s="31"/>
      <c r="AC197" s="31"/>
      <c r="AD197" s="31"/>
      <c r="AE197" s="31"/>
      <c r="AR197" s="179" t="s">
        <v>80</v>
      </c>
      <c r="AT197" s="179" t="s">
        <v>260</v>
      </c>
      <c r="AU197" s="179" t="s">
        <v>80</v>
      </c>
      <c r="AY197" s="14" t="s">
        <v>185</v>
      </c>
      <c r="BE197" s="180">
        <f>IF(N197="základní",J197,0)</f>
        <v>0</v>
      </c>
      <c r="BF197" s="180">
        <f>IF(N197="snížená",J197,0)</f>
        <v>0</v>
      </c>
      <c r="BG197" s="180">
        <f>IF(N197="zákl. přenesená",J197,0)</f>
        <v>0</v>
      </c>
      <c r="BH197" s="180">
        <f>IF(N197="sníž. přenesená",J197,0)</f>
        <v>0</v>
      </c>
      <c r="BI197" s="180">
        <f>IF(N197="nulová",J197,0)</f>
        <v>0</v>
      </c>
      <c r="BJ197" s="14" t="s">
        <v>80</v>
      </c>
      <c r="BK197" s="180">
        <f>ROUND(I197*H197,2)</f>
        <v>0</v>
      </c>
      <c r="BL197" s="14" t="s">
        <v>80</v>
      </c>
      <c r="BM197" s="179" t="s">
        <v>344</v>
      </c>
    </row>
    <row r="198" spans="1:65" s="2" customFormat="1" ht="11.25">
      <c r="A198" s="31"/>
      <c r="B198" s="32"/>
      <c r="C198" s="33"/>
      <c r="D198" s="181" t="s">
        <v>188</v>
      </c>
      <c r="E198" s="33"/>
      <c r="F198" s="182" t="s">
        <v>343</v>
      </c>
      <c r="G198" s="33"/>
      <c r="H198" s="33"/>
      <c r="I198" s="183"/>
      <c r="J198" s="33"/>
      <c r="K198" s="33"/>
      <c r="L198" s="36"/>
      <c r="M198" s="184"/>
      <c r="N198" s="185"/>
      <c r="O198" s="68"/>
      <c r="P198" s="68"/>
      <c r="Q198" s="68"/>
      <c r="R198" s="68"/>
      <c r="S198" s="68"/>
      <c r="T198" s="69"/>
      <c r="U198" s="31"/>
      <c r="V198" s="31"/>
      <c r="W198" s="31"/>
      <c r="X198" s="31"/>
      <c r="Y198" s="31"/>
      <c r="Z198" s="31"/>
      <c r="AA198" s="31"/>
      <c r="AB198" s="31"/>
      <c r="AC198" s="31"/>
      <c r="AD198" s="31"/>
      <c r="AE198" s="31"/>
      <c r="AT198" s="14" t="s">
        <v>188</v>
      </c>
      <c r="AU198" s="14" t="s">
        <v>80</v>
      </c>
    </row>
    <row r="199" spans="1:65" s="2" customFormat="1" ht="24">
      <c r="A199" s="31"/>
      <c r="B199" s="32"/>
      <c r="C199" s="200" t="s">
        <v>345</v>
      </c>
      <c r="D199" s="200" t="s">
        <v>260</v>
      </c>
      <c r="E199" s="201" t="s">
        <v>346</v>
      </c>
      <c r="F199" s="202" t="s">
        <v>347</v>
      </c>
      <c r="G199" s="203" t="s">
        <v>182</v>
      </c>
      <c r="H199" s="204">
        <v>1</v>
      </c>
      <c r="I199" s="205"/>
      <c r="J199" s="206">
        <f>ROUND(I199*H199,2)</f>
        <v>0</v>
      </c>
      <c r="K199" s="202" t="s">
        <v>183</v>
      </c>
      <c r="L199" s="36"/>
      <c r="M199" s="207" t="s">
        <v>1</v>
      </c>
      <c r="N199" s="208" t="s">
        <v>38</v>
      </c>
      <c r="O199" s="68"/>
      <c r="P199" s="177">
        <f>O199*H199</f>
        <v>0</v>
      </c>
      <c r="Q199" s="177">
        <v>0</v>
      </c>
      <c r="R199" s="177">
        <f>Q199*H199</f>
        <v>0</v>
      </c>
      <c r="S199" s="177">
        <v>0</v>
      </c>
      <c r="T199" s="178">
        <f>S199*H199</f>
        <v>0</v>
      </c>
      <c r="U199" s="31"/>
      <c r="V199" s="31"/>
      <c r="W199" s="31"/>
      <c r="X199" s="31"/>
      <c r="Y199" s="31"/>
      <c r="Z199" s="31"/>
      <c r="AA199" s="31"/>
      <c r="AB199" s="31"/>
      <c r="AC199" s="31"/>
      <c r="AD199" s="31"/>
      <c r="AE199" s="31"/>
      <c r="AR199" s="179" t="s">
        <v>80</v>
      </c>
      <c r="AT199" s="179" t="s">
        <v>260</v>
      </c>
      <c r="AU199" s="179" t="s">
        <v>80</v>
      </c>
      <c r="AY199" s="14" t="s">
        <v>185</v>
      </c>
      <c r="BE199" s="180">
        <f>IF(N199="základní",J199,0)</f>
        <v>0</v>
      </c>
      <c r="BF199" s="180">
        <f>IF(N199="snížená",J199,0)</f>
        <v>0</v>
      </c>
      <c r="BG199" s="180">
        <f>IF(N199="zákl. přenesená",J199,0)</f>
        <v>0</v>
      </c>
      <c r="BH199" s="180">
        <f>IF(N199="sníž. přenesená",J199,0)</f>
        <v>0</v>
      </c>
      <c r="BI199" s="180">
        <f>IF(N199="nulová",J199,0)</f>
        <v>0</v>
      </c>
      <c r="BJ199" s="14" t="s">
        <v>80</v>
      </c>
      <c r="BK199" s="180">
        <f>ROUND(I199*H199,2)</f>
        <v>0</v>
      </c>
      <c r="BL199" s="14" t="s">
        <v>80</v>
      </c>
      <c r="BM199" s="179" t="s">
        <v>348</v>
      </c>
    </row>
    <row r="200" spans="1:65" s="2" customFormat="1" ht="19.5">
      <c r="A200" s="31"/>
      <c r="B200" s="32"/>
      <c r="C200" s="33"/>
      <c r="D200" s="181" t="s">
        <v>188</v>
      </c>
      <c r="E200" s="33"/>
      <c r="F200" s="182" t="s">
        <v>347</v>
      </c>
      <c r="G200" s="33"/>
      <c r="H200" s="33"/>
      <c r="I200" s="183"/>
      <c r="J200" s="33"/>
      <c r="K200" s="33"/>
      <c r="L200" s="36"/>
      <c r="M200" s="184"/>
      <c r="N200" s="185"/>
      <c r="O200" s="68"/>
      <c r="P200" s="68"/>
      <c r="Q200" s="68"/>
      <c r="R200" s="68"/>
      <c r="S200" s="68"/>
      <c r="T200" s="69"/>
      <c r="U200" s="31"/>
      <c r="V200" s="31"/>
      <c r="W200" s="31"/>
      <c r="X200" s="31"/>
      <c r="Y200" s="31"/>
      <c r="Z200" s="31"/>
      <c r="AA200" s="31"/>
      <c r="AB200" s="31"/>
      <c r="AC200" s="31"/>
      <c r="AD200" s="31"/>
      <c r="AE200" s="31"/>
      <c r="AT200" s="14" t="s">
        <v>188</v>
      </c>
      <c r="AU200" s="14" t="s">
        <v>80</v>
      </c>
    </row>
    <row r="201" spans="1:65" s="2" customFormat="1" ht="16.5" customHeight="1">
      <c r="A201" s="31"/>
      <c r="B201" s="32"/>
      <c r="C201" s="200" t="s">
        <v>349</v>
      </c>
      <c r="D201" s="200" t="s">
        <v>260</v>
      </c>
      <c r="E201" s="201" t="s">
        <v>350</v>
      </c>
      <c r="F201" s="202" t="s">
        <v>351</v>
      </c>
      <c r="G201" s="203" t="s">
        <v>182</v>
      </c>
      <c r="H201" s="204">
        <v>1</v>
      </c>
      <c r="I201" s="205"/>
      <c r="J201" s="206">
        <f>ROUND(I201*H201,2)</f>
        <v>0</v>
      </c>
      <c r="K201" s="202" t="s">
        <v>183</v>
      </c>
      <c r="L201" s="36"/>
      <c r="M201" s="207" t="s">
        <v>1</v>
      </c>
      <c r="N201" s="208" t="s">
        <v>38</v>
      </c>
      <c r="O201" s="68"/>
      <c r="P201" s="177">
        <f>O201*H201</f>
        <v>0</v>
      </c>
      <c r="Q201" s="177">
        <v>0</v>
      </c>
      <c r="R201" s="177">
        <f>Q201*H201</f>
        <v>0</v>
      </c>
      <c r="S201" s="177">
        <v>0</v>
      </c>
      <c r="T201" s="178">
        <f>S201*H201</f>
        <v>0</v>
      </c>
      <c r="U201" s="31"/>
      <c r="V201" s="31"/>
      <c r="W201" s="31"/>
      <c r="X201" s="31"/>
      <c r="Y201" s="31"/>
      <c r="Z201" s="31"/>
      <c r="AA201" s="31"/>
      <c r="AB201" s="31"/>
      <c r="AC201" s="31"/>
      <c r="AD201" s="31"/>
      <c r="AE201" s="31"/>
      <c r="AR201" s="179" t="s">
        <v>80</v>
      </c>
      <c r="AT201" s="179" t="s">
        <v>260</v>
      </c>
      <c r="AU201" s="179" t="s">
        <v>80</v>
      </c>
      <c r="AY201" s="14" t="s">
        <v>185</v>
      </c>
      <c r="BE201" s="180">
        <f>IF(N201="základní",J201,0)</f>
        <v>0</v>
      </c>
      <c r="BF201" s="180">
        <f>IF(N201="snížená",J201,0)</f>
        <v>0</v>
      </c>
      <c r="BG201" s="180">
        <f>IF(N201="zákl. přenesená",J201,0)</f>
        <v>0</v>
      </c>
      <c r="BH201" s="180">
        <f>IF(N201="sníž. přenesená",J201,0)</f>
        <v>0</v>
      </c>
      <c r="BI201" s="180">
        <f>IF(N201="nulová",J201,0)</f>
        <v>0</v>
      </c>
      <c r="BJ201" s="14" t="s">
        <v>80</v>
      </c>
      <c r="BK201" s="180">
        <f>ROUND(I201*H201,2)</f>
        <v>0</v>
      </c>
      <c r="BL201" s="14" t="s">
        <v>80</v>
      </c>
      <c r="BM201" s="179" t="s">
        <v>352</v>
      </c>
    </row>
    <row r="202" spans="1:65" s="2" customFormat="1" ht="11.25">
      <c r="A202" s="31"/>
      <c r="B202" s="32"/>
      <c r="C202" s="33"/>
      <c r="D202" s="181" t="s">
        <v>188</v>
      </c>
      <c r="E202" s="33"/>
      <c r="F202" s="182" t="s">
        <v>351</v>
      </c>
      <c r="G202" s="33"/>
      <c r="H202" s="33"/>
      <c r="I202" s="183"/>
      <c r="J202" s="33"/>
      <c r="K202" s="33"/>
      <c r="L202" s="36"/>
      <c r="M202" s="184"/>
      <c r="N202" s="185"/>
      <c r="O202" s="68"/>
      <c r="P202" s="68"/>
      <c r="Q202" s="68"/>
      <c r="R202" s="68"/>
      <c r="S202" s="68"/>
      <c r="T202" s="69"/>
      <c r="U202" s="31"/>
      <c r="V202" s="31"/>
      <c r="W202" s="31"/>
      <c r="X202" s="31"/>
      <c r="Y202" s="31"/>
      <c r="Z202" s="31"/>
      <c r="AA202" s="31"/>
      <c r="AB202" s="31"/>
      <c r="AC202" s="31"/>
      <c r="AD202" s="31"/>
      <c r="AE202" s="31"/>
      <c r="AT202" s="14" t="s">
        <v>188</v>
      </c>
      <c r="AU202" s="14" t="s">
        <v>80</v>
      </c>
    </row>
    <row r="203" spans="1:65" s="2" customFormat="1" ht="24">
      <c r="A203" s="31"/>
      <c r="B203" s="32"/>
      <c r="C203" s="200" t="s">
        <v>353</v>
      </c>
      <c r="D203" s="200" t="s">
        <v>260</v>
      </c>
      <c r="E203" s="201" t="s">
        <v>354</v>
      </c>
      <c r="F203" s="202" t="s">
        <v>355</v>
      </c>
      <c r="G203" s="203" t="s">
        <v>182</v>
      </c>
      <c r="H203" s="204">
        <v>3</v>
      </c>
      <c r="I203" s="205"/>
      <c r="J203" s="206">
        <f>ROUND(I203*H203,2)</f>
        <v>0</v>
      </c>
      <c r="K203" s="202" t="s">
        <v>183</v>
      </c>
      <c r="L203" s="36"/>
      <c r="M203" s="207" t="s">
        <v>1</v>
      </c>
      <c r="N203" s="208" t="s">
        <v>38</v>
      </c>
      <c r="O203" s="68"/>
      <c r="P203" s="177">
        <f>O203*H203</f>
        <v>0</v>
      </c>
      <c r="Q203" s="177">
        <v>0</v>
      </c>
      <c r="R203" s="177">
        <f>Q203*H203</f>
        <v>0</v>
      </c>
      <c r="S203" s="177">
        <v>0</v>
      </c>
      <c r="T203" s="178">
        <f>S203*H203</f>
        <v>0</v>
      </c>
      <c r="U203" s="31"/>
      <c r="V203" s="31"/>
      <c r="W203" s="31"/>
      <c r="X203" s="31"/>
      <c r="Y203" s="31"/>
      <c r="Z203" s="31"/>
      <c r="AA203" s="31"/>
      <c r="AB203" s="31"/>
      <c r="AC203" s="31"/>
      <c r="AD203" s="31"/>
      <c r="AE203" s="31"/>
      <c r="AR203" s="179" t="s">
        <v>285</v>
      </c>
      <c r="AT203" s="179" t="s">
        <v>260</v>
      </c>
      <c r="AU203" s="179" t="s">
        <v>80</v>
      </c>
      <c r="AY203" s="14" t="s">
        <v>185</v>
      </c>
      <c r="BE203" s="180">
        <f>IF(N203="základní",J203,0)</f>
        <v>0</v>
      </c>
      <c r="BF203" s="180">
        <f>IF(N203="snížená",J203,0)</f>
        <v>0</v>
      </c>
      <c r="BG203" s="180">
        <f>IF(N203="zákl. přenesená",J203,0)</f>
        <v>0</v>
      </c>
      <c r="BH203" s="180">
        <f>IF(N203="sníž. přenesená",J203,0)</f>
        <v>0</v>
      </c>
      <c r="BI203" s="180">
        <f>IF(N203="nulová",J203,0)</f>
        <v>0</v>
      </c>
      <c r="BJ203" s="14" t="s">
        <v>80</v>
      </c>
      <c r="BK203" s="180">
        <f>ROUND(I203*H203,2)</f>
        <v>0</v>
      </c>
      <c r="BL203" s="14" t="s">
        <v>285</v>
      </c>
      <c r="BM203" s="179" t="s">
        <v>356</v>
      </c>
    </row>
    <row r="204" spans="1:65" s="2" customFormat="1" ht="58.5">
      <c r="A204" s="31"/>
      <c r="B204" s="32"/>
      <c r="C204" s="33"/>
      <c r="D204" s="181" t="s">
        <v>188</v>
      </c>
      <c r="E204" s="33"/>
      <c r="F204" s="182" t="s">
        <v>357</v>
      </c>
      <c r="G204" s="33"/>
      <c r="H204" s="33"/>
      <c r="I204" s="183"/>
      <c r="J204" s="33"/>
      <c r="K204" s="33"/>
      <c r="L204" s="36"/>
      <c r="M204" s="184"/>
      <c r="N204" s="185"/>
      <c r="O204" s="68"/>
      <c r="P204" s="68"/>
      <c r="Q204" s="68"/>
      <c r="R204" s="68"/>
      <c r="S204" s="68"/>
      <c r="T204" s="69"/>
      <c r="U204" s="31"/>
      <c r="V204" s="31"/>
      <c r="W204" s="31"/>
      <c r="X204" s="31"/>
      <c r="Y204" s="31"/>
      <c r="Z204" s="31"/>
      <c r="AA204" s="31"/>
      <c r="AB204" s="31"/>
      <c r="AC204" s="31"/>
      <c r="AD204" s="31"/>
      <c r="AE204" s="31"/>
      <c r="AT204" s="14" t="s">
        <v>188</v>
      </c>
      <c r="AU204" s="14" t="s">
        <v>80</v>
      </c>
    </row>
    <row r="205" spans="1:65" s="2" customFormat="1" ht="24">
      <c r="A205" s="31"/>
      <c r="B205" s="32"/>
      <c r="C205" s="200" t="s">
        <v>358</v>
      </c>
      <c r="D205" s="200" t="s">
        <v>260</v>
      </c>
      <c r="E205" s="201" t="s">
        <v>359</v>
      </c>
      <c r="F205" s="202" t="s">
        <v>360</v>
      </c>
      <c r="G205" s="203" t="s">
        <v>182</v>
      </c>
      <c r="H205" s="204">
        <v>3</v>
      </c>
      <c r="I205" s="205"/>
      <c r="J205" s="206">
        <f>ROUND(I205*H205,2)</f>
        <v>0</v>
      </c>
      <c r="K205" s="202" t="s">
        <v>183</v>
      </c>
      <c r="L205" s="36"/>
      <c r="M205" s="207" t="s">
        <v>1</v>
      </c>
      <c r="N205" s="208" t="s">
        <v>38</v>
      </c>
      <c r="O205" s="68"/>
      <c r="P205" s="177">
        <f>O205*H205</f>
        <v>0</v>
      </c>
      <c r="Q205" s="177">
        <v>0</v>
      </c>
      <c r="R205" s="177">
        <f>Q205*H205</f>
        <v>0</v>
      </c>
      <c r="S205" s="177">
        <v>0</v>
      </c>
      <c r="T205" s="178">
        <f>S205*H205</f>
        <v>0</v>
      </c>
      <c r="U205" s="31"/>
      <c r="V205" s="31"/>
      <c r="W205" s="31"/>
      <c r="X205" s="31"/>
      <c r="Y205" s="31"/>
      <c r="Z205" s="31"/>
      <c r="AA205" s="31"/>
      <c r="AB205" s="31"/>
      <c r="AC205" s="31"/>
      <c r="AD205" s="31"/>
      <c r="AE205" s="31"/>
      <c r="AR205" s="179" t="s">
        <v>285</v>
      </c>
      <c r="AT205" s="179" t="s">
        <v>260</v>
      </c>
      <c r="AU205" s="179" t="s">
        <v>80</v>
      </c>
      <c r="AY205" s="14" t="s">
        <v>185</v>
      </c>
      <c r="BE205" s="180">
        <f>IF(N205="základní",J205,0)</f>
        <v>0</v>
      </c>
      <c r="BF205" s="180">
        <f>IF(N205="snížená",J205,0)</f>
        <v>0</v>
      </c>
      <c r="BG205" s="180">
        <f>IF(N205="zákl. přenesená",J205,0)</f>
        <v>0</v>
      </c>
      <c r="BH205" s="180">
        <f>IF(N205="sníž. přenesená",J205,0)</f>
        <v>0</v>
      </c>
      <c r="BI205" s="180">
        <f>IF(N205="nulová",J205,0)</f>
        <v>0</v>
      </c>
      <c r="BJ205" s="14" t="s">
        <v>80</v>
      </c>
      <c r="BK205" s="180">
        <f>ROUND(I205*H205,2)</f>
        <v>0</v>
      </c>
      <c r="BL205" s="14" t="s">
        <v>285</v>
      </c>
      <c r="BM205" s="179" t="s">
        <v>361</v>
      </c>
    </row>
    <row r="206" spans="1:65" s="2" customFormat="1" ht="19.5">
      <c r="A206" s="31"/>
      <c r="B206" s="32"/>
      <c r="C206" s="33"/>
      <c r="D206" s="181" t="s">
        <v>188</v>
      </c>
      <c r="E206" s="33"/>
      <c r="F206" s="182" t="s">
        <v>360</v>
      </c>
      <c r="G206" s="33"/>
      <c r="H206" s="33"/>
      <c r="I206" s="183"/>
      <c r="J206" s="33"/>
      <c r="K206" s="33"/>
      <c r="L206" s="36"/>
      <c r="M206" s="184"/>
      <c r="N206" s="185"/>
      <c r="O206" s="68"/>
      <c r="P206" s="68"/>
      <c r="Q206" s="68"/>
      <c r="R206" s="68"/>
      <c r="S206" s="68"/>
      <c r="T206" s="69"/>
      <c r="U206" s="31"/>
      <c r="V206" s="31"/>
      <c r="W206" s="31"/>
      <c r="X206" s="31"/>
      <c r="Y206" s="31"/>
      <c r="Z206" s="31"/>
      <c r="AA206" s="31"/>
      <c r="AB206" s="31"/>
      <c r="AC206" s="31"/>
      <c r="AD206" s="31"/>
      <c r="AE206" s="31"/>
      <c r="AT206" s="14" t="s">
        <v>188</v>
      </c>
      <c r="AU206" s="14" t="s">
        <v>80</v>
      </c>
    </row>
    <row r="207" spans="1:65" s="2" customFormat="1" ht="16.5" customHeight="1">
      <c r="A207" s="31"/>
      <c r="B207" s="32"/>
      <c r="C207" s="200" t="s">
        <v>362</v>
      </c>
      <c r="D207" s="200" t="s">
        <v>260</v>
      </c>
      <c r="E207" s="201" t="s">
        <v>363</v>
      </c>
      <c r="F207" s="202" t="s">
        <v>364</v>
      </c>
      <c r="G207" s="203" t="s">
        <v>182</v>
      </c>
      <c r="H207" s="204">
        <v>43</v>
      </c>
      <c r="I207" s="205"/>
      <c r="J207" s="206">
        <f>ROUND(I207*H207,2)</f>
        <v>0</v>
      </c>
      <c r="K207" s="202" t="s">
        <v>183</v>
      </c>
      <c r="L207" s="36"/>
      <c r="M207" s="207" t="s">
        <v>1</v>
      </c>
      <c r="N207" s="208" t="s">
        <v>38</v>
      </c>
      <c r="O207" s="68"/>
      <c r="P207" s="177">
        <f>O207*H207</f>
        <v>0</v>
      </c>
      <c r="Q207" s="177">
        <v>0</v>
      </c>
      <c r="R207" s="177">
        <f>Q207*H207</f>
        <v>0</v>
      </c>
      <c r="S207" s="177">
        <v>0</v>
      </c>
      <c r="T207" s="178">
        <f>S207*H207</f>
        <v>0</v>
      </c>
      <c r="U207" s="31"/>
      <c r="V207" s="31"/>
      <c r="W207" s="31"/>
      <c r="X207" s="31"/>
      <c r="Y207" s="31"/>
      <c r="Z207" s="31"/>
      <c r="AA207" s="31"/>
      <c r="AB207" s="31"/>
      <c r="AC207" s="31"/>
      <c r="AD207" s="31"/>
      <c r="AE207" s="31"/>
      <c r="AR207" s="179" t="s">
        <v>285</v>
      </c>
      <c r="AT207" s="179" t="s">
        <v>260</v>
      </c>
      <c r="AU207" s="179" t="s">
        <v>80</v>
      </c>
      <c r="AY207" s="14" t="s">
        <v>185</v>
      </c>
      <c r="BE207" s="180">
        <f>IF(N207="základní",J207,0)</f>
        <v>0</v>
      </c>
      <c r="BF207" s="180">
        <f>IF(N207="snížená",J207,0)</f>
        <v>0</v>
      </c>
      <c r="BG207" s="180">
        <f>IF(N207="zákl. přenesená",J207,0)</f>
        <v>0</v>
      </c>
      <c r="BH207" s="180">
        <f>IF(N207="sníž. přenesená",J207,0)</f>
        <v>0</v>
      </c>
      <c r="BI207" s="180">
        <f>IF(N207="nulová",J207,0)</f>
        <v>0</v>
      </c>
      <c r="BJ207" s="14" t="s">
        <v>80</v>
      </c>
      <c r="BK207" s="180">
        <f>ROUND(I207*H207,2)</f>
        <v>0</v>
      </c>
      <c r="BL207" s="14" t="s">
        <v>285</v>
      </c>
      <c r="BM207" s="179" t="s">
        <v>365</v>
      </c>
    </row>
    <row r="208" spans="1:65" s="2" customFormat="1" ht="11.25">
      <c r="A208" s="31"/>
      <c r="B208" s="32"/>
      <c r="C208" s="33"/>
      <c r="D208" s="181" t="s">
        <v>188</v>
      </c>
      <c r="E208" s="33"/>
      <c r="F208" s="182" t="s">
        <v>364</v>
      </c>
      <c r="G208" s="33"/>
      <c r="H208" s="33"/>
      <c r="I208" s="183"/>
      <c r="J208" s="33"/>
      <c r="K208" s="33"/>
      <c r="L208" s="36"/>
      <c r="M208" s="184"/>
      <c r="N208" s="185"/>
      <c r="O208" s="68"/>
      <c r="P208" s="68"/>
      <c r="Q208" s="68"/>
      <c r="R208" s="68"/>
      <c r="S208" s="68"/>
      <c r="T208" s="69"/>
      <c r="U208" s="31"/>
      <c r="V208" s="31"/>
      <c r="W208" s="31"/>
      <c r="X208" s="31"/>
      <c r="Y208" s="31"/>
      <c r="Z208" s="31"/>
      <c r="AA208" s="31"/>
      <c r="AB208" s="31"/>
      <c r="AC208" s="31"/>
      <c r="AD208" s="31"/>
      <c r="AE208" s="31"/>
      <c r="AT208" s="14" t="s">
        <v>188</v>
      </c>
      <c r="AU208" s="14" t="s">
        <v>80</v>
      </c>
    </row>
    <row r="209" spans="1:65" s="2" customFormat="1" ht="16.5" customHeight="1">
      <c r="A209" s="31"/>
      <c r="B209" s="32"/>
      <c r="C209" s="200" t="s">
        <v>366</v>
      </c>
      <c r="D209" s="200" t="s">
        <v>260</v>
      </c>
      <c r="E209" s="201" t="s">
        <v>367</v>
      </c>
      <c r="F209" s="202" t="s">
        <v>368</v>
      </c>
      <c r="G209" s="203" t="s">
        <v>182</v>
      </c>
      <c r="H209" s="204">
        <v>22</v>
      </c>
      <c r="I209" s="205"/>
      <c r="J209" s="206">
        <f>ROUND(I209*H209,2)</f>
        <v>0</v>
      </c>
      <c r="K209" s="202" t="s">
        <v>183</v>
      </c>
      <c r="L209" s="36"/>
      <c r="M209" s="207" t="s">
        <v>1</v>
      </c>
      <c r="N209" s="208" t="s">
        <v>38</v>
      </c>
      <c r="O209" s="68"/>
      <c r="P209" s="177">
        <f>O209*H209</f>
        <v>0</v>
      </c>
      <c r="Q209" s="177">
        <v>0</v>
      </c>
      <c r="R209" s="177">
        <f>Q209*H209</f>
        <v>0</v>
      </c>
      <c r="S209" s="177">
        <v>0</v>
      </c>
      <c r="T209" s="178">
        <f>S209*H209</f>
        <v>0</v>
      </c>
      <c r="U209" s="31"/>
      <c r="V209" s="31"/>
      <c r="W209" s="31"/>
      <c r="X209" s="31"/>
      <c r="Y209" s="31"/>
      <c r="Z209" s="31"/>
      <c r="AA209" s="31"/>
      <c r="AB209" s="31"/>
      <c r="AC209" s="31"/>
      <c r="AD209" s="31"/>
      <c r="AE209" s="31"/>
      <c r="AR209" s="179" t="s">
        <v>285</v>
      </c>
      <c r="AT209" s="179" t="s">
        <v>260</v>
      </c>
      <c r="AU209" s="179" t="s">
        <v>80</v>
      </c>
      <c r="AY209" s="14" t="s">
        <v>185</v>
      </c>
      <c r="BE209" s="180">
        <f>IF(N209="základní",J209,0)</f>
        <v>0</v>
      </c>
      <c r="BF209" s="180">
        <f>IF(N209="snížená",J209,0)</f>
        <v>0</v>
      </c>
      <c r="BG209" s="180">
        <f>IF(N209="zákl. přenesená",J209,0)</f>
        <v>0</v>
      </c>
      <c r="BH209" s="180">
        <f>IF(N209="sníž. přenesená",J209,0)</f>
        <v>0</v>
      </c>
      <c r="BI209" s="180">
        <f>IF(N209="nulová",J209,0)</f>
        <v>0</v>
      </c>
      <c r="BJ209" s="14" t="s">
        <v>80</v>
      </c>
      <c r="BK209" s="180">
        <f>ROUND(I209*H209,2)</f>
        <v>0</v>
      </c>
      <c r="BL209" s="14" t="s">
        <v>285</v>
      </c>
      <c r="BM209" s="179" t="s">
        <v>369</v>
      </c>
    </row>
    <row r="210" spans="1:65" s="2" customFormat="1" ht="11.25">
      <c r="A210" s="31"/>
      <c r="B210" s="32"/>
      <c r="C210" s="33"/>
      <c r="D210" s="181" t="s">
        <v>188</v>
      </c>
      <c r="E210" s="33"/>
      <c r="F210" s="182" t="s">
        <v>368</v>
      </c>
      <c r="G210" s="33"/>
      <c r="H210" s="33"/>
      <c r="I210" s="183"/>
      <c r="J210" s="33"/>
      <c r="K210" s="33"/>
      <c r="L210" s="36"/>
      <c r="M210" s="184"/>
      <c r="N210" s="185"/>
      <c r="O210" s="68"/>
      <c r="P210" s="68"/>
      <c r="Q210" s="68"/>
      <c r="R210" s="68"/>
      <c r="S210" s="68"/>
      <c r="T210" s="69"/>
      <c r="U210" s="31"/>
      <c r="V210" s="31"/>
      <c r="W210" s="31"/>
      <c r="X210" s="31"/>
      <c r="Y210" s="31"/>
      <c r="Z210" s="31"/>
      <c r="AA210" s="31"/>
      <c r="AB210" s="31"/>
      <c r="AC210" s="31"/>
      <c r="AD210" s="31"/>
      <c r="AE210" s="31"/>
      <c r="AT210" s="14" t="s">
        <v>188</v>
      </c>
      <c r="AU210" s="14" t="s">
        <v>80</v>
      </c>
    </row>
    <row r="211" spans="1:65" s="2" customFormat="1" ht="36">
      <c r="A211" s="31"/>
      <c r="B211" s="32"/>
      <c r="C211" s="200" t="s">
        <v>370</v>
      </c>
      <c r="D211" s="200" t="s">
        <v>260</v>
      </c>
      <c r="E211" s="201" t="s">
        <v>371</v>
      </c>
      <c r="F211" s="202" t="s">
        <v>372</v>
      </c>
      <c r="G211" s="203" t="s">
        <v>182</v>
      </c>
      <c r="H211" s="204">
        <v>22</v>
      </c>
      <c r="I211" s="205"/>
      <c r="J211" s="206">
        <f>ROUND(I211*H211,2)</f>
        <v>0</v>
      </c>
      <c r="K211" s="202" t="s">
        <v>183</v>
      </c>
      <c r="L211" s="36"/>
      <c r="M211" s="207" t="s">
        <v>1</v>
      </c>
      <c r="N211" s="208" t="s">
        <v>38</v>
      </c>
      <c r="O211" s="68"/>
      <c r="P211" s="177">
        <f>O211*H211</f>
        <v>0</v>
      </c>
      <c r="Q211" s="177">
        <v>0</v>
      </c>
      <c r="R211" s="177">
        <f>Q211*H211</f>
        <v>0</v>
      </c>
      <c r="S211" s="177">
        <v>0</v>
      </c>
      <c r="T211" s="178">
        <f>S211*H211</f>
        <v>0</v>
      </c>
      <c r="U211" s="31"/>
      <c r="V211" s="31"/>
      <c r="W211" s="31"/>
      <c r="X211" s="31"/>
      <c r="Y211" s="31"/>
      <c r="Z211" s="31"/>
      <c r="AA211" s="31"/>
      <c r="AB211" s="31"/>
      <c r="AC211" s="31"/>
      <c r="AD211" s="31"/>
      <c r="AE211" s="31"/>
      <c r="AR211" s="179" t="s">
        <v>285</v>
      </c>
      <c r="AT211" s="179" t="s">
        <v>260</v>
      </c>
      <c r="AU211" s="179" t="s">
        <v>80</v>
      </c>
      <c r="AY211" s="14" t="s">
        <v>185</v>
      </c>
      <c r="BE211" s="180">
        <f>IF(N211="základní",J211,0)</f>
        <v>0</v>
      </c>
      <c r="BF211" s="180">
        <f>IF(N211="snížená",J211,0)</f>
        <v>0</v>
      </c>
      <c r="BG211" s="180">
        <f>IF(N211="zákl. přenesená",J211,0)</f>
        <v>0</v>
      </c>
      <c r="BH211" s="180">
        <f>IF(N211="sníž. přenesená",J211,0)</f>
        <v>0</v>
      </c>
      <c r="BI211" s="180">
        <f>IF(N211="nulová",J211,0)</f>
        <v>0</v>
      </c>
      <c r="BJ211" s="14" t="s">
        <v>80</v>
      </c>
      <c r="BK211" s="180">
        <f>ROUND(I211*H211,2)</f>
        <v>0</v>
      </c>
      <c r="BL211" s="14" t="s">
        <v>285</v>
      </c>
      <c r="BM211" s="179" t="s">
        <v>373</v>
      </c>
    </row>
    <row r="212" spans="1:65" s="2" customFormat="1" ht="19.5">
      <c r="A212" s="31"/>
      <c r="B212" s="32"/>
      <c r="C212" s="33"/>
      <c r="D212" s="181" t="s">
        <v>188</v>
      </c>
      <c r="E212" s="33"/>
      <c r="F212" s="182" t="s">
        <v>372</v>
      </c>
      <c r="G212" s="33"/>
      <c r="H212" s="33"/>
      <c r="I212" s="183"/>
      <c r="J212" s="33"/>
      <c r="K212" s="33"/>
      <c r="L212" s="36"/>
      <c r="M212" s="184"/>
      <c r="N212" s="185"/>
      <c r="O212" s="68"/>
      <c r="P212" s="68"/>
      <c r="Q212" s="68"/>
      <c r="R212" s="68"/>
      <c r="S212" s="68"/>
      <c r="T212" s="69"/>
      <c r="U212" s="31"/>
      <c r="V212" s="31"/>
      <c r="W212" s="31"/>
      <c r="X212" s="31"/>
      <c r="Y212" s="31"/>
      <c r="Z212" s="31"/>
      <c r="AA212" s="31"/>
      <c r="AB212" s="31"/>
      <c r="AC212" s="31"/>
      <c r="AD212" s="31"/>
      <c r="AE212" s="31"/>
      <c r="AT212" s="14" t="s">
        <v>188</v>
      </c>
      <c r="AU212" s="14" t="s">
        <v>80</v>
      </c>
    </row>
    <row r="213" spans="1:65" s="2" customFormat="1" ht="24">
      <c r="A213" s="31"/>
      <c r="B213" s="32"/>
      <c r="C213" s="200" t="s">
        <v>374</v>
      </c>
      <c r="D213" s="200" t="s">
        <v>260</v>
      </c>
      <c r="E213" s="201" t="s">
        <v>375</v>
      </c>
      <c r="F213" s="202" t="s">
        <v>376</v>
      </c>
      <c r="G213" s="203" t="s">
        <v>182</v>
      </c>
      <c r="H213" s="204">
        <v>3</v>
      </c>
      <c r="I213" s="205"/>
      <c r="J213" s="206">
        <f>ROUND(I213*H213,2)</f>
        <v>0</v>
      </c>
      <c r="K213" s="202" t="s">
        <v>183</v>
      </c>
      <c r="L213" s="36"/>
      <c r="M213" s="207" t="s">
        <v>1</v>
      </c>
      <c r="N213" s="208" t="s">
        <v>38</v>
      </c>
      <c r="O213" s="68"/>
      <c r="P213" s="177">
        <f>O213*H213</f>
        <v>0</v>
      </c>
      <c r="Q213" s="177">
        <v>0</v>
      </c>
      <c r="R213" s="177">
        <f>Q213*H213</f>
        <v>0</v>
      </c>
      <c r="S213" s="177">
        <v>0</v>
      </c>
      <c r="T213" s="178">
        <f>S213*H213</f>
        <v>0</v>
      </c>
      <c r="U213" s="31"/>
      <c r="V213" s="31"/>
      <c r="W213" s="31"/>
      <c r="X213" s="31"/>
      <c r="Y213" s="31"/>
      <c r="Z213" s="31"/>
      <c r="AA213" s="31"/>
      <c r="AB213" s="31"/>
      <c r="AC213" s="31"/>
      <c r="AD213" s="31"/>
      <c r="AE213" s="31"/>
      <c r="AR213" s="179" t="s">
        <v>285</v>
      </c>
      <c r="AT213" s="179" t="s">
        <v>260</v>
      </c>
      <c r="AU213" s="179" t="s">
        <v>80</v>
      </c>
      <c r="AY213" s="14" t="s">
        <v>185</v>
      </c>
      <c r="BE213" s="180">
        <f>IF(N213="základní",J213,0)</f>
        <v>0</v>
      </c>
      <c r="BF213" s="180">
        <f>IF(N213="snížená",J213,0)</f>
        <v>0</v>
      </c>
      <c r="BG213" s="180">
        <f>IF(N213="zákl. přenesená",J213,0)</f>
        <v>0</v>
      </c>
      <c r="BH213" s="180">
        <f>IF(N213="sníž. přenesená",J213,0)</f>
        <v>0</v>
      </c>
      <c r="BI213" s="180">
        <f>IF(N213="nulová",J213,0)</f>
        <v>0</v>
      </c>
      <c r="BJ213" s="14" t="s">
        <v>80</v>
      </c>
      <c r="BK213" s="180">
        <f>ROUND(I213*H213,2)</f>
        <v>0</v>
      </c>
      <c r="BL213" s="14" t="s">
        <v>285</v>
      </c>
      <c r="BM213" s="179" t="s">
        <v>377</v>
      </c>
    </row>
    <row r="214" spans="1:65" s="2" customFormat="1" ht="39">
      <c r="A214" s="31"/>
      <c r="B214" s="32"/>
      <c r="C214" s="33"/>
      <c r="D214" s="181" t="s">
        <v>188</v>
      </c>
      <c r="E214" s="33"/>
      <c r="F214" s="182" t="s">
        <v>378</v>
      </c>
      <c r="G214" s="33"/>
      <c r="H214" s="33"/>
      <c r="I214" s="183"/>
      <c r="J214" s="33"/>
      <c r="K214" s="33"/>
      <c r="L214" s="36"/>
      <c r="M214" s="184"/>
      <c r="N214" s="185"/>
      <c r="O214" s="68"/>
      <c r="P214" s="68"/>
      <c r="Q214" s="68"/>
      <c r="R214" s="68"/>
      <c r="S214" s="68"/>
      <c r="T214" s="69"/>
      <c r="U214" s="31"/>
      <c r="V214" s="31"/>
      <c r="W214" s="31"/>
      <c r="X214" s="31"/>
      <c r="Y214" s="31"/>
      <c r="Z214" s="31"/>
      <c r="AA214" s="31"/>
      <c r="AB214" s="31"/>
      <c r="AC214" s="31"/>
      <c r="AD214" s="31"/>
      <c r="AE214" s="31"/>
      <c r="AT214" s="14" t="s">
        <v>188</v>
      </c>
      <c r="AU214" s="14" t="s">
        <v>80</v>
      </c>
    </row>
    <row r="215" spans="1:65" s="2" customFormat="1" ht="33" customHeight="1">
      <c r="A215" s="31"/>
      <c r="B215" s="32"/>
      <c r="C215" s="200" t="s">
        <v>379</v>
      </c>
      <c r="D215" s="200" t="s">
        <v>260</v>
      </c>
      <c r="E215" s="201" t="s">
        <v>380</v>
      </c>
      <c r="F215" s="202" t="s">
        <v>381</v>
      </c>
      <c r="G215" s="203" t="s">
        <v>182</v>
      </c>
      <c r="H215" s="204">
        <v>22</v>
      </c>
      <c r="I215" s="205"/>
      <c r="J215" s="206">
        <f>ROUND(I215*H215,2)</f>
        <v>0</v>
      </c>
      <c r="K215" s="202" t="s">
        <v>183</v>
      </c>
      <c r="L215" s="36"/>
      <c r="M215" s="207" t="s">
        <v>1</v>
      </c>
      <c r="N215" s="208" t="s">
        <v>38</v>
      </c>
      <c r="O215" s="68"/>
      <c r="P215" s="177">
        <f>O215*H215</f>
        <v>0</v>
      </c>
      <c r="Q215" s="177">
        <v>0</v>
      </c>
      <c r="R215" s="177">
        <f>Q215*H215</f>
        <v>0</v>
      </c>
      <c r="S215" s="177">
        <v>0</v>
      </c>
      <c r="T215" s="178">
        <f>S215*H215</f>
        <v>0</v>
      </c>
      <c r="U215" s="31"/>
      <c r="V215" s="31"/>
      <c r="W215" s="31"/>
      <c r="X215" s="31"/>
      <c r="Y215" s="31"/>
      <c r="Z215" s="31"/>
      <c r="AA215" s="31"/>
      <c r="AB215" s="31"/>
      <c r="AC215" s="31"/>
      <c r="AD215" s="31"/>
      <c r="AE215" s="31"/>
      <c r="AR215" s="179" t="s">
        <v>285</v>
      </c>
      <c r="AT215" s="179" t="s">
        <v>260</v>
      </c>
      <c r="AU215" s="179" t="s">
        <v>80</v>
      </c>
      <c r="AY215" s="14" t="s">
        <v>185</v>
      </c>
      <c r="BE215" s="180">
        <f>IF(N215="základní",J215,0)</f>
        <v>0</v>
      </c>
      <c r="BF215" s="180">
        <f>IF(N215="snížená",J215,0)</f>
        <v>0</v>
      </c>
      <c r="BG215" s="180">
        <f>IF(N215="zákl. přenesená",J215,0)</f>
        <v>0</v>
      </c>
      <c r="BH215" s="180">
        <f>IF(N215="sníž. přenesená",J215,0)</f>
        <v>0</v>
      </c>
      <c r="BI215" s="180">
        <f>IF(N215="nulová",J215,0)</f>
        <v>0</v>
      </c>
      <c r="BJ215" s="14" t="s">
        <v>80</v>
      </c>
      <c r="BK215" s="180">
        <f>ROUND(I215*H215,2)</f>
        <v>0</v>
      </c>
      <c r="BL215" s="14" t="s">
        <v>285</v>
      </c>
      <c r="BM215" s="179" t="s">
        <v>382</v>
      </c>
    </row>
    <row r="216" spans="1:65" s="2" customFormat="1" ht="39">
      <c r="A216" s="31"/>
      <c r="B216" s="32"/>
      <c r="C216" s="33"/>
      <c r="D216" s="181" t="s">
        <v>188</v>
      </c>
      <c r="E216" s="33"/>
      <c r="F216" s="182" t="s">
        <v>383</v>
      </c>
      <c r="G216" s="33"/>
      <c r="H216" s="33"/>
      <c r="I216" s="183"/>
      <c r="J216" s="33"/>
      <c r="K216" s="33"/>
      <c r="L216" s="36"/>
      <c r="M216" s="184"/>
      <c r="N216" s="185"/>
      <c r="O216" s="68"/>
      <c r="P216" s="68"/>
      <c r="Q216" s="68"/>
      <c r="R216" s="68"/>
      <c r="S216" s="68"/>
      <c r="T216" s="69"/>
      <c r="U216" s="31"/>
      <c r="V216" s="31"/>
      <c r="W216" s="31"/>
      <c r="X216" s="31"/>
      <c r="Y216" s="31"/>
      <c r="Z216" s="31"/>
      <c r="AA216" s="31"/>
      <c r="AB216" s="31"/>
      <c r="AC216" s="31"/>
      <c r="AD216" s="31"/>
      <c r="AE216" s="31"/>
      <c r="AT216" s="14" t="s">
        <v>188</v>
      </c>
      <c r="AU216" s="14" t="s">
        <v>80</v>
      </c>
    </row>
    <row r="217" spans="1:65" s="2" customFormat="1" ht="24">
      <c r="A217" s="31"/>
      <c r="B217" s="32"/>
      <c r="C217" s="200" t="s">
        <v>384</v>
      </c>
      <c r="D217" s="200" t="s">
        <v>260</v>
      </c>
      <c r="E217" s="201" t="s">
        <v>385</v>
      </c>
      <c r="F217" s="202" t="s">
        <v>386</v>
      </c>
      <c r="G217" s="203" t="s">
        <v>182</v>
      </c>
      <c r="H217" s="204">
        <v>22</v>
      </c>
      <c r="I217" s="205"/>
      <c r="J217" s="206">
        <f>ROUND(I217*H217,2)</f>
        <v>0</v>
      </c>
      <c r="K217" s="202" t="s">
        <v>183</v>
      </c>
      <c r="L217" s="36"/>
      <c r="M217" s="207" t="s">
        <v>1</v>
      </c>
      <c r="N217" s="208" t="s">
        <v>38</v>
      </c>
      <c r="O217" s="68"/>
      <c r="P217" s="177">
        <f>O217*H217</f>
        <v>0</v>
      </c>
      <c r="Q217" s="177">
        <v>0</v>
      </c>
      <c r="R217" s="177">
        <f>Q217*H217</f>
        <v>0</v>
      </c>
      <c r="S217" s="177">
        <v>0</v>
      </c>
      <c r="T217" s="178">
        <f>S217*H217</f>
        <v>0</v>
      </c>
      <c r="U217" s="31"/>
      <c r="V217" s="31"/>
      <c r="W217" s="31"/>
      <c r="X217" s="31"/>
      <c r="Y217" s="31"/>
      <c r="Z217" s="31"/>
      <c r="AA217" s="31"/>
      <c r="AB217" s="31"/>
      <c r="AC217" s="31"/>
      <c r="AD217" s="31"/>
      <c r="AE217" s="31"/>
      <c r="AR217" s="179" t="s">
        <v>285</v>
      </c>
      <c r="AT217" s="179" t="s">
        <v>260</v>
      </c>
      <c r="AU217" s="179" t="s">
        <v>80</v>
      </c>
      <c r="AY217" s="14" t="s">
        <v>185</v>
      </c>
      <c r="BE217" s="180">
        <f>IF(N217="základní",J217,0)</f>
        <v>0</v>
      </c>
      <c r="BF217" s="180">
        <f>IF(N217="snížená",J217,0)</f>
        <v>0</v>
      </c>
      <c r="BG217" s="180">
        <f>IF(N217="zákl. přenesená",J217,0)</f>
        <v>0</v>
      </c>
      <c r="BH217" s="180">
        <f>IF(N217="sníž. přenesená",J217,0)</f>
        <v>0</v>
      </c>
      <c r="BI217" s="180">
        <f>IF(N217="nulová",J217,0)</f>
        <v>0</v>
      </c>
      <c r="BJ217" s="14" t="s">
        <v>80</v>
      </c>
      <c r="BK217" s="180">
        <f>ROUND(I217*H217,2)</f>
        <v>0</v>
      </c>
      <c r="BL217" s="14" t="s">
        <v>285</v>
      </c>
      <c r="BM217" s="179" t="s">
        <v>387</v>
      </c>
    </row>
    <row r="218" spans="1:65" s="2" customFormat="1" ht="29.25">
      <c r="A218" s="31"/>
      <c r="B218" s="32"/>
      <c r="C218" s="33"/>
      <c r="D218" s="181" t="s">
        <v>188</v>
      </c>
      <c r="E218" s="33"/>
      <c r="F218" s="182" t="s">
        <v>388</v>
      </c>
      <c r="G218" s="33"/>
      <c r="H218" s="33"/>
      <c r="I218" s="183"/>
      <c r="J218" s="33"/>
      <c r="K218" s="33"/>
      <c r="L218" s="36"/>
      <c r="M218" s="184"/>
      <c r="N218" s="185"/>
      <c r="O218" s="68"/>
      <c r="P218" s="68"/>
      <c r="Q218" s="68"/>
      <c r="R218" s="68"/>
      <c r="S218" s="68"/>
      <c r="T218" s="69"/>
      <c r="U218" s="31"/>
      <c r="V218" s="31"/>
      <c r="W218" s="31"/>
      <c r="X218" s="31"/>
      <c r="Y218" s="31"/>
      <c r="Z218" s="31"/>
      <c r="AA218" s="31"/>
      <c r="AB218" s="31"/>
      <c r="AC218" s="31"/>
      <c r="AD218" s="31"/>
      <c r="AE218" s="31"/>
      <c r="AT218" s="14" t="s">
        <v>188</v>
      </c>
      <c r="AU218" s="14" t="s">
        <v>80</v>
      </c>
    </row>
    <row r="219" spans="1:65" s="2" customFormat="1" ht="21.75" customHeight="1">
      <c r="A219" s="31"/>
      <c r="B219" s="32"/>
      <c r="C219" s="200" t="s">
        <v>389</v>
      </c>
      <c r="D219" s="200" t="s">
        <v>260</v>
      </c>
      <c r="E219" s="201" t="s">
        <v>390</v>
      </c>
      <c r="F219" s="202" t="s">
        <v>391</v>
      </c>
      <c r="G219" s="203" t="s">
        <v>182</v>
      </c>
      <c r="H219" s="204">
        <v>3</v>
      </c>
      <c r="I219" s="205"/>
      <c r="J219" s="206">
        <f>ROUND(I219*H219,2)</f>
        <v>0</v>
      </c>
      <c r="K219" s="202" t="s">
        <v>183</v>
      </c>
      <c r="L219" s="36"/>
      <c r="M219" s="207" t="s">
        <v>1</v>
      </c>
      <c r="N219" s="208" t="s">
        <v>38</v>
      </c>
      <c r="O219" s="68"/>
      <c r="P219" s="177">
        <f>O219*H219</f>
        <v>0</v>
      </c>
      <c r="Q219" s="177">
        <v>0</v>
      </c>
      <c r="R219" s="177">
        <f>Q219*H219</f>
        <v>0</v>
      </c>
      <c r="S219" s="177">
        <v>0</v>
      </c>
      <c r="T219" s="178">
        <f>S219*H219</f>
        <v>0</v>
      </c>
      <c r="U219" s="31"/>
      <c r="V219" s="31"/>
      <c r="W219" s="31"/>
      <c r="X219" s="31"/>
      <c r="Y219" s="31"/>
      <c r="Z219" s="31"/>
      <c r="AA219" s="31"/>
      <c r="AB219" s="31"/>
      <c r="AC219" s="31"/>
      <c r="AD219" s="31"/>
      <c r="AE219" s="31"/>
      <c r="AR219" s="179" t="s">
        <v>285</v>
      </c>
      <c r="AT219" s="179" t="s">
        <v>260</v>
      </c>
      <c r="AU219" s="179" t="s">
        <v>80</v>
      </c>
      <c r="AY219" s="14" t="s">
        <v>185</v>
      </c>
      <c r="BE219" s="180">
        <f>IF(N219="základní",J219,0)</f>
        <v>0</v>
      </c>
      <c r="BF219" s="180">
        <f>IF(N219="snížená",J219,0)</f>
        <v>0</v>
      </c>
      <c r="BG219" s="180">
        <f>IF(N219="zákl. přenesená",J219,0)</f>
        <v>0</v>
      </c>
      <c r="BH219" s="180">
        <f>IF(N219="sníž. přenesená",J219,0)</f>
        <v>0</v>
      </c>
      <c r="BI219" s="180">
        <f>IF(N219="nulová",J219,0)</f>
        <v>0</v>
      </c>
      <c r="BJ219" s="14" t="s">
        <v>80</v>
      </c>
      <c r="BK219" s="180">
        <f>ROUND(I219*H219,2)</f>
        <v>0</v>
      </c>
      <c r="BL219" s="14" t="s">
        <v>285</v>
      </c>
      <c r="BM219" s="179" t="s">
        <v>392</v>
      </c>
    </row>
    <row r="220" spans="1:65" s="2" customFormat="1" ht="11.25">
      <c r="A220" s="31"/>
      <c r="B220" s="32"/>
      <c r="C220" s="33"/>
      <c r="D220" s="181" t="s">
        <v>188</v>
      </c>
      <c r="E220" s="33"/>
      <c r="F220" s="182" t="s">
        <v>391</v>
      </c>
      <c r="G220" s="33"/>
      <c r="H220" s="33"/>
      <c r="I220" s="183"/>
      <c r="J220" s="33"/>
      <c r="K220" s="33"/>
      <c r="L220" s="36"/>
      <c r="M220" s="184"/>
      <c r="N220" s="185"/>
      <c r="O220" s="68"/>
      <c r="P220" s="68"/>
      <c r="Q220" s="68"/>
      <c r="R220" s="68"/>
      <c r="S220" s="68"/>
      <c r="T220" s="69"/>
      <c r="U220" s="31"/>
      <c r="V220" s="31"/>
      <c r="W220" s="31"/>
      <c r="X220" s="31"/>
      <c r="Y220" s="31"/>
      <c r="Z220" s="31"/>
      <c r="AA220" s="31"/>
      <c r="AB220" s="31"/>
      <c r="AC220" s="31"/>
      <c r="AD220" s="31"/>
      <c r="AE220" s="31"/>
      <c r="AT220" s="14" t="s">
        <v>188</v>
      </c>
      <c r="AU220" s="14" t="s">
        <v>80</v>
      </c>
    </row>
    <row r="221" spans="1:65" s="2" customFormat="1" ht="24">
      <c r="A221" s="31"/>
      <c r="B221" s="32"/>
      <c r="C221" s="200" t="s">
        <v>393</v>
      </c>
      <c r="D221" s="200" t="s">
        <v>260</v>
      </c>
      <c r="E221" s="201" t="s">
        <v>394</v>
      </c>
      <c r="F221" s="202" t="s">
        <v>395</v>
      </c>
      <c r="G221" s="203" t="s">
        <v>182</v>
      </c>
      <c r="H221" s="204">
        <v>22</v>
      </c>
      <c r="I221" s="205"/>
      <c r="J221" s="206">
        <f>ROUND(I221*H221,2)</f>
        <v>0</v>
      </c>
      <c r="K221" s="202" t="s">
        <v>183</v>
      </c>
      <c r="L221" s="36"/>
      <c r="M221" s="207" t="s">
        <v>1</v>
      </c>
      <c r="N221" s="208" t="s">
        <v>38</v>
      </c>
      <c r="O221" s="68"/>
      <c r="P221" s="177">
        <f>O221*H221</f>
        <v>0</v>
      </c>
      <c r="Q221" s="177">
        <v>0</v>
      </c>
      <c r="R221" s="177">
        <f>Q221*H221</f>
        <v>0</v>
      </c>
      <c r="S221" s="177">
        <v>0</v>
      </c>
      <c r="T221" s="178">
        <f>S221*H221</f>
        <v>0</v>
      </c>
      <c r="U221" s="31"/>
      <c r="V221" s="31"/>
      <c r="W221" s="31"/>
      <c r="X221" s="31"/>
      <c r="Y221" s="31"/>
      <c r="Z221" s="31"/>
      <c r="AA221" s="31"/>
      <c r="AB221" s="31"/>
      <c r="AC221" s="31"/>
      <c r="AD221" s="31"/>
      <c r="AE221" s="31"/>
      <c r="AR221" s="179" t="s">
        <v>285</v>
      </c>
      <c r="AT221" s="179" t="s">
        <v>260</v>
      </c>
      <c r="AU221" s="179" t="s">
        <v>80</v>
      </c>
      <c r="AY221" s="14" t="s">
        <v>185</v>
      </c>
      <c r="BE221" s="180">
        <f>IF(N221="základní",J221,0)</f>
        <v>0</v>
      </c>
      <c r="BF221" s="180">
        <f>IF(N221="snížená",J221,0)</f>
        <v>0</v>
      </c>
      <c r="BG221" s="180">
        <f>IF(N221="zákl. přenesená",J221,0)</f>
        <v>0</v>
      </c>
      <c r="BH221" s="180">
        <f>IF(N221="sníž. přenesená",J221,0)</f>
        <v>0</v>
      </c>
      <c r="BI221" s="180">
        <f>IF(N221="nulová",J221,0)</f>
        <v>0</v>
      </c>
      <c r="BJ221" s="14" t="s">
        <v>80</v>
      </c>
      <c r="BK221" s="180">
        <f>ROUND(I221*H221,2)</f>
        <v>0</v>
      </c>
      <c r="BL221" s="14" t="s">
        <v>285</v>
      </c>
      <c r="BM221" s="179" t="s">
        <v>396</v>
      </c>
    </row>
    <row r="222" spans="1:65" s="2" customFormat="1" ht="19.5">
      <c r="A222" s="31"/>
      <c r="B222" s="32"/>
      <c r="C222" s="33"/>
      <c r="D222" s="181" t="s">
        <v>188</v>
      </c>
      <c r="E222" s="33"/>
      <c r="F222" s="182" t="s">
        <v>395</v>
      </c>
      <c r="G222" s="33"/>
      <c r="H222" s="33"/>
      <c r="I222" s="183"/>
      <c r="J222" s="33"/>
      <c r="K222" s="33"/>
      <c r="L222" s="36"/>
      <c r="M222" s="184"/>
      <c r="N222" s="185"/>
      <c r="O222" s="68"/>
      <c r="P222" s="68"/>
      <c r="Q222" s="68"/>
      <c r="R222" s="68"/>
      <c r="S222" s="68"/>
      <c r="T222" s="69"/>
      <c r="U222" s="31"/>
      <c r="V222" s="31"/>
      <c r="W222" s="31"/>
      <c r="X222" s="31"/>
      <c r="Y222" s="31"/>
      <c r="Z222" s="31"/>
      <c r="AA222" s="31"/>
      <c r="AB222" s="31"/>
      <c r="AC222" s="31"/>
      <c r="AD222" s="31"/>
      <c r="AE222" s="31"/>
      <c r="AT222" s="14" t="s">
        <v>188</v>
      </c>
      <c r="AU222" s="14" t="s">
        <v>80</v>
      </c>
    </row>
    <row r="223" spans="1:65" s="2" customFormat="1" ht="16.5" customHeight="1">
      <c r="A223" s="31"/>
      <c r="B223" s="32"/>
      <c r="C223" s="200" t="s">
        <v>397</v>
      </c>
      <c r="D223" s="200" t="s">
        <v>260</v>
      </c>
      <c r="E223" s="201" t="s">
        <v>398</v>
      </c>
      <c r="F223" s="202" t="s">
        <v>399</v>
      </c>
      <c r="G223" s="203" t="s">
        <v>182</v>
      </c>
      <c r="H223" s="204">
        <v>131</v>
      </c>
      <c r="I223" s="205"/>
      <c r="J223" s="206">
        <f>ROUND(I223*H223,2)</f>
        <v>0</v>
      </c>
      <c r="K223" s="202" t="s">
        <v>183</v>
      </c>
      <c r="L223" s="36"/>
      <c r="M223" s="207" t="s">
        <v>1</v>
      </c>
      <c r="N223" s="208" t="s">
        <v>38</v>
      </c>
      <c r="O223" s="68"/>
      <c r="P223" s="177">
        <f>O223*H223</f>
        <v>0</v>
      </c>
      <c r="Q223" s="177">
        <v>0</v>
      </c>
      <c r="R223" s="177">
        <f>Q223*H223</f>
        <v>0</v>
      </c>
      <c r="S223" s="177">
        <v>0</v>
      </c>
      <c r="T223" s="178">
        <f>S223*H223</f>
        <v>0</v>
      </c>
      <c r="U223" s="31"/>
      <c r="V223" s="31"/>
      <c r="W223" s="31"/>
      <c r="X223" s="31"/>
      <c r="Y223" s="31"/>
      <c r="Z223" s="31"/>
      <c r="AA223" s="31"/>
      <c r="AB223" s="31"/>
      <c r="AC223" s="31"/>
      <c r="AD223" s="31"/>
      <c r="AE223" s="31"/>
      <c r="AR223" s="179" t="s">
        <v>285</v>
      </c>
      <c r="AT223" s="179" t="s">
        <v>260</v>
      </c>
      <c r="AU223" s="179" t="s">
        <v>80</v>
      </c>
      <c r="AY223" s="14" t="s">
        <v>185</v>
      </c>
      <c r="BE223" s="180">
        <f>IF(N223="základní",J223,0)</f>
        <v>0</v>
      </c>
      <c r="BF223" s="180">
        <f>IF(N223="snížená",J223,0)</f>
        <v>0</v>
      </c>
      <c r="BG223" s="180">
        <f>IF(N223="zákl. přenesená",J223,0)</f>
        <v>0</v>
      </c>
      <c r="BH223" s="180">
        <f>IF(N223="sníž. přenesená",J223,0)</f>
        <v>0</v>
      </c>
      <c r="BI223" s="180">
        <f>IF(N223="nulová",J223,0)</f>
        <v>0</v>
      </c>
      <c r="BJ223" s="14" t="s">
        <v>80</v>
      </c>
      <c r="BK223" s="180">
        <f>ROUND(I223*H223,2)</f>
        <v>0</v>
      </c>
      <c r="BL223" s="14" t="s">
        <v>285</v>
      </c>
      <c r="BM223" s="179" t="s">
        <v>400</v>
      </c>
    </row>
    <row r="224" spans="1:65" s="2" customFormat="1" ht="19.5">
      <c r="A224" s="31"/>
      <c r="B224" s="32"/>
      <c r="C224" s="33"/>
      <c r="D224" s="181" t="s">
        <v>188</v>
      </c>
      <c r="E224" s="33"/>
      <c r="F224" s="182" t="s">
        <v>401</v>
      </c>
      <c r="G224" s="33"/>
      <c r="H224" s="33"/>
      <c r="I224" s="183"/>
      <c r="J224" s="33"/>
      <c r="K224" s="33"/>
      <c r="L224" s="36"/>
      <c r="M224" s="184"/>
      <c r="N224" s="185"/>
      <c r="O224" s="68"/>
      <c r="P224" s="68"/>
      <c r="Q224" s="68"/>
      <c r="R224" s="68"/>
      <c r="S224" s="68"/>
      <c r="T224" s="69"/>
      <c r="U224" s="31"/>
      <c r="V224" s="31"/>
      <c r="W224" s="31"/>
      <c r="X224" s="31"/>
      <c r="Y224" s="31"/>
      <c r="Z224" s="31"/>
      <c r="AA224" s="31"/>
      <c r="AB224" s="31"/>
      <c r="AC224" s="31"/>
      <c r="AD224" s="31"/>
      <c r="AE224" s="31"/>
      <c r="AT224" s="14" t="s">
        <v>188</v>
      </c>
      <c r="AU224" s="14" t="s">
        <v>80</v>
      </c>
    </row>
    <row r="225" spans="1:65" s="2" customFormat="1" ht="21.75" customHeight="1">
      <c r="A225" s="31"/>
      <c r="B225" s="32"/>
      <c r="C225" s="200" t="s">
        <v>402</v>
      </c>
      <c r="D225" s="200" t="s">
        <v>260</v>
      </c>
      <c r="E225" s="201" t="s">
        <v>403</v>
      </c>
      <c r="F225" s="202" t="s">
        <v>404</v>
      </c>
      <c r="G225" s="203" t="s">
        <v>182</v>
      </c>
      <c r="H225" s="204">
        <v>131</v>
      </c>
      <c r="I225" s="205"/>
      <c r="J225" s="206">
        <f>ROUND(I225*H225,2)</f>
        <v>0</v>
      </c>
      <c r="K225" s="202" t="s">
        <v>183</v>
      </c>
      <c r="L225" s="36"/>
      <c r="M225" s="207" t="s">
        <v>1</v>
      </c>
      <c r="N225" s="208" t="s">
        <v>38</v>
      </c>
      <c r="O225" s="68"/>
      <c r="P225" s="177">
        <f>O225*H225</f>
        <v>0</v>
      </c>
      <c r="Q225" s="177">
        <v>0</v>
      </c>
      <c r="R225" s="177">
        <f>Q225*H225</f>
        <v>0</v>
      </c>
      <c r="S225" s="177">
        <v>0</v>
      </c>
      <c r="T225" s="178">
        <f>S225*H225</f>
        <v>0</v>
      </c>
      <c r="U225" s="31"/>
      <c r="V225" s="31"/>
      <c r="W225" s="31"/>
      <c r="X225" s="31"/>
      <c r="Y225" s="31"/>
      <c r="Z225" s="31"/>
      <c r="AA225" s="31"/>
      <c r="AB225" s="31"/>
      <c r="AC225" s="31"/>
      <c r="AD225" s="31"/>
      <c r="AE225" s="31"/>
      <c r="AR225" s="179" t="s">
        <v>285</v>
      </c>
      <c r="AT225" s="179" t="s">
        <v>260</v>
      </c>
      <c r="AU225" s="179" t="s">
        <v>80</v>
      </c>
      <c r="AY225" s="14" t="s">
        <v>185</v>
      </c>
      <c r="BE225" s="180">
        <f>IF(N225="základní",J225,0)</f>
        <v>0</v>
      </c>
      <c r="BF225" s="180">
        <f>IF(N225="snížená",J225,0)</f>
        <v>0</v>
      </c>
      <c r="BG225" s="180">
        <f>IF(N225="zákl. přenesená",J225,0)</f>
        <v>0</v>
      </c>
      <c r="BH225" s="180">
        <f>IF(N225="sníž. přenesená",J225,0)</f>
        <v>0</v>
      </c>
      <c r="BI225" s="180">
        <f>IF(N225="nulová",J225,0)</f>
        <v>0</v>
      </c>
      <c r="BJ225" s="14" t="s">
        <v>80</v>
      </c>
      <c r="BK225" s="180">
        <f>ROUND(I225*H225,2)</f>
        <v>0</v>
      </c>
      <c r="BL225" s="14" t="s">
        <v>285</v>
      </c>
      <c r="BM225" s="179" t="s">
        <v>405</v>
      </c>
    </row>
    <row r="226" spans="1:65" s="2" customFormat="1" ht="11.25">
      <c r="A226" s="31"/>
      <c r="B226" s="32"/>
      <c r="C226" s="33"/>
      <c r="D226" s="181" t="s">
        <v>188</v>
      </c>
      <c r="E226" s="33"/>
      <c r="F226" s="182" t="s">
        <v>404</v>
      </c>
      <c r="G226" s="33"/>
      <c r="H226" s="33"/>
      <c r="I226" s="183"/>
      <c r="J226" s="33"/>
      <c r="K226" s="33"/>
      <c r="L226" s="36"/>
      <c r="M226" s="184"/>
      <c r="N226" s="185"/>
      <c r="O226" s="68"/>
      <c r="P226" s="68"/>
      <c r="Q226" s="68"/>
      <c r="R226" s="68"/>
      <c r="S226" s="68"/>
      <c r="T226" s="69"/>
      <c r="U226" s="31"/>
      <c r="V226" s="31"/>
      <c r="W226" s="31"/>
      <c r="X226" s="31"/>
      <c r="Y226" s="31"/>
      <c r="Z226" s="31"/>
      <c r="AA226" s="31"/>
      <c r="AB226" s="31"/>
      <c r="AC226" s="31"/>
      <c r="AD226" s="31"/>
      <c r="AE226" s="31"/>
      <c r="AT226" s="14" t="s">
        <v>188</v>
      </c>
      <c r="AU226" s="14" t="s">
        <v>80</v>
      </c>
    </row>
    <row r="227" spans="1:65" s="2" customFormat="1" ht="24">
      <c r="A227" s="31"/>
      <c r="B227" s="32"/>
      <c r="C227" s="200" t="s">
        <v>406</v>
      </c>
      <c r="D227" s="200" t="s">
        <v>260</v>
      </c>
      <c r="E227" s="201" t="s">
        <v>407</v>
      </c>
      <c r="F227" s="202" t="s">
        <v>408</v>
      </c>
      <c r="G227" s="203" t="s">
        <v>263</v>
      </c>
      <c r="H227" s="204">
        <v>1190</v>
      </c>
      <c r="I227" s="205"/>
      <c r="J227" s="206">
        <f>ROUND(I227*H227,2)</f>
        <v>0</v>
      </c>
      <c r="K227" s="202" t="s">
        <v>183</v>
      </c>
      <c r="L227" s="36"/>
      <c r="M227" s="207" t="s">
        <v>1</v>
      </c>
      <c r="N227" s="208" t="s">
        <v>38</v>
      </c>
      <c r="O227" s="68"/>
      <c r="P227" s="177">
        <f>O227*H227</f>
        <v>0</v>
      </c>
      <c r="Q227" s="177">
        <v>0</v>
      </c>
      <c r="R227" s="177">
        <f>Q227*H227</f>
        <v>0</v>
      </c>
      <c r="S227" s="177">
        <v>0</v>
      </c>
      <c r="T227" s="178">
        <f>S227*H227</f>
        <v>0</v>
      </c>
      <c r="U227" s="31"/>
      <c r="V227" s="31"/>
      <c r="W227" s="31"/>
      <c r="X227" s="31"/>
      <c r="Y227" s="31"/>
      <c r="Z227" s="31"/>
      <c r="AA227" s="31"/>
      <c r="AB227" s="31"/>
      <c r="AC227" s="31"/>
      <c r="AD227" s="31"/>
      <c r="AE227" s="31"/>
      <c r="AR227" s="179" t="s">
        <v>80</v>
      </c>
      <c r="AT227" s="179" t="s">
        <v>260</v>
      </c>
      <c r="AU227" s="179" t="s">
        <v>80</v>
      </c>
      <c r="AY227" s="14" t="s">
        <v>185</v>
      </c>
      <c r="BE227" s="180">
        <f>IF(N227="základní",J227,0)</f>
        <v>0</v>
      </c>
      <c r="BF227" s="180">
        <f>IF(N227="snížená",J227,0)</f>
        <v>0</v>
      </c>
      <c r="BG227" s="180">
        <f>IF(N227="zákl. přenesená",J227,0)</f>
        <v>0</v>
      </c>
      <c r="BH227" s="180">
        <f>IF(N227="sníž. přenesená",J227,0)</f>
        <v>0</v>
      </c>
      <c r="BI227" s="180">
        <f>IF(N227="nulová",J227,0)</f>
        <v>0</v>
      </c>
      <c r="BJ227" s="14" t="s">
        <v>80</v>
      </c>
      <c r="BK227" s="180">
        <f>ROUND(I227*H227,2)</f>
        <v>0</v>
      </c>
      <c r="BL227" s="14" t="s">
        <v>80</v>
      </c>
      <c r="BM227" s="179" t="s">
        <v>409</v>
      </c>
    </row>
    <row r="228" spans="1:65" s="2" customFormat="1" ht="19.5">
      <c r="A228" s="31"/>
      <c r="B228" s="32"/>
      <c r="C228" s="33"/>
      <c r="D228" s="181" t="s">
        <v>188</v>
      </c>
      <c r="E228" s="33"/>
      <c r="F228" s="182" t="s">
        <v>410</v>
      </c>
      <c r="G228" s="33"/>
      <c r="H228" s="33"/>
      <c r="I228" s="183"/>
      <c r="J228" s="33"/>
      <c r="K228" s="33"/>
      <c r="L228" s="36"/>
      <c r="M228" s="184"/>
      <c r="N228" s="185"/>
      <c r="O228" s="68"/>
      <c r="P228" s="68"/>
      <c r="Q228" s="68"/>
      <c r="R228" s="68"/>
      <c r="S228" s="68"/>
      <c r="T228" s="69"/>
      <c r="U228" s="31"/>
      <c r="V228" s="31"/>
      <c r="W228" s="31"/>
      <c r="X228" s="31"/>
      <c r="Y228" s="31"/>
      <c r="Z228" s="31"/>
      <c r="AA228" s="31"/>
      <c r="AB228" s="31"/>
      <c r="AC228" s="31"/>
      <c r="AD228" s="31"/>
      <c r="AE228" s="31"/>
      <c r="AT228" s="14" t="s">
        <v>188</v>
      </c>
      <c r="AU228" s="14" t="s">
        <v>80</v>
      </c>
    </row>
    <row r="229" spans="1:65" s="2" customFormat="1" ht="16.5" customHeight="1">
      <c r="A229" s="31"/>
      <c r="B229" s="32"/>
      <c r="C229" s="200" t="s">
        <v>411</v>
      </c>
      <c r="D229" s="200" t="s">
        <v>260</v>
      </c>
      <c r="E229" s="201" t="s">
        <v>412</v>
      </c>
      <c r="F229" s="202" t="s">
        <v>413</v>
      </c>
      <c r="G229" s="203" t="s">
        <v>263</v>
      </c>
      <c r="H229" s="204">
        <v>1020</v>
      </c>
      <c r="I229" s="205"/>
      <c r="J229" s="206">
        <f>ROUND(I229*H229,2)</f>
        <v>0</v>
      </c>
      <c r="K229" s="202" t="s">
        <v>183</v>
      </c>
      <c r="L229" s="36"/>
      <c r="M229" s="207" t="s">
        <v>1</v>
      </c>
      <c r="N229" s="208" t="s">
        <v>38</v>
      </c>
      <c r="O229" s="68"/>
      <c r="P229" s="177">
        <f>O229*H229</f>
        <v>0</v>
      </c>
      <c r="Q229" s="177">
        <v>0</v>
      </c>
      <c r="R229" s="177">
        <f>Q229*H229</f>
        <v>0</v>
      </c>
      <c r="S229" s="177">
        <v>0</v>
      </c>
      <c r="T229" s="178">
        <f>S229*H229</f>
        <v>0</v>
      </c>
      <c r="U229" s="31"/>
      <c r="V229" s="31"/>
      <c r="W229" s="31"/>
      <c r="X229" s="31"/>
      <c r="Y229" s="31"/>
      <c r="Z229" s="31"/>
      <c r="AA229" s="31"/>
      <c r="AB229" s="31"/>
      <c r="AC229" s="31"/>
      <c r="AD229" s="31"/>
      <c r="AE229" s="31"/>
      <c r="AR229" s="179" t="s">
        <v>80</v>
      </c>
      <c r="AT229" s="179" t="s">
        <v>260</v>
      </c>
      <c r="AU229" s="179" t="s">
        <v>80</v>
      </c>
      <c r="AY229" s="14" t="s">
        <v>185</v>
      </c>
      <c r="BE229" s="180">
        <f>IF(N229="základní",J229,0)</f>
        <v>0</v>
      </c>
      <c r="BF229" s="180">
        <f>IF(N229="snížená",J229,0)</f>
        <v>0</v>
      </c>
      <c r="BG229" s="180">
        <f>IF(N229="zákl. přenesená",J229,0)</f>
        <v>0</v>
      </c>
      <c r="BH229" s="180">
        <f>IF(N229="sníž. přenesená",J229,0)</f>
        <v>0</v>
      </c>
      <c r="BI229" s="180">
        <f>IF(N229="nulová",J229,0)</f>
        <v>0</v>
      </c>
      <c r="BJ229" s="14" t="s">
        <v>80</v>
      </c>
      <c r="BK229" s="180">
        <f>ROUND(I229*H229,2)</f>
        <v>0</v>
      </c>
      <c r="BL229" s="14" t="s">
        <v>80</v>
      </c>
      <c r="BM229" s="179" t="s">
        <v>414</v>
      </c>
    </row>
    <row r="230" spans="1:65" s="2" customFormat="1" ht="11.25">
      <c r="A230" s="31"/>
      <c r="B230" s="32"/>
      <c r="C230" s="33"/>
      <c r="D230" s="181" t="s">
        <v>188</v>
      </c>
      <c r="E230" s="33"/>
      <c r="F230" s="182" t="s">
        <v>413</v>
      </c>
      <c r="G230" s="33"/>
      <c r="H230" s="33"/>
      <c r="I230" s="183"/>
      <c r="J230" s="33"/>
      <c r="K230" s="33"/>
      <c r="L230" s="36"/>
      <c r="M230" s="184"/>
      <c r="N230" s="185"/>
      <c r="O230" s="68"/>
      <c r="P230" s="68"/>
      <c r="Q230" s="68"/>
      <c r="R230" s="68"/>
      <c r="S230" s="68"/>
      <c r="T230" s="69"/>
      <c r="U230" s="31"/>
      <c r="V230" s="31"/>
      <c r="W230" s="31"/>
      <c r="X230" s="31"/>
      <c r="Y230" s="31"/>
      <c r="Z230" s="31"/>
      <c r="AA230" s="31"/>
      <c r="AB230" s="31"/>
      <c r="AC230" s="31"/>
      <c r="AD230" s="31"/>
      <c r="AE230" s="31"/>
      <c r="AT230" s="14" t="s">
        <v>188</v>
      </c>
      <c r="AU230" s="14" t="s">
        <v>80</v>
      </c>
    </row>
    <row r="231" spans="1:65" s="2" customFormat="1" ht="16.5" customHeight="1">
      <c r="A231" s="31"/>
      <c r="B231" s="32"/>
      <c r="C231" s="200" t="s">
        <v>415</v>
      </c>
      <c r="D231" s="200" t="s">
        <v>260</v>
      </c>
      <c r="E231" s="201" t="s">
        <v>416</v>
      </c>
      <c r="F231" s="202" t="s">
        <v>417</v>
      </c>
      <c r="G231" s="203" t="s">
        <v>182</v>
      </c>
      <c r="H231" s="204">
        <v>13</v>
      </c>
      <c r="I231" s="205"/>
      <c r="J231" s="206">
        <f>ROUND(I231*H231,2)</f>
        <v>0</v>
      </c>
      <c r="K231" s="202" t="s">
        <v>183</v>
      </c>
      <c r="L231" s="36"/>
      <c r="M231" s="207" t="s">
        <v>1</v>
      </c>
      <c r="N231" s="208" t="s">
        <v>38</v>
      </c>
      <c r="O231" s="68"/>
      <c r="P231" s="177">
        <f>O231*H231</f>
        <v>0</v>
      </c>
      <c r="Q231" s="177">
        <v>0</v>
      </c>
      <c r="R231" s="177">
        <f>Q231*H231</f>
        <v>0</v>
      </c>
      <c r="S231" s="177">
        <v>0</v>
      </c>
      <c r="T231" s="178">
        <f>S231*H231</f>
        <v>0</v>
      </c>
      <c r="U231" s="31"/>
      <c r="V231" s="31"/>
      <c r="W231" s="31"/>
      <c r="X231" s="31"/>
      <c r="Y231" s="31"/>
      <c r="Z231" s="31"/>
      <c r="AA231" s="31"/>
      <c r="AB231" s="31"/>
      <c r="AC231" s="31"/>
      <c r="AD231" s="31"/>
      <c r="AE231" s="31"/>
      <c r="AR231" s="179" t="s">
        <v>80</v>
      </c>
      <c r="AT231" s="179" t="s">
        <v>260</v>
      </c>
      <c r="AU231" s="179" t="s">
        <v>80</v>
      </c>
      <c r="AY231" s="14" t="s">
        <v>185</v>
      </c>
      <c r="BE231" s="180">
        <f>IF(N231="základní",J231,0)</f>
        <v>0</v>
      </c>
      <c r="BF231" s="180">
        <f>IF(N231="snížená",J231,0)</f>
        <v>0</v>
      </c>
      <c r="BG231" s="180">
        <f>IF(N231="zákl. přenesená",J231,0)</f>
        <v>0</v>
      </c>
      <c r="BH231" s="180">
        <f>IF(N231="sníž. přenesená",J231,0)</f>
        <v>0</v>
      </c>
      <c r="BI231" s="180">
        <f>IF(N231="nulová",J231,0)</f>
        <v>0</v>
      </c>
      <c r="BJ231" s="14" t="s">
        <v>80</v>
      </c>
      <c r="BK231" s="180">
        <f>ROUND(I231*H231,2)</f>
        <v>0</v>
      </c>
      <c r="BL231" s="14" t="s">
        <v>80</v>
      </c>
      <c r="BM231" s="179" t="s">
        <v>418</v>
      </c>
    </row>
    <row r="232" spans="1:65" s="2" customFormat="1" ht="11.25">
      <c r="A232" s="31"/>
      <c r="B232" s="32"/>
      <c r="C232" s="33"/>
      <c r="D232" s="181" t="s">
        <v>188</v>
      </c>
      <c r="E232" s="33"/>
      <c r="F232" s="182" t="s">
        <v>417</v>
      </c>
      <c r="G232" s="33"/>
      <c r="H232" s="33"/>
      <c r="I232" s="183"/>
      <c r="J232" s="33"/>
      <c r="K232" s="33"/>
      <c r="L232" s="36"/>
      <c r="M232" s="184"/>
      <c r="N232" s="185"/>
      <c r="O232" s="68"/>
      <c r="P232" s="68"/>
      <c r="Q232" s="68"/>
      <c r="R232" s="68"/>
      <c r="S232" s="68"/>
      <c r="T232" s="69"/>
      <c r="U232" s="31"/>
      <c r="V232" s="31"/>
      <c r="W232" s="31"/>
      <c r="X232" s="31"/>
      <c r="Y232" s="31"/>
      <c r="Z232" s="31"/>
      <c r="AA232" s="31"/>
      <c r="AB232" s="31"/>
      <c r="AC232" s="31"/>
      <c r="AD232" s="31"/>
      <c r="AE232" s="31"/>
      <c r="AT232" s="14" t="s">
        <v>188</v>
      </c>
      <c r="AU232" s="14" t="s">
        <v>80</v>
      </c>
    </row>
    <row r="233" spans="1:65" s="2" customFormat="1" ht="16.5" customHeight="1">
      <c r="A233" s="31"/>
      <c r="B233" s="32"/>
      <c r="C233" s="200" t="s">
        <v>419</v>
      </c>
      <c r="D233" s="200" t="s">
        <v>260</v>
      </c>
      <c r="E233" s="201" t="s">
        <v>420</v>
      </c>
      <c r="F233" s="202" t="s">
        <v>421</v>
      </c>
      <c r="G233" s="203" t="s">
        <v>182</v>
      </c>
      <c r="H233" s="204">
        <v>2</v>
      </c>
      <c r="I233" s="205"/>
      <c r="J233" s="206">
        <f>ROUND(I233*H233,2)</f>
        <v>0</v>
      </c>
      <c r="K233" s="202" t="s">
        <v>183</v>
      </c>
      <c r="L233" s="36"/>
      <c r="M233" s="207" t="s">
        <v>1</v>
      </c>
      <c r="N233" s="208" t="s">
        <v>38</v>
      </c>
      <c r="O233" s="68"/>
      <c r="P233" s="177">
        <f>O233*H233</f>
        <v>0</v>
      </c>
      <c r="Q233" s="177">
        <v>0</v>
      </c>
      <c r="R233" s="177">
        <f>Q233*H233</f>
        <v>0</v>
      </c>
      <c r="S233" s="177">
        <v>0</v>
      </c>
      <c r="T233" s="178">
        <f>S233*H233</f>
        <v>0</v>
      </c>
      <c r="U233" s="31"/>
      <c r="V233" s="31"/>
      <c r="W233" s="31"/>
      <c r="X233" s="31"/>
      <c r="Y233" s="31"/>
      <c r="Z233" s="31"/>
      <c r="AA233" s="31"/>
      <c r="AB233" s="31"/>
      <c r="AC233" s="31"/>
      <c r="AD233" s="31"/>
      <c r="AE233" s="31"/>
      <c r="AR233" s="179" t="s">
        <v>80</v>
      </c>
      <c r="AT233" s="179" t="s">
        <v>260</v>
      </c>
      <c r="AU233" s="179" t="s">
        <v>80</v>
      </c>
      <c r="AY233" s="14" t="s">
        <v>185</v>
      </c>
      <c r="BE233" s="180">
        <f>IF(N233="základní",J233,0)</f>
        <v>0</v>
      </c>
      <c r="BF233" s="180">
        <f>IF(N233="snížená",J233,0)</f>
        <v>0</v>
      </c>
      <c r="BG233" s="180">
        <f>IF(N233="zákl. přenesená",J233,0)</f>
        <v>0</v>
      </c>
      <c r="BH233" s="180">
        <f>IF(N233="sníž. přenesená",J233,0)</f>
        <v>0</v>
      </c>
      <c r="BI233" s="180">
        <f>IF(N233="nulová",J233,0)</f>
        <v>0</v>
      </c>
      <c r="BJ233" s="14" t="s">
        <v>80</v>
      </c>
      <c r="BK233" s="180">
        <f>ROUND(I233*H233,2)</f>
        <v>0</v>
      </c>
      <c r="BL233" s="14" t="s">
        <v>80</v>
      </c>
      <c r="BM233" s="179" t="s">
        <v>422</v>
      </c>
    </row>
    <row r="234" spans="1:65" s="2" customFormat="1" ht="11.25">
      <c r="A234" s="31"/>
      <c r="B234" s="32"/>
      <c r="C234" s="33"/>
      <c r="D234" s="181" t="s">
        <v>188</v>
      </c>
      <c r="E234" s="33"/>
      <c r="F234" s="182" t="s">
        <v>421</v>
      </c>
      <c r="G234" s="33"/>
      <c r="H234" s="33"/>
      <c r="I234" s="183"/>
      <c r="J234" s="33"/>
      <c r="K234" s="33"/>
      <c r="L234" s="36"/>
      <c r="M234" s="184"/>
      <c r="N234" s="185"/>
      <c r="O234" s="68"/>
      <c r="P234" s="68"/>
      <c r="Q234" s="68"/>
      <c r="R234" s="68"/>
      <c r="S234" s="68"/>
      <c r="T234" s="69"/>
      <c r="U234" s="31"/>
      <c r="V234" s="31"/>
      <c r="W234" s="31"/>
      <c r="X234" s="31"/>
      <c r="Y234" s="31"/>
      <c r="Z234" s="31"/>
      <c r="AA234" s="31"/>
      <c r="AB234" s="31"/>
      <c r="AC234" s="31"/>
      <c r="AD234" s="31"/>
      <c r="AE234" s="31"/>
      <c r="AT234" s="14" t="s">
        <v>188</v>
      </c>
      <c r="AU234" s="14" t="s">
        <v>80</v>
      </c>
    </row>
    <row r="235" spans="1:65" s="2" customFormat="1" ht="33" customHeight="1">
      <c r="A235" s="31"/>
      <c r="B235" s="32"/>
      <c r="C235" s="167" t="s">
        <v>423</v>
      </c>
      <c r="D235" s="167" t="s">
        <v>179</v>
      </c>
      <c r="E235" s="168" t="s">
        <v>424</v>
      </c>
      <c r="F235" s="169" t="s">
        <v>425</v>
      </c>
      <c r="G235" s="170" t="s">
        <v>182</v>
      </c>
      <c r="H235" s="171">
        <v>55</v>
      </c>
      <c r="I235" s="172"/>
      <c r="J235" s="173">
        <f>ROUND(I235*H235,2)</f>
        <v>0</v>
      </c>
      <c r="K235" s="169" t="s">
        <v>183</v>
      </c>
      <c r="L235" s="174"/>
      <c r="M235" s="175" t="s">
        <v>1</v>
      </c>
      <c r="N235" s="176" t="s">
        <v>38</v>
      </c>
      <c r="O235" s="68"/>
      <c r="P235" s="177">
        <f>O235*H235</f>
        <v>0</v>
      </c>
      <c r="Q235" s="177">
        <v>0</v>
      </c>
      <c r="R235" s="177">
        <f>Q235*H235</f>
        <v>0</v>
      </c>
      <c r="S235" s="177">
        <v>0</v>
      </c>
      <c r="T235" s="178">
        <f>S235*H235</f>
        <v>0</v>
      </c>
      <c r="U235" s="31"/>
      <c r="V235" s="31"/>
      <c r="W235" s="31"/>
      <c r="X235" s="31"/>
      <c r="Y235" s="31"/>
      <c r="Z235" s="31"/>
      <c r="AA235" s="31"/>
      <c r="AB235" s="31"/>
      <c r="AC235" s="31"/>
      <c r="AD235" s="31"/>
      <c r="AE235" s="31"/>
      <c r="AR235" s="179" t="s">
        <v>268</v>
      </c>
      <c r="AT235" s="179" t="s">
        <v>179</v>
      </c>
      <c r="AU235" s="179" t="s">
        <v>80</v>
      </c>
      <c r="AY235" s="14" t="s">
        <v>185</v>
      </c>
      <c r="BE235" s="180">
        <f>IF(N235="základní",J235,0)</f>
        <v>0</v>
      </c>
      <c r="BF235" s="180">
        <f>IF(N235="snížená",J235,0)</f>
        <v>0</v>
      </c>
      <c r="BG235" s="180">
        <f>IF(N235="zákl. přenesená",J235,0)</f>
        <v>0</v>
      </c>
      <c r="BH235" s="180">
        <f>IF(N235="sníž. přenesená",J235,0)</f>
        <v>0</v>
      </c>
      <c r="BI235" s="180">
        <f>IF(N235="nulová",J235,0)</f>
        <v>0</v>
      </c>
      <c r="BJ235" s="14" t="s">
        <v>80</v>
      </c>
      <c r="BK235" s="180">
        <f>ROUND(I235*H235,2)</f>
        <v>0</v>
      </c>
      <c r="BL235" s="14" t="s">
        <v>268</v>
      </c>
      <c r="BM235" s="179" t="s">
        <v>426</v>
      </c>
    </row>
    <row r="236" spans="1:65" s="2" customFormat="1" ht="19.5">
      <c r="A236" s="31"/>
      <c r="B236" s="32"/>
      <c r="C236" s="33"/>
      <c r="D236" s="181" t="s">
        <v>188</v>
      </c>
      <c r="E236" s="33"/>
      <c r="F236" s="182" t="s">
        <v>425</v>
      </c>
      <c r="G236" s="33"/>
      <c r="H236" s="33"/>
      <c r="I236" s="183"/>
      <c r="J236" s="33"/>
      <c r="K236" s="33"/>
      <c r="L236" s="36"/>
      <c r="M236" s="184"/>
      <c r="N236" s="185"/>
      <c r="O236" s="68"/>
      <c r="P236" s="68"/>
      <c r="Q236" s="68"/>
      <c r="R236" s="68"/>
      <c r="S236" s="68"/>
      <c r="T236" s="69"/>
      <c r="U236" s="31"/>
      <c r="V236" s="31"/>
      <c r="W236" s="31"/>
      <c r="X236" s="31"/>
      <c r="Y236" s="31"/>
      <c r="Z236" s="31"/>
      <c r="AA236" s="31"/>
      <c r="AB236" s="31"/>
      <c r="AC236" s="31"/>
      <c r="AD236" s="31"/>
      <c r="AE236" s="31"/>
      <c r="AT236" s="14" t="s">
        <v>188</v>
      </c>
      <c r="AU236" s="14" t="s">
        <v>80</v>
      </c>
    </row>
    <row r="237" spans="1:65" s="2" customFormat="1" ht="16.5" customHeight="1">
      <c r="A237" s="31"/>
      <c r="B237" s="32"/>
      <c r="C237" s="200" t="s">
        <v>427</v>
      </c>
      <c r="D237" s="200" t="s">
        <v>260</v>
      </c>
      <c r="E237" s="201" t="s">
        <v>428</v>
      </c>
      <c r="F237" s="202" t="s">
        <v>429</v>
      </c>
      <c r="G237" s="203" t="s">
        <v>182</v>
      </c>
      <c r="H237" s="204">
        <v>5</v>
      </c>
      <c r="I237" s="205"/>
      <c r="J237" s="206">
        <f>ROUND(I237*H237,2)</f>
        <v>0</v>
      </c>
      <c r="K237" s="202" t="s">
        <v>183</v>
      </c>
      <c r="L237" s="36"/>
      <c r="M237" s="207" t="s">
        <v>1</v>
      </c>
      <c r="N237" s="208" t="s">
        <v>38</v>
      </c>
      <c r="O237" s="68"/>
      <c r="P237" s="177">
        <f>O237*H237</f>
        <v>0</v>
      </c>
      <c r="Q237" s="177">
        <v>0</v>
      </c>
      <c r="R237" s="177">
        <f>Q237*H237</f>
        <v>0</v>
      </c>
      <c r="S237" s="177">
        <v>0</v>
      </c>
      <c r="T237" s="178">
        <f>S237*H237</f>
        <v>0</v>
      </c>
      <c r="U237" s="31"/>
      <c r="V237" s="31"/>
      <c r="W237" s="31"/>
      <c r="X237" s="31"/>
      <c r="Y237" s="31"/>
      <c r="Z237" s="31"/>
      <c r="AA237" s="31"/>
      <c r="AB237" s="31"/>
      <c r="AC237" s="31"/>
      <c r="AD237" s="31"/>
      <c r="AE237" s="31"/>
      <c r="AR237" s="179" t="s">
        <v>80</v>
      </c>
      <c r="AT237" s="179" t="s">
        <v>260</v>
      </c>
      <c r="AU237" s="179" t="s">
        <v>80</v>
      </c>
      <c r="AY237" s="14" t="s">
        <v>185</v>
      </c>
      <c r="BE237" s="180">
        <f>IF(N237="základní",J237,0)</f>
        <v>0</v>
      </c>
      <c r="BF237" s="180">
        <f>IF(N237="snížená",J237,0)</f>
        <v>0</v>
      </c>
      <c r="BG237" s="180">
        <f>IF(N237="zákl. přenesená",J237,0)</f>
        <v>0</v>
      </c>
      <c r="BH237" s="180">
        <f>IF(N237="sníž. přenesená",J237,0)</f>
        <v>0</v>
      </c>
      <c r="BI237" s="180">
        <f>IF(N237="nulová",J237,0)</f>
        <v>0</v>
      </c>
      <c r="BJ237" s="14" t="s">
        <v>80</v>
      </c>
      <c r="BK237" s="180">
        <f>ROUND(I237*H237,2)</f>
        <v>0</v>
      </c>
      <c r="BL237" s="14" t="s">
        <v>80</v>
      </c>
      <c r="BM237" s="179" t="s">
        <v>430</v>
      </c>
    </row>
    <row r="238" spans="1:65" s="2" customFormat="1" ht="11.25">
      <c r="A238" s="31"/>
      <c r="B238" s="32"/>
      <c r="C238" s="33"/>
      <c r="D238" s="181" t="s">
        <v>188</v>
      </c>
      <c r="E238" s="33"/>
      <c r="F238" s="182" t="s">
        <v>429</v>
      </c>
      <c r="G238" s="33"/>
      <c r="H238" s="33"/>
      <c r="I238" s="183"/>
      <c r="J238" s="33"/>
      <c r="K238" s="33"/>
      <c r="L238" s="36"/>
      <c r="M238" s="184"/>
      <c r="N238" s="185"/>
      <c r="O238" s="68"/>
      <c r="P238" s="68"/>
      <c r="Q238" s="68"/>
      <c r="R238" s="68"/>
      <c r="S238" s="68"/>
      <c r="T238" s="69"/>
      <c r="U238" s="31"/>
      <c r="V238" s="31"/>
      <c r="W238" s="31"/>
      <c r="X238" s="31"/>
      <c r="Y238" s="31"/>
      <c r="Z238" s="31"/>
      <c r="AA238" s="31"/>
      <c r="AB238" s="31"/>
      <c r="AC238" s="31"/>
      <c r="AD238" s="31"/>
      <c r="AE238" s="31"/>
      <c r="AT238" s="14" t="s">
        <v>188</v>
      </c>
      <c r="AU238" s="14" t="s">
        <v>80</v>
      </c>
    </row>
    <row r="239" spans="1:65" s="2" customFormat="1" ht="16.5" customHeight="1">
      <c r="A239" s="31"/>
      <c r="B239" s="32"/>
      <c r="C239" s="200" t="s">
        <v>431</v>
      </c>
      <c r="D239" s="200" t="s">
        <v>260</v>
      </c>
      <c r="E239" s="201" t="s">
        <v>432</v>
      </c>
      <c r="F239" s="202" t="s">
        <v>433</v>
      </c>
      <c r="G239" s="203" t="s">
        <v>182</v>
      </c>
      <c r="H239" s="204">
        <v>1880</v>
      </c>
      <c r="I239" s="205"/>
      <c r="J239" s="206">
        <f>ROUND(I239*H239,2)</f>
        <v>0</v>
      </c>
      <c r="K239" s="202" t="s">
        <v>183</v>
      </c>
      <c r="L239" s="36"/>
      <c r="M239" s="207" t="s">
        <v>1</v>
      </c>
      <c r="N239" s="208" t="s">
        <v>38</v>
      </c>
      <c r="O239" s="68"/>
      <c r="P239" s="177">
        <f>O239*H239</f>
        <v>0</v>
      </c>
      <c r="Q239" s="177">
        <v>0</v>
      </c>
      <c r="R239" s="177">
        <f>Q239*H239</f>
        <v>0</v>
      </c>
      <c r="S239" s="177">
        <v>0</v>
      </c>
      <c r="T239" s="178">
        <f>S239*H239</f>
        <v>0</v>
      </c>
      <c r="U239" s="31"/>
      <c r="V239" s="31"/>
      <c r="W239" s="31"/>
      <c r="X239" s="31"/>
      <c r="Y239" s="31"/>
      <c r="Z239" s="31"/>
      <c r="AA239" s="31"/>
      <c r="AB239" s="31"/>
      <c r="AC239" s="31"/>
      <c r="AD239" s="31"/>
      <c r="AE239" s="31"/>
      <c r="AR239" s="179" t="s">
        <v>80</v>
      </c>
      <c r="AT239" s="179" t="s">
        <v>260</v>
      </c>
      <c r="AU239" s="179" t="s">
        <v>80</v>
      </c>
      <c r="AY239" s="14" t="s">
        <v>185</v>
      </c>
      <c r="BE239" s="180">
        <f>IF(N239="základní",J239,0)</f>
        <v>0</v>
      </c>
      <c r="BF239" s="180">
        <f>IF(N239="snížená",J239,0)</f>
        <v>0</v>
      </c>
      <c r="BG239" s="180">
        <f>IF(N239="zákl. přenesená",J239,0)</f>
        <v>0</v>
      </c>
      <c r="BH239" s="180">
        <f>IF(N239="sníž. přenesená",J239,0)</f>
        <v>0</v>
      </c>
      <c r="BI239" s="180">
        <f>IF(N239="nulová",J239,0)</f>
        <v>0</v>
      </c>
      <c r="BJ239" s="14" t="s">
        <v>80</v>
      </c>
      <c r="BK239" s="180">
        <f>ROUND(I239*H239,2)</f>
        <v>0</v>
      </c>
      <c r="BL239" s="14" t="s">
        <v>80</v>
      </c>
      <c r="BM239" s="179" t="s">
        <v>434</v>
      </c>
    </row>
    <row r="240" spans="1:65" s="2" customFormat="1" ht="19.5">
      <c r="A240" s="31"/>
      <c r="B240" s="32"/>
      <c r="C240" s="33"/>
      <c r="D240" s="181" t="s">
        <v>188</v>
      </c>
      <c r="E240" s="33"/>
      <c r="F240" s="182" t="s">
        <v>435</v>
      </c>
      <c r="G240" s="33"/>
      <c r="H240" s="33"/>
      <c r="I240" s="183"/>
      <c r="J240" s="33"/>
      <c r="K240" s="33"/>
      <c r="L240" s="36"/>
      <c r="M240" s="184"/>
      <c r="N240" s="185"/>
      <c r="O240" s="68"/>
      <c r="P240" s="68"/>
      <c r="Q240" s="68"/>
      <c r="R240" s="68"/>
      <c r="S240" s="68"/>
      <c r="T240" s="69"/>
      <c r="U240" s="31"/>
      <c r="V240" s="31"/>
      <c r="W240" s="31"/>
      <c r="X240" s="31"/>
      <c r="Y240" s="31"/>
      <c r="Z240" s="31"/>
      <c r="AA240" s="31"/>
      <c r="AB240" s="31"/>
      <c r="AC240" s="31"/>
      <c r="AD240" s="31"/>
      <c r="AE240" s="31"/>
      <c r="AT240" s="14" t="s">
        <v>188</v>
      </c>
      <c r="AU240" s="14" t="s">
        <v>80</v>
      </c>
    </row>
    <row r="241" spans="1:65" s="2" customFormat="1" ht="24">
      <c r="A241" s="31"/>
      <c r="B241" s="32"/>
      <c r="C241" s="200" t="s">
        <v>436</v>
      </c>
      <c r="D241" s="200" t="s">
        <v>260</v>
      </c>
      <c r="E241" s="201" t="s">
        <v>437</v>
      </c>
      <c r="F241" s="202" t="s">
        <v>438</v>
      </c>
      <c r="G241" s="203" t="s">
        <v>182</v>
      </c>
      <c r="H241" s="204">
        <v>1220</v>
      </c>
      <c r="I241" s="205"/>
      <c r="J241" s="206">
        <f>ROUND(I241*H241,2)</f>
        <v>0</v>
      </c>
      <c r="K241" s="202" t="s">
        <v>183</v>
      </c>
      <c r="L241" s="36"/>
      <c r="M241" s="207" t="s">
        <v>1</v>
      </c>
      <c r="N241" s="208" t="s">
        <v>38</v>
      </c>
      <c r="O241" s="68"/>
      <c r="P241" s="177">
        <f>O241*H241</f>
        <v>0</v>
      </c>
      <c r="Q241" s="177">
        <v>0</v>
      </c>
      <c r="R241" s="177">
        <f>Q241*H241</f>
        <v>0</v>
      </c>
      <c r="S241" s="177">
        <v>0</v>
      </c>
      <c r="T241" s="178">
        <f>S241*H241</f>
        <v>0</v>
      </c>
      <c r="U241" s="31"/>
      <c r="V241" s="31"/>
      <c r="W241" s="31"/>
      <c r="X241" s="31"/>
      <c r="Y241" s="31"/>
      <c r="Z241" s="31"/>
      <c r="AA241" s="31"/>
      <c r="AB241" s="31"/>
      <c r="AC241" s="31"/>
      <c r="AD241" s="31"/>
      <c r="AE241" s="31"/>
      <c r="AR241" s="179" t="s">
        <v>80</v>
      </c>
      <c r="AT241" s="179" t="s">
        <v>260</v>
      </c>
      <c r="AU241" s="179" t="s">
        <v>80</v>
      </c>
      <c r="AY241" s="14" t="s">
        <v>185</v>
      </c>
      <c r="BE241" s="180">
        <f>IF(N241="základní",J241,0)</f>
        <v>0</v>
      </c>
      <c r="BF241" s="180">
        <f>IF(N241="snížená",J241,0)</f>
        <v>0</v>
      </c>
      <c r="BG241" s="180">
        <f>IF(N241="zákl. přenesená",J241,0)</f>
        <v>0</v>
      </c>
      <c r="BH241" s="180">
        <f>IF(N241="sníž. přenesená",J241,0)</f>
        <v>0</v>
      </c>
      <c r="BI241" s="180">
        <f>IF(N241="nulová",J241,0)</f>
        <v>0</v>
      </c>
      <c r="BJ241" s="14" t="s">
        <v>80</v>
      </c>
      <c r="BK241" s="180">
        <f>ROUND(I241*H241,2)</f>
        <v>0</v>
      </c>
      <c r="BL241" s="14" t="s">
        <v>80</v>
      </c>
      <c r="BM241" s="179" t="s">
        <v>439</v>
      </c>
    </row>
    <row r="242" spans="1:65" s="2" customFormat="1" ht="19.5">
      <c r="A242" s="31"/>
      <c r="B242" s="32"/>
      <c r="C242" s="33"/>
      <c r="D242" s="181" t="s">
        <v>188</v>
      </c>
      <c r="E242" s="33"/>
      <c r="F242" s="182" t="s">
        <v>440</v>
      </c>
      <c r="G242" s="33"/>
      <c r="H242" s="33"/>
      <c r="I242" s="183"/>
      <c r="J242" s="33"/>
      <c r="K242" s="33"/>
      <c r="L242" s="36"/>
      <c r="M242" s="184"/>
      <c r="N242" s="185"/>
      <c r="O242" s="68"/>
      <c r="P242" s="68"/>
      <c r="Q242" s="68"/>
      <c r="R242" s="68"/>
      <c r="S242" s="68"/>
      <c r="T242" s="69"/>
      <c r="U242" s="31"/>
      <c r="V242" s="31"/>
      <c r="W242" s="31"/>
      <c r="X242" s="31"/>
      <c r="Y242" s="31"/>
      <c r="Z242" s="31"/>
      <c r="AA242" s="31"/>
      <c r="AB242" s="31"/>
      <c r="AC242" s="31"/>
      <c r="AD242" s="31"/>
      <c r="AE242" s="31"/>
      <c r="AT242" s="14" t="s">
        <v>188</v>
      </c>
      <c r="AU242" s="14" t="s">
        <v>80</v>
      </c>
    </row>
    <row r="243" spans="1:65" s="2" customFormat="1" ht="16.5" customHeight="1">
      <c r="A243" s="31"/>
      <c r="B243" s="32"/>
      <c r="C243" s="200" t="s">
        <v>441</v>
      </c>
      <c r="D243" s="200" t="s">
        <v>260</v>
      </c>
      <c r="E243" s="201" t="s">
        <v>442</v>
      </c>
      <c r="F243" s="202" t="s">
        <v>443</v>
      </c>
      <c r="G243" s="203" t="s">
        <v>182</v>
      </c>
      <c r="H243" s="204">
        <v>11</v>
      </c>
      <c r="I243" s="205"/>
      <c r="J243" s="206">
        <f>ROUND(I243*H243,2)</f>
        <v>0</v>
      </c>
      <c r="K243" s="202" t="s">
        <v>183</v>
      </c>
      <c r="L243" s="36"/>
      <c r="M243" s="207" t="s">
        <v>1</v>
      </c>
      <c r="N243" s="208" t="s">
        <v>38</v>
      </c>
      <c r="O243" s="68"/>
      <c r="P243" s="177">
        <f>O243*H243</f>
        <v>0</v>
      </c>
      <c r="Q243" s="177">
        <v>0</v>
      </c>
      <c r="R243" s="177">
        <f>Q243*H243</f>
        <v>0</v>
      </c>
      <c r="S243" s="177">
        <v>0</v>
      </c>
      <c r="T243" s="178">
        <f>S243*H243</f>
        <v>0</v>
      </c>
      <c r="U243" s="31"/>
      <c r="V243" s="31"/>
      <c r="W243" s="31"/>
      <c r="X243" s="31"/>
      <c r="Y243" s="31"/>
      <c r="Z243" s="31"/>
      <c r="AA243" s="31"/>
      <c r="AB243" s="31"/>
      <c r="AC243" s="31"/>
      <c r="AD243" s="31"/>
      <c r="AE243" s="31"/>
      <c r="AR243" s="179" t="s">
        <v>80</v>
      </c>
      <c r="AT243" s="179" t="s">
        <v>260</v>
      </c>
      <c r="AU243" s="179" t="s">
        <v>80</v>
      </c>
      <c r="AY243" s="14" t="s">
        <v>185</v>
      </c>
      <c r="BE243" s="180">
        <f>IF(N243="základní",J243,0)</f>
        <v>0</v>
      </c>
      <c r="BF243" s="180">
        <f>IF(N243="snížená",J243,0)</f>
        <v>0</v>
      </c>
      <c r="BG243" s="180">
        <f>IF(N243="zákl. přenesená",J243,0)</f>
        <v>0</v>
      </c>
      <c r="BH243" s="180">
        <f>IF(N243="sníž. přenesená",J243,0)</f>
        <v>0</v>
      </c>
      <c r="BI243" s="180">
        <f>IF(N243="nulová",J243,0)</f>
        <v>0</v>
      </c>
      <c r="BJ243" s="14" t="s">
        <v>80</v>
      </c>
      <c r="BK243" s="180">
        <f>ROUND(I243*H243,2)</f>
        <v>0</v>
      </c>
      <c r="BL243" s="14" t="s">
        <v>80</v>
      </c>
      <c r="BM243" s="179" t="s">
        <v>444</v>
      </c>
    </row>
    <row r="244" spans="1:65" s="2" customFormat="1" ht="11.25">
      <c r="A244" s="31"/>
      <c r="B244" s="32"/>
      <c r="C244" s="33"/>
      <c r="D244" s="181" t="s">
        <v>188</v>
      </c>
      <c r="E244" s="33"/>
      <c r="F244" s="182" t="s">
        <v>443</v>
      </c>
      <c r="G244" s="33"/>
      <c r="H244" s="33"/>
      <c r="I244" s="183"/>
      <c r="J244" s="33"/>
      <c r="K244" s="33"/>
      <c r="L244" s="36"/>
      <c r="M244" s="184"/>
      <c r="N244" s="185"/>
      <c r="O244" s="68"/>
      <c r="P244" s="68"/>
      <c r="Q244" s="68"/>
      <c r="R244" s="68"/>
      <c r="S244" s="68"/>
      <c r="T244" s="69"/>
      <c r="U244" s="31"/>
      <c r="V244" s="31"/>
      <c r="W244" s="31"/>
      <c r="X244" s="31"/>
      <c r="Y244" s="31"/>
      <c r="Z244" s="31"/>
      <c r="AA244" s="31"/>
      <c r="AB244" s="31"/>
      <c r="AC244" s="31"/>
      <c r="AD244" s="31"/>
      <c r="AE244" s="31"/>
      <c r="AT244" s="14" t="s">
        <v>188</v>
      </c>
      <c r="AU244" s="14" t="s">
        <v>80</v>
      </c>
    </row>
    <row r="245" spans="1:65" s="2" customFormat="1" ht="21.75" customHeight="1">
      <c r="A245" s="31"/>
      <c r="B245" s="32"/>
      <c r="C245" s="167" t="s">
        <v>445</v>
      </c>
      <c r="D245" s="167" t="s">
        <v>179</v>
      </c>
      <c r="E245" s="168" t="s">
        <v>446</v>
      </c>
      <c r="F245" s="169" t="s">
        <v>447</v>
      </c>
      <c r="G245" s="170" t="s">
        <v>182</v>
      </c>
      <c r="H245" s="171">
        <v>5</v>
      </c>
      <c r="I245" s="172"/>
      <c r="J245" s="173">
        <f>ROUND(I245*H245,2)</f>
        <v>0</v>
      </c>
      <c r="K245" s="169" t="s">
        <v>183</v>
      </c>
      <c r="L245" s="174"/>
      <c r="M245" s="175" t="s">
        <v>1</v>
      </c>
      <c r="N245" s="176" t="s">
        <v>38</v>
      </c>
      <c r="O245" s="68"/>
      <c r="P245" s="177">
        <f>O245*H245</f>
        <v>0</v>
      </c>
      <c r="Q245" s="177">
        <v>0</v>
      </c>
      <c r="R245" s="177">
        <f>Q245*H245</f>
        <v>0</v>
      </c>
      <c r="S245" s="177">
        <v>0</v>
      </c>
      <c r="T245" s="178">
        <f>S245*H245</f>
        <v>0</v>
      </c>
      <c r="U245" s="31"/>
      <c r="V245" s="31"/>
      <c r="W245" s="31"/>
      <c r="X245" s="31"/>
      <c r="Y245" s="31"/>
      <c r="Z245" s="31"/>
      <c r="AA245" s="31"/>
      <c r="AB245" s="31"/>
      <c r="AC245" s="31"/>
      <c r="AD245" s="31"/>
      <c r="AE245" s="31"/>
      <c r="AR245" s="179" t="s">
        <v>268</v>
      </c>
      <c r="AT245" s="179" t="s">
        <v>179</v>
      </c>
      <c r="AU245" s="179" t="s">
        <v>80</v>
      </c>
      <c r="AY245" s="14" t="s">
        <v>185</v>
      </c>
      <c r="BE245" s="180">
        <f>IF(N245="základní",J245,0)</f>
        <v>0</v>
      </c>
      <c r="BF245" s="180">
        <f>IF(N245="snížená",J245,0)</f>
        <v>0</v>
      </c>
      <c r="BG245" s="180">
        <f>IF(N245="zákl. přenesená",J245,0)</f>
        <v>0</v>
      </c>
      <c r="BH245" s="180">
        <f>IF(N245="sníž. přenesená",J245,0)</f>
        <v>0</v>
      </c>
      <c r="BI245" s="180">
        <f>IF(N245="nulová",J245,0)</f>
        <v>0</v>
      </c>
      <c r="BJ245" s="14" t="s">
        <v>80</v>
      </c>
      <c r="BK245" s="180">
        <f>ROUND(I245*H245,2)</f>
        <v>0</v>
      </c>
      <c r="BL245" s="14" t="s">
        <v>268</v>
      </c>
      <c r="BM245" s="179" t="s">
        <v>448</v>
      </c>
    </row>
    <row r="246" spans="1:65" s="2" customFormat="1" ht="11.25">
      <c r="A246" s="31"/>
      <c r="B246" s="32"/>
      <c r="C246" s="33"/>
      <c r="D246" s="181" t="s">
        <v>188</v>
      </c>
      <c r="E246" s="33"/>
      <c r="F246" s="182" t="s">
        <v>447</v>
      </c>
      <c r="G246" s="33"/>
      <c r="H246" s="33"/>
      <c r="I246" s="183"/>
      <c r="J246" s="33"/>
      <c r="K246" s="33"/>
      <c r="L246" s="36"/>
      <c r="M246" s="184"/>
      <c r="N246" s="185"/>
      <c r="O246" s="68"/>
      <c r="P246" s="68"/>
      <c r="Q246" s="68"/>
      <c r="R246" s="68"/>
      <c r="S246" s="68"/>
      <c r="T246" s="69"/>
      <c r="U246" s="31"/>
      <c r="V246" s="31"/>
      <c r="W246" s="31"/>
      <c r="X246" s="31"/>
      <c r="Y246" s="31"/>
      <c r="Z246" s="31"/>
      <c r="AA246" s="31"/>
      <c r="AB246" s="31"/>
      <c r="AC246" s="31"/>
      <c r="AD246" s="31"/>
      <c r="AE246" s="31"/>
      <c r="AT246" s="14" t="s">
        <v>188</v>
      </c>
      <c r="AU246" s="14" t="s">
        <v>80</v>
      </c>
    </row>
    <row r="247" spans="1:65" s="2" customFormat="1" ht="16.5" customHeight="1">
      <c r="A247" s="31"/>
      <c r="B247" s="32"/>
      <c r="C247" s="200" t="s">
        <v>449</v>
      </c>
      <c r="D247" s="200" t="s">
        <v>260</v>
      </c>
      <c r="E247" s="201" t="s">
        <v>450</v>
      </c>
      <c r="F247" s="202" t="s">
        <v>451</v>
      </c>
      <c r="G247" s="203" t="s">
        <v>182</v>
      </c>
      <c r="H247" s="204">
        <v>1</v>
      </c>
      <c r="I247" s="205"/>
      <c r="J247" s="206">
        <f>ROUND(I247*H247,2)</f>
        <v>0</v>
      </c>
      <c r="K247" s="202" t="s">
        <v>183</v>
      </c>
      <c r="L247" s="36"/>
      <c r="M247" s="207" t="s">
        <v>1</v>
      </c>
      <c r="N247" s="208" t="s">
        <v>38</v>
      </c>
      <c r="O247" s="68"/>
      <c r="P247" s="177">
        <f>O247*H247</f>
        <v>0</v>
      </c>
      <c r="Q247" s="177">
        <v>0</v>
      </c>
      <c r="R247" s="177">
        <f>Q247*H247</f>
        <v>0</v>
      </c>
      <c r="S247" s="177">
        <v>0</v>
      </c>
      <c r="T247" s="178">
        <f>S247*H247</f>
        <v>0</v>
      </c>
      <c r="U247" s="31"/>
      <c r="V247" s="31"/>
      <c r="W247" s="31"/>
      <c r="X247" s="31"/>
      <c r="Y247" s="31"/>
      <c r="Z247" s="31"/>
      <c r="AA247" s="31"/>
      <c r="AB247" s="31"/>
      <c r="AC247" s="31"/>
      <c r="AD247" s="31"/>
      <c r="AE247" s="31"/>
      <c r="AR247" s="179" t="s">
        <v>80</v>
      </c>
      <c r="AT247" s="179" t="s">
        <v>260</v>
      </c>
      <c r="AU247" s="179" t="s">
        <v>80</v>
      </c>
      <c r="AY247" s="14" t="s">
        <v>185</v>
      </c>
      <c r="BE247" s="180">
        <f>IF(N247="základní",J247,0)</f>
        <v>0</v>
      </c>
      <c r="BF247" s="180">
        <f>IF(N247="snížená",J247,0)</f>
        <v>0</v>
      </c>
      <c r="BG247" s="180">
        <f>IF(N247="zákl. přenesená",J247,0)</f>
        <v>0</v>
      </c>
      <c r="BH247" s="180">
        <f>IF(N247="sníž. přenesená",J247,0)</f>
        <v>0</v>
      </c>
      <c r="BI247" s="180">
        <f>IF(N247="nulová",J247,0)</f>
        <v>0</v>
      </c>
      <c r="BJ247" s="14" t="s">
        <v>80</v>
      </c>
      <c r="BK247" s="180">
        <f>ROUND(I247*H247,2)</f>
        <v>0</v>
      </c>
      <c r="BL247" s="14" t="s">
        <v>80</v>
      </c>
      <c r="BM247" s="179" t="s">
        <v>452</v>
      </c>
    </row>
    <row r="248" spans="1:65" s="2" customFormat="1" ht="11.25">
      <c r="A248" s="31"/>
      <c r="B248" s="32"/>
      <c r="C248" s="33"/>
      <c r="D248" s="181" t="s">
        <v>188</v>
      </c>
      <c r="E248" s="33"/>
      <c r="F248" s="182" t="s">
        <v>451</v>
      </c>
      <c r="G248" s="33"/>
      <c r="H248" s="33"/>
      <c r="I248" s="183"/>
      <c r="J248" s="33"/>
      <c r="K248" s="33"/>
      <c r="L248" s="36"/>
      <c r="M248" s="184"/>
      <c r="N248" s="185"/>
      <c r="O248" s="68"/>
      <c r="P248" s="68"/>
      <c r="Q248" s="68"/>
      <c r="R248" s="68"/>
      <c r="S248" s="68"/>
      <c r="T248" s="69"/>
      <c r="U248" s="31"/>
      <c r="V248" s="31"/>
      <c r="W248" s="31"/>
      <c r="X248" s="31"/>
      <c r="Y248" s="31"/>
      <c r="Z248" s="31"/>
      <c r="AA248" s="31"/>
      <c r="AB248" s="31"/>
      <c r="AC248" s="31"/>
      <c r="AD248" s="31"/>
      <c r="AE248" s="31"/>
      <c r="AT248" s="14" t="s">
        <v>188</v>
      </c>
      <c r="AU248" s="14" t="s">
        <v>80</v>
      </c>
    </row>
    <row r="249" spans="1:65" s="2" customFormat="1" ht="16.5" customHeight="1">
      <c r="A249" s="31"/>
      <c r="B249" s="32"/>
      <c r="C249" s="200" t="s">
        <v>453</v>
      </c>
      <c r="D249" s="200" t="s">
        <v>260</v>
      </c>
      <c r="E249" s="201" t="s">
        <v>454</v>
      </c>
      <c r="F249" s="202" t="s">
        <v>455</v>
      </c>
      <c r="G249" s="203" t="s">
        <v>182</v>
      </c>
      <c r="H249" s="204">
        <v>59</v>
      </c>
      <c r="I249" s="205"/>
      <c r="J249" s="206">
        <f>ROUND(I249*H249,2)</f>
        <v>0</v>
      </c>
      <c r="K249" s="202" t="s">
        <v>183</v>
      </c>
      <c r="L249" s="36"/>
      <c r="M249" s="207" t="s">
        <v>1</v>
      </c>
      <c r="N249" s="208" t="s">
        <v>38</v>
      </c>
      <c r="O249" s="68"/>
      <c r="P249" s="177">
        <f>O249*H249</f>
        <v>0</v>
      </c>
      <c r="Q249" s="177">
        <v>0</v>
      </c>
      <c r="R249" s="177">
        <f>Q249*H249</f>
        <v>0</v>
      </c>
      <c r="S249" s="177">
        <v>0</v>
      </c>
      <c r="T249" s="178">
        <f>S249*H249</f>
        <v>0</v>
      </c>
      <c r="U249" s="31"/>
      <c r="V249" s="31"/>
      <c r="W249" s="31"/>
      <c r="X249" s="31"/>
      <c r="Y249" s="31"/>
      <c r="Z249" s="31"/>
      <c r="AA249" s="31"/>
      <c r="AB249" s="31"/>
      <c r="AC249" s="31"/>
      <c r="AD249" s="31"/>
      <c r="AE249" s="31"/>
      <c r="AR249" s="179" t="s">
        <v>80</v>
      </c>
      <c r="AT249" s="179" t="s">
        <v>260</v>
      </c>
      <c r="AU249" s="179" t="s">
        <v>80</v>
      </c>
      <c r="AY249" s="14" t="s">
        <v>185</v>
      </c>
      <c r="BE249" s="180">
        <f>IF(N249="základní",J249,0)</f>
        <v>0</v>
      </c>
      <c r="BF249" s="180">
        <f>IF(N249="snížená",J249,0)</f>
        <v>0</v>
      </c>
      <c r="BG249" s="180">
        <f>IF(N249="zákl. přenesená",J249,0)</f>
        <v>0</v>
      </c>
      <c r="BH249" s="180">
        <f>IF(N249="sníž. přenesená",J249,0)</f>
        <v>0</v>
      </c>
      <c r="BI249" s="180">
        <f>IF(N249="nulová",J249,0)</f>
        <v>0</v>
      </c>
      <c r="BJ249" s="14" t="s">
        <v>80</v>
      </c>
      <c r="BK249" s="180">
        <f>ROUND(I249*H249,2)</f>
        <v>0</v>
      </c>
      <c r="BL249" s="14" t="s">
        <v>80</v>
      </c>
      <c r="BM249" s="179" t="s">
        <v>456</v>
      </c>
    </row>
    <row r="250" spans="1:65" s="2" customFormat="1" ht="11.25">
      <c r="A250" s="31"/>
      <c r="B250" s="32"/>
      <c r="C250" s="33"/>
      <c r="D250" s="181" t="s">
        <v>188</v>
      </c>
      <c r="E250" s="33"/>
      <c r="F250" s="182" t="s">
        <v>455</v>
      </c>
      <c r="G250" s="33"/>
      <c r="H250" s="33"/>
      <c r="I250" s="183"/>
      <c r="J250" s="33"/>
      <c r="K250" s="33"/>
      <c r="L250" s="36"/>
      <c r="M250" s="184"/>
      <c r="N250" s="185"/>
      <c r="O250" s="68"/>
      <c r="P250" s="68"/>
      <c r="Q250" s="68"/>
      <c r="R250" s="68"/>
      <c r="S250" s="68"/>
      <c r="T250" s="69"/>
      <c r="U250" s="31"/>
      <c r="V250" s="31"/>
      <c r="W250" s="31"/>
      <c r="X250" s="31"/>
      <c r="Y250" s="31"/>
      <c r="Z250" s="31"/>
      <c r="AA250" s="31"/>
      <c r="AB250" s="31"/>
      <c r="AC250" s="31"/>
      <c r="AD250" s="31"/>
      <c r="AE250" s="31"/>
      <c r="AT250" s="14" t="s">
        <v>188</v>
      </c>
      <c r="AU250" s="14" t="s">
        <v>80</v>
      </c>
    </row>
    <row r="251" spans="1:65" s="2" customFormat="1" ht="16.5" customHeight="1">
      <c r="A251" s="31"/>
      <c r="B251" s="32"/>
      <c r="C251" s="200" t="s">
        <v>457</v>
      </c>
      <c r="D251" s="200" t="s">
        <v>260</v>
      </c>
      <c r="E251" s="201" t="s">
        <v>458</v>
      </c>
      <c r="F251" s="202" t="s">
        <v>459</v>
      </c>
      <c r="G251" s="203" t="s">
        <v>182</v>
      </c>
      <c r="H251" s="204">
        <v>969</v>
      </c>
      <c r="I251" s="205"/>
      <c r="J251" s="206">
        <f>ROUND(I251*H251,2)</f>
        <v>0</v>
      </c>
      <c r="K251" s="202" t="s">
        <v>183</v>
      </c>
      <c r="L251" s="36"/>
      <c r="M251" s="207" t="s">
        <v>1</v>
      </c>
      <c r="N251" s="208" t="s">
        <v>38</v>
      </c>
      <c r="O251" s="68"/>
      <c r="P251" s="177">
        <f>O251*H251</f>
        <v>0</v>
      </c>
      <c r="Q251" s="177">
        <v>0</v>
      </c>
      <c r="R251" s="177">
        <f>Q251*H251</f>
        <v>0</v>
      </c>
      <c r="S251" s="177">
        <v>0</v>
      </c>
      <c r="T251" s="178">
        <f>S251*H251</f>
        <v>0</v>
      </c>
      <c r="U251" s="31"/>
      <c r="V251" s="31"/>
      <c r="W251" s="31"/>
      <c r="X251" s="31"/>
      <c r="Y251" s="31"/>
      <c r="Z251" s="31"/>
      <c r="AA251" s="31"/>
      <c r="AB251" s="31"/>
      <c r="AC251" s="31"/>
      <c r="AD251" s="31"/>
      <c r="AE251" s="31"/>
      <c r="AR251" s="179" t="s">
        <v>80</v>
      </c>
      <c r="AT251" s="179" t="s">
        <v>260</v>
      </c>
      <c r="AU251" s="179" t="s">
        <v>80</v>
      </c>
      <c r="AY251" s="14" t="s">
        <v>185</v>
      </c>
      <c r="BE251" s="180">
        <f>IF(N251="základní",J251,0)</f>
        <v>0</v>
      </c>
      <c r="BF251" s="180">
        <f>IF(N251="snížená",J251,0)</f>
        <v>0</v>
      </c>
      <c r="BG251" s="180">
        <f>IF(N251="zákl. přenesená",J251,0)</f>
        <v>0</v>
      </c>
      <c r="BH251" s="180">
        <f>IF(N251="sníž. přenesená",J251,0)</f>
        <v>0</v>
      </c>
      <c r="BI251" s="180">
        <f>IF(N251="nulová",J251,0)</f>
        <v>0</v>
      </c>
      <c r="BJ251" s="14" t="s">
        <v>80</v>
      </c>
      <c r="BK251" s="180">
        <f>ROUND(I251*H251,2)</f>
        <v>0</v>
      </c>
      <c r="BL251" s="14" t="s">
        <v>80</v>
      </c>
      <c r="BM251" s="179" t="s">
        <v>460</v>
      </c>
    </row>
    <row r="252" spans="1:65" s="2" customFormat="1" ht="11.25">
      <c r="A252" s="31"/>
      <c r="B252" s="32"/>
      <c r="C252" s="33"/>
      <c r="D252" s="181" t="s">
        <v>188</v>
      </c>
      <c r="E252" s="33"/>
      <c r="F252" s="182" t="s">
        <v>459</v>
      </c>
      <c r="G252" s="33"/>
      <c r="H252" s="33"/>
      <c r="I252" s="183"/>
      <c r="J252" s="33"/>
      <c r="K252" s="33"/>
      <c r="L252" s="36"/>
      <c r="M252" s="184"/>
      <c r="N252" s="185"/>
      <c r="O252" s="68"/>
      <c r="P252" s="68"/>
      <c r="Q252" s="68"/>
      <c r="R252" s="68"/>
      <c r="S252" s="68"/>
      <c r="T252" s="69"/>
      <c r="U252" s="31"/>
      <c r="V252" s="31"/>
      <c r="W252" s="31"/>
      <c r="X252" s="31"/>
      <c r="Y252" s="31"/>
      <c r="Z252" s="31"/>
      <c r="AA252" s="31"/>
      <c r="AB252" s="31"/>
      <c r="AC252" s="31"/>
      <c r="AD252" s="31"/>
      <c r="AE252" s="31"/>
      <c r="AT252" s="14" t="s">
        <v>188</v>
      </c>
      <c r="AU252" s="14" t="s">
        <v>80</v>
      </c>
    </row>
    <row r="253" spans="1:65" s="2" customFormat="1" ht="24">
      <c r="A253" s="31"/>
      <c r="B253" s="32"/>
      <c r="C253" s="167" t="s">
        <v>461</v>
      </c>
      <c r="D253" s="167" t="s">
        <v>179</v>
      </c>
      <c r="E253" s="168" t="s">
        <v>462</v>
      </c>
      <c r="F253" s="169" t="s">
        <v>463</v>
      </c>
      <c r="G253" s="170" t="s">
        <v>305</v>
      </c>
      <c r="H253" s="171">
        <v>725</v>
      </c>
      <c r="I253" s="172"/>
      <c r="J253" s="173">
        <f>ROUND(I253*H253,2)</f>
        <v>0</v>
      </c>
      <c r="K253" s="169" t="s">
        <v>183</v>
      </c>
      <c r="L253" s="174"/>
      <c r="M253" s="175" t="s">
        <v>1</v>
      </c>
      <c r="N253" s="176" t="s">
        <v>38</v>
      </c>
      <c r="O253" s="68"/>
      <c r="P253" s="177">
        <f>O253*H253</f>
        <v>0</v>
      </c>
      <c r="Q253" s="177">
        <v>0</v>
      </c>
      <c r="R253" s="177">
        <f>Q253*H253</f>
        <v>0</v>
      </c>
      <c r="S253" s="177">
        <v>0</v>
      </c>
      <c r="T253" s="178">
        <f>S253*H253</f>
        <v>0</v>
      </c>
      <c r="U253" s="31"/>
      <c r="V253" s="31"/>
      <c r="W253" s="31"/>
      <c r="X253" s="31"/>
      <c r="Y253" s="31"/>
      <c r="Z253" s="31"/>
      <c r="AA253" s="31"/>
      <c r="AB253" s="31"/>
      <c r="AC253" s="31"/>
      <c r="AD253" s="31"/>
      <c r="AE253" s="31"/>
      <c r="AR253" s="179" t="s">
        <v>268</v>
      </c>
      <c r="AT253" s="179" t="s">
        <v>179</v>
      </c>
      <c r="AU253" s="179" t="s">
        <v>80</v>
      </c>
      <c r="AY253" s="14" t="s">
        <v>185</v>
      </c>
      <c r="BE253" s="180">
        <f>IF(N253="základní",J253,0)</f>
        <v>0</v>
      </c>
      <c r="BF253" s="180">
        <f>IF(N253="snížená",J253,0)</f>
        <v>0</v>
      </c>
      <c r="BG253" s="180">
        <f>IF(N253="zákl. přenesená",J253,0)</f>
        <v>0</v>
      </c>
      <c r="BH253" s="180">
        <f>IF(N253="sníž. přenesená",J253,0)</f>
        <v>0</v>
      </c>
      <c r="BI253" s="180">
        <f>IF(N253="nulová",J253,0)</f>
        <v>0</v>
      </c>
      <c r="BJ253" s="14" t="s">
        <v>80</v>
      </c>
      <c r="BK253" s="180">
        <f>ROUND(I253*H253,2)</f>
        <v>0</v>
      </c>
      <c r="BL253" s="14" t="s">
        <v>268</v>
      </c>
      <c r="BM253" s="179" t="s">
        <v>464</v>
      </c>
    </row>
    <row r="254" spans="1:65" s="2" customFormat="1" ht="19.5">
      <c r="A254" s="31"/>
      <c r="B254" s="32"/>
      <c r="C254" s="33"/>
      <c r="D254" s="181" t="s">
        <v>188</v>
      </c>
      <c r="E254" s="33"/>
      <c r="F254" s="182" t="s">
        <v>463</v>
      </c>
      <c r="G254" s="33"/>
      <c r="H254" s="33"/>
      <c r="I254" s="183"/>
      <c r="J254" s="33"/>
      <c r="K254" s="33"/>
      <c r="L254" s="36"/>
      <c r="M254" s="184"/>
      <c r="N254" s="185"/>
      <c r="O254" s="68"/>
      <c r="P254" s="68"/>
      <c r="Q254" s="68"/>
      <c r="R254" s="68"/>
      <c r="S254" s="68"/>
      <c r="T254" s="69"/>
      <c r="U254" s="31"/>
      <c r="V254" s="31"/>
      <c r="W254" s="31"/>
      <c r="X254" s="31"/>
      <c r="Y254" s="31"/>
      <c r="Z254" s="31"/>
      <c r="AA254" s="31"/>
      <c r="AB254" s="31"/>
      <c r="AC254" s="31"/>
      <c r="AD254" s="31"/>
      <c r="AE254" s="31"/>
      <c r="AT254" s="14" t="s">
        <v>188</v>
      </c>
      <c r="AU254" s="14" t="s">
        <v>80</v>
      </c>
    </row>
    <row r="255" spans="1:65" s="2" customFormat="1" ht="24">
      <c r="A255" s="31"/>
      <c r="B255" s="32"/>
      <c r="C255" s="167" t="s">
        <v>465</v>
      </c>
      <c r="D255" s="167" t="s">
        <v>179</v>
      </c>
      <c r="E255" s="168" t="s">
        <v>466</v>
      </c>
      <c r="F255" s="169" t="s">
        <v>467</v>
      </c>
      <c r="G255" s="170" t="s">
        <v>305</v>
      </c>
      <c r="H255" s="171">
        <v>25</v>
      </c>
      <c r="I255" s="172"/>
      <c r="J255" s="173">
        <f>ROUND(I255*H255,2)</f>
        <v>0</v>
      </c>
      <c r="K255" s="169" t="s">
        <v>183</v>
      </c>
      <c r="L255" s="174"/>
      <c r="M255" s="175" t="s">
        <v>1</v>
      </c>
      <c r="N255" s="176" t="s">
        <v>38</v>
      </c>
      <c r="O255" s="68"/>
      <c r="P255" s="177">
        <f>O255*H255</f>
        <v>0</v>
      </c>
      <c r="Q255" s="177">
        <v>0</v>
      </c>
      <c r="R255" s="177">
        <f>Q255*H255</f>
        <v>0</v>
      </c>
      <c r="S255" s="177">
        <v>0</v>
      </c>
      <c r="T255" s="178">
        <f>S255*H255</f>
        <v>0</v>
      </c>
      <c r="U255" s="31"/>
      <c r="V255" s="31"/>
      <c r="W255" s="31"/>
      <c r="X255" s="31"/>
      <c r="Y255" s="31"/>
      <c r="Z255" s="31"/>
      <c r="AA255" s="31"/>
      <c r="AB255" s="31"/>
      <c r="AC255" s="31"/>
      <c r="AD255" s="31"/>
      <c r="AE255" s="31"/>
      <c r="AR255" s="179" t="s">
        <v>268</v>
      </c>
      <c r="AT255" s="179" t="s">
        <v>179</v>
      </c>
      <c r="AU255" s="179" t="s">
        <v>80</v>
      </c>
      <c r="AY255" s="14" t="s">
        <v>185</v>
      </c>
      <c r="BE255" s="180">
        <f>IF(N255="základní",J255,0)</f>
        <v>0</v>
      </c>
      <c r="BF255" s="180">
        <f>IF(N255="snížená",J255,0)</f>
        <v>0</v>
      </c>
      <c r="BG255" s="180">
        <f>IF(N255="zákl. přenesená",J255,0)</f>
        <v>0</v>
      </c>
      <c r="BH255" s="180">
        <f>IF(N255="sníž. přenesená",J255,0)</f>
        <v>0</v>
      </c>
      <c r="BI255" s="180">
        <f>IF(N255="nulová",J255,0)</f>
        <v>0</v>
      </c>
      <c r="BJ255" s="14" t="s">
        <v>80</v>
      </c>
      <c r="BK255" s="180">
        <f>ROUND(I255*H255,2)</f>
        <v>0</v>
      </c>
      <c r="BL255" s="14" t="s">
        <v>268</v>
      </c>
      <c r="BM255" s="179" t="s">
        <v>468</v>
      </c>
    </row>
    <row r="256" spans="1:65" s="2" customFormat="1" ht="19.5">
      <c r="A256" s="31"/>
      <c r="B256" s="32"/>
      <c r="C256" s="33"/>
      <c r="D256" s="181" t="s">
        <v>188</v>
      </c>
      <c r="E256" s="33"/>
      <c r="F256" s="182" t="s">
        <v>467</v>
      </c>
      <c r="G256" s="33"/>
      <c r="H256" s="33"/>
      <c r="I256" s="183"/>
      <c r="J256" s="33"/>
      <c r="K256" s="33"/>
      <c r="L256" s="36"/>
      <c r="M256" s="184"/>
      <c r="N256" s="185"/>
      <c r="O256" s="68"/>
      <c r="P256" s="68"/>
      <c r="Q256" s="68"/>
      <c r="R256" s="68"/>
      <c r="S256" s="68"/>
      <c r="T256" s="69"/>
      <c r="U256" s="31"/>
      <c r="V256" s="31"/>
      <c r="W256" s="31"/>
      <c r="X256" s="31"/>
      <c r="Y256" s="31"/>
      <c r="Z256" s="31"/>
      <c r="AA256" s="31"/>
      <c r="AB256" s="31"/>
      <c r="AC256" s="31"/>
      <c r="AD256" s="31"/>
      <c r="AE256" s="31"/>
      <c r="AT256" s="14" t="s">
        <v>188</v>
      </c>
      <c r="AU256" s="14" t="s">
        <v>80</v>
      </c>
    </row>
    <row r="257" spans="1:65" s="2" customFormat="1" ht="24">
      <c r="A257" s="31"/>
      <c r="B257" s="32"/>
      <c r="C257" s="167" t="s">
        <v>469</v>
      </c>
      <c r="D257" s="167" t="s">
        <v>179</v>
      </c>
      <c r="E257" s="168" t="s">
        <v>470</v>
      </c>
      <c r="F257" s="169" t="s">
        <v>471</v>
      </c>
      <c r="G257" s="170" t="s">
        <v>305</v>
      </c>
      <c r="H257" s="171">
        <v>75</v>
      </c>
      <c r="I257" s="172"/>
      <c r="J257" s="173">
        <f>ROUND(I257*H257,2)</f>
        <v>0</v>
      </c>
      <c r="K257" s="169" t="s">
        <v>183</v>
      </c>
      <c r="L257" s="174"/>
      <c r="M257" s="175" t="s">
        <v>1</v>
      </c>
      <c r="N257" s="176" t="s">
        <v>38</v>
      </c>
      <c r="O257" s="68"/>
      <c r="P257" s="177">
        <f>O257*H257</f>
        <v>0</v>
      </c>
      <c r="Q257" s="177">
        <v>0</v>
      </c>
      <c r="R257" s="177">
        <f>Q257*H257</f>
        <v>0</v>
      </c>
      <c r="S257" s="177">
        <v>0</v>
      </c>
      <c r="T257" s="178">
        <f>S257*H257</f>
        <v>0</v>
      </c>
      <c r="U257" s="31"/>
      <c r="V257" s="31"/>
      <c r="W257" s="31"/>
      <c r="X257" s="31"/>
      <c r="Y257" s="31"/>
      <c r="Z257" s="31"/>
      <c r="AA257" s="31"/>
      <c r="AB257" s="31"/>
      <c r="AC257" s="31"/>
      <c r="AD257" s="31"/>
      <c r="AE257" s="31"/>
      <c r="AR257" s="179" t="s">
        <v>268</v>
      </c>
      <c r="AT257" s="179" t="s">
        <v>179</v>
      </c>
      <c r="AU257" s="179" t="s">
        <v>80</v>
      </c>
      <c r="AY257" s="14" t="s">
        <v>185</v>
      </c>
      <c r="BE257" s="180">
        <f>IF(N257="základní",J257,0)</f>
        <v>0</v>
      </c>
      <c r="BF257" s="180">
        <f>IF(N257="snížená",J257,0)</f>
        <v>0</v>
      </c>
      <c r="BG257" s="180">
        <f>IF(N257="zákl. přenesená",J257,0)</f>
        <v>0</v>
      </c>
      <c r="BH257" s="180">
        <f>IF(N257="sníž. přenesená",J257,0)</f>
        <v>0</v>
      </c>
      <c r="BI257" s="180">
        <f>IF(N257="nulová",J257,0)</f>
        <v>0</v>
      </c>
      <c r="BJ257" s="14" t="s">
        <v>80</v>
      </c>
      <c r="BK257" s="180">
        <f>ROUND(I257*H257,2)</f>
        <v>0</v>
      </c>
      <c r="BL257" s="14" t="s">
        <v>268</v>
      </c>
      <c r="BM257" s="179" t="s">
        <v>472</v>
      </c>
    </row>
    <row r="258" spans="1:65" s="2" customFormat="1" ht="19.5">
      <c r="A258" s="31"/>
      <c r="B258" s="32"/>
      <c r="C258" s="33"/>
      <c r="D258" s="181" t="s">
        <v>188</v>
      </c>
      <c r="E258" s="33"/>
      <c r="F258" s="182" t="s">
        <v>471</v>
      </c>
      <c r="G258" s="33"/>
      <c r="H258" s="33"/>
      <c r="I258" s="183"/>
      <c r="J258" s="33"/>
      <c r="K258" s="33"/>
      <c r="L258" s="36"/>
      <c r="M258" s="184"/>
      <c r="N258" s="185"/>
      <c r="O258" s="68"/>
      <c r="P258" s="68"/>
      <c r="Q258" s="68"/>
      <c r="R258" s="68"/>
      <c r="S258" s="68"/>
      <c r="T258" s="69"/>
      <c r="U258" s="31"/>
      <c r="V258" s="31"/>
      <c r="W258" s="31"/>
      <c r="X258" s="31"/>
      <c r="Y258" s="31"/>
      <c r="Z258" s="31"/>
      <c r="AA258" s="31"/>
      <c r="AB258" s="31"/>
      <c r="AC258" s="31"/>
      <c r="AD258" s="31"/>
      <c r="AE258" s="31"/>
      <c r="AT258" s="14" t="s">
        <v>188</v>
      </c>
      <c r="AU258" s="14" t="s">
        <v>80</v>
      </c>
    </row>
    <row r="259" spans="1:65" s="2" customFormat="1" ht="24">
      <c r="A259" s="31"/>
      <c r="B259" s="32"/>
      <c r="C259" s="167" t="s">
        <v>473</v>
      </c>
      <c r="D259" s="167" t="s">
        <v>179</v>
      </c>
      <c r="E259" s="168" t="s">
        <v>474</v>
      </c>
      <c r="F259" s="169" t="s">
        <v>475</v>
      </c>
      <c r="G259" s="170" t="s">
        <v>305</v>
      </c>
      <c r="H259" s="171">
        <v>75</v>
      </c>
      <c r="I259" s="172"/>
      <c r="J259" s="173">
        <f>ROUND(I259*H259,2)</f>
        <v>0</v>
      </c>
      <c r="K259" s="169" t="s">
        <v>183</v>
      </c>
      <c r="L259" s="174"/>
      <c r="M259" s="175" t="s">
        <v>1</v>
      </c>
      <c r="N259" s="176" t="s">
        <v>38</v>
      </c>
      <c r="O259" s="68"/>
      <c r="P259" s="177">
        <f>O259*H259</f>
        <v>0</v>
      </c>
      <c r="Q259" s="177">
        <v>0</v>
      </c>
      <c r="R259" s="177">
        <f>Q259*H259</f>
        <v>0</v>
      </c>
      <c r="S259" s="177">
        <v>0</v>
      </c>
      <c r="T259" s="178">
        <f>S259*H259</f>
        <v>0</v>
      </c>
      <c r="U259" s="31"/>
      <c r="V259" s="31"/>
      <c r="W259" s="31"/>
      <c r="X259" s="31"/>
      <c r="Y259" s="31"/>
      <c r="Z259" s="31"/>
      <c r="AA259" s="31"/>
      <c r="AB259" s="31"/>
      <c r="AC259" s="31"/>
      <c r="AD259" s="31"/>
      <c r="AE259" s="31"/>
      <c r="AR259" s="179" t="s">
        <v>268</v>
      </c>
      <c r="AT259" s="179" t="s">
        <v>179</v>
      </c>
      <c r="AU259" s="179" t="s">
        <v>80</v>
      </c>
      <c r="AY259" s="14" t="s">
        <v>185</v>
      </c>
      <c r="BE259" s="180">
        <f>IF(N259="základní",J259,0)</f>
        <v>0</v>
      </c>
      <c r="BF259" s="180">
        <f>IF(N259="snížená",J259,0)</f>
        <v>0</v>
      </c>
      <c r="BG259" s="180">
        <f>IF(N259="zákl. přenesená",J259,0)</f>
        <v>0</v>
      </c>
      <c r="BH259" s="180">
        <f>IF(N259="sníž. přenesená",J259,0)</f>
        <v>0</v>
      </c>
      <c r="BI259" s="180">
        <f>IF(N259="nulová",J259,0)</f>
        <v>0</v>
      </c>
      <c r="BJ259" s="14" t="s">
        <v>80</v>
      </c>
      <c r="BK259" s="180">
        <f>ROUND(I259*H259,2)</f>
        <v>0</v>
      </c>
      <c r="BL259" s="14" t="s">
        <v>268</v>
      </c>
      <c r="BM259" s="179" t="s">
        <v>476</v>
      </c>
    </row>
    <row r="260" spans="1:65" s="2" customFormat="1" ht="19.5">
      <c r="A260" s="31"/>
      <c r="B260" s="32"/>
      <c r="C260" s="33"/>
      <c r="D260" s="181" t="s">
        <v>188</v>
      </c>
      <c r="E260" s="33"/>
      <c r="F260" s="182" t="s">
        <v>475</v>
      </c>
      <c r="G260" s="33"/>
      <c r="H260" s="33"/>
      <c r="I260" s="183"/>
      <c r="J260" s="33"/>
      <c r="K260" s="33"/>
      <c r="L260" s="36"/>
      <c r="M260" s="184"/>
      <c r="N260" s="185"/>
      <c r="O260" s="68"/>
      <c r="P260" s="68"/>
      <c r="Q260" s="68"/>
      <c r="R260" s="68"/>
      <c r="S260" s="68"/>
      <c r="T260" s="69"/>
      <c r="U260" s="31"/>
      <c r="V260" s="31"/>
      <c r="W260" s="31"/>
      <c r="X260" s="31"/>
      <c r="Y260" s="31"/>
      <c r="Z260" s="31"/>
      <c r="AA260" s="31"/>
      <c r="AB260" s="31"/>
      <c r="AC260" s="31"/>
      <c r="AD260" s="31"/>
      <c r="AE260" s="31"/>
      <c r="AT260" s="14" t="s">
        <v>188</v>
      </c>
      <c r="AU260" s="14" t="s">
        <v>80</v>
      </c>
    </row>
    <row r="261" spans="1:65" s="2" customFormat="1" ht="24">
      <c r="A261" s="31"/>
      <c r="B261" s="32"/>
      <c r="C261" s="167" t="s">
        <v>477</v>
      </c>
      <c r="D261" s="167" t="s">
        <v>179</v>
      </c>
      <c r="E261" s="168" t="s">
        <v>478</v>
      </c>
      <c r="F261" s="169" t="s">
        <v>479</v>
      </c>
      <c r="G261" s="170" t="s">
        <v>305</v>
      </c>
      <c r="H261" s="171">
        <v>700</v>
      </c>
      <c r="I261" s="172"/>
      <c r="J261" s="173">
        <f>ROUND(I261*H261,2)</f>
        <v>0</v>
      </c>
      <c r="K261" s="169" t="s">
        <v>183</v>
      </c>
      <c r="L261" s="174"/>
      <c r="M261" s="175" t="s">
        <v>1</v>
      </c>
      <c r="N261" s="176" t="s">
        <v>38</v>
      </c>
      <c r="O261" s="68"/>
      <c r="P261" s="177">
        <f>O261*H261</f>
        <v>0</v>
      </c>
      <c r="Q261" s="177">
        <v>0</v>
      </c>
      <c r="R261" s="177">
        <f>Q261*H261</f>
        <v>0</v>
      </c>
      <c r="S261" s="177">
        <v>0</v>
      </c>
      <c r="T261" s="178">
        <f>S261*H261</f>
        <v>0</v>
      </c>
      <c r="U261" s="31"/>
      <c r="V261" s="31"/>
      <c r="W261" s="31"/>
      <c r="X261" s="31"/>
      <c r="Y261" s="31"/>
      <c r="Z261" s="31"/>
      <c r="AA261" s="31"/>
      <c r="AB261" s="31"/>
      <c r="AC261" s="31"/>
      <c r="AD261" s="31"/>
      <c r="AE261" s="31"/>
      <c r="AR261" s="179" t="s">
        <v>268</v>
      </c>
      <c r="AT261" s="179" t="s">
        <v>179</v>
      </c>
      <c r="AU261" s="179" t="s">
        <v>80</v>
      </c>
      <c r="AY261" s="14" t="s">
        <v>185</v>
      </c>
      <c r="BE261" s="180">
        <f>IF(N261="základní",J261,0)</f>
        <v>0</v>
      </c>
      <c r="BF261" s="180">
        <f>IF(N261="snížená",J261,0)</f>
        <v>0</v>
      </c>
      <c r="BG261" s="180">
        <f>IF(N261="zákl. přenesená",J261,0)</f>
        <v>0</v>
      </c>
      <c r="BH261" s="180">
        <f>IF(N261="sníž. přenesená",J261,0)</f>
        <v>0</v>
      </c>
      <c r="BI261" s="180">
        <f>IF(N261="nulová",J261,0)</f>
        <v>0</v>
      </c>
      <c r="BJ261" s="14" t="s">
        <v>80</v>
      </c>
      <c r="BK261" s="180">
        <f>ROUND(I261*H261,2)</f>
        <v>0</v>
      </c>
      <c r="BL261" s="14" t="s">
        <v>268</v>
      </c>
      <c r="BM261" s="179" t="s">
        <v>480</v>
      </c>
    </row>
    <row r="262" spans="1:65" s="2" customFormat="1" ht="19.5">
      <c r="A262" s="31"/>
      <c r="B262" s="32"/>
      <c r="C262" s="33"/>
      <c r="D262" s="181" t="s">
        <v>188</v>
      </c>
      <c r="E262" s="33"/>
      <c r="F262" s="182" t="s">
        <v>479</v>
      </c>
      <c r="G262" s="33"/>
      <c r="H262" s="33"/>
      <c r="I262" s="183"/>
      <c r="J262" s="33"/>
      <c r="K262" s="33"/>
      <c r="L262" s="36"/>
      <c r="M262" s="184"/>
      <c r="N262" s="185"/>
      <c r="O262" s="68"/>
      <c r="P262" s="68"/>
      <c r="Q262" s="68"/>
      <c r="R262" s="68"/>
      <c r="S262" s="68"/>
      <c r="T262" s="69"/>
      <c r="U262" s="31"/>
      <c r="V262" s="31"/>
      <c r="W262" s="31"/>
      <c r="X262" s="31"/>
      <c r="Y262" s="31"/>
      <c r="Z262" s="31"/>
      <c r="AA262" s="31"/>
      <c r="AB262" s="31"/>
      <c r="AC262" s="31"/>
      <c r="AD262" s="31"/>
      <c r="AE262" s="31"/>
      <c r="AT262" s="14" t="s">
        <v>188</v>
      </c>
      <c r="AU262" s="14" t="s">
        <v>80</v>
      </c>
    </row>
    <row r="263" spans="1:65" s="2" customFormat="1" ht="24">
      <c r="A263" s="31"/>
      <c r="B263" s="32"/>
      <c r="C263" s="167" t="s">
        <v>481</v>
      </c>
      <c r="D263" s="167" t="s">
        <v>179</v>
      </c>
      <c r="E263" s="168" t="s">
        <v>482</v>
      </c>
      <c r="F263" s="169" t="s">
        <v>483</v>
      </c>
      <c r="G263" s="170" t="s">
        <v>305</v>
      </c>
      <c r="H263" s="171">
        <v>20</v>
      </c>
      <c r="I263" s="172"/>
      <c r="J263" s="173">
        <f>ROUND(I263*H263,2)</f>
        <v>0</v>
      </c>
      <c r="K263" s="169" t="s">
        <v>183</v>
      </c>
      <c r="L263" s="174"/>
      <c r="M263" s="175" t="s">
        <v>1</v>
      </c>
      <c r="N263" s="176" t="s">
        <v>38</v>
      </c>
      <c r="O263" s="68"/>
      <c r="P263" s="177">
        <f>O263*H263</f>
        <v>0</v>
      </c>
      <c r="Q263" s="177">
        <v>0</v>
      </c>
      <c r="R263" s="177">
        <f>Q263*H263</f>
        <v>0</v>
      </c>
      <c r="S263" s="177">
        <v>0</v>
      </c>
      <c r="T263" s="178">
        <f>S263*H263</f>
        <v>0</v>
      </c>
      <c r="U263" s="31"/>
      <c r="V263" s="31"/>
      <c r="W263" s="31"/>
      <c r="X263" s="31"/>
      <c r="Y263" s="31"/>
      <c r="Z263" s="31"/>
      <c r="AA263" s="31"/>
      <c r="AB263" s="31"/>
      <c r="AC263" s="31"/>
      <c r="AD263" s="31"/>
      <c r="AE263" s="31"/>
      <c r="AR263" s="179" t="s">
        <v>268</v>
      </c>
      <c r="AT263" s="179" t="s">
        <v>179</v>
      </c>
      <c r="AU263" s="179" t="s">
        <v>80</v>
      </c>
      <c r="AY263" s="14" t="s">
        <v>185</v>
      </c>
      <c r="BE263" s="180">
        <f>IF(N263="základní",J263,0)</f>
        <v>0</v>
      </c>
      <c r="BF263" s="180">
        <f>IF(N263="snížená",J263,0)</f>
        <v>0</v>
      </c>
      <c r="BG263" s="180">
        <f>IF(N263="zákl. přenesená",J263,0)</f>
        <v>0</v>
      </c>
      <c r="BH263" s="180">
        <f>IF(N263="sníž. přenesená",J263,0)</f>
        <v>0</v>
      </c>
      <c r="BI263" s="180">
        <f>IF(N263="nulová",J263,0)</f>
        <v>0</v>
      </c>
      <c r="BJ263" s="14" t="s">
        <v>80</v>
      </c>
      <c r="BK263" s="180">
        <f>ROUND(I263*H263,2)</f>
        <v>0</v>
      </c>
      <c r="BL263" s="14" t="s">
        <v>268</v>
      </c>
      <c r="BM263" s="179" t="s">
        <v>484</v>
      </c>
    </row>
    <row r="264" spans="1:65" s="2" customFormat="1" ht="19.5">
      <c r="A264" s="31"/>
      <c r="B264" s="32"/>
      <c r="C264" s="33"/>
      <c r="D264" s="181" t="s">
        <v>188</v>
      </c>
      <c r="E264" s="33"/>
      <c r="F264" s="182" t="s">
        <v>483</v>
      </c>
      <c r="G264" s="33"/>
      <c r="H264" s="33"/>
      <c r="I264" s="183"/>
      <c r="J264" s="33"/>
      <c r="K264" s="33"/>
      <c r="L264" s="36"/>
      <c r="M264" s="184"/>
      <c r="N264" s="185"/>
      <c r="O264" s="68"/>
      <c r="P264" s="68"/>
      <c r="Q264" s="68"/>
      <c r="R264" s="68"/>
      <c r="S264" s="68"/>
      <c r="T264" s="69"/>
      <c r="U264" s="31"/>
      <c r="V264" s="31"/>
      <c r="W264" s="31"/>
      <c r="X264" s="31"/>
      <c r="Y264" s="31"/>
      <c r="Z264" s="31"/>
      <c r="AA264" s="31"/>
      <c r="AB264" s="31"/>
      <c r="AC264" s="31"/>
      <c r="AD264" s="31"/>
      <c r="AE264" s="31"/>
      <c r="AT264" s="14" t="s">
        <v>188</v>
      </c>
      <c r="AU264" s="14" t="s">
        <v>80</v>
      </c>
    </row>
    <row r="265" spans="1:65" s="2" customFormat="1" ht="24">
      <c r="A265" s="31"/>
      <c r="B265" s="32"/>
      <c r="C265" s="167" t="s">
        <v>485</v>
      </c>
      <c r="D265" s="167" t="s">
        <v>179</v>
      </c>
      <c r="E265" s="168" t="s">
        <v>486</v>
      </c>
      <c r="F265" s="169" t="s">
        <v>487</v>
      </c>
      <c r="G265" s="170" t="s">
        <v>305</v>
      </c>
      <c r="H265" s="171">
        <v>5</v>
      </c>
      <c r="I265" s="172"/>
      <c r="J265" s="173">
        <f>ROUND(I265*H265,2)</f>
        <v>0</v>
      </c>
      <c r="K265" s="169" t="s">
        <v>183</v>
      </c>
      <c r="L265" s="174"/>
      <c r="M265" s="175" t="s">
        <v>1</v>
      </c>
      <c r="N265" s="176" t="s">
        <v>38</v>
      </c>
      <c r="O265" s="68"/>
      <c r="P265" s="177">
        <f>O265*H265</f>
        <v>0</v>
      </c>
      <c r="Q265" s="177">
        <v>0</v>
      </c>
      <c r="R265" s="177">
        <f>Q265*H265</f>
        <v>0</v>
      </c>
      <c r="S265" s="177">
        <v>0</v>
      </c>
      <c r="T265" s="178">
        <f>S265*H265</f>
        <v>0</v>
      </c>
      <c r="U265" s="31"/>
      <c r="V265" s="31"/>
      <c r="W265" s="31"/>
      <c r="X265" s="31"/>
      <c r="Y265" s="31"/>
      <c r="Z265" s="31"/>
      <c r="AA265" s="31"/>
      <c r="AB265" s="31"/>
      <c r="AC265" s="31"/>
      <c r="AD265" s="31"/>
      <c r="AE265" s="31"/>
      <c r="AR265" s="179" t="s">
        <v>268</v>
      </c>
      <c r="AT265" s="179" t="s">
        <v>179</v>
      </c>
      <c r="AU265" s="179" t="s">
        <v>80</v>
      </c>
      <c r="AY265" s="14" t="s">
        <v>185</v>
      </c>
      <c r="BE265" s="180">
        <f>IF(N265="základní",J265,0)</f>
        <v>0</v>
      </c>
      <c r="BF265" s="180">
        <f>IF(N265="snížená",J265,0)</f>
        <v>0</v>
      </c>
      <c r="BG265" s="180">
        <f>IF(N265="zákl. přenesená",J265,0)</f>
        <v>0</v>
      </c>
      <c r="BH265" s="180">
        <f>IF(N265="sníž. přenesená",J265,0)</f>
        <v>0</v>
      </c>
      <c r="BI265" s="180">
        <f>IF(N265="nulová",J265,0)</f>
        <v>0</v>
      </c>
      <c r="BJ265" s="14" t="s">
        <v>80</v>
      </c>
      <c r="BK265" s="180">
        <f>ROUND(I265*H265,2)</f>
        <v>0</v>
      </c>
      <c r="BL265" s="14" t="s">
        <v>268</v>
      </c>
      <c r="BM265" s="179" t="s">
        <v>488</v>
      </c>
    </row>
    <row r="266" spans="1:65" s="2" customFormat="1" ht="19.5">
      <c r="A266" s="31"/>
      <c r="B266" s="32"/>
      <c r="C266" s="33"/>
      <c r="D266" s="181" t="s">
        <v>188</v>
      </c>
      <c r="E266" s="33"/>
      <c r="F266" s="182" t="s">
        <v>487</v>
      </c>
      <c r="G266" s="33"/>
      <c r="H266" s="33"/>
      <c r="I266" s="183"/>
      <c r="J266" s="33"/>
      <c r="K266" s="33"/>
      <c r="L266" s="36"/>
      <c r="M266" s="184"/>
      <c r="N266" s="185"/>
      <c r="O266" s="68"/>
      <c r="P266" s="68"/>
      <c r="Q266" s="68"/>
      <c r="R266" s="68"/>
      <c r="S266" s="68"/>
      <c r="T266" s="69"/>
      <c r="U266" s="31"/>
      <c r="V266" s="31"/>
      <c r="W266" s="31"/>
      <c r="X266" s="31"/>
      <c r="Y266" s="31"/>
      <c r="Z266" s="31"/>
      <c r="AA266" s="31"/>
      <c r="AB266" s="31"/>
      <c r="AC266" s="31"/>
      <c r="AD266" s="31"/>
      <c r="AE266" s="31"/>
      <c r="AT266" s="14" t="s">
        <v>188</v>
      </c>
      <c r="AU266" s="14" t="s">
        <v>80</v>
      </c>
    </row>
    <row r="267" spans="1:65" s="2" customFormat="1" ht="24">
      <c r="A267" s="31"/>
      <c r="B267" s="32"/>
      <c r="C267" s="167" t="s">
        <v>489</v>
      </c>
      <c r="D267" s="167" t="s">
        <v>179</v>
      </c>
      <c r="E267" s="168" t="s">
        <v>490</v>
      </c>
      <c r="F267" s="169" t="s">
        <v>491</v>
      </c>
      <c r="G267" s="170" t="s">
        <v>305</v>
      </c>
      <c r="H267" s="171">
        <v>11</v>
      </c>
      <c r="I267" s="172"/>
      <c r="J267" s="173">
        <f>ROUND(I267*H267,2)</f>
        <v>0</v>
      </c>
      <c r="K267" s="169" t="s">
        <v>183</v>
      </c>
      <c r="L267" s="174"/>
      <c r="M267" s="175" t="s">
        <v>1</v>
      </c>
      <c r="N267" s="176" t="s">
        <v>38</v>
      </c>
      <c r="O267" s="68"/>
      <c r="P267" s="177">
        <f>O267*H267</f>
        <v>0</v>
      </c>
      <c r="Q267" s="177">
        <v>0</v>
      </c>
      <c r="R267" s="177">
        <f>Q267*H267</f>
        <v>0</v>
      </c>
      <c r="S267" s="177">
        <v>0</v>
      </c>
      <c r="T267" s="178">
        <f>S267*H267</f>
        <v>0</v>
      </c>
      <c r="U267" s="31"/>
      <c r="V267" s="31"/>
      <c r="W267" s="31"/>
      <c r="X267" s="31"/>
      <c r="Y267" s="31"/>
      <c r="Z267" s="31"/>
      <c r="AA267" s="31"/>
      <c r="AB267" s="31"/>
      <c r="AC267" s="31"/>
      <c r="AD267" s="31"/>
      <c r="AE267" s="31"/>
      <c r="AR267" s="179" t="s">
        <v>268</v>
      </c>
      <c r="AT267" s="179" t="s">
        <v>179</v>
      </c>
      <c r="AU267" s="179" t="s">
        <v>80</v>
      </c>
      <c r="AY267" s="14" t="s">
        <v>185</v>
      </c>
      <c r="BE267" s="180">
        <f>IF(N267="základní",J267,0)</f>
        <v>0</v>
      </c>
      <c r="BF267" s="180">
        <f>IF(N267="snížená",J267,0)</f>
        <v>0</v>
      </c>
      <c r="BG267" s="180">
        <f>IF(N267="zákl. přenesená",J267,0)</f>
        <v>0</v>
      </c>
      <c r="BH267" s="180">
        <f>IF(N267="sníž. přenesená",J267,0)</f>
        <v>0</v>
      </c>
      <c r="BI267" s="180">
        <f>IF(N267="nulová",J267,0)</f>
        <v>0</v>
      </c>
      <c r="BJ267" s="14" t="s">
        <v>80</v>
      </c>
      <c r="BK267" s="180">
        <f>ROUND(I267*H267,2)</f>
        <v>0</v>
      </c>
      <c r="BL267" s="14" t="s">
        <v>268</v>
      </c>
      <c r="BM267" s="179" t="s">
        <v>492</v>
      </c>
    </row>
    <row r="268" spans="1:65" s="2" customFormat="1" ht="19.5">
      <c r="A268" s="31"/>
      <c r="B268" s="32"/>
      <c r="C268" s="33"/>
      <c r="D268" s="181" t="s">
        <v>188</v>
      </c>
      <c r="E268" s="33"/>
      <c r="F268" s="182" t="s">
        <v>491</v>
      </c>
      <c r="G268" s="33"/>
      <c r="H268" s="33"/>
      <c r="I268" s="183"/>
      <c r="J268" s="33"/>
      <c r="K268" s="33"/>
      <c r="L268" s="36"/>
      <c r="M268" s="184"/>
      <c r="N268" s="185"/>
      <c r="O268" s="68"/>
      <c r="P268" s="68"/>
      <c r="Q268" s="68"/>
      <c r="R268" s="68"/>
      <c r="S268" s="68"/>
      <c r="T268" s="69"/>
      <c r="U268" s="31"/>
      <c r="V268" s="31"/>
      <c r="W268" s="31"/>
      <c r="X268" s="31"/>
      <c r="Y268" s="31"/>
      <c r="Z268" s="31"/>
      <c r="AA268" s="31"/>
      <c r="AB268" s="31"/>
      <c r="AC268" s="31"/>
      <c r="AD268" s="31"/>
      <c r="AE268" s="31"/>
      <c r="AT268" s="14" t="s">
        <v>188</v>
      </c>
      <c r="AU268" s="14" t="s">
        <v>80</v>
      </c>
    </row>
    <row r="269" spans="1:65" s="2" customFormat="1" ht="33" customHeight="1">
      <c r="A269" s="31"/>
      <c r="B269" s="32"/>
      <c r="C269" s="167" t="s">
        <v>493</v>
      </c>
      <c r="D269" s="167" t="s">
        <v>179</v>
      </c>
      <c r="E269" s="168" t="s">
        <v>494</v>
      </c>
      <c r="F269" s="169" t="s">
        <v>495</v>
      </c>
      <c r="G269" s="170" t="s">
        <v>305</v>
      </c>
      <c r="H269" s="171">
        <v>44</v>
      </c>
      <c r="I269" s="172"/>
      <c r="J269" s="173">
        <f>ROUND(I269*H269,2)</f>
        <v>0</v>
      </c>
      <c r="K269" s="169" t="s">
        <v>183</v>
      </c>
      <c r="L269" s="174"/>
      <c r="M269" s="175" t="s">
        <v>1</v>
      </c>
      <c r="N269" s="176" t="s">
        <v>38</v>
      </c>
      <c r="O269" s="68"/>
      <c r="P269" s="177">
        <f>O269*H269</f>
        <v>0</v>
      </c>
      <c r="Q269" s="177">
        <v>0</v>
      </c>
      <c r="R269" s="177">
        <f>Q269*H269</f>
        <v>0</v>
      </c>
      <c r="S269" s="177">
        <v>0</v>
      </c>
      <c r="T269" s="178">
        <f>S269*H269</f>
        <v>0</v>
      </c>
      <c r="U269" s="31"/>
      <c r="V269" s="31"/>
      <c r="W269" s="31"/>
      <c r="X269" s="31"/>
      <c r="Y269" s="31"/>
      <c r="Z269" s="31"/>
      <c r="AA269" s="31"/>
      <c r="AB269" s="31"/>
      <c r="AC269" s="31"/>
      <c r="AD269" s="31"/>
      <c r="AE269" s="31"/>
      <c r="AR269" s="179" t="s">
        <v>268</v>
      </c>
      <c r="AT269" s="179" t="s">
        <v>179</v>
      </c>
      <c r="AU269" s="179" t="s">
        <v>80</v>
      </c>
      <c r="AY269" s="14" t="s">
        <v>185</v>
      </c>
      <c r="BE269" s="180">
        <f>IF(N269="základní",J269,0)</f>
        <v>0</v>
      </c>
      <c r="BF269" s="180">
        <f>IF(N269="snížená",J269,0)</f>
        <v>0</v>
      </c>
      <c r="BG269" s="180">
        <f>IF(N269="zákl. přenesená",J269,0)</f>
        <v>0</v>
      </c>
      <c r="BH269" s="180">
        <f>IF(N269="sníž. přenesená",J269,0)</f>
        <v>0</v>
      </c>
      <c r="BI269" s="180">
        <f>IF(N269="nulová",J269,0)</f>
        <v>0</v>
      </c>
      <c r="BJ269" s="14" t="s">
        <v>80</v>
      </c>
      <c r="BK269" s="180">
        <f>ROUND(I269*H269,2)</f>
        <v>0</v>
      </c>
      <c r="BL269" s="14" t="s">
        <v>268</v>
      </c>
      <c r="BM269" s="179" t="s">
        <v>496</v>
      </c>
    </row>
    <row r="270" spans="1:65" s="2" customFormat="1" ht="19.5">
      <c r="A270" s="31"/>
      <c r="B270" s="32"/>
      <c r="C270" s="33"/>
      <c r="D270" s="181" t="s">
        <v>188</v>
      </c>
      <c r="E270" s="33"/>
      <c r="F270" s="182" t="s">
        <v>495</v>
      </c>
      <c r="G270" s="33"/>
      <c r="H270" s="33"/>
      <c r="I270" s="183"/>
      <c r="J270" s="33"/>
      <c r="K270" s="33"/>
      <c r="L270" s="36"/>
      <c r="M270" s="184"/>
      <c r="N270" s="185"/>
      <c r="O270" s="68"/>
      <c r="P270" s="68"/>
      <c r="Q270" s="68"/>
      <c r="R270" s="68"/>
      <c r="S270" s="68"/>
      <c r="T270" s="69"/>
      <c r="U270" s="31"/>
      <c r="V270" s="31"/>
      <c r="W270" s="31"/>
      <c r="X270" s="31"/>
      <c r="Y270" s="31"/>
      <c r="Z270" s="31"/>
      <c r="AA270" s="31"/>
      <c r="AB270" s="31"/>
      <c r="AC270" s="31"/>
      <c r="AD270" s="31"/>
      <c r="AE270" s="31"/>
      <c r="AT270" s="14" t="s">
        <v>188</v>
      </c>
      <c r="AU270" s="14" t="s">
        <v>80</v>
      </c>
    </row>
    <row r="271" spans="1:65" s="2" customFormat="1" ht="24">
      <c r="A271" s="31"/>
      <c r="B271" s="32"/>
      <c r="C271" s="200" t="s">
        <v>497</v>
      </c>
      <c r="D271" s="200" t="s">
        <v>260</v>
      </c>
      <c r="E271" s="201" t="s">
        <v>498</v>
      </c>
      <c r="F271" s="202" t="s">
        <v>499</v>
      </c>
      <c r="G271" s="203" t="s">
        <v>182</v>
      </c>
      <c r="H271" s="204">
        <v>21</v>
      </c>
      <c r="I271" s="205"/>
      <c r="J271" s="206">
        <f>ROUND(I271*H271,2)</f>
        <v>0</v>
      </c>
      <c r="K271" s="202" t="s">
        <v>183</v>
      </c>
      <c r="L271" s="36"/>
      <c r="M271" s="207" t="s">
        <v>1</v>
      </c>
      <c r="N271" s="208" t="s">
        <v>38</v>
      </c>
      <c r="O271" s="68"/>
      <c r="P271" s="177">
        <f>O271*H271</f>
        <v>0</v>
      </c>
      <c r="Q271" s="177">
        <v>0</v>
      </c>
      <c r="R271" s="177">
        <f>Q271*H271</f>
        <v>0</v>
      </c>
      <c r="S271" s="177">
        <v>0</v>
      </c>
      <c r="T271" s="178">
        <f>S271*H271</f>
        <v>0</v>
      </c>
      <c r="U271" s="31"/>
      <c r="V271" s="31"/>
      <c r="W271" s="31"/>
      <c r="X271" s="31"/>
      <c r="Y271" s="31"/>
      <c r="Z271" s="31"/>
      <c r="AA271" s="31"/>
      <c r="AB271" s="31"/>
      <c r="AC271" s="31"/>
      <c r="AD271" s="31"/>
      <c r="AE271" s="31"/>
      <c r="AR271" s="179" t="s">
        <v>285</v>
      </c>
      <c r="AT271" s="179" t="s">
        <v>260</v>
      </c>
      <c r="AU271" s="179" t="s">
        <v>80</v>
      </c>
      <c r="AY271" s="14" t="s">
        <v>185</v>
      </c>
      <c r="BE271" s="180">
        <f>IF(N271="základní",J271,0)</f>
        <v>0</v>
      </c>
      <c r="BF271" s="180">
        <f>IF(N271="snížená",J271,0)</f>
        <v>0</v>
      </c>
      <c r="BG271" s="180">
        <f>IF(N271="zákl. přenesená",J271,0)</f>
        <v>0</v>
      </c>
      <c r="BH271" s="180">
        <f>IF(N271="sníž. přenesená",J271,0)</f>
        <v>0</v>
      </c>
      <c r="BI271" s="180">
        <f>IF(N271="nulová",J271,0)</f>
        <v>0</v>
      </c>
      <c r="BJ271" s="14" t="s">
        <v>80</v>
      </c>
      <c r="BK271" s="180">
        <f>ROUND(I271*H271,2)</f>
        <v>0</v>
      </c>
      <c r="BL271" s="14" t="s">
        <v>285</v>
      </c>
      <c r="BM271" s="179" t="s">
        <v>500</v>
      </c>
    </row>
    <row r="272" spans="1:65" s="2" customFormat="1" ht="48.75">
      <c r="A272" s="31"/>
      <c r="B272" s="32"/>
      <c r="C272" s="33"/>
      <c r="D272" s="181" t="s">
        <v>188</v>
      </c>
      <c r="E272" s="33"/>
      <c r="F272" s="182" t="s">
        <v>501</v>
      </c>
      <c r="G272" s="33"/>
      <c r="H272" s="33"/>
      <c r="I272" s="183"/>
      <c r="J272" s="33"/>
      <c r="K272" s="33"/>
      <c r="L272" s="36"/>
      <c r="M272" s="184"/>
      <c r="N272" s="185"/>
      <c r="O272" s="68"/>
      <c r="P272" s="68"/>
      <c r="Q272" s="68"/>
      <c r="R272" s="68"/>
      <c r="S272" s="68"/>
      <c r="T272" s="69"/>
      <c r="U272" s="31"/>
      <c r="V272" s="31"/>
      <c r="W272" s="31"/>
      <c r="X272" s="31"/>
      <c r="Y272" s="31"/>
      <c r="Z272" s="31"/>
      <c r="AA272" s="31"/>
      <c r="AB272" s="31"/>
      <c r="AC272" s="31"/>
      <c r="AD272" s="31"/>
      <c r="AE272" s="31"/>
      <c r="AT272" s="14" t="s">
        <v>188</v>
      </c>
      <c r="AU272" s="14" t="s">
        <v>80</v>
      </c>
    </row>
    <row r="273" spans="1:65" s="2" customFormat="1" ht="16.5" customHeight="1">
      <c r="A273" s="31"/>
      <c r="B273" s="32"/>
      <c r="C273" s="200" t="s">
        <v>502</v>
      </c>
      <c r="D273" s="200" t="s">
        <v>260</v>
      </c>
      <c r="E273" s="201" t="s">
        <v>503</v>
      </c>
      <c r="F273" s="202" t="s">
        <v>504</v>
      </c>
      <c r="G273" s="203" t="s">
        <v>182</v>
      </c>
      <c r="H273" s="204">
        <v>21</v>
      </c>
      <c r="I273" s="205"/>
      <c r="J273" s="206">
        <f>ROUND(I273*H273,2)</f>
        <v>0</v>
      </c>
      <c r="K273" s="202" t="s">
        <v>183</v>
      </c>
      <c r="L273" s="36"/>
      <c r="M273" s="207" t="s">
        <v>1</v>
      </c>
      <c r="N273" s="208" t="s">
        <v>38</v>
      </c>
      <c r="O273" s="68"/>
      <c r="P273" s="177">
        <f>O273*H273</f>
        <v>0</v>
      </c>
      <c r="Q273" s="177">
        <v>0</v>
      </c>
      <c r="R273" s="177">
        <f>Q273*H273</f>
        <v>0</v>
      </c>
      <c r="S273" s="177">
        <v>0</v>
      </c>
      <c r="T273" s="178">
        <f>S273*H273</f>
        <v>0</v>
      </c>
      <c r="U273" s="31"/>
      <c r="V273" s="31"/>
      <c r="W273" s="31"/>
      <c r="X273" s="31"/>
      <c r="Y273" s="31"/>
      <c r="Z273" s="31"/>
      <c r="AA273" s="31"/>
      <c r="AB273" s="31"/>
      <c r="AC273" s="31"/>
      <c r="AD273" s="31"/>
      <c r="AE273" s="31"/>
      <c r="AR273" s="179" t="s">
        <v>285</v>
      </c>
      <c r="AT273" s="179" t="s">
        <v>260</v>
      </c>
      <c r="AU273" s="179" t="s">
        <v>80</v>
      </c>
      <c r="AY273" s="14" t="s">
        <v>185</v>
      </c>
      <c r="BE273" s="180">
        <f>IF(N273="základní",J273,0)</f>
        <v>0</v>
      </c>
      <c r="BF273" s="180">
        <f>IF(N273="snížená",J273,0)</f>
        <v>0</v>
      </c>
      <c r="BG273" s="180">
        <f>IF(N273="zákl. přenesená",J273,0)</f>
        <v>0</v>
      </c>
      <c r="BH273" s="180">
        <f>IF(N273="sníž. přenesená",J273,0)</f>
        <v>0</v>
      </c>
      <c r="BI273" s="180">
        <f>IF(N273="nulová",J273,0)</f>
        <v>0</v>
      </c>
      <c r="BJ273" s="14" t="s">
        <v>80</v>
      </c>
      <c r="BK273" s="180">
        <f>ROUND(I273*H273,2)</f>
        <v>0</v>
      </c>
      <c r="BL273" s="14" t="s">
        <v>285</v>
      </c>
      <c r="BM273" s="179" t="s">
        <v>505</v>
      </c>
    </row>
    <row r="274" spans="1:65" s="2" customFormat="1" ht="11.25">
      <c r="A274" s="31"/>
      <c r="B274" s="32"/>
      <c r="C274" s="33"/>
      <c r="D274" s="181" t="s">
        <v>188</v>
      </c>
      <c r="E274" s="33"/>
      <c r="F274" s="182" t="s">
        <v>504</v>
      </c>
      <c r="G274" s="33"/>
      <c r="H274" s="33"/>
      <c r="I274" s="183"/>
      <c r="J274" s="33"/>
      <c r="K274" s="33"/>
      <c r="L274" s="36"/>
      <c r="M274" s="184"/>
      <c r="N274" s="185"/>
      <c r="O274" s="68"/>
      <c r="P274" s="68"/>
      <c r="Q274" s="68"/>
      <c r="R274" s="68"/>
      <c r="S274" s="68"/>
      <c r="T274" s="69"/>
      <c r="U274" s="31"/>
      <c r="V274" s="31"/>
      <c r="W274" s="31"/>
      <c r="X274" s="31"/>
      <c r="Y274" s="31"/>
      <c r="Z274" s="31"/>
      <c r="AA274" s="31"/>
      <c r="AB274" s="31"/>
      <c r="AC274" s="31"/>
      <c r="AD274" s="31"/>
      <c r="AE274" s="31"/>
      <c r="AT274" s="14" t="s">
        <v>188</v>
      </c>
      <c r="AU274" s="14" t="s">
        <v>80</v>
      </c>
    </row>
    <row r="275" spans="1:65" s="2" customFormat="1" ht="24">
      <c r="A275" s="31"/>
      <c r="B275" s="32"/>
      <c r="C275" s="200" t="s">
        <v>506</v>
      </c>
      <c r="D275" s="200" t="s">
        <v>260</v>
      </c>
      <c r="E275" s="201" t="s">
        <v>507</v>
      </c>
      <c r="F275" s="202" t="s">
        <v>508</v>
      </c>
      <c r="G275" s="203" t="s">
        <v>182</v>
      </c>
      <c r="H275" s="204">
        <v>2</v>
      </c>
      <c r="I275" s="205"/>
      <c r="J275" s="206">
        <f>ROUND(I275*H275,2)</f>
        <v>0</v>
      </c>
      <c r="K275" s="202" t="s">
        <v>183</v>
      </c>
      <c r="L275" s="36"/>
      <c r="M275" s="207" t="s">
        <v>1</v>
      </c>
      <c r="N275" s="208" t="s">
        <v>38</v>
      </c>
      <c r="O275" s="68"/>
      <c r="P275" s="177">
        <f>O275*H275</f>
        <v>0</v>
      </c>
      <c r="Q275" s="177">
        <v>0</v>
      </c>
      <c r="R275" s="177">
        <f>Q275*H275</f>
        <v>0</v>
      </c>
      <c r="S275" s="177">
        <v>0</v>
      </c>
      <c r="T275" s="178">
        <f>S275*H275</f>
        <v>0</v>
      </c>
      <c r="U275" s="31"/>
      <c r="V275" s="31"/>
      <c r="W275" s="31"/>
      <c r="X275" s="31"/>
      <c r="Y275" s="31"/>
      <c r="Z275" s="31"/>
      <c r="AA275" s="31"/>
      <c r="AB275" s="31"/>
      <c r="AC275" s="31"/>
      <c r="AD275" s="31"/>
      <c r="AE275" s="31"/>
      <c r="AR275" s="179" t="s">
        <v>80</v>
      </c>
      <c r="AT275" s="179" t="s">
        <v>260</v>
      </c>
      <c r="AU275" s="179" t="s">
        <v>80</v>
      </c>
      <c r="AY275" s="14" t="s">
        <v>185</v>
      </c>
      <c r="BE275" s="180">
        <f>IF(N275="základní",J275,0)</f>
        <v>0</v>
      </c>
      <c r="BF275" s="180">
        <f>IF(N275="snížená",J275,0)</f>
        <v>0</v>
      </c>
      <c r="BG275" s="180">
        <f>IF(N275="zákl. přenesená",J275,0)</f>
        <v>0</v>
      </c>
      <c r="BH275" s="180">
        <f>IF(N275="sníž. přenesená",J275,0)</f>
        <v>0</v>
      </c>
      <c r="BI275" s="180">
        <f>IF(N275="nulová",J275,0)</f>
        <v>0</v>
      </c>
      <c r="BJ275" s="14" t="s">
        <v>80</v>
      </c>
      <c r="BK275" s="180">
        <f>ROUND(I275*H275,2)</f>
        <v>0</v>
      </c>
      <c r="BL275" s="14" t="s">
        <v>80</v>
      </c>
      <c r="BM275" s="179" t="s">
        <v>509</v>
      </c>
    </row>
    <row r="276" spans="1:65" s="2" customFormat="1" ht="39">
      <c r="A276" s="31"/>
      <c r="B276" s="32"/>
      <c r="C276" s="33"/>
      <c r="D276" s="181" t="s">
        <v>188</v>
      </c>
      <c r="E276" s="33"/>
      <c r="F276" s="182" t="s">
        <v>510</v>
      </c>
      <c r="G276" s="33"/>
      <c r="H276" s="33"/>
      <c r="I276" s="183"/>
      <c r="J276" s="33"/>
      <c r="K276" s="33"/>
      <c r="L276" s="36"/>
      <c r="M276" s="184"/>
      <c r="N276" s="185"/>
      <c r="O276" s="68"/>
      <c r="P276" s="68"/>
      <c r="Q276" s="68"/>
      <c r="R276" s="68"/>
      <c r="S276" s="68"/>
      <c r="T276" s="69"/>
      <c r="U276" s="31"/>
      <c r="V276" s="31"/>
      <c r="W276" s="31"/>
      <c r="X276" s="31"/>
      <c r="Y276" s="31"/>
      <c r="Z276" s="31"/>
      <c r="AA276" s="31"/>
      <c r="AB276" s="31"/>
      <c r="AC276" s="31"/>
      <c r="AD276" s="31"/>
      <c r="AE276" s="31"/>
      <c r="AT276" s="14" t="s">
        <v>188</v>
      </c>
      <c r="AU276" s="14" t="s">
        <v>80</v>
      </c>
    </row>
    <row r="277" spans="1:65" s="2" customFormat="1" ht="24">
      <c r="A277" s="31"/>
      <c r="B277" s="32"/>
      <c r="C277" s="200" t="s">
        <v>511</v>
      </c>
      <c r="D277" s="200" t="s">
        <v>260</v>
      </c>
      <c r="E277" s="201" t="s">
        <v>512</v>
      </c>
      <c r="F277" s="202" t="s">
        <v>513</v>
      </c>
      <c r="G277" s="203" t="s">
        <v>182</v>
      </c>
      <c r="H277" s="204">
        <v>46</v>
      </c>
      <c r="I277" s="205"/>
      <c r="J277" s="206">
        <f>ROUND(I277*H277,2)</f>
        <v>0</v>
      </c>
      <c r="K277" s="202" t="s">
        <v>183</v>
      </c>
      <c r="L277" s="36"/>
      <c r="M277" s="207" t="s">
        <v>1</v>
      </c>
      <c r="N277" s="208" t="s">
        <v>38</v>
      </c>
      <c r="O277" s="68"/>
      <c r="P277" s="177">
        <f>O277*H277</f>
        <v>0</v>
      </c>
      <c r="Q277" s="177">
        <v>0</v>
      </c>
      <c r="R277" s="177">
        <f>Q277*H277</f>
        <v>0</v>
      </c>
      <c r="S277" s="177">
        <v>0</v>
      </c>
      <c r="T277" s="178">
        <f>S277*H277</f>
        <v>0</v>
      </c>
      <c r="U277" s="31"/>
      <c r="V277" s="31"/>
      <c r="W277" s="31"/>
      <c r="X277" s="31"/>
      <c r="Y277" s="31"/>
      <c r="Z277" s="31"/>
      <c r="AA277" s="31"/>
      <c r="AB277" s="31"/>
      <c r="AC277" s="31"/>
      <c r="AD277" s="31"/>
      <c r="AE277" s="31"/>
      <c r="AR277" s="179" t="s">
        <v>80</v>
      </c>
      <c r="AT277" s="179" t="s">
        <v>260</v>
      </c>
      <c r="AU277" s="179" t="s">
        <v>80</v>
      </c>
      <c r="AY277" s="14" t="s">
        <v>185</v>
      </c>
      <c r="BE277" s="180">
        <f>IF(N277="základní",J277,0)</f>
        <v>0</v>
      </c>
      <c r="BF277" s="180">
        <f>IF(N277="snížená",J277,0)</f>
        <v>0</v>
      </c>
      <c r="BG277" s="180">
        <f>IF(N277="zákl. přenesená",J277,0)</f>
        <v>0</v>
      </c>
      <c r="BH277" s="180">
        <f>IF(N277="sníž. přenesená",J277,0)</f>
        <v>0</v>
      </c>
      <c r="BI277" s="180">
        <f>IF(N277="nulová",J277,0)</f>
        <v>0</v>
      </c>
      <c r="BJ277" s="14" t="s">
        <v>80</v>
      </c>
      <c r="BK277" s="180">
        <f>ROUND(I277*H277,2)</f>
        <v>0</v>
      </c>
      <c r="BL277" s="14" t="s">
        <v>80</v>
      </c>
      <c r="BM277" s="179" t="s">
        <v>514</v>
      </c>
    </row>
    <row r="278" spans="1:65" s="2" customFormat="1" ht="39">
      <c r="A278" s="31"/>
      <c r="B278" s="32"/>
      <c r="C278" s="33"/>
      <c r="D278" s="181" t="s">
        <v>188</v>
      </c>
      <c r="E278" s="33"/>
      <c r="F278" s="182" t="s">
        <v>515</v>
      </c>
      <c r="G278" s="33"/>
      <c r="H278" s="33"/>
      <c r="I278" s="183"/>
      <c r="J278" s="33"/>
      <c r="K278" s="33"/>
      <c r="L278" s="36"/>
      <c r="M278" s="184"/>
      <c r="N278" s="185"/>
      <c r="O278" s="68"/>
      <c r="P278" s="68"/>
      <c r="Q278" s="68"/>
      <c r="R278" s="68"/>
      <c r="S278" s="68"/>
      <c r="T278" s="69"/>
      <c r="U278" s="31"/>
      <c r="V278" s="31"/>
      <c r="W278" s="31"/>
      <c r="X278" s="31"/>
      <c r="Y278" s="31"/>
      <c r="Z278" s="31"/>
      <c r="AA278" s="31"/>
      <c r="AB278" s="31"/>
      <c r="AC278" s="31"/>
      <c r="AD278" s="31"/>
      <c r="AE278" s="31"/>
      <c r="AT278" s="14" t="s">
        <v>188</v>
      </c>
      <c r="AU278" s="14" t="s">
        <v>80</v>
      </c>
    </row>
    <row r="279" spans="1:65" s="2" customFormat="1" ht="24">
      <c r="A279" s="31"/>
      <c r="B279" s="32"/>
      <c r="C279" s="200" t="s">
        <v>516</v>
      </c>
      <c r="D279" s="200" t="s">
        <v>260</v>
      </c>
      <c r="E279" s="201" t="s">
        <v>517</v>
      </c>
      <c r="F279" s="202" t="s">
        <v>518</v>
      </c>
      <c r="G279" s="203" t="s">
        <v>182</v>
      </c>
      <c r="H279" s="204">
        <v>25</v>
      </c>
      <c r="I279" s="205"/>
      <c r="J279" s="206">
        <f>ROUND(I279*H279,2)</f>
        <v>0</v>
      </c>
      <c r="K279" s="202" t="s">
        <v>183</v>
      </c>
      <c r="L279" s="36"/>
      <c r="M279" s="207" t="s">
        <v>1</v>
      </c>
      <c r="N279" s="208" t="s">
        <v>38</v>
      </c>
      <c r="O279" s="68"/>
      <c r="P279" s="177">
        <f>O279*H279</f>
        <v>0</v>
      </c>
      <c r="Q279" s="177">
        <v>0</v>
      </c>
      <c r="R279" s="177">
        <f>Q279*H279</f>
        <v>0</v>
      </c>
      <c r="S279" s="177">
        <v>0</v>
      </c>
      <c r="T279" s="178">
        <f>S279*H279</f>
        <v>0</v>
      </c>
      <c r="U279" s="31"/>
      <c r="V279" s="31"/>
      <c r="W279" s="31"/>
      <c r="X279" s="31"/>
      <c r="Y279" s="31"/>
      <c r="Z279" s="31"/>
      <c r="AA279" s="31"/>
      <c r="AB279" s="31"/>
      <c r="AC279" s="31"/>
      <c r="AD279" s="31"/>
      <c r="AE279" s="31"/>
      <c r="AR279" s="179" t="s">
        <v>80</v>
      </c>
      <c r="AT279" s="179" t="s">
        <v>260</v>
      </c>
      <c r="AU279" s="179" t="s">
        <v>80</v>
      </c>
      <c r="AY279" s="14" t="s">
        <v>185</v>
      </c>
      <c r="BE279" s="180">
        <f>IF(N279="základní",J279,0)</f>
        <v>0</v>
      </c>
      <c r="BF279" s="180">
        <f>IF(N279="snížená",J279,0)</f>
        <v>0</v>
      </c>
      <c r="BG279" s="180">
        <f>IF(N279="zákl. přenesená",J279,0)</f>
        <v>0</v>
      </c>
      <c r="BH279" s="180">
        <f>IF(N279="sníž. přenesená",J279,0)</f>
        <v>0</v>
      </c>
      <c r="BI279" s="180">
        <f>IF(N279="nulová",J279,0)</f>
        <v>0</v>
      </c>
      <c r="BJ279" s="14" t="s">
        <v>80</v>
      </c>
      <c r="BK279" s="180">
        <f>ROUND(I279*H279,2)</f>
        <v>0</v>
      </c>
      <c r="BL279" s="14" t="s">
        <v>80</v>
      </c>
      <c r="BM279" s="179" t="s">
        <v>519</v>
      </c>
    </row>
    <row r="280" spans="1:65" s="2" customFormat="1" ht="39">
      <c r="A280" s="31"/>
      <c r="B280" s="32"/>
      <c r="C280" s="33"/>
      <c r="D280" s="181" t="s">
        <v>188</v>
      </c>
      <c r="E280" s="33"/>
      <c r="F280" s="182" t="s">
        <v>520</v>
      </c>
      <c r="G280" s="33"/>
      <c r="H280" s="33"/>
      <c r="I280" s="183"/>
      <c r="J280" s="33"/>
      <c r="K280" s="33"/>
      <c r="L280" s="36"/>
      <c r="M280" s="184"/>
      <c r="N280" s="185"/>
      <c r="O280" s="68"/>
      <c r="P280" s="68"/>
      <c r="Q280" s="68"/>
      <c r="R280" s="68"/>
      <c r="S280" s="68"/>
      <c r="T280" s="69"/>
      <c r="U280" s="31"/>
      <c r="V280" s="31"/>
      <c r="W280" s="31"/>
      <c r="X280" s="31"/>
      <c r="Y280" s="31"/>
      <c r="Z280" s="31"/>
      <c r="AA280" s="31"/>
      <c r="AB280" s="31"/>
      <c r="AC280" s="31"/>
      <c r="AD280" s="31"/>
      <c r="AE280" s="31"/>
      <c r="AT280" s="14" t="s">
        <v>188</v>
      </c>
      <c r="AU280" s="14" t="s">
        <v>80</v>
      </c>
    </row>
    <row r="281" spans="1:65" s="2" customFormat="1" ht="24">
      <c r="A281" s="31"/>
      <c r="B281" s="32"/>
      <c r="C281" s="200" t="s">
        <v>521</v>
      </c>
      <c r="D281" s="200" t="s">
        <v>260</v>
      </c>
      <c r="E281" s="201" t="s">
        <v>522</v>
      </c>
      <c r="F281" s="202" t="s">
        <v>523</v>
      </c>
      <c r="G281" s="203" t="s">
        <v>182</v>
      </c>
      <c r="H281" s="204">
        <v>39</v>
      </c>
      <c r="I281" s="205"/>
      <c r="J281" s="206">
        <f>ROUND(I281*H281,2)</f>
        <v>0</v>
      </c>
      <c r="K281" s="202" t="s">
        <v>183</v>
      </c>
      <c r="L281" s="36"/>
      <c r="M281" s="207" t="s">
        <v>1</v>
      </c>
      <c r="N281" s="208" t="s">
        <v>38</v>
      </c>
      <c r="O281" s="68"/>
      <c r="P281" s="177">
        <f>O281*H281</f>
        <v>0</v>
      </c>
      <c r="Q281" s="177">
        <v>0</v>
      </c>
      <c r="R281" s="177">
        <f>Q281*H281</f>
        <v>0</v>
      </c>
      <c r="S281" s="177">
        <v>0</v>
      </c>
      <c r="T281" s="178">
        <f>S281*H281</f>
        <v>0</v>
      </c>
      <c r="U281" s="31"/>
      <c r="V281" s="31"/>
      <c r="W281" s="31"/>
      <c r="X281" s="31"/>
      <c r="Y281" s="31"/>
      <c r="Z281" s="31"/>
      <c r="AA281" s="31"/>
      <c r="AB281" s="31"/>
      <c r="AC281" s="31"/>
      <c r="AD281" s="31"/>
      <c r="AE281" s="31"/>
      <c r="AR281" s="179" t="s">
        <v>80</v>
      </c>
      <c r="AT281" s="179" t="s">
        <v>260</v>
      </c>
      <c r="AU281" s="179" t="s">
        <v>80</v>
      </c>
      <c r="AY281" s="14" t="s">
        <v>185</v>
      </c>
      <c r="BE281" s="180">
        <f>IF(N281="základní",J281,0)</f>
        <v>0</v>
      </c>
      <c r="BF281" s="180">
        <f>IF(N281="snížená",J281,0)</f>
        <v>0</v>
      </c>
      <c r="BG281" s="180">
        <f>IF(N281="zákl. přenesená",J281,0)</f>
        <v>0</v>
      </c>
      <c r="BH281" s="180">
        <f>IF(N281="sníž. přenesená",J281,0)</f>
        <v>0</v>
      </c>
      <c r="BI281" s="180">
        <f>IF(N281="nulová",J281,0)</f>
        <v>0</v>
      </c>
      <c r="BJ281" s="14" t="s">
        <v>80</v>
      </c>
      <c r="BK281" s="180">
        <f>ROUND(I281*H281,2)</f>
        <v>0</v>
      </c>
      <c r="BL281" s="14" t="s">
        <v>80</v>
      </c>
      <c r="BM281" s="179" t="s">
        <v>524</v>
      </c>
    </row>
    <row r="282" spans="1:65" s="2" customFormat="1" ht="39">
      <c r="A282" s="31"/>
      <c r="B282" s="32"/>
      <c r="C282" s="33"/>
      <c r="D282" s="181" t="s">
        <v>188</v>
      </c>
      <c r="E282" s="33"/>
      <c r="F282" s="182" t="s">
        <v>525</v>
      </c>
      <c r="G282" s="33"/>
      <c r="H282" s="33"/>
      <c r="I282" s="183"/>
      <c r="J282" s="33"/>
      <c r="K282" s="33"/>
      <c r="L282" s="36"/>
      <c r="M282" s="184"/>
      <c r="N282" s="185"/>
      <c r="O282" s="68"/>
      <c r="P282" s="68"/>
      <c r="Q282" s="68"/>
      <c r="R282" s="68"/>
      <c r="S282" s="68"/>
      <c r="T282" s="69"/>
      <c r="U282" s="31"/>
      <c r="V282" s="31"/>
      <c r="W282" s="31"/>
      <c r="X282" s="31"/>
      <c r="Y282" s="31"/>
      <c r="Z282" s="31"/>
      <c r="AA282" s="31"/>
      <c r="AB282" s="31"/>
      <c r="AC282" s="31"/>
      <c r="AD282" s="31"/>
      <c r="AE282" s="31"/>
      <c r="AT282" s="14" t="s">
        <v>188</v>
      </c>
      <c r="AU282" s="14" t="s">
        <v>80</v>
      </c>
    </row>
    <row r="283" spans="1:65" s="2" customFormat="1" ht="24">
      <c r="A283" s="31"/>
      <c r="B283" s="32"/>
      <c r="C283" s="200" t="s">
        <v>526</v>
      </c>
      <c r="D283" s="200" t="s">
        <v>260</v>
      </c>
      <c r="E283" s="201" t="s">
        <v>527</v>
      </c>
      <c r="F283" s="202" t="s">
        <v>528</v>
      </c>
      <c r="G283" s="203" t="s">
        <v>182</v>
      </c>
      <c r="H283" s="204">
        <v>46</v>
      </c>
      <c r="I283" s="205"/>
      <c r="J283" s="206">
        <f>ROUND(I283*H283,2)</f>
        <v>0</v>
      </c>
      <c r="K283" s="202" t="s">
        <v>183</v>
      </c>
      <c r="L283" s="36"/>
      <c r="M283" s="207" t="s">
        <v>1</v>
      </c>
      <c r="N283" s="208" t="s">
        <v>38</v>
      </c>
      <c r="O283" s="68"/>
      <c r="P283" s="177">
        <f>O283*H283</f>
        <v>0</v>
      </c>
      <c r="Q283" s="177">
        <v>0</v>
      </c>
      <c r="R283" s="177">
        <f>Q283*H283</f>
        <v>0</v>
      </c>
      <c r="S283" s="177">
        <v>0</v>
      </c>
      <c r="T283" s="178">
        <f>S283*H283</f>
        <v>0</v>
      </c>
      <c r="U283" s="31"/>
      <c r="V283" s="31"/>
      <c r="W283" s="31"/>
      <c r="X283" s="31"/>
      <c r="Y283" s="31"/>
      <c r="Z283" s="31"/>
      <c r="AA283" s="31"/>
      <c r="AB283" s="31"/>
      <c r="AC283" s="31"/>
      <c r="AD283" s="31"/>
      <c r="AE283" s="31"/>
      <c r="AR283" s="179" t="s">
        <v>80</v>
      </c>
      <c r="AT283" s="179" t="s">
        <v>260</v>
      </c>
      <c r="AU283" s="179" t="s">
        <v>80</v>
      </c>
      <c r="AY283" s="14" t="s">
        <v>185</v>
      </c>
      <c r="BE283" s="180">
        <f>IF(N283="základní",J283,0)</f>
        <v>0</v>
      </c>
      <c r="BF283" s="180">
        <f>IF(N283="snížená",J283,0)</f>
        <v>0</v>
      </c>
      <c r="BG283" s="180">
        <f>IF(N283="zákl. přenesená",J283,0)</f>
        <v>0</v>
      </c>
      <c r="BH283" s="180">
        <f>IF(N283="sníž. přenesená",J283,0)</f>
        <v>0</v>
      </c>
      <c r="BI283" s="180">
        <f>IF(N283="nulová",J283,0)</f>
        <v>0</v>
      </c>
      <c r="BJ283" s="14" t="s">
        <v>80</v>
      </c>
      <c r="BK283" s="180">
        <f>ROUND(I283*H283,2)</f>
        <v>0</v>
      </c>
      <c r="BL283" s="14" t="s">
        <v>80</v>
      </c>
      <c r="BM283" s="179" t="s">
        <v>529</v>
      </c>
    </row>
    <row r="284" spans="1:65" s="2" customFormat="1" ht="39">
      <c r="A284" s="31"/>
      <c r="B284" s="32"/>
      <c r="C284" s="33"/>
      <c r="D284" s="181" t="s">
        <v>188</v>
      </c>
      <c r="E284" s="33"/>
      <c r="F284" s="182" t="s">
        <v>530</v>
      </c>
      <c r="G284" s="33"/>
      <c r="H284" s="33"/>
      <c r="I284" s="183"/>
      <c r="J284" s="33"/>
      <c r="K284" s="33"/>
      <c r="L284" s="36"/>
      <c r="M284" s="184"/>
      <c r="N284" s="185"/>
      <c r="O284" s="68"/>
      <c r="P284" s="68"/>
      <c r="Q284" s="68"/>
      <c r="R284" s="68"/>
      <c r="S284" s="68"/>
      <c r="T284" s="69"/>
      <c r="U284" s="31"/>
      <c r="V284" s="31"/>
      <c r="W284" s="31"/>
      <c r="X284" s="31"/>
      <c r="Y284" s="31"/>
      <c r="Z284" s="31"/>
      <c r="AA284" s="31"/>
      <c r="AB284" s="31"/>
      <c r="AC284" s="31"/>
      <c r="AD284" s="31"/>
      <c r="AE284" s="31"/>
      <c r="AT284" s="14" t="s">
        <v>188</v>
      </c>
      <c r="AU284" s="14" t="s">
        <v>80</v>
      </c>
    </row>
    <row r="285" spans="1:65" s="2" customFormat="1" ht="16.5" customHeight="1">
      <c r="A285" s="31"/>
      <c r="B285" s="32"/>
      <c r="C285" s="200" t="s">
        <v>531</v>
      </c>
      <c r="D285" s="200" t="s">
        <v>260</v>
      </c>
      <c r="E285" s="201" t="s">
        <v>532</v>
      </c>
      <c r="F285" s="202" t="s">
        <v>533</v>
      </c>
      <c r="G285" s="203" t="s">
        <v>182</v>
      </c>
      <c r="H285" s="204">
        <v>6</v>
      </c>
      <c r="I285" s="205"/>
      <c r="J285" s="206">
        <f>ROUND(I285*H285,2)</f>
        <v>0</v>
      </c>
      <c r="K285" s="202" t="s">
        <v>183</v>
      </c>
      <c r="L285" s="36"/>
      <c r="M285" s="207" t="s">
        <v>1</v>
      </c>
      <c r="N285" s="208" t="s">
        <v>38</v>
      </c>
      <c r="O285" s="68"/>
      <c r="P285" s="177">
        <f>O285*H285</f>
        <v>0</v>
      </c>
      <c r="Q285" s="177">
        <v>0</v>
      </c>
      <c r="R285" s="177">
        <f>Q285*H285</f>
        <v>0</v>
      </c>
      <c r="S285" s="177">
        <v>0</v>
      </c>
      <c r="T285" s="178">
        <f>S285*H285</f>
        <v>0</v>
      </c>
      <c r="U285" s="31"/>
      <c r="V285" s="31"/>
      <c r="W285" s="31"/>
      <c r="X285" s="31"/>
      <c r="Y285" s="31"/>
      <c r="Z285" s="31"/>
      <c r="AA285" s="31"/>
      <c r="AB285" s="31"/>
      <c r="AC285" s="31"/>
      <c r="AD285" s="31"/>
      <c r="AE285" s="31"/>
      <c r="AR285" s="179" t="s">
        <v>80</v>
      </c>
      <c r="AT285" s="179" t="s">
        <v>260</v>
      </c>
      <c r="AU285" s="179" t="s">
        <v>80</v>
      </c>
      <c r="AY285" s="14" t="s">
        <v>185</v>
      </c>
      <c r="BE285" s="180">
        <f>IF(N285="základní",J285,0)</f>
        <v>0</v>
      </c>
      <c r="BF285" s="180">
        <f>IF(N285="snížená",J285,0)</f>
        <v>0</v>
      </c>
      <c r="BG285" s="180">
        <f>IF(N285="zákl. přenesená",J285,0)</f>
        <v>0</v>
      </c>
      <c r="BH285" s="180">
        <f>IF(N285="sníž. přenesená",J285,0)</f>
        <v>0</v>
      </c>
      <c r="BI285" s="180">
        <f>IF(N285="nulová",J285,0)</f>
        <v>0</v>
      </c>
      <c r="BJ285" s="14" t="s">
        <v>80</v>
      </c>
      <c r="BK285" s="180">
        <f>ROUND(I285*H285,2)</f>
        <v>0</v>
      </c>
      <c r="BL285" s="14" t="s">
        <v>80</v>
      </c>
      <c r="BM285" s="179" t="s">
        <v>534</v>
      </c>
    </row>
    <row r="286" spans="1:65" s="2" customFormat="1" ht="19.5">
      <c r="A286" s="31"/>
      <c r="B286" s="32"/>
      <c r="C286" s="33"/>
      <c r="D286" s="181" t="s">
        <v>188</v>
      </c>
      <c r="E286" s="33"/>
      <c r="F286" s="182" t="s">
        <v>535</v>
      </c>
      <c r="G286" s="33"/>
      <c r="H286" s="33"/>
      <c r="I286" s="183"/>
      <c r="J286" s="33"/>
      <c r="K286" s="33"/>
      <c r="L286" s="36"/>
      <c r="M286" s="184"/>
      <c r="N286" s="185"/>
      <c r="O286" s="68"/>
      <c r="P286" s="68"/>
      <c r="Q286" s="68"/>
      <c r="R286" s="68"/>
      <c r="S286" s="68"/>
      <c r="T286" s="69"/>
      <c r="U286" s="31"/>
      <c r="V286" s="31"/>
      <c r="W286" s="31"/>
      <c r="X286" s="31"/>
      <c r="Y286" s="31"/>
      <c r="Z286" s="31"/>
      <c r="AA286" s="31"/>
      <c r="AB286" s="31"/>
      <c r="AC286" s="31"/>
      <c r="AD286" s="31"/>
      <c r="AE286" s="31"/>
      <c r="AT286" s="14" t="s">
        <v>188</v>
      </c>
      <c r="AU286" s="14" t="s">
        <v>80</v>
      </c>
    </row>
    <row r="287" spans="1:65" s="2" customFormat="1" ht="24">
      <c r="A287" s="31"/>
      <c r="B287" s="32"/>
      <c r="C287" s="200" t="s">
        <v>536</v>
      </c>
      <c r="D287" s="200" t="s">
        <v>260</v>
      </c>
      <c r="E287" s="201" t="s">
        <v>537</v>
      </c>
      <c r="F287" s="202" t="s">
        <v>538</v>
      </c>
      <c r="G287" s="203" t="s">
        <v>182</v>
      </c>
      <c r="H287" s="204">
        <v>8</v>
      </c>
      <c r="I287" s="205"/>
      <c r="J287" s="206">
        <f>ROUND(I287*H287,2)</f>
        <v>0</v>
      </c>
      <c r="K287" s="202" t="s">
        <v>183</v>
      </c>
      <c r="L287" s="36"/>
      <c r="M287" s="207" t="s">
        <v>1</v>
      </c>
      <c r="N287" s="208" t="s">
        <v>38</v>
      </c>
      <c r="O287" s="68"/>
      <c r="P287" s="177">
        <f>O287*H287</f>
        <v>0</v>
      </c>
      <c r="Q287" s="177">
        <v>0</v>
      </c>
      <c r="R287" s="177">
        <f>Q287*H287</f>
        <v>0</v>
      </c>
      <c r="S287" s="177">
        <v>0</v>
      </c>
      <c r="T287" s="178">
        <f>S287*H287</f>
        <v>0</v>
      </c>
      <c r="U287" s="31"/>
      <c r="V287" s="31"/>
      <c r="W287" s="31"/>
      <c r="X287" s="31"/>
      <c r="Y287" s="31"/>
      <c r="Z287" s="31"/>
      <c r="AA287" s="31"/>
      <c r="AB287" s="31"/>
      <c r="AC287" s="31"/>
      <c r="AD287" s="31"/>
      <c r="AE287" s="31"/>
      <c r="AR287" s="179" t="s">
        <v>80</v>
      </c>
      <c r="AT287" s="179" t="s">
        <v>260</v>
      </c>
      <c r="AU287" s="179" t="s">
        <v>80</v>
      </c>
      <c r="AY287" s="14" t="s">
        <v>185</v>
      </c>
      <c r="BE287" s="180">
        <f>IF(N287="základní",J287,0)</f>
        <v>0</v>
      </c>
      <c r="BF287" s="180">
        <f>IF(N287="snížená",J287,0)</f>
        <v>0</v>
      </c>
      <c r="BG287" s="180">
        <f>IF(N287="zákl. přenesená",J287,0)</f>
        <v>0</v>
      </c>
      <c r="BH287" s="180">
        <f>IF(N287="sníž. přenesená",J287,0)</f>
        <v>0</v>
      </c>
      <c r="BI287" s="180">
        <f>IF(N287="nulová",J287,0)</f>
        <v>0</v>
      </c>
      <c r="BJ287" s="14" t="s">
        <v>80</v>
      </c>
      <c r="BK287" s="180">
        <f>ROUND(I287*H287,2)</f>
        <v>0</v>
      </c>
      <c r="BL287" s="14" t="s">
        <v>80</v>
      </c>
      <c r="BM287" s="179" t="s">
        <v>539</v>
      </c>
    </row>
    <row r="288" spans="1:65" s="2" customFormat="1" ht="39">
      <c r="A288" s="31"/>
      <c r="B288" s="32"/>
      <c r="C288" s="33"/>
      <c r="D288" s="181" t="s">
        <v>188</v>
      </c>
      <c r="E288" s="33"/>
      <c r="F288" s="182" t="s">
        <v>540</v>
      </c>
      <c r="G288" s="33"/>
      <c r="H288" s="33"/>
      <c r="I288" s="183"/>
      <c r="J288" s="33"/>
      <c r="K288" s="33"/>
      <c r="L288" s="36"/>
      <c r="M288" s="184"/>
      <c r="N288" s="185"/>
      <c r="O288" s="68"/>
      <c r="P288" s="68"/>
      <c r="Q288" s="68"/>
      <c r="R288" s="68"/>
      <c r="S288" s="68"/>
      <c r="T288" s="69"/>
      <c r="U288" s="31"/>
      <c r="V288" s="31"/>
      <c r="W288" s="31"/>
      <c r="X288" s="31"/>
      <c r="Y288" s="31"/>
      <c r="Z288" s="31"/>
      <c r="AA288" s="31"/>
      <c r="AB288" s="31"/>
      <c r="AC288" s="31"/>
      <c r="AD288" s="31"/>
      <c r="AE288" s="31"/>
      <c r="AT288" s="14" t="s">
        <v>188</v>
      </c>
      <c r="AU288" s="14" t="s">
        <v>80</v>
      </c>
    </row>
    <row r="289" spans="1:65" s="2" customFormat="1" ht="24">
      <c r="A289" s="31"/>
      <c r="B289" s="32"/>
      <c r="C289" s="200" t="s">
        <v>541</v>
      </c>
      <c r="D289" s="200" t="s">
        <v>260</v>
      </c>
      <c r="E289" s="201" t="s">
        <v>542</v>
      </c>
      <c r="F289" s="202" t="s">
        <v>543</v>
      </c>
      <c r="G289" s="203" t="s">
        <v>182</v>
      </c>
      <c r="H289" s="204">
        <v>2</v>
      </c>
      <c r="I289" s="205"/>
      <c r="J289" s="206">
        <f>ROUND(I289*H289,2)</f>
        <v>0</v>
      </c>
      <c r="K289" s="202" t="s">
        <v>183</v>
      </c>
      <c r="L289" s="36"/>
      <c r="M289" s="207" t="s">
        <v>1</v>
      </c>
      <c r="N289" s="208" t="s">
        <v>38</v>
      </c>
      <c r="O289" s="68"/>
      <c r="P289" s="177">
        <f>O289*H289</f>
        <v>0</v>
      </c>
      <c r="Q289" s="177">
        <v>0</v>
      </c>
      <c r="R289" s="177">
        <f>Q289*H289</f>
        <v>0</v>
      </c>
      <c r="S289" s="177">
        <v>0</v>
      </c>
      <c r="T289" s="178">
        <f>S289*H289</f>
        <v>0</v>
      </c>
      <c r="U289" s="31"/>
      <c r="V289" s="31"/>
      <c r="W289" s="31"/>
      <c r="X289" s="31"/>
      <c r="Y289" s="31"/>
      <c r="Z289" s="31"/>
      <c r="AA289" s="31"/>
      <c r="AB289" s="31"/>
      <c r="AC289" s="31"/>
      <c r="AD289" s="31"/>
      <c r="AE289" s="31"/>
      <c r="AR289" s="179" t="s">
        <v>80</v>
      </c>
      <c r="AT289" s="179" t="s">
        <v>260</v>
      </c>
      <c r="AU289" s="179" t="s">
        <v>80</v>
      </c>
      <c r="AY289" s="14" t="s">
        <v>185</v>
      </c>
      <c r="BE289" s="180">
        <f>IF(N289="základní",J289,0)</f>
        <v>0</v>
      </c>
      <c r="BF289" s="180">
        <f>IF(N289="snížená",J289,0)</f>
        <v>0</v>
      </c>
      <c r="BG289" s="180">
        <f>IF(N289="zákl. přenesená",J289,0)</f>
        <v>0</v>
      </c>
      <c r="BH289" s="180">
        <f>IF(N289="sníž. přenesená",J289,0)</f>
        <v>0</v>
      </c>
      <c r="BI289" s="180">
        <f>IF(N289="nulová",J289,0)</f>
        <v>0</v>
      </c>
      <c r="BJ289" s="14" t="s">
        <v>80</v>
      </c>
      <c r="BK289" s="180">
        <f>ROUND(I289*H289,2)</f>
        <v>0</v>
      </c>
      <c r="BL289" s="14" t="s">
        <v>80</v>
      </c>
      <c r="BM289" s="179" t="s">
        <v>544</v>
      </c>
    </row>
    <row r="290" spans="1:65" s="2" customFormat="1" ht="48.75">
      <c r="A290" s="31"/>
      <c r="B290" s="32"/>
      <c r="C290" s="33"/>
      <c r="D290" s="181" t="s">
        <v>188</v>
      </c>
      <c r="E290" s="33"/>
      <c r="F290" s="182" t="s">
        <v>545</v>
      </c>
      <c r="G290" s="33"/>
      <c r="H290" s="33"/>
      <c r="I290" s="183"/>
      <c r="J290" s="33"/>
      <c r="K290" s="33"/>
      <c r="L290" s="36"/>
      <c r="M290" s="184"/>
      <c r="N290" s="185"/>
      <c r="O290" s="68"/>
      <c r="P290" s="68"/>
      <c r="Q290" s="68"/>
      <c r="R290" s="68"/>
      <c r="S290" s="68"/>
      <c r="T290" s="69"/>
      <c r="U290" s="31"/>
      <c r="V290" s="31"/>
      <c r="W290" s="31"/>
      <c r="X290" s="31"/>
      <c r="Y290" s="31"/>
      <c r="Z290" s="31"/>
      <c r="AA290" s="31"/>
      <c r="AB290" s="31"/>
      <c r="AC290" s="31"/>
      <c r="AD290" s="31"/>
      <c r="AE290" s="31"/>
      <c r="AT290" s="14" t="s">
        <v>188</v>
      </c>
      <c r="AU290" s="14" t="s">
        <v>80</v>
      </c>
    </row>
    <row r="291" spans="1:65" s="2" customFormat="1" ht="24">
      <c r="A291" s="31"/>
      <c r="B291" s="32"/>
      <c r="C291" s="200" t="s">
        <v>546</v>
      </c>
      <c r="D291" s="200" t="s">
        <v>260</v>
      </c>
      <c r="E291" s="201" t="s">
        <v>547</v>
      </c>
      <c r="F291" s="202" t="s">
        <v>548</v>
      </c>
      <c r="G291" s="203" t="s">
        <v>182</v>
      </c>
      <c r="H291" s="204">
        <v>1</v>
      </c>
      <c r="I291" s="205"/>
      <c r="J291" s="206">
        <f>ROUND(I291*H291,2)</f>
        <v>0</v>
      </c>
      <c r="K291" s="202" t="s">
        <v>183</v>
      </c>
      <c r="L291" s="36"/>
      <c r="M291" s="207" t="s">
        <v>1</v>
      </c>
      <c r="N291" s="208" t="s">
        <v>38</v>
      </c>
      <c r="O291" s="68"/>
      <c r="P291" s="177">
        <f>O291*H291</f>
        <v>0</v>
      </c>
      <c r="Q291" s="177">
        <v>0</v>
      </c>
      <c r="R291" s="177">
        <f>Q291*H291</f>
        <v>0</v>
      </c>
      <c r="S291" s="177">
        <v>0</v>
      </c>
      <c r="T291" s="178">
        <f>S291*H291</f>
        <v>0</v>
      </c>
      <c r="U291" s="31"/>
      <c r="V291" s="31"/>
      <c r="W291" s="31"/>
      <c r="X291" s="31"/>
      <c r="Y291" s="31"/>
      <c r="Z291" s="31"/>
      <c r="AA291" s="31"/>
      <c r="AB291" s="31"/>
      <c r="AC291" s="31"/>
      <c r="AD291" s="31"/>
      <c r="AE291" s="31"/>
      <c r="AR291" s="179" t="s">
        <v>80</v>
      </c>
      <c r="AT291" s="179" t="s">
        <v>260</v>
      </c>
      <c r="AU291" s="179" t="s">
        <v>80</v>
      </c>
      <c r="AY291" s="14" t="s">
        <v>185</v>
      </c>
      <c r="BE291" s="180">
        <f>IF(N291="základní",J291,0)</f>
        <v>0</v>
      </c>
      <c r="BF291" s="180">
        <f>IF(N291="snížená",J291,0)</f>
        <v>0</v>
      </c>
      <c r="BG291" s="180">
        <f>IF(N291="zákl. přenesená",J291,0)</f>
        <v>0</v>
      </c>
      <c r="BH291" s="180">
        <f>IF(N291="sníž. přenesená",J291,0)</f>
        <v>0</v>
      </c>
      <c r="BI291" s="180">
        <f>IF(N291="nulová",J291,0)</f>
        <v>0</v>
      </c>
      <c r="BJ291" s="14" t="s">
        <v>80</v>
      </c>
      <c r="BK291" s="180">
        <f>ROUND(I291*H291,2)</f>
        <v>0</v>
      </c>
      <c r="BL291" s="14" t="s">
        <v>80</v>
      </c>
      <c r="BM291" s="179" t="s">
        <v>549</v>
      </c>
    </row>
    <row r="292" spans="1:65" s="2" customFormat="1" ht="29.25">
      <c r="A292" s="31"/>
      <c r="B292" s="32"/>
      <c r="C292" s="33"/>
      <c r="D292" s="181" t="s">
        <v>188</v>
      </c>
      <c r="E292" s="33"/>
      <c r="F292" s="182" t="s">
        <v>550</v>
      </c>
      <c r="G292" s="33"/>
      <c r="H292" s="33"/>
      <c r="I292" s="183"/>
      <c r="J292" s="33"/>
      <c r="K292" s="33"/>
      <c r="L292" s="36"/>
      <c r="M292" s="184"/>
      <c r="N292" s="185"/>
      <c r="O292" s="68"/>
      <c r="P292" s="68"/>
      <c r="Q292" s="68"/>
      <c r="R292" s="68"/>
      <c r="S292" s="68"/>
      <c r="T292" s="69"/>
      <c r="U292" s="31"/>
      <c r="V292" s="31"/>
      <c r="W292" s="31"/>
      <c r="X292" s="31"/>
      <c r="Y292" s="31"/>
      <c r="Z292" s="31"/>
      <c r="AA292" s="31"/>
      <c r="AB292" s="31"/>
      <c r="AC292" s="31"/>
      <c r="AD292" s="31"/>
      <c r="AE292" s="31"/>
      <c r="AT292" s="14" t="s">
        <v>188</v>
      </c>
      <c r="AU292" s="14" t="s">
        <v>80</v>
      </c>
    </row>
    <row r="293" spans="1:65" s="2" customFormat="1" ht="24">
      <c r="A293" s="31"/>
      <c r="B293" s="32"/>
      <c r="C293" s="200" t="s">
        <v>551</v>
      </c>
      <c r="D293" s="200" t="s">
        <v>260</v>
      </c>
      <c r="E293" s="201" t="s">
        <v>552</v>
      </c>
      <c r="F293" s="202" t="s">
        <v>553</v>
      </c>
      <c r="G293" s="203" t="s">
        <v>182</v>
      </c>
      <c r="H293" s="204">
        <v>56</v>
      </c>
      <c r="I293" s="205"/>
      <c r="J293" s="206">
        <f>ROUND(I293*H293,2)</f>
        <v>0</v>
      </c>
      <c r="K293" s="202" t="s">
        <v>183</v>
      </c>
      <c r="L293" s="36"/>
      <c r="M293" s="207" t="s">
        <v>1</v>
      </c>
      <c r="N293" s="208" t="s">
        <v>38</v>
      </c>
      <c r="O293" s="68"/>
      <c r="P293" s="177">
        <f>O293*H293</f>
        <v>0</v>
      </c>
      <c r="Q293" s="177">
        <v>0</v>
      </c>
      <c r="R293" s="177">
        <f>Q293*H293</f>
        <v>0</v>
      </c>
      <c r="S293" s="177">
        <v>0</v>
      </c>
      <c r="T293" s="178">
        <f>S293*H293</f>
        <v>0</v>
      </c>
      <c r="U293" s="31"/>
      <c r="V293" s="31"/>
      <c r="W293" s="31"/>
      <c r="X293" s="31"/>
      <c r="Y293" s="31"/>
      <c r="Z293" s="31"/>
      <c r="AA293" s="31"/>
      <c r="AB293" s="31"/>
      <c r="AC293" s="31"/>
      <c r="AD293" s="31"/>
      <c r="AE293" s="31"/>
      <c r="AR293" s="179" t="s">
        <v>80</v>
      </c>
      <c r="AT293" s="179" t="s">
        <v>260</v>
      </c>
      <c r="AU293" s="179" t="s">
        <v>80</v>
      </c>
      <c r="AY293" s="14" t="s">
        <v>185</v>
      </c>
      <c r="BE293" s="180">
        <f>IF(N293="základní",J293,0)</f>
        <v>0</v>
      </c>
      <c r="BF293" s="180">
        <f>IF(N293="snížená",J293,0)</f>
        <v>0</v>
      </c>
      <c r="BG293" s="180">
        <f>IF(N293="zákl. přenesená",J293,0)</f>
        <v>0</v>
      </c>
      <c r="BH293" s="180">
        <f>IF(N293="sníž. přenesená",J293,0)</f>
        <v>0</v>
      </c>
      <c r="BI293" s="180">
        <f>IF(N293="nulová",J293,0)</f>
        <v>0</v>
      </c>
      <c r="BJ293" s="14" t="s">
        <v>80</v>
      </c>
      <c r="BK293" s="180">
        <f>ROUND(I293*H293,2)</f>
        <v>0</v>
      </c>
      <c r="BL293" s="14" t="s">
        <v>80</v>
      </c>
      <c r="BM293" s="179" t="s">
        <v>554</v>
      </c>
    </row>
    <row r="294" spans="1:65" s="2" customFormat="1" ht="87.75">
      <c r="A294" s="31"/>
      <c r="B294" s="32"/>
      <c r="C294" s="33"/>
      <c r="D294" s="181" t="s">
        <v>188</v>
      </c>
      <c r="E294" s="33"/>
      <c r="F294" s="182" t="s">
        <v>555</v>
      </c>
      <c r="G294" s="33"/>
      <c r="H294" s="33"/>
      <c r="I294" s="183"/>
      <c r="J294" s="33"/>
      <c r="K294" s="33"/>
      <c r="L294" s="36"/>
      <c r="M294" s="184"/>
      <c r="N294" s="185"/>
      <c r="O294" s="68"/>
      <c r="P294" s="68"/>
      <c r="Q294" s="68"/>
      <c r="R294" s="68"/>
      <c r="S294" s="68"/>
      <c r="T294" s="69"/>
      <c r="U294" s="31"/>
      <c r="V294" s="31"/>
      <c r="W294" s="31"/>
      <c r="X294" s="31"/>
      <c r="Y294" s="31"/>
      <c r="Z294" s="31"/>
      <c r="AA294" s="31"/>
      <c r="AB294" s="31"/>
      <c r="AC294" s="31"/>
      <c r="AD294" s="31"/>
      <c r="AE294" s="31"/>
      <c r="AT294" s="14" t="s">
        <v>188</v>
      </c>
      <c r="AU294" s="14" t="s">
        <v>80</v>
      </c>
    </row>
    <row r="295" spans="1:65" s="2" customFormat="1" ht="24">
      <c r="A295" s="31"/>
      <c r="B295" s="32"/>
      <c r="C295" s="200" t="s">
        <v>556</v>
      </c>
      <c r="D295" s="200" t="s">
        <v>260</v>
      </c>
      <c r="E295" s="201" t="s">
        <v>557</v>
      </c>
      <c r="F295" s="202" t="s">
        <v>558</v>
      </c>
      <c r="G295" s="203" t="s">
        <v>182</v>
      </c>
      <c r="H295" s="204">
        <v>2</v>
      </c>
      <c r="I295" s="205"/>
      <c r="J295" s="206">
        <f>ROUND(I295*H295,2)</f>
        <v>0</v>
      </c>
      <c r="K295" s="202" t="s">
        <v>183</v>
      </c>
      <c r="L295" s="36"/>
      <c r="M295" s="207" t="s">
        <v>1</v>
      </c>
      <c r="N295" s="208" t="s">
        <v>38</v>
      </c>
      <c r="O295" s="68"/>
      <c r="P295" s="177">
        <f>O295*H295</f>
        <v>0</v>
      </c>
      <c r="Q295" s="177">
        <v>0</v>
      </c>
      <c r="R295" s="177">
        <f>Q295*H295</f>
        <v>0</v>
      </c>
      <c r="S295" s="177">
        <v>0</v>
      </c>
      <c r="T295" s="178">
        <f>S295*H295</f>
        <v>0</v>
      </c>
      <c r="U295" s="31"/>
      <c r="V295" s="31"/>
      <c r="W295" s="31"/>
      <c r="X295" s="31"/>
      <c r="Y295" s="31"/>
      <c r="Z295" s="31"/>
      <c r="AA295" s="31"/>
      <c r="AB295" s="31"/>
      <c r="AC295" s="31"/>
      <c r="AD295" s="31"/>
      <c r="AE295" s="31"/>
      <c r="AR295" s="179" t="s">
        <v>80</v>
      </c>
      <c r="AT295" s="179" t="s">
        <v>260</v>
      </c>
      <c r="AU295" s="179" t="s">
        <v>80</v>
      </c>
      <c r="AY295" s="14" t="s">
        <v>185</v>
      </c>
      <c r="BE295" s="180">
        <f>IF(N295="základní",J295,0)</f>
        <v>0</v>
      </c>
      <c r="BF295" s="180">
        <f>IF(N295="snížená",J295,0)</f>
        <v>0</v>
      </c>
      <c r="BG295" s="180">
        <f>IF(N295="zákl. přenesená",J295,0)</f>
        <v>0</v>
      </c>
      <c r="BH295" s="180">
        <f>IF(N295="sníž. přenesená",J295,0)</f>
        <v>0</v>
      </c>
      <c r="BI295" s="180">
        <f>IF(N295="nulová",J295,0)</f>
        <v>0</v>
      </c>
      <c r="BJ295" s="14" t="s">
        <v>80</v>
      </c>
      <c r="BK295" s="180">
        <f>ROUND(I295*H295,2)</f>
        <v>0</v>
      </c>
      <c r="BL295" s="14" t="s">
        <v>80</v>
      </c>
      <c r="BM295" s="179" t="s">
        <v>559</v>
      </c>
    </row>
    <row r="296" spans="1:65" s="2" customFormat="1" ht="11.25">
      <c r="A296" s="31"/>
      <c r="B296" s="32"/>
      <c r="C296" s="33"/>
      <c r="D296" s="181" t="s">
        <v>188</v>
      </c>
      <c r="E296" s="33"/>
      <c r="F296" s="182" t="s">
        <v>558</v>
      </c>
      <c r="G296" s="33"/>
      <c r="H296" s="33"/>
      <c r="I296" s="183"/>
      <c r="J296" s="33"/>
      <c r="K296" s="33"/>
      <c r="L296" s="36"/>
      <c r="M296" s="184"/>
      <c r="N296" s="185"/>
      <c r="O296" s="68"/>
      <c r="P296" s="68"/>
      <c r="Q296" s="68"/>
      <c r="R296" s="68"/>
      <c r="S296" s="68"/>
      <c r="T296" s="69"/>
      <c r="U296" s="31"/>
      <c r="V296" s="31"/>
      <c r="W296" s="31"/>
      <c r="X296" s="31"/>
      <c r="Y296" s="31"/>
      <c r="Z296" s="31"/>
      <c r="AA296" s="31"/>
      <c r="AB296" s="31"/>
      <c r="AC296" s="31"/>
      <c r="AD296" s="31"/>
      <c r="AE296" s="31"/>
      <c r="AT296" s="14" t="s">
        <v>188</v>
      </c>
      <c r="AU296" s="14" t="s">
        <v>80</v>
      </c>
    </row>
    <row r="297" spans="1:65" s="2" customFormat="1" ht="16.5" customHeight="1">
      <c r="A297" s="31"/>
      <c r="B297" s="32"/>
      <c r="C297" s="200" t="s">
        <v>560</v>
      </c>
      <c r="D297" s="200" t="s">
        <v>260</v>
      </c>
      <c r="E297" s="201" t="s">
        <v>561</v>
      </c>
      <c r="F297" s="202" t="s">
        <v>562</v>
      </c>
      <c r="G297" s="203" t="s">
        <v>182</v>
      </c>
      <c r="H297" s="204">
        <v>1</v>
      </c>
      <c r="I297" s="205"/>
      <c r="J297" s="206">
        <f>ROUND(I297*H297,2)</f>
        <v>0</v>
      </c>
      <c r="K297" s="202" t="s">
        <v>183</v>
      </c>
      <c r="L297" s="36"/>
      <c r="M297" s="207" t="s">
        <v>1</v>
      </c>
      <c r="N297" s="208" t="s">
        <v>38</v>
      </c>
      <c r="O297" s="68"/>
      <c r="P297" s="177">
        <f>O297*H297</f>
        <v>0</v>
      </c>
      <c r="Q297" s="177">
        <v>0</v>
      </c>
      <c r="R297" s="177">
        <f>Q297*H297</f>
        <v>0</v>
      </c>
      <c r="S297" s="177">
        <v>0</v>
      </c>
      <c r="T297" s="178">
        <f>S297*H297</f>
        <v>0</v>
      </c>
      <c r="U297" s="31"/>
      <c r="V297" s="31"/>
      <c r="W297" s="31"/>
      <c r="X297" s="31"/>
      <c r="Y297" s="31"/>
      <c r="Z297" s="31"/>
      <c r="AA297" s="31"/>
      <c r="AB297" s="31"/>
      <c r="AC297" s="31"/>
      <c r="AD297" s="31"/>
      <c r="AE297" s="31"/>
      <c r="AR297" s="179" t="s">
        <v>80</v>
      </c>
      <c r="AT297" s="179" t="s">
        <v>260</v>
      </c>
      <c r="AU297" s="179" t="s">
        <v>80</v>
      </c>
      <c r="AY297" s="14" t="s">
        <v>185</v>
      </c>
      <c r="BE297" s="180">
        <f>IF(N297="základní",J297,0)</f>
        <v>0</v>
      </c>
      <c r="BF297" s="180">
        <f>IF(N297="snížená",J297,0)</f>
        <v>0</v>
      </c>
      <c r="BG297" s="180">
        <f>IF(N297="zákl. přenesená",J297,0)</f>
        <v>0</v>
      </c>
      <c r="BH297" s="180">
        <f>IF(N297="sníž. přenesená",J297,0)</f>
        <v>0</v>
      </c>
      <c r="BI297" s="180">
        <f>IF(N297="nulová",J297,0)</f>
        <v>0</v>
      </c>
      <c r="BJ297" s="14" t="s">
        <v>80</v>
      </c>
      <c r="BK297" s="180">
        <f>ROUND(I297*H297,2)</f>
        <v>0</v>
      </c>
      <c r="BL297" s="14" t="s">
        <v>80</v>
      </c>
      <c r="BM297" s="179" t="s">
        <v>563</v>
      </c>
    </row>
    <row r="298" spans="1:65" s="2" customFormat="1" ht="19.5">
      <c r="A298" s="31"/>
      <c r="B298" s="32"/>
      <c r="C298" s="33"/>
      <c r="D298" s="181" t="s">
        <v>188</v>
      </c>
      <c r="E298" s="33"/>
      <c r="F298" s="182" t="s">
        <v>564</v>
      </c>
      <c r="G298" s="33"/>
      <c r="H298" s="33"/>
      <c r="I298" s="183"/>
      <c r="J298" s="33"/>
      <c r="K298" s="33"/>
      <c r="L298" s="36"/>
      <c r="M298" s="184"/>
      <c r="N298" s="185"/>
      <c r="O298" s="68"/>
      <c r="P298" s="68"/>
      <c r="Q298" s="68"/>
      <c r="R298" s="68"/>
      <c r="S298" s="68"/>
      <c r="T298" s="69"/>
      <c r="U298" s="31"/>
      <c r="V298" s="31"/>
      <c r="W298" s="31"/>
      <c r="X298" s="31"/>
      <c r="Y298" s="31"/>
      <c r="Z298" s="31"/>
      <c r="AA298" s="31"/>
      <c r="AB298" s="31"/>
      <c r="AC298" s="31"/>
      <c r="AD298" s="31"/>
      <c r="AE298" s="31"/>
      <c r="AT298" s="14" t="s">
        <v>188</v>
      </c>
      <c r="AU298" s="14" t="s">
        <v>80</v>
      </c>
    </row>
    <row r="299" spans="1:65" s="2" customFormat="1" ht="16.5" customHeight="1">
      <c r="A299" s="31"/>
      <c r="B299" s="32"/>
      <c r="C299" s="200" t="s">
        <v>565</v>
      </c>
      <c r="D299" s="200" t="s">
        <v>260</v>
      </c>
      <c r="E299" s="201" t="s">
        <v>566</v>
      </c>
      <c r="F299" s="202" t="s">
        <v>567</v>
      </c>
      <c r="G299" s="203" t="s">
        <v>182</v>
      </c>
      <c r="H299" s="204">
        <v>1</v>
      </c>
      <c r="I299" s="205"/>
      <c r="J299" s="206">
        <f>ROUND(I299*H299,2)</f>
        <v>0</v>
      </c>
      <c r="K299" s="202" t="s">
        <v>183</v>
      </c>
      <c r="L299" s="36"/>
      <c r="M299" s="207" t="s">
        <v>1</v>
      </c>
      <c r="N299" s="208" t="s">
        <v>38</v>
      </c>
      <c r="O299" s="68"/>
      <c r="P299" s="177">
        <f>O299*H299</f>
        <v>0</v>
      </c>
      <c r="Q299" s="177">
        <v>0</v>
      </c>
      <c r="R299" s="177">
        <f>Q299*H299</f>
        <v>0</v>
      </c>
      <c r="S299" s="177">
        <v>0</v>
      </c>
      <c r="T299" s="178">
        <f>S299*H299</f>
        <v>0</v>
      </c>
      <c r="U299" s="31"/>
      <c r="V299" s="31"/>
      <c r="W299" s="31"/>
      <c r="X299" s="31"/>
      <c r="Y299" s="31"/>
      <c r="Z299" s="31"/>
      <c r="AA299" s="31"/>
      <c r="AB299" s="31"/>
      <c r="AC299" s="31"/>
      <c r="AD299" s="31"/>
      <c r="AE299" s="31"/>
      <c r="AR299" s="179" t="s">
        <v>80</v>
      </c>
      <c r="AT299" s="179" t="s">
        <v>260</v>
      </c>
      <c r="AU299" s="179" t="s">
        <v>80</v>
      </c>
      <c r="AY299" s="14" t="s">
        <v>185</v>
      </c>
      <c r="BE299" s="180">
        <f>IF(N299="základní",J299,0)</f>
        <v>0</v>
      </c>
      <c r="BF299" s="180">
        <f>IF(N299="snížená",J299,0)</f>
        <v>0</v>
      </c>
      <c r="BG299" s="180">
        <f>IF(N299="zákl. přenesená",J299,0)</f>
        <v>0</v>
      </c>
      <c r="BH299" s="180">
        <f>IF(N299="sníž. přenesená",J299,0)</f>
        <v>0</v>
      </c>
      <c r="BI299" s="180">
        <f>IF(N299="nulová",J299,0)</f>
        <v>0</v>
      </c>
      <c r="BJ299" s="14" t="s">
        <v>80</v>
      </c>
      <c r="BK299" s="180">
        <f>ROUND(I299*H299,2)</f>
        <v>0</v>
      </c>
      <c r="BL299" s="14" t="s">
        <v>80</v>
      </c>
      <c r="BM299" s="179" t="s">
        <v>568</v>
      </c>
    </row>
    <row r="300" spans="1:65" s="2" customFormat="1" ht="11.25">
      <c r="A300" s="31"/>
      <c r="B300" s="32"/>
      <c r="C300" s="33"/>
      <c r="D300" s="181" t="s">
        <v>188</v>
      </c>
      <c r="E300" s="33"/>
      <c r="F300" s="182" t="s">
        <v>567</v>
      </c>
      <c r="G300" s="33"/>
      <c r="H300" s="33"/>
      <c r="I300" s="183"/>
      <c r="J300" s="33"/>
      <c r="K300" s="33"/>
      <c r="L300" s="36"/>
      <c r="M300" s="184"/>
      <c r="N300" s="185"/>
      <c r="O300" s="68"/>
      <c r="P300" s="68"/>
      <c r="Q300" s="68"/>
      <c r="R300" s="68"/>
      <c r="S300" s="68"/>
      <c r="T300" s="69"/>
      <c r="U300" s="31"/>
      <c r="V300" s="31"/>
      <c r="W300" s="31"/>
      <c r="X300" s="31"/>
      <c r="Y300" s="31"/>
      <c r="Z300" s="31"/>
      <c r="AA300" s="31"/>
      <c r="AB300" s="31"/>
      <c r="AC300" s="31"/>
      <c r="AD300" s="31"/>
      <c r="AE300" s="31"/>
      <c r="AT300" s="14" t="s">
        <v>188</v>
      </c>
      <c r="AU300" s="14" t="s">
        <v>80</v>
      </c>
    </row>
    <row r="301" spans="1:65" s="2" customFormat="1" ht="16.5" customHeight="1">
      <c r="A301" s="31"/>
      <c r="B301" s="32"/>
      <c r="C301" s="200" t="s">
        <v>569</v>
      </c>
      <c r="D301" s="200" t="s">
        <v>260</v>
      </c>
      <c r="E301" s="201" t="s">
        <v>570</v>
      </c>
      <c r="F301" s="202" t="s">
        <v>571</v>
      </c>
      <c r="G301" s="203" t="s">
        <v>182</v>
      </c>
      <c r="H301" s="204">
        <v>1</v>
      </c>
      <c r="I301" s="205"/>
      <c r="J301" s="206">
        <f>ROUND(I301*H301,2)</f>
        <v>0</v>
      </c>
      <c r="K301" s="202" t="s">
        <v>183</v>
      </c>
      <c r="L301" s="36"/>
      <c r="M301" s="207" t="s">
        <v>1</v>
      </c>
      <c r="N301" s="208" t="s">
        <v>38</v>
      </c>
      <c r="O301" s="68"/>
      <c r="P301" s="177">
        <f>O301*H301</f>
        <v>0</v>
      </c>
      <c r="Q301" s="177">
        <v>0</v>
      </c>
      <c r="R301" s="177">
        <f>Q301*H301</f>
        <v>0</v>
      </c>
      <c r="S301" s="177">
        <v>0</v>
      </c>
      <c r="T301" s="178">
        <f>S301*H301</f>
        <v>0</v>
      </c>
      <c r="U301" s="31"/>
      <c r="V301" s="31"/>
      <c r="W301" s="31"/>
      <c r="X301" s="31"/>
      <c r="Y301" s="31"/>
      <c r="Z301" s="31"/>
      <c r="AA301" s="31"/>
      <c r="AB301" s="31"/>
      <c r="AC301" s="31"/>
      <c r="AD301" s="31"/>
      <c r="AE301" s="31"/>
      <c r="AR301" s="179" t="s">
        <v>80</v>
      </c>
      <c r="AT301" s="179" t="s">
        <v>260</v>
      </c>
      <c r="AU301" s="179" t="s">
        <v>80</v>
      </c>
      <c r="AY301" s="14" t="s">
        <v>185</v>
      </c>
      <c r="BE301" s="180">
        <f>IF(N301="základní",J301,0)</f>
        <v>0</v>
      </c>
      <c r="BF301" s="180">
        <f>IF(N301="snížená",J301,0)</f>
        <v>0</v>
      </c>
      <c r="BG301" s="180">
        <f>IF(N301="zákl. přenesená",J301,0)</f>
        <v>0</v>
      </c>
      <c r="BH301" s="180">
        <f>IF(N301="sníž. přenesená",J301,0)</f>
        <v>0</v>
      </c>
      <c r="BI301" s="180">
        <f>IF(N301="nulová",J301,0)</f>
        <v>0</v>
      </c>
      <c r="BJ301" s="14" t="s">
        <v>80</v>
      </c>
      <c r="BK301" s="180">
        <f>ROUND(I301*H301,2)</f>
        <v>0</v>
      </c>
      <c r="BL301" s="14" t="s">
        <v>80</v>
      </c>
      <c r="BM301" s="179" t="s">
        <v>572</v>
      </c>
    </row>
    <row r="302" spans="1:65" s="2" customFormat="1" ht="11.25">
      <c r="A302" s="31"/>
      <c r="B302" s="32"/>
      <c r="C302" s="33"/>
      <c r="D302" s="181" t="s">
        <v>188</v>
      </c>
      <c r="E302" s="33"/>
      <c r="F302" s="182" t="s">
        <v>571</v>
      </c>
      <c r="G302" s="33"/>
      <c r="H302" s="33"/>
      <c r="I302" s="183"/>
      <c r="J302" s="33"/>
      <c r="K302" s="33"/>
      <c r="L302" s="36"/>
      <c r="M302" s="184"/>
      <c r="N302" s="185"/>
      <c r="O302" s="68"/>
      <c r="P302" s="68"/>
      <c r="Q302" s="68"/>
      <c r="R302" s="68"/>
      <c r="S302" s="68"/>
      <c r="T302" s="69"/>
      <c r="U302" s="31"/>
      <c r="V302" s="31"/>
      <c r="W302" s="31"/>
      <c r="X302" s="31"/>
      <c r="Y302" s="31"/>
      <c r="Z302" s="31"/>
      <c r="AA302" s="31"/>
      <c r="AB302" s="31"/>
      <c r="AC302" s="31"/>
      <c r="AD302" s="31"/>
      <c r="AE302" s="31"/>
      <c r="AT302" s="14" t="s">
        <v>188</v>
      </c>
      <c r="AU302" s="14" t="s">
        <v>80</v>
      </c>
    </row>
    <row r="303" spans="1:65" s="2" customFormat="1" ht="16.5" customHeight="1">
      <c r="A303" s="31"/>
      <c r="B303" s="32"/>
      <c r="C303" s="200" t="s">
        <v>573</v>
      </c>
      <c r="D303" s="200" t="s">
        <v>260</v>
      </c>
      <c r="E303" s="201" t="s">
        <v>574</v>
      </c>
      <c r="F303" s="202" t="s">
        <v>575</v>
      </c>
      <c r="G303" s="203" t="s">
        <v>182</v>
      </c>
      <c r="H303" s="204">
        <v>2</v>
      </c>
      <c r="I303" s="205"/>
      <c r="J303" s="206">
        <f>ROUND(I303*H303,2)</f>
        <v>0</v>
      </c>
      <c r="K303" s="202" t="s">
        <v>183</v>
      </c>
      <c r="L303" s="36"/>
      <c r="M303" s="207" t="s">
        <v>1</v>
      </c>
      <c r="N303" s="208" t="s">
        <v>38</v>
      </c>
      <c r="O303" s="68"/>
      <c r="P303" s="177">
        <f>O303*H303</f>
        <v>0</v>
      </c>
      <c r="Q303" s="177">
        <v>0</v>
      </c>
      <c r="R303" s="177">
        <f>Q303*H303</f>
        <v>0</v>
      </c>
      <c r="S303" s="177">
        <v>0</v>
      </c>
      <c r="T303" s="178">
        <f>S303*H303</f>
        <v>0</v>
      </c>
      <c r="U303" s="31"/>
      <c r="V303" s="31"/>
      <c r="W303" s="31"/>
      <c r="X303" s="31"/>
      <c r="Y303" s="31"/>
      <c r="Z303" s="31"/>
      <c r="AA303" s="31"/>
      <c r="AB303" s="31"/>
      <c r="AC303" s="31"/>
      <c r="AD303" s="31"/>
      <c r="AE303" s="31"/>
      <c r="AR303" s="179" t="s">
        <v>80</v>
      </c>
      <c r="AT303" s="179" t="s">
        <v>260</v>
      </c>
      <c r="AU303" s="179" t="s">
        <v>80</v>
      </c>
      <c r="AY303" s="14" t="s">
        <v>185</v>
      </c>
      <c r="BE303" s="180">
        <f>IF(N303="základní",J303,0)</f>
        <v>0</v>
      </c>
      <c r="BF303" s="180">
        <f>IF(N303="snížená",J303,0)</f>
        <v>0</v>
      </c>
      <c r="BG303" s="180">
        <f>IF(N303="zákl. přenesená",J303,0)</f>
        <v>0</v>
      </c>
      <c r="BH303" s="180">
        <f>IF(N303="sníž. přenesená",J303,0)</f>
        <v>0</v>
      </c>
      <c r="BI303" s="180">
        <f>IF(N303="nulová",J303,0)</f>
        <v>0</v>
      </c>
      <c r="BJ303" s="14" t="s">
        <v>80</v>
      </c>
      <c r="BK303" s="180">
        <f>ROUND(I303*H303,2)</f>
        <v>0</v>
      </c>
      <c r="BL303" s="14" t="s">
        <v>80</v>
      </c>
      <c r="BM303" s="179" t="s">
        <v>576</v>
      </c>
    </row>
    <row r="304" spans="1:65" s="2" customFormat="1" ht="11.25">
      <c r="A304" s="31"/>
      <c r="B304" s="32"/>
      <c r="C304" s="33"/>
      <c r="D304" s="181" t="s">
        <v>188</v>
      </c>
      <c r="E304" s="33"/>
      <c r="F304" s="182" t="s">
        <v>575</v>
      </c>
      <c r="G304" s="33"/>
      <c r="H304" s="33"/>
      <c r="I304" s="183"/>
      <c r="J304" s="33"/>
      <c r="K304" s="33"/>
      <c r="L304" s="36"/>
      <c r="M304" s="184"/>
      <c r="N304" s="185"/>
      <c r="O304" s="68"/>
      <c r="P304" s="68"/>
      <c r="Q304" s="68"/>
      <c r="R304" s="68"/>
      <c r="S304" s="68"/>
      <c r="T304" s="69"/>
      <c r="U304" s="31"/>
      <c r="V304" s="31"/>
      <c r="W304" s="31"/>
      <c r="X304" s="31"/>
      <c r="Y304" s="31"/>
      <c r="Z304" s="31"/>
      <c r="AA304" s="31"/>
      <c r="AB304" s="31"/>
      <c r="AC304" s="31"/>
      <c r="AD304" s="31"/>
      <c r="AE304" s="31"/>
      <c r="AT304" s="14" t="s">
        <v>188</v>
      </c>
      <c r="AU304" s="14" t="s">
        <v>80</v>
      </c>
    </row>
    <row r="305" spans="1:65" s="2" customFormat="1" ht="24">
      <c r="A305" s="31"/>
      <c r="B305" s="32"/>
      <c r="C305" s="200" t="s">
        <v>577</v>
      </c>
      <c r="D305" s="200" t="s">
        <v>260</v>
      </c>
      <c r="E305" s="201" t="s">
        <v>578</v>
      </c>
      <c r="F305" s="202" t="s">
        <v>579</v>
      </c>
      <c r="G305" s="203" t="s">
        <v>182</v>
      </c>
      <c r="H305" s="204">
        <v>56</v>
      </c>
      <c r="I305" s="205"/>
      <c r="J305" s="206">
        <f>ROUND(I305*H305,2)</f>
        <v>0</v>
      </c>
      <c r="K305" s="202" t="s">
        <v>183</v>
      </c>
      <c r="L305" s="36"/>
      <c r="M305" s="207" t="s">
        <v>1</v>
      </c>
      <c r="N305" s="208" t="s">
        <v>38</v>
      </c>
      <c r="O305" s="68"/>
      <c r="P305" s="177">
        <f>O305*H305</f>
        <v>0</v>
      </c>
      <c r="Q305" s="177">
        <v>0</v>
      </c>
      <c r="R305" s="177">
        <f>Q305*H305</f>
        <v>0</v>
      </c>
      <c r="S305" s="177">
        <v>0</v>
      </c>
      <c r="T305" s="178">
        <f>S305*H305</f>
        <v>0</v>
      </c>
      <c r="U305" s="31"/>
      <c r="V305" s="31"/>
      <c r="W305" s="31"/>
      <c r="X305" s="31"/>
      <c r="Y305" s="31"/>
      <c r="Z305" s="31"/>
      <c r="AA305" s="31"/>
      <c r="AB305" s="31"/>
      <c r="AC305" s="31"/>
      <c r="AD305" s="31"/>
      <c r="AE305" s="31"/>
      <c r="AR305" s="179" t="s">
        <v>80</v>
      </c>
      <c r="AT305" s="179" t="s">
        <v>260</v>
      </c>
      <c r="AU305" s="179" t="s">
        <v>80</v>
      </c>
      <c r="AY305" s="14" t="s">
        <v>185</v>
      </c>
      <c r="BE305" s="180">
        <f>IF(N305="základní",J305,0)</f>
        <v>0</v>
      </c>
      <c r="BF305" s="180">
        <f>IF(N305="snížená",J305,0)</f>
        <v>0</v>
      </c>
      <c r="BG305" s="180">
        <f>IF(N305="zákl. přenesená",J305,0)</f>
        <v>0</v>
      </c>
      <c r="BH305" s="180">
        <f>IF(N305="sníž. přenesená",J305,0)</f>
        <v>0</v>
      </c>
      <c r="BI305" s="180">
        <f>IF(N305="nulová",J305,0)</f>
        <v>0</v>
      </c>
      <c r="BJ305" s="14" t="s">
        <v>80</v>
      </c>
      <c r="BK305" s="180">
        <f>ROUND(I305*H305,2)</f>
        <v>0</v>
      </c>
      <c r="BL305" s="14" t="s">
        <v>80</v>
      </c>
      <c r="BM305" s="179" t="s">
        <v>580</v>
      </c>
    </row>
    <row r="306" spans="1:65" s="2" customFormat="1" ht="29.25">
      <c r="A306" s="31"/>
      <c r="B306" s="32"/>
      <c r="C306" s="33"/>
      <c r="D306" s="181" t="s">
        <v>188</v>
      </c>
      <c r="E306" s="33"/>
      <c r="F306" s="182" t="s">
        <v>581</v>
      </c>
      <c r="G306" s="33"/>
      <c r="H306" s="33"/>
      <c r="I306" s="183"/>
      <c r="J306" s="33"/>
      <c r="K306" s="33"/>
      <c r="L306" s="36"/>
      <c r="M306" s="184"/>
      <c r="N306" s="185"/>
      <c r="O306" s="68"/>
      <c r="P306" s="68"/>
      <c r="Q306" s="68"/>
      <c r="R306" s="68"/>
      <c r="S306" s="68"/>
      <c r="T306" s="69"/>
      <c r="U306" s="31"/>
      <c r="V306" s="31"/>
      <c r="W306" s="31"/>
      <c r="X306" s="31"/>
      <c r="Y306" s="31"/>
      <c r="Z306" s="31"/>
      <c r="AA306" s="31"/>
      <c r="AB306" s="31"/>
      <c r="AC306" s="31"/>
      <c r="AD306" s="31"/>
      <c r="AE306" s="31"/>
      <c r="AT306" s="14" t="s">
        <v>188</v>
      </c>
      <c r="AU306" s="14" t="s">
        <v>80</v>
      </c>
    </row>
    <row r="307" spans="1:65" s="2" customFormat="1" ht="36">
      <c r="A307" s="31"/>
      <c r="B307" s="32"/>
      <c r="C307" s="200" t="s">
        <v>582</v>
      </c>
      <c r="D307" s="200" t="s">
        <v>260</v>
      </c>
      <c r="E307" s="201" t="s">
        <v>583</v>
      </c>
      <c r="F307" s="202" t="s">
        <v>584</v>
      </c>
      <c r="G307" s="203" t="s">
        <v>182</v>
      </c>
      <c r="H307" s="204">
        <v>8</v>
      </c>
      <c r="I307" s="205"/>
      <c r="J307" s="206">
        <f>ROUND(I307*H307,2)</f>
        <v>0</v>
      </c>
      <c r="K307" s="202" t="s">
        <v>183</v>
      </c>
      <c r="L307" s="36"/>
      <c r="M307" s="207" t="s">
        <v>1</v>
      </c>
      <c r="N307" s="208" t="s">
        <v>38</v>
      </c>
      <c r="O307" s="68"/>
      <c r="P307" s="177">
        <f>O307*H307</f>
        <v>0</v>
      </c>
      <c r="Q307" s="177">
        <v>0</v>
      </c>
      <c r="R307" s="177">
        <f>Q307*H307</f>
        <v>0</v>
      </c>
      <c r="S307" s="177">
        <v>0</v>
      </c>
      <c r="T307" s="178">
        <f>S307*H307</f>
        <v>0</v>
      </c>
      <c r="U307" s="31"/>
      <c r="V307" s="31"/>
      <c r="W307" s="31"/>
      <c r="X307" s="31"/>
      <c r="Y307" s="31"/>
      <c r="Z307" s="31"/>
      <c r="AA307" s="31"/>
      <c r="AB307" s="31"/>
      <c r="AC307" s="31"/>
      <c r="AD307" s="31"/>
      <c r="AE307" s="31"/>
      <c r="AR307" s="179" t="s">
        <v>80</v>
      </c>
      <c r="AT307" s="179" t="s">
        <v>260</v>
      </c>
      <c r="AU307" s="179" t="s">
        <v>80</v>
      </c>
      <c r="AY307" s="14" t="s">
        <v>185</v>
      </c>
      <c r="BE307" s="180">
        <f>IF(N307="základní",J307,0)</f>
        <v>0</v>
      </c>
      <c r="BF307" s="180">
        <f>IF(N307="snížená",J307,0)</f>
        <v>0</v>
      </c>
      <c r="BG307" s="180">
        <f>IF(N307="zákl. přenesená",J307,0)</f>
        <v>0</v>
      </c>
      <c r="BH307" s="180">
        <f>IF(N307="sníž. přenesená",J307,0)</f>
        <v>0</v>
      </c>
      <c r="BI307" s="180">
        <f>IF(N307="nulová",J307,0)</f>
        <v>0</v>
      </c>
      <c r="BJ307" s="14" t="s">
        <v>80</v>
      </c>
      <c r="BK307" s="180">
        <f>ROUND(I307*H307,2)</f>
        <v>0</v>
      </c>
      <c r="BL307" s="14" t="s">
        <v>80</v>
      </c>
      <c r="BM307" s="179" t="s">
        <v>585</v>
      </c>
    </row>
    <row r="308" spans="1:65" s="2" customFormat="1" ht="39">
      <c r="A308" s="31"/>
      <c r="B308" s="32"/>
      <c r="C308" s="33"/>
      <c r="D308" s="181" t="s">
        <v>188</v>
      </c>
      <c r="E308" s="33"/>
      <c r="F308" s="182" t="s">
        <v>586</v>
      </c>
      <c r="G308" s="33"/>
      <c r="H308" s="33"/>
      <c r="I308" s="183"/>
      <c r="J308" s="33"/>
      <c r="K308" s="33"/>
      <c r="L308" s="36"/>
      <c r="M308" s="184"/>
      <c r="N308" s="185"/>
      <c r="O308" s="68"/>
      <c r="P308" s="68"/>
      <c r="Q308" s="68"/>
      <c r="R308" s="68"/>
      <c r="S308" s="68"/>
      <c r="T308" s="69"/>
      <c r="U308" s="31"/>
      <c r="V308" s="31"/>
      <c r="W308" s="31"/>
      <c r="X308" s="31"/>
      <c r="Y308" s="31"/>
      <c r="Z308" s="31"/>
      <c r="AA308" s="31"/>
      <c r="AB308" s="31"/>
      <c r="AC308" s="31"/>
      <c r="AD308" s="31"/>
      <c r="AE308" s="31"/>
      <c r="AT308" s="14" t="s">
        <v>188</v>
      </c>
      <c r="AU308" s="14" t="s">
        <v>80</v>
      </c>
    </row>
    <row r="309" spans="1:65" s="2" customFormat="1" ht="36">
      <c r="A309" s="31"/>
      <c r="B309" s="32"/>
      <c r="C309" s="200" t="s">
        <v>587</v>
      </c>
      <c r="D309" s="200" t="s">
        <v>260</v>
      </c>
      <c r="E309" s="201" t="s">
        <v>588</v>
      </c>
      <c r="F309" s="202" t="s">
        <v>589</v>
      </c>
      <c r="G309" s="203" t="s">
        <v>182</v>
      </c>
      <c r="H309" s="204">
        <v>2</v>
      </c>
      <c r="I309" s="205"/>
      <c r="J309" s="206">
        <f>ROUND(I309*H309,2)</f>
        <v>0</v>
      </c>
      <c r="K309" s="202" t="s">
        <v>183</v>
      </c>
      <c r="L309" s="36"/>
      <c r="M309" s="207" t="s">
        <v>1</v>
      </c>
      <c r="N309" s="208" t="s">
        <v>38</v>
      </c>
      <c r="O309" s="68"/>
      <c r="P309" s="177">
        <f>O309*H309</f>
        <v>0</v>
      </c>
      <c r="Q309" s="177">
        <v>0</v>
      </c>
      <c r="R309" s="177">
        <f>Q309*H309</f>
        <v>0</v>
      </c>
      <c r="S309" s="177">
        <v>0</v>
      </c>
      <c r="T309" s="178">
        <f>S309*H309</f>
        <v>0</v>
      </c>
      <c r="U309" s="31"/>
      <c r="V309" s="31"/>
      <c r="W309" s="31"/>
      <c r="X309" s="31"/>
      <c r="Y309" s="31"/>
      <c r="Z309" s="31"/>
      <c r="AA309" s="31"/>
      <c r="AB309" s="31"/>
      <c r="AC309" s="31"/>
      <c r="AD309" s="31"/>
      <c r="AE309" s="31"/>
      <c r="AR309" s="179" t="s">
        <v>80</v>
      </c>
      <c r="AT309" s="179" t="s">
        <v>260</v>
      </c>
      <c r="AU309" s="179" t="s">
        <v>80</v>
      </c>
      <c r="AY309" s="14" t="s">
        <v>185</v>
      </c>
      <c r="BE309" s="180">
        <f>IF(N309="základní",J309,0)</f>
        <v>0</v>
      </c>
      <c r="BF309" s="180">
        <f>IF(N309="snížená",J309,0)</f>
        <v>0</v>
      </c>
      <c r="BG309" s="180">
        <f>IF(N309="zákl. přenesená",J309,0)</f>
        <v>0</v>
      </c>
      <c r="BH309" s="180">
        <f>IF(N309="sníž. přenesená",J309,0)</f>
        <v>0</v>
      </c>
      <c r="BI309" s="180">
        <f>IF(N309="nulová",J309,0)</f>
        <v>0</v>
      </c>
      <c r="BJ309" s="14" t="s">
        <v>80</v>
      </c>
      <c r="BK309" s="180">
        <f>ROUND(I309*H309,2)</f>
        <v>0</v>
      </c>
      <c r="BL309" s="14" t="s">
        <v>80</v>
      </c>
      <c r="BM309" s="179" t="s">
        <v>590</v>
      </c>
    </row>
    <row r="310" spans="1:65" s="2" customFormat="1" ht="39">
      <c r="A310" s="31"/>
      <c r="B310" s="32"/>
      <c r="C310" s="33"/>
      <c r="D310" s="181" t="s">
        <v>188</v>
      </c>
      <c r="E310" s="33"/>
      <c r="F310" s="182" t="s">
        <v>591</v>
      </c>
      <c r="G310" s="33"/>
      <c r="H310" s="33"/>
      <c r="I310" s="183"/>
      <c r="J310" s="33"/>
      <c r="K310" s="33"/>
      <c r="L310" s="36"/>
      <c r="M310" s="184"/>
      <c r="N310" s="185"/>
      <c r="O310" s="68"/>
      <c r="P310" s="68"/>
      <c r="Q310" s="68"/>
      <c r="R310" s="68"/>
      <c r="S310" s="68"/>
      <c r="T310" s="69"/>
      <c r="U310" s="31"/>
      <c r="V310" s="31"/>
      <c r="W310" s="31"/>
      <c r="X310" s="31"/>
      <c r="Y310" s="31"/>
      <c r="Z310" s="31"/>
      <c r="AA310" s="31"/>
      <c r="AB310" s="31"/>
      <c r="AC310" s="31"/>
      <c r="AD310" s="31"/>
      <c r="AE310" s="31"/>
      <c r="AT310" s="14" t="s">
        <v>188</v>
      </c>
      <c r="AU310" s="14" t="s">
        <v>80</v>
      </c>
    </row>
    <row r="311" spans="1:65" s="2" customFormat="1" ht="21.75" customHeight="1">
      <c r="A311" s="31"/>
      <c r="B311" s="32"/>
      <c r="C311" s="200" t="s">
        <v>592</v>
      </c>
      <c r="D311" s="200" t="s">
        <v>260</v>
      </c>
      <c r="E311" s="201" t="s">
        <v>593</v>
      </c>
      <c r="F311" s="202" t="s">
        <v>594</v>
      </c>
      <c r="G311" s="203" t="s">
        <v>182</v>
      </c>
      <c r="H311" s="204">
        <v>56</v>
      </c>
      <c r="I311" s="205"/>
      <c r="J311" s="206">
        <f>ROUND(I311*H311,2)</f>
        <v>0</v>
      </c>
      <c r="K311" s="202" t="s">
        <v>183</v>
      </c>
      <c r="L311" s="36"/>
      <c r="M311" s="207" t="s">
        <v>1</v>
      </c>
      <c r="N311" s="208" t="s">
        <v>38</v>
      </c>
      <c r="O311" s="68"/>
      <c r="P311" s="177">
        <f>O311*H311</f>
        <v>0</v>
      </c>
      <c r="Q311" s="177">
        <v>0</v>
      </c>
      <c r="R311" s="177">
        <f>Q311*H311</f>
        <v>0</v>
      </c>
      <c r="S311" s="177">
        <v>0</v>
      </c>
      <c r="T311" s="178">
        <f>S311*H311</f>
        <v>0</v>
      </c>
      <c r="U311" s="31"/>
      <c r="V311" s="31"/>
      <c r="W311" s="31"/>
      <c r="X311" s="31"/>
      <c r="Y311" s="31"/>
      <c r="Z311" s="31"/>
      <c r="AA311" s="31"/>
      <c r="AB311" s="31"/>
      <c r="AC311" s="31"/>
      <c r="AD311" s="31"/>
      <c r="AE311" s="31"/>
      <c r="AR311" s="179" t="s">
        <v>80</v>
      </c>
      <c r="AT311" s="179" t="s">
        <v>260</v>
      </c>
      <c r="AU311" s="179" t="s">
        <v>80</v>
      </c>
      <c r="AY311" s="14" t="s">
        <v>185</v>
      </c>
      <c r="BE311" s="180">
        <f>IF(N311="základní",J311,0)</f>
        <v>0</v>
      </c>
      <c r="BF311" s="180">
        <f>IF(N311="snížená",J311,0)</f>
        <v>0</v>
      </c>
      <c r="BG311" s="180">
        <f>IF(N311="zákl. přenesená",J311,0)</f>
        <v>0</v>
      </c>
      <c r="BH311" s="180">
        <f>IF(N311="sníž. přenesená",J311,0)</f>
        <v>0</v>
      </c>
      <c r="BI311" s="180">
        <f>IF(N311="nulová",J311,0)</f>
        <v>0</v>
      </c>
      <c r="BJ311" s="14" t="s">
        <v>80</v>
      </c>
      <c r="BK311" s="180">
        <f>ROUND(I311*H311,2)</f>
        <v>0</v>
      </c>
      <c r="BL311" s="14" t="s">
        <v>80</v>
      </c>
      <c r="BM311" s="179" t="s">
        <v>595</v>
      </c>
    </row>
    <row r="312" spans="1:65" s="2" customFormat="1" ht="78">
      <c r="A312" s="31"/>
      <c r="B312" s="32"/>
      <c r="C312" s="33"/>
      <c r="D312" s="181" t="s">
        <v>188</v>
      </c>
      <c r="E312" s="33"/>
      <c r="F312" s="182" t="s">
        <v>596</v>
      </c>
      <c r="G312" s="33"/>
      <c r="H312" s="33"/>
      <c r="I312" s="183"/>
      <c r="J312" s="33"/>
      <c r="K312" s="33"/>
      <c r="L312" s="36"/>
      <c r="M312" s="184"/>
      <c r="N312" s="185"/>
      <c r="O312" s="68"/>
      <c r="P312" s="68"/>
      <c r="Q312" s="68"/>
      <c r="R312" s="68"/>
      <c r="S312" s="68"/>
      <c r="T312" s="69"/>
      <c r="U312" s="31"/>
      <c r="V312" s="31"/>
      <c r="W312" s="31"/>
      <c r="X312" s="31"/>
      <c r="Y312" s="31"/>
      <c r="Z312" s="31"/>
      <c r="AA312" s="31"/>
      <c r="AB312" s="31"/>
      <c r="AC312" s="31"/>
      <c r="AD312" s="31"/>
      <c r="AE312" s="31"/>
      <c r="AT312" s="14" t="s">
        <v>188</v>
      </c>
      <c r="AU312" s="14" t="s">
        <v>80</v>
      </c>
    </row>
    <row r="313" spans="1:65" s="2" customFormat="1" ht="33" customHeight="1">
      <c r="A313" s="31"/>
      <c r="B313" s="32"/>
      <c r="C313" s="200" t="s">
        <v>597</v>
      </c>
      <c r="D313" s="200" t="s">
        <v>260</v>
      </c>
      <c r="E313" s="201" t="s">
        <v>598</v>
      </c>
      <c r="F313" s="202" t="s">
        <v>599</v>
      </c>
      <c r="G313" s="203" t="s">
        <v>182</v>
      </c>
      <c r="H313" s="204">
        <v>8</v>
      </c>
      <c r="I313" s="205"/>
      <c r="J313" s="206">
        <f>ROUND(I313*H313,2)</f>
        <v>0</v>
      </c>
      <c r="K313" s="202" t="s">
        <v>183</v>
      </c>
      <c r="L313" s="36"/>
      <c r="M313" s="207" t="s">
        <v>1</v>
      </c>
      <c r="N313" s="208" t="s">
        <v>38</v>
      </c>
      <c r="O313" s="68"/>
      <c r="P313" s="177">
        <f>O313*H313</f>
        <v>0</v>
      </c>
      <c r="Q313" s="177">
        <v>0</v>
      </c>
      <c r="R313" s="177">
        <f>Q313*H313</f>
        <v>0</v>
      </c>
      <c r="S313" s="177">
        <v>0</v>
      </c>
      <c r="T313" s="178">
        <f>S313*H313</f>
        <v>0</v>
      </c>
      <c r="U313" s="31"/>
      <c r="V313" s="31"/>
      <c r="W313" s="31"/>
      <c r="X313" s="31"/>
      <c r="Y313" s="31"/>
      <c r="Z313" s="31"/>
      <c r="AA313" s="31"/>
      <c r="AB313" s="31"/>
      <c r="AC313" s="31"/>
      <c r="AD313" s="31"/>
      <c r="AE313" s="31"/>
      <c r="AR313" s="179" t="s">
        <v>80</v>
      </c>
      <c r="AT313" s="179" t="s">
        <v>260</v>
      </c>
      <c r="AU313" s="179" t="s">
        <v>80</v>
      </c>
      <c r="AY313" s="14" t="s">
        <v>185</v>
      </c>
      <c r="BE313" s="180">
        <f>IF(N313="základní",J313,0)</f>
        <v>0</v>
      </c>
      <c r="BF313" s="180">
        <f>IF(N313="snížená",J313,0)</f>
        <v>0</v>
      </c>
      <c r="BG313" s="180">
        <f>IF(N313="zákl. přenesená",J313,0)</f>
        <v>0</v>
      </c>
      <c r="BH313" s="180">
        <f>IF(N313="sníž. přenesená",J313,0)</f>
        <v>0</v>
      </c>
      <c r="BI313" s="180">
        <f>IF(N313="nulová",J313,0)</f>
        <v>0</v>
      </c>
      <c r="BJ313" s="14" t="s">
        <v>80</v>
      </c>
      <c r="BK313" s="180">
        <f>ROUND(I313*H313,2)</f>
        <v>0</v>
      </c>
      <c r="BL313" s="14" t="s">
        <v>80</v>
      </c>
      <c r="BM313" s="179" t="s">
        <v>600</v>
      </c>
    </row>
    <row r="314" spans="1:65" s="2" customFormat="1" ht="87.75">
      <c r="A314" s="31"/>
      <c r="B314" s="32"/>
      <c r="C314" s="33"/>
      <c r="D314" s="181" t="s">
        <v>188</v>
      </c>
      <c r="E314" s="33"/>
      <c r="F314" s="182" t="s">
        <v>601</v>
      </c>
      <c r="G314" s="33"/>
      <c r="H314" s="33"/>
      <c r="I314" s="183"/>
      <c r="J314" s="33"/>
      <c r="K314" s="33"/>
      <c r="L314" s="36"/>
      <c r="M314" s="184"/>
      <c r="N314" s="185"/>
      <c r="O314" s="68"/>
      <c r="P314" s="68"/>
      <c r="Q314" s="68"/>
      <c r="R314" s="68"/>
      <c r="S314" s="68"/>
      <c r="T314" s="69"/>
      <c r="U314" s="31"/>
      <c r="V314" s="31"/>
      <c r="W314" s="31"/>
      <c r="X314" s="31"/>
      <c r="Y314" s="31"/>
      <c r="Z314" s="31"/>
      <c r="AA314" s="31"/>
      <c r="AB314" s="31"/>
      <c r="AC314" s="31"/>
      <c r="AD314" s="31"/>
      <c r="AE314" s="31"/>
      <c r="AT314" s="14" t="s">
        <v>188</v>
      </c>
      <c r="AU314" s="14" t="s">
        <v>80</v>
      </c>
    </row>
    <row r="315" spans="1:65" s="2" customFormat="1" ht="24">
      <c r="A315" s="31"/>
      <c r="B315" s="32"/>
      <c r="C315" s="200" t="s">
        <v>602</v>
      </c>
      <c r="D315" s="200" t="s">
        <v>260</v>
      </c>
      <c r="E315" s="201" t="s">
        <v>603</v>
      </c>
      <c r="F315" s="202" t="s">
        <v>604</v>
      </c>
      <c r="G315" s="203" t="s">
        <v>182</v>
      </c>
      <c r="H315" s="204">
        <v>2</v>
      </c>
      <c r="I315" s="205"/>
      <c r="J315" s="206">
        <f>ROUND(I315*H315,2)</f>
        <v>0</v>
      </c>
      <c r="K315" s="202" t="s">
        <v>183</v>
      </c>
      <c r="L315" s="36"/>
      <c r="M315" s="207" t="s">
        <v>1</v>
      </c>
      <c r="N315" s="208" t="s">
        <v>38</v>
      </c>
      <c r="O315" s="68"/>
      <c r="P315" s="177">
        <f>O315*H315</f>
        <v>0</v>
      </c>
      <c r="Q315" s="177">
        <v>0</v>
      </c>
      <c r="R315" s="177">
        <f>Q315*H315</f>
        <v>0</v>
      </c>
      <c r="S315" s="177">
        <v>0</v>
      </c>
      <c r="T315" s="178">
        <f>S315*H315</f>
        <v>0</v>
      </c>
      <c r="U315" s="31"/>
      <c r="V315" s="31"/>
      <c r="W315" s="31"/>
      <c r="X315" s="31"/>
      <c r="Y315" s="31"/>
      <c r="Z315" s="31"/>
      <c r="AA315" s="31"/>
      <c r="AB315" s="31"/>
      <c r="AC315" s="31"/>
      <c r="AD315" s="31"/>
      <c r="AE315" s="31"/>
      <c r="AR315" s="179" t="s">
        <v>80</v>
      </c>
      <c r="AT315" s="179" t="s">
        <v>260</v>
      </c>
      <c r="AU315" s="179" t="s">
        <v>80</v>
      </c>
      <c r="AY315" s="14" t="s">
        <v>185</v>
      </c>
      <c r="BE315" s="180">
        <f>IF(N315="základní",J315,0)</f>
        <v>0</v>
      </c>
      <c r="BF315" s="180">
        <f>IF(N315="snížená",J315,0)</f>
        <v>0</v>
      </c>
      <c r="BG315" s="180">
        <f>IF(N315="zákl. přenesená",J315,0)</f>
        <v>0</v>
      </c>
      <c r="BH315" s="180">
        <f>IF(N315="sníž. přenesená",J315,0)</f>
        <v>0</v>
      </c>
      <c r="BI315" s="180">
        <f>IF(N315="nulová",J315,0)</f>
        <v>0</v>
      </c>
      <c r="BJ315" s="14" t="s">
        <v>80</v>
      </c>
      <c r="BK315" s="180">
        <f>ROUND(I315*H315,2)</f>
        <v>0</v>
      </c>
      <c r="BL315" s="14" t="s">
        <v>80</v>
      </c>
      <c r="BM315" s="179" t="s">
        <v>605</v>
      </c>
    </row>
    <row r="316" spans="1:65" s="2" customFormat="1" ht="87.75">
      <c r="A316" s="31"/>
      <c r="B316" s="32"/>
      <c r="C316" s="33"/>
      <c r="D316" s="181" t="s">
        <v>188</v>
      </c>
      <c r="E316" s="33"/>
      <c r="F316" s="182" t="s">
        <v>606</v>
      </c>
      <c r="G316" s="33"/>
      <c r="H316" s="33"/>
      <c r="I316" s="183"/>
      <c r="J316" s="33"/>
      <c r="K316" s="33"/>
      <c r="L316" s="36"/>
      <c r="M316" s="184"/>
      <c r="N316" s="185"/>
      <c r="O316" s="68"/>
      <c r="P316" s="68"/>
      <c r="Q316" s="68"/>
      <c r="R316" s="68"/>
      <c r="S316" s="68"/>
      <c r="T316" s="69"/>
      <c r="U316" s="31"/>
      <c r="V316" s="31"/>
      <c r="W316" s="31"/>
      <c r="X316" s="31"/>
      <c r="Y316" s="31"/>
      <c r="Z316" s="31"/>
      <c r="AA316" s="31"/>
      <c r="AB316" s="31"/>
      <c r="AC316" s="31"/>
      <c r="AD316" s="31"/>
      <c r="AE316" s="31"/>
      <c r="AT316" s="14" t="s">
        <v>188</v>
      </c>
      <c r="AU316" s="14" t="s">
        <v>80</v>
      </c>
    </row>
    <row r="317" spans="1:65" s="2" customFormat="1" ht="24">
      <c r="A317" s="31"/>
      <c r="B317" s="32"/>
      <c r="C317" s="200" t="s">
        <v>607</v>
      </c>
      <c r="D317" s="200" t="s">
        <v>260</v>
      </c>
      <c r="E317" s="201" t="s">
        <v>608</v>
      </c>
      <c r="F317" s="202" t="s">
        <v>609</v>
      </c>
      <c r="G317" s="203" t="s">
        <v>182</v>
      </c>
      <c r="H317" s="204">
        <v>1</v>
      </c>
      <c r="I317" s="205"/>
      <c r="J317" s="206">
        <f>ROUND(I317*H317,2)</f>
        <v>0</v>
      </c>
      <c r="K317" s="202" t="s">
        <v>183</v>
      </c>
      <c r="L317" s="36"/>
      <c r="M317" s="207" t="s">
        <v>1</v>
      </c>
      <c r="N317" s="208" t="s">
        <v>38</v>
      </c>
      <c r="O317" s="68"/>
      <c r="P317" s="177">
        <f>O317*H317</f>
        <v>0</v>
      </c>
      <c r="Q317" s="177">
        <v>0</v>
      </c>
      <c r="R317" s="177">
        <f>Q317*H317</f>
        <v>0</v>
      </c>
      <c r="S317" s="177">
        <v>0</v>
      </c>
      <c r="T317" s="178">
        <f>S317*H317</f>
        <v>0</v>
      </c>
      <c r="U317" s="31"/>
      <c r="V317" s="31"/>
      <c r="W317" s="31"/>
      <c r="X317" s="31"/>
      <c r="Y317" s="31"/>
      <c r="Z317" s="31"/>
      <c r="AA317" s="31"/>
      <c r="AB317" s="31"/>
      <c r="AC317" s="31"/>
      <c r="AD317" s="31"/>
      <c r="AE317" s="31"/>
      <c r="AR317" s="179" t="s">
        <v>80</v>
      </c>
      <c r="AT317" s="179" t="s">
        <v>260</v>
      </c>
      <c r="AU317" s="179" t="s">
        <v>80</v>
      </c>
      <c r="AY317" s="14" t="s">
        <v>185</v>
      </c>
      <c r="BE317" s="180">
        <f>IF(N317="základní",J317,0)</f>
        <v>0</v>
      </c>
      <c r="BF317" s="180">
        <f>IF(N317="snížená",J317,0)</f>
        <v>0</v>
      </c>
      <c r="BG317" s="180">
        <f>IF(N317="zákl. přenesená",J317,0)</f>
        <v>0</v>
      </c>
      <c r="BH317" s="180">
        <f>IF(N317="sníž. přenesená",J317,0)</f>
        <v>0</v>
      </c>
      <c r="BI317" s="180">
        <f>IF(N317="nulová",J317,0)</f>
        <v>0</v>
      </c>
      <c r="BJ317" s="14" t="s">
        <v>80</v>
      </c>
      <c r="BK317" s="180">
        <f>ROUND(I317*H317,2)</f>
        <v>0</v>
      </c>
      <c r="BL317" s="14" t="s">
        <v>80</v>
      </c>
      <c r="BM317" s="179" t="s">
        <v>610</v>
      </c>
    </row>
    <row r="318" spans="1:65" s="2" customFormat="1" ht="58.5">
      <c r="A318" s="31"/>
      <c r="B318" s="32"/>
      <c r="C318" s="33"/>
      <c r="D318" s="181" t="s">
        <v>188</v>
      </c>
      <c r="E318" s="33"/>
      <c r="F318" s="182" t="s">
        <v>611</v>
      </c>
      <c r="G318" s="33"/>
      <c r="H318" s="33"/>
      <c r="I318" s="183"/>
      <c r="J318" s="33"/>
      <c r="K318" s="33"/>
      <c r="L318" s="36"/>
      <c r="M318" s="184"/>
      <c r="N318" s="185"/>
      <c r="O318" s="68"/>
      <c r="P318" s="68"/>
      <c r="Q318" s="68"/>
      <c r="R318" s="68"/>
      <c r="S318" s="68"/>
      <c r="T318" s="69"/>
      <c r="U318" s="31"/>
      <c r="V318" s="31"/>
      <c r="W318" s="31"/>
      <c r="X318" s="31"/>
      <c r="Y318" s="31"/>
      <c r="Z318" s="31"/>
      <c r="AA318" s="31"/>
      <c r="AB318" s="31"/>
      <c r="AC318" s="31"/>
      <c r="AD318" s="31"/>
      <c r="AE318" s="31"/>
      <c r="AT318" s="14" t="s">
        <v>188</v>
      </c>
      <c r="AU318" s="14" t="s">
        <v>80</v>
      </c>
    </row>
    <row r="319" spans="1:65" s="2" customFormat="1" ht="36">
      <c r="A319" s="31"/>
      <c r="B319" s="32"/>
      <c r="C319" s="200" t="s">
        <v>612</v>
      </c>
      <c r="D319" s="200" t="s">
        <v>260</v>
      </c>
      <c r="E319" s="201" t="s">
        <v>613</v>
      </c>
      <c r="F319" s="202" t="s">
        <v>614</v>
      </c>
      <c r="G319" s="203" t="s">
        <v>182</v>
      </c>
      <c r="H319" s="204">
        <v>2</v>
      </c>
      <c r="I319" s="205"/>
      <c r="J319" s="206">
        <f>ROUND(I319*H319,2)</f>
        <v>0</v>
      </c>
      <c r="K319" s="202" t="s">
        <v>183</v>
      </c>
      <c r="L319" s="36"/>
      <c r="M319" s="207" t="s">
        <v>1</v>
      </c>
      <c r="N319" s="208" t="s">
        <v>38</v>
      </c>
      <c r="O319" s="68"/>
      <c r="P319" s="177">
        <f>O319*H319</f>
        <v>0</v>
      </c>
      <c r="Q319" s="177">
        <v>0</v>
      </c>
      <c r="R319" s="177">
        <f>Q319*H319</f>
        <v>0</v>
      </c>
      <c r="S319" s="177">
        <v>0</v>
      </c>
      <c r="T319" s="178">
        <f>S319*H319</f>
        <v>0</v>
      </c>
      <c r="U319" s="31"/>
      <c r="V319" s="31"/>
      <c r="W319" s="31"/>
      <c r="X319" s="31"/>
      <c r="Y319" s="31"/>
      <c r="Z319" s="31"/>
      <c r="AA319" s="31"/>
      <c r="AB319" s="31"/>
      <c r="AC319" s="31"/>
      <c r="AD319" s="31"/>
      <c r="AE319" s="31"/>
      <c r="AR319" s="179" t="s">
        <v>80</v>
      </c>
      <c r="AT319" s="179" t="s">
        <v>260</v>
      </c>
      <c r="AU319" s="179" t="s">
        <v>80</v>
      </c>
      <c r="AY319" s="14" t="s">
        <v>185</v>
      </c>
      <c r="BE319" s="180">
        <f>IF(N319="základní",J319,0)</f>
        <v>0</v>
      </c>
      <c r="BF319" s="180">
        <f>IF(N319="snížená",J319,0)</f>
        <v>0</v>
      </c>
      <c r="BG319" s="180">
        <f>IF(N319="zákl. přenesená",J319,0)</f>
        <v>0</v>
      </c>
      <c r="BH319" s="180">
        <f>IF(N319="sníž. přenesená",J319,0)</f>
        <v>0</v>
      </c>
      <c r="BI319" s="180">
        <f>IF(N319="nulová",J319,0)</f>
        <v>0</v>
      </c>
      <c r="BJ319" s="14" t="s">
        <v>80</v>
      </c>
      <c r="BK319" s="180">
        <f>ROUND(I319*H319,2)</f>
        <v>0</v>
      </c>
      <c r="BL319" s="14" t="s">
        <v>80</v>
      </c>
      <c r="BM319" s="179" t="s">
        <v>615</v>
      </c>
    </row>
    <row r="320" spans="1:65" s="2" customFormat="1" ht="58.5">
      <c r="A320" s="31"/>
      <c r="B320" s="32"/>
      <c r="C320" s="33"/>
      <c r="D320" s="181" t="s">
        <v>188</v>
      </c>
      <c r="E320" s="33"/>
      <c r="F320" s="182" t="s">
        <v>616</v>
      </c>
      <c r="G320" s="33"/>
      <c r="H320" s="33"/>
      <c r="I320" s="183"/>
      <c r="J320" s="33"/>
      <c r="K320" s="33"/>
      <c r="L320" s="36"/>
      <c r="M320" s="184"/>
      <c r="N320" s="185"/>
      <c r="O320" s="68"/>
      <c r="P320" s="68"/>
      <c r="Q320" s="68"/>
      <c r="R320" s="68"/>
      <c r="S320" s="68"/>
      <c r="T320" s="69"/>
      <c r="U320" s="31"/>
      <c r="V320" s="31"/>
      <c r="W320" s="31"/>
      <c r="X320" s="31"/>
      <c r="Y320" s="31"/>
      <c r="Z320" s="31"/>
      <c r="AA320" s="31"/>
      <c r="AB320" s="31"/>
      <c r="AC320" s="31"/>
      <c r="AD320" s="31"/>
      <c r="AE320" s="31"/>
      <c r="AT320" s="14" t="s">
        <v>188</v>
      </c>
      <c r="AU320" s="14" t="s">
        <v>80</v>
      </c>
    </row>
    <row r="321" spans="1:65" s="2" customFormat="1" ht="24">
      <c r="A321" s="31"/>
      <c r="B321" s="32"/>
      <c r="C321" s="200" t="s">
        <v>617</v>
      </c>
      <c r="D321" s="200" t="s">
        <v>260</v>
      </c>
      <c r="E321" s="201" t="s">
        <v>618</v>
      </c>
      <c r="F321" s="202" t="s">
        <v>619</v>
      </c>
      <c r="G321" s="203" t="s">
        <v>182</v>
      </c>
      <c r="H321" s="204">
        <v>2</v>
      </c>
      <c r="I321" s="205"/>
      <c r="J321" s="206">
        <f>ROUND(I321*H321,2)</f>
        <v>0</v>
      </c>
      <c r="K321" s="202" t="s">
        <v>183</v>
      </c>
      <c r="L321" s="36"/>
      <c r="M321" s="207" t="s">
        <v>1</v>
      </c>
      <c r="N321" s="208" t="s">
        <v>38</v>
      </c>
      <c r="O321" s="68"/>
      <c r="P321" s="177">
        <f>O321*H321</f>
        <v>0</v>
      </c>
      <c r="Q321" s="177">
        <v>0</v>
      </c>
      <c r="R321" s="177">
        <f>Q321*H321</f>
        <v>0</v>
      </c>
      <c r="S321" s="177">
        <v>0</v>
      </c>
      <c r="T321" s="178">
        <f>S321*H321</f>
        <v>0</v>
      </c>
      <c r="U321" s="31"/>
      <c r="V321" s="31"/>
      <c r="W321" s="31"/>
      <c r="X321" s="31"/>
      <c r="Y321" s="31"/>
      <c r="Z321" s="31"/>
      <c r="AA321" s="31"/>
      <c r="AB321" s="31"/>
      <c r="AC321" s="31"/>
      <c r="AD321" s="31"/>
      <c r="AE321" s="31"/>
      <c r="AR321" s="179" t="s">
        <v>80</v>
      </c>
      <c r="AT321" s="179" t="s">
        <v>260</v>
      </c>
      <c r="AU321" s="179" t="s">
        <v>80</v>
      </c>
      <c r="AY321" s="14" t="s">
        <v>185</v>
      </c>
      <c r="BE321" s="180">
        <f>IF(N321="základní",J321,0)</f>
        <v>0</v>
      </c>
      <c r="BF321" s="180">
        <f>IF(N321="snížená",J321,0)</f>
        <v>0</v>
      </c>
      <c r="BG321" s="180">
        <f>IF(N321="zákl. přenesená",J321,0)</f>
        <v>0</v>
      </c>
      <c r="BH321" s="180">
        <f>IF(N321="sníž. přenesená",J321,0)</f>
        <v>0</v>
      </c>
      <c r="BI321" s="180">
        <f>IF(N321="nulová",J321,0)</f>
        <v>0</v>
      </c>
      <c r="BJ321" s="14" t="s">
        <v>80</v>
      </c>
      <c r="BK321" s="180">
        <f>ROUND(I321*H321,2)</f>
        <v>0</v>
      </c>
      <c r="BL321" s="14" t="s">
        <v>80</v>
      </c>
      <c r="BM321" s="179" t="s">
        <v>620</v>
      </c>
    </row>
    <row r="322" spans="1:65" s="2" customFormat="1" ht="29.25">
      <c r="A322" s="31"/>
      <c r="B322" s="32"/>
      <c r="C322" s="33"/>
      <c r="D322" s="181" t="s">
        <v>188</v>
      </c>
      <c r="E322" s="33"/>
      <c r="F322" s="182" t="s">
        <v>621</v>
      </c>
      <c r="G322" s="33"/>
      <c r="H322" s="33"/>
      <c r="I322" s="183"/>
      <c r="J322" s="33"/>
      <c r="K322" s="33"/>
      <c r="L322" s="36"/>
      <c r="M322" s="184"/>
      <c r="N322" s="185"/>
      <c r="O322" s="68"/>
      <c r="P322" s="68"/>
      <c r="Q322" s="68"/>
      <c r="R322" s="68"/>
      <c r="S322" s="68"/>
      <c r="T322" s="69"/>
      <c r="U322" s="31"/>
      <c r="V322" s="31"/>
      <c r="W322" s="31"/>
      <c r="X322" s="31"/>
      <c r="Y322" s="31"/>
      <c r="Z322" s="31"/>
      <c r="AA322" s="31"/>
      <c r="AB322" s="31"/>
      <c r="AC322" s="31"/>
      <c r="AD322" s="31"/>
      <c r="AE322" s="31"/>
      <c r="AT322" s="14" t="s">
        <v>188</v>
      </c>
      <c r="AU322" s="14" t="s">
        <v>80</v>
      </c>
    </row>
    <row r="323" spans="1:65" s="2" customFormat="1" ht="24">
      <c r="A323" s="31"/>
      <c r="B323" s="32"/>
      <c r="C323" s="200" t="s">
        <v>622</v>
      </c>
      <c r="D323" s="200" t="s">
        <v>260</v>
      </c>
      <c r="E323" s="201" t="s">
        <v>623</v>
      </c>
      <c r="F323" s="202" t="s">
        <v>624</v>
      </c>
      <c r="G323" s="203" t="s">
        <v>182</v>
      </c>
      <c r="H323" s="204">
        <v>4</v>
      </c>
      <c r="I323" s="205"/>
      <c r="J323" s="206">
        <f>ROUND(I323*H323,2)</f>
        <v>0</v>
      </c>
      <c r="K323" s="202" t="s">
        <v>183</v>
      </c>
      <c r="L323" s="36"/>
      <c r="M323" s="207" t="s">
        <v>1</v>
      </c>
      <c r="N323" s="208" t="s">
        <v>38</v>
      </c>
      <c r="O323" s="68"/>
      <c r="P323" s="177">
        <f>O323*H323</f>
        <v>0</v>
      </c>
      <c r="Q323" s="177">
        <v>0</v>
      </c>
      <c r="R323" s="177">
        <f>Q323*H323</f>
        <v>0</v>
      </c>
      <c r="S323" s="177">
        <v>0</v>
      </c>
      <c r="T323" s="178">
        <f>S323*H323</f>
        <v>0</v>
      </c>
      <c r="U323" s="31"/>
      <c r="V323" s="31"/>
      <c r="W323" s="31"/>
      <c r="X323" s="31"/>
      <c r="Y323" s="31"/>
      <c r="Z323" s="31"/>
      <c r="AA323" s="31"/>
      <c r="AB323" s="31"/>
      <c r="AC323" s="31"/>
      <c r="AD323" s="31"/>
      <c r="AE323" s="31"/>
      <c r="AR323" s="179" t="s">
        <v>80</v>
      </c>
      <c r="AT323" s="179" t="s">
        <v>260</v>
      </c>
      <c r="AU323" s="179" t="s">
        <v>80</v>
      </c>
      <c r="AY323" s="14" t="s">
        <v>185</v>
      </c>
      <c r="BE323" s="180">
        <f>IF(N323="základní",J323,0)</f>
        <v>0</v>
      </c>
      <c r="BF323" s="180">
        <f>IF(N323="snížená",J323,0)</f>
        <v>0</v>
      </c>
      <c r="BG323" s="180">
        <f>IF(N323="zákl. přenesená",J323,0)</f>
        <v>0</v>
      </c>
      <c r="BH323" s="180">
        <f>IF(N323="sníž. přenesená",J323,0)</f>
        <v>0</v>
      </c>
      <c r="BI323" s="180">
        <f>IF(N323="nulová",J323,0)</f>
        <v>0</v>
      </c>
      <c r="BJ323" s="14" t="s">
        <v>80</v>
      </c>
      <c r="BK323" s="180">
        <f>ROUND(I323*H323,2)</f>
        <v>0</v>
      </c>
      <c r="BL323" s="14" t="s">
        <v>80</v>
      </c>
      <c r="BM323" s="179" t="s">
        <v>625</v>
      </c>
    </row>
    <row r="324" spans="1:65" s="2" customFormat="1" ht="29.25">
      <c r="A324" s="31"/>
      <c r="B324" s="32"/>
      <c r="C324" s="33"/>
      <c r="D324" s="181" t="s">
        <v>188</v>
      </c>
      <c r="E324" s="33"/>
      <c r="F324" s="182" t="s">
        <v>626</v>
      </c>
      <c r="G324" s="33"/>
      <c r="H324" s="33"/>
      <c r="I324" s="183"/>
      <c r="J324" s="33"/>
      <c r="K324" s="33"/>
      <c r="L324" s="36"/>
      <c r="M324" s="184"/>
      <c r="N324" s="185"/>
      <c r="O324" s="68"/>
      <c r="P324" s="68"/>
      <c r="Q324" s="68"/>
      <c r="R324" s="68"/>
      <c r="S324" s="68"/>
      <c r="T324" s="69"/>
      <c r="U324" s="31"/>
      <c r="V324" s="31"/>
      <c r="W324" s="31"/>
      <c r="X324" s="31"/>
      <c r="Y324" s="31"/>
      <c r="Z324" s="31"/>
      <c r="AA324" s="31"/>
      <c r="AB324" s="31"/>
      <c r="AC324" s="31"/>
      <c r="AD324" s="31"/>
      <c r="AE324" s="31"/>
      <c r="AT324" s="14" t="s">
        <v>188</v>
      </c>
      <c r="AU324" s="14" t="s">
        <v>80</v>
      </c>
    </row>
    <row r="325" spans="1:65" s="2" customFormat="1" ht="24">
      <c r="A325" s="31"/>
      <c r="B325" s="32"/>
      <c r="C325" s="200" t="s">
        <v>627</v>
      </c>
      <c r="D325" s="200" t="s">
        <v>260</v>
      </c>
      <c r="E325" s="201" t="s">
        <v>628</v>
      </c>
      <c r="F325" s="202" t="s">
        <v>629</v>
      </c>
      <c r="G325" s="203" t="s">
        <v>182</v>
      </c>
      <c r="H325" s="204">
        <v>1</v>
      </c>
      <c r="I325" s="205"/>
      <c r="J325" s="206">
        <f>ROUND(I325*H325,2)</f>
        <v>0</v>
      </c>
      <c r="K325" s="202" t="s">
        <v>183</v>
      </c>
      <c r="L325" s="36"/>
      <c r="M325" s="207" t="s">
        <v>1</v>
      </c>
      <c r="N325" s="208" t="s">
        <v>38</v>
      </c>
      <c r="O325" s="68"/>
      <c r="P325" s="177">
        <f>O325*H325</f>
        <v>0</v>
      </c>
      <c r="Q325" s="177">
        <v>0</v>
      </c>
      <c r="R325" s="177">
        <f>Q325*H325</f>
        <v>0</v>
      </c>
      <c r="S325" s="177">
        <v>0</v>
      </c>
      <c r="T325" s="178">
        <f>S325*H325</f>
        <v>0</v>
      </c>
      <c r="U325" s="31"/>
      <c r="V325" s="31"/>
      <c r="W325" s="31"/>
      <c r="X325" s="31"/>
      <c r="Y325" s="31"/>
      <c r="Z325" s="31"/>
      <c r="AA325" s="31"/>
      <c r="AB325" s="31"/>
      <c r="AC325" s="31"/>
      <c r="AD325" s="31"/>
      <c r="AE325" s="31"/>
      <c r="AR325" s="179" t="s">
        <v>80</v>
      </c>
      <c r="AT325" s="179" t="s">
        <v>260</v>
      </c>
      <c r="AU325" s="179" t="s">
        <v>80</v>
      </c>
      <c r="AY325" s="14" t="s">
        <v>185</v>
      </c>
      <c r="BE325" s="180">
        <f>IF(N325="základní",J325,0)</f>
        <v>0</v>
      </c>
      <c r="BF325" s="180">
        <f>IF(N325="snížená",J325,0)</f>
        <v>0</v>
      </c>
      <c r="BG325" s="180">
        <f>IF(N325="zákl. přenesená",J325,0)</f>
        <v>0</v>
      </c>
      <c r="BH325" s="180">
        <f>IF(N325="sníž. přenesená",J325,0)</f>
        <v>0</v>
      </c>
      <c r="BI325" s="180">
        <f>IF(N325="nulová",J325,0)</f>
        <v>0</v>
      </c>
      <c r="BJ325" s="14" t="s">
        <v>80</v>
      </c>
      <c r="BK325" s="180">
        <f>ROUND(I325*H325,2)</f>
        <v>0</v>
      </c>
      <c r="BL325" s="14" t="s">
        <v>80</v>
      </c>
      <c r="BM325" s="179" t="s">
        <v>630</v>
      </c>
    </row>
    <row r="326" spans="1:65" s="2" customFormat="1" ht="39">
      <c r="A326" s="31"/>
      <c r="B326" s="32"/>
      <c r="C326" s="33"/>
      <c r="D326" s="181" t="s">
        <v>188</v>
      </c>
      <c r="E326" s="33"/>
      <c r="F326" s="182" t="s">
        <v>631</v>
      </c>
      <c r="G326" s="33"/>
      <c r="H326" s="33"/>
      <c r="I326" s="183"/>
      <c r="J326" s="33"/>
      <c r="K326" s="33"/>
      <c r="L326" s="36"/>
      <c r="M326" s="184"/>
      <c r="N326" s="185"/>
      <c r="O326" s="68"/>
      <c r="P326" s="68"/>
      <c r="Q326" s="68"/>
      <c r="R326" s="68"/>
      <c r="S326" s="68"/>
      <c r="T326" s="69"/>
      <c r="U326" s="31"/>
      <c r="V326" s="31"/>
      <c r="W326" s="31"/>
      <c r="X326" s="31"/>
      <c r="Y326" s="31"/>
      <c r="Z326" s="31"/>
      <c r="AA326" s="31"/>
      <c r="AB326" s="31"/>
      <c r="AC326" s="31"/>
      <c r="AD326" s="31"/>
      <c r="AE326" s="31"/>
      <c r="AT326" s="14" t="s">
        <v>188</v>
      </c>
      <c r="AU326" s="14" t="s">
        <v>80</v>
      </c>
    </row>
    <row r="327" spans="1:65" s="2" customFormat="1" ht="16.5" customHeight="1">
      <c r="A327" s="31"/>
      <c r="B327" s="32"/>
      <c r="C327" s="200" t="s">
        <v>632</v>
      </c>
      <c r="D327" s="200" t="s">
        <v>260</v>
      </c>
      <c r="E327" s="201" t="s">
        <v>633</v>
      </c>
      <c r="F327" s="202" t="s">
        <v>634</v>
      </c>
      <c r="G327" s="203" t="s">
        <v>182</v>
      </c>
      <c r="H327" s="204">
        <v>1</v>
      </c>
      <c r="I327" s="205"/>
      <c r="J327" s="206">
        <f>ROUND(I327*H327,2)</f>
        <v>0</v>
      </c>
      <c r="K327" s="202" t="s">
        <v>183</v>
      </c>
      <c r="L327" s="36"/>
      <c r="M327" s="207" t="s">
        <v>1</v>
      </c>
      <c r="N327" s="208" t="s">
        <v>38</v>
      </c>
      <c r="O327" s="68"/>
      <c r="P327" s="177">
        <f>O327*H327</f>
        <v>0</v>
      </c>
      <c r="Q327" s="177">
        <v>0</v>
      </c>
      <c r="R327" s="177">
        <f>Q327*H327</f>
        <v>0</v>
      </c>
      <c r="S327" s="177">
        <v>0</v>
      </c>
      <c r="T327" s="178">
        <f>S327*H327</f>
        <v>0</v>
      </c>
      <c r="U327" s="31"/>
      <c r="V327" s="31"/>
      <c r="W327" s="31"/>
      <c r="X327" s="31"/>
      <c r="Y327" s="31"/>
      <c r="Z327" s="31"/>
      <c r="AA327" s="31"/>
      <c r="AB327" s="31"/>
      <c r="AC327" s="31"/>
      <c r="AD327" s="31"/>
      <c r="AE327" s="31"/>
      <c r="AR327" s="179" t="s">
        <v>80</v>
      </c>
      <c r="AT327" s="179" t="s">
        <v>260</v>
      </c>
      <c r="AU327" s="179" t="s">
        <v>80</v>
      </c>
      <c r="AY327" s="14" t="s">
        <v>185</v>
      </c>
      <c r="BE327" s="180">
        <f>IF(N327="základní",J327,0)</f>
        <v>0</v>
      </c>
      <c r="BF327" s="180">
        <f>IF(N327="snížená",J327,0)</f>
        <v>0</v>
      </c>
      <c r="BG327" s="180">
        <f>IF(N327="zákl. přenesená",J327,0)</f>
        <v>0</v>
      </c>
      <c r="BH327" s="180">
        <f>IF(N327="sníž. přenesená",J327,0)</f>
        <v>0</v>
      </c>
      <c r="BI327" s="180">
        <f>IF(N327="nulová",J327,0)</f>
        <v>0</v>
      </c>
      <c r="BJ327" s="14" t="s">
        <v>80</v>
      </c>
      <c r="BK327" s="180">
        <f>ROUND(I327*H327,2)</f>
        <v>0</v>
      </c>
      <c r="BL327" s="14" t="s">
        <v>80</v>
      </c>
      <c r="BM327" s="179" t="s">
        <v>635</v>
      </c>
    </row>
    <row r="328" spans="1:65" s="2" customFormat="1" ht="48.75">
      <c r="A328" s="31"/>
      <c r="B328" s="32"/>
      <c r="C328" s="33"/>
      <c r="D328" s="181" t="s">
        <v>188</v>
      </c>
      <c r="E328" s="33"/>
      <c r="F328" s="182" t="s">
        <v>636</v>
      </c>
      <c r="G328" s="33"/>
      <c r="H328" s="33"/>
      <c r="I328" s="183"/>
      <c r="J328" s="33"/>
      <c r="K328" s="33"/>
      <c r="L328" s="36"/>
      <c r="M328" s="184"/>
      <c r="N328" s="185"/>
      <c r="O328" s="68"/>
      <c r="P328" s="68"/>
      <c r="Q328" s="68"/>
      <c r="R328" s="68"/>
      <c r="S328" s="68"/>
      <c r="T328" s="69"/>
      <c r="U328" s="31"/>
      <c r="V328" s="31"/>
      <c r="W328" s="31"/>
      <c r="X328" s="31"/>
      <c r="Y328" s="31"/>
      <c r="Z328" s="31"/>
      <c r="AA328" s="31"/>
      <c r="AB328" s="31"/>
      <c r="AC328" s="31"/>
      <c r="AD328" s="31"/>
      <c r="AE328" s="31"/>
      <c r="AT328" s="14" t="s">
        <v>188</v>
      </c>
      <c r="AU328" s="14" t="s">
        <v>80</v>
      </c>
    </row>
    <row r="329" spans="1:65" s="2" customFormat="1" ht="60">
      <c r="A329" s="31"/>
      <c r="B329" s="32"/>
      <c r="C329" s="200" t="s">
        <v>637</v>
      </c>
      <c r="D329" s="200" t="s">
        <v>260</v>
      </c>
      <c r="E329" s="201" t="s">
        <v>638</v>
      </c>
      <c r="F329" s="202" t="s">
        <v>639</v>
      </c>
      <c r="G329" s="203" t="s">
        <v>182</v>
      </c>
      <c r="H329" s="204">
        <v>10</v>
      </c>
      <c r="I329" s="205"/>
      <c r="J329" s="206">
        <f>ROUND(I329*H329,2)</f>
        <v>0</v>
      </c>
      <c r="K329" s="202" t="s">
        <v>183</v>
      </c>
      <c r="L329" s="36"/>
      <c r="M329" s="207" t="s">
        <v>1</v>
      </c>
      <c r="N329" s="208" t="s">
        <v>38</v>
      </c>
      <c r="O329" s="68"/>
      <c r="P329" s="177">
        <f>O329*H329</f>
        <v>0</v>
      </c>
      <c r="Q329" s="177">
        <v>0</v>
      </c>
      <c r="R329" s="177">
        <f>Q329*H329</f>
        <v>0</v>
      </c>
      <c r="S329" s="177">
        <v>0</v>
      </c>
      <c r="T329" s="178">
        <f>S329*H329</f>
        <v>0</v>
      </c>
      <c r="U329" s="31"/>
      <c r="V329" s="31"/>
      <c r="W329" s="31"/>
      <c r="X329" s="31"/>
      <c r="Y329" s="31"/>
      <c r="Z329" s="31"/>
      <c r="AA329" s="31"/>
      <c r="AB329" s="31"/>
      <c r="AC329" s="31"/>
      <c r="AD329" s="31"/>
      <c r="AE329" s="31"/>
      <c r="AR329" s="179" t="s">
        <v>80</v>
      </c>
      <c r="AT329" s="179" t="s">
        <v>260</v>
      </c>
      <c r="AU329" s="179" t="s">
        <v>80</v>
      </c>
      <c r="AY329" s="14" t="s">
        <v>185</v>
      </c>
      <c r="BE329" s="180">
        <f>IF(N329="základní",J329,0)</f>
        <v>0</v>
      </c>
      <c r="BF329" s="180">
        <f>IF(N329="snížená",J329,0)</f>
        <v>0</v>
      </c>
      <c r="BG329" s="180">
        <f>IF(N329="zákl. přenesená",J329,0)</f>
        <v>0</v>
      </c>
      <c r="BH329" s="180">
        <f>IF(N329="sníž. přenesená",J329,0)</f>
        <v>0</v>
      </c>
      <c r="BI329" s="180">
        <f>IF(N329="nulová",J329,0)</f>
        <v>0</v>
      </c>
      <c r="BJ329" s="14" t="s">
        <v>80</v>
      </c>
      <c r="BK329" s="180">
        <f>ROUND(I329*H329,2)</f>
        <v>0</v>
      </c>
      <c r="BL329" s="14" t="s">
        <v>80</v>
      </c>
      <c r="BM329" s="179" t="s">
        <v>640</v>
      </c>
    </row>
    <row r="330" spans="1:65" s="2" customFormat="1" ht="78">
      <c r="A330" s="31"/>
      <c r="B330" s="32"/>
      <c r="C330" s="33"/>
      <c r="D330" s="181" t="s">
        <v>188</v>
      </c>
      <c r="E330" s="33"/>
      <c r="F330" s="182" t="s">
        <v>641</v>
      </c>
      <c r="G330" s="33"/>
      <c r="H330" s="33"/>
      <c r="I330" s="183"/>
      <c r="J330" s="33"/>
      <c r="K330" s="33"/>
      <c r="L330" s="36"/>
      <c r="M330" s="184"/>
      <c r="N330" s="185"/>
      <c r="O330" s="68"/>
      <c r="P330" s="68"/>
      <c r="Q330" s="68"/>
      <c r="R330" s="68"/>
      <c r="S330" s="68"/>
      <c r="T330" s="69"/>
      <c r="U330" s="31"/>
      <c r="V330" s="31"/>
      <c r="W330" s="31"/>
      <c r="X330" s="31"/>
      <c r="Y330" s="31"/>
      <c r="Z330" s="31"/>
      <c r="AA330" s="31"/>
      <c r="AB330" s="31"/>
      <c r="AC330" s="31"/>
      <c r="AD330" s="31"/>
      <c r="AE330" s="31"/>
      <c r="AT330" s="14" t="s">
        <v>188</v>
      </c>
      <c r="AU330" s="14" t="s">
        <v>80</v>
      </c>
    </row>
    <row r="331" spans="1:65" s="2" customFormat="1" ht="55.5" customHeight="1">
      <c r="A331" s="31"/>
      <c r="B331" s="32"/>
      <c r="C331" s="200" t="s">
        <v>642</v>
      </c>
      <c r="D331" s="200" t="s">
        <v>260</v>
      </c>
      <c r="E331" s="201" t="s">
        <v>643</v>
      </c>
      <c r="F331" s="202" t="s">
        <v>644</v>
      </c>
      <c r="G331" s="203" t="s">
        <v>645</v>
      </c>
      <c r="H331" s="204">
        <v>12</v>
      </c>
      <c r="I331" s="205"/>
      <c r="J331" s="206">
        <f>ROUND(I331*H331,2)</f>
        <v>0</v>
      </c>
      <c r="K331" s="202" t="s">
        <v>183</v>
      </c>
      <c r="L331" s="36"/>
      <c r="M331" s="207" t="s">
        <v>1</v>
      </c>
      <c r="N331" s="208" t="s">
        <v>38</v>
      </c>
      <c r="O331" s="68"/>
      <c r="P331" s="177">
        <f>O331*H331</f>
        <v>0</v>
      </c>
      <c r="Q331" s="177">
        <v>0</v>
      </c>
      <c r="R331" s="177">
        <f>Q331*H331</f>
        <v>0</v>
      </c>
      <c r="S331" s="177">
        <v>0</v>
      </c>
      <c r="T331" s="178">
        <f>S331*H331</f>
        <v>0</v>
      </c>
      <c r="U331" s="31"/>
      <c r="V331" s="31"/>
      <c r="W331" s="31"/>
      <c r="X331" s="31"/>
      <c r="Y331" s="31"/>
      <c r="Z331" s="31"/>
      <c r="AA331" s="31"/>
      <c r="AB331" s="31"/>
      <c r="AC331" s="31"/>
      <c r="AD331" s="31"/>
      <c r="AE331" s="31"/>
      <c r="AR331" s="179" t="s">
        <v>80</v>
      </c>
      <c r="AT331" s="179" t="s">
        <v>260</v>
      </c>
      <c r="AU331" s="179" t="s">
        <v>80</v>
      </c>
      <c r="AY331" s="14" t="s">
        <v>185</v>
      </c>
      <c r="BE331" s="180">
        <f>IF(N331="základní",J331,0)</f>
        <v>0</v>
      </c>
      <c r="BF331" s="180">
        <f>IF(N331="snížená",J331,0)</f>
        <v>0</v>
      </c>
      <c r="BG331" s="180">
        <f>IF(N331="zákl. přenesená",J331,0)</f>
        <v>0</v>
      </c>
      <c r="BH331" s="180">
        <f>IF(N331="sníž. přenesená",J331,0)</f>
        <v>0</v>
      </c>
      <c r="BI331" s="180">
        <f>IF(N331="nulová",J331,0)</f>
        <v>0</v>
      </c>
      <c r="BJ331" s="14" t="s">
        <v>80</v>
      </c>
      <c r="BK331" s="180">
        <f>ROUND(I331*H331,2)</f>
        <v>0</v>
      </c>
      <c r="BL331" s="14" t="s">
        <v>80</v>
      </c>
      <c r="BM331" s="179" t="s">
        <v>646</v>
      </c>
    </row>
    <row r="332" spans="1:65" s="2" customFormat="1" ht="78">
      <c r="A332" s="31"/>
      <c r="B332" s="32"/>
      <c r="C332" s="33"/>
      <c r="D332" s="181" t="s">
        <v>188</v>
      </c>
      <c r="E332" s="33"/>
      <c r="F332" s="182" t="s">
        <v>647</v>
      </c>
      <c r="G332" s="33"/>
      <c r="H332" s="33"/>
      <c r="I332" s="183"/>
      <c r="J332" s="33"/>
      <c r="K332" s="33"/>
      <c r="L332" s="36"/>
      <c r="M332" s="184"/>
      <c r="N332" s="185"/>
      <c r="O332" s="68"/>
      <c r="P332" s="68"/>
      <c r="Q332" s="68"/>
      <c r="R332" s="68"/>
      <c r="S332" s="68"/>
      <c r="T332" s="69"/>
      <c r="U332" s="31"/>
      <c r="V332" s="31"/>
      <c r="W332" s="31"/>
      <c r="X332" s="31"/>
      <c r="Y332" s="31"/>
      <c r="Z332" s="31"/>
      <c r="AA332" s="31"/>
      <c r="AB332" s="31"/>
      <c r="AC332" s="31"/>
      <c r="AD332" s="31"/>
      <c r="AE332" s="31"/>
      <c r="AT332" s="14" t="s">
        <v>188</v>
      </c>
      <c r="AU332" s="14" t="s">
        <v>80</v>
      </c>
    </row>
    <row r="333" spans="1:65" s="2" customFormat="1" ht="60">
      <c r="A333" s="31"/>
      <c r="B333" s="32"/>
      <c r="C333" s="200" t="s">
        <v>648</v>
      </c>
      <c r="D333" s="200" t="s">
        <v>260</v>
      </c>
      <c r="E333" s="201" t="s">
        <v>649</v>
      </c>
      <c r="F333" s="202" t="s">
        <v>650</v>
      </c>
      <c r="G333" s="203" t="s">
        <v>645</v>
      </c>
      <c r="H333" s="204">
        <v>12</v>
      </c>
      <c r="I333" s="205"/>
      <c r="J333" s="206">
        <f>ROUND(I333*H333,2)</f>
        <v>0</v>
      </c>
      <c r="K333" s="202" t="s">
        <v>183</v>
      </c>
      <c r="L333" s="36"/>
      <c r="M333" s="207" t="s">
        <v>1</v>
      </c>
      <c r="N333" s="208" t="s">
        <v>38</v>
      </c>
      <c r="O333" s="68"/>
      <c r="P333" s="177">
        <f>O333*H333</f>
        <v>0</v>
      </c>
      <c r="Q333" s="177">
        <v>0</v>
      </c>
      <c r="R333" s="177">
        <f>Q333*H333</f>
        <v>0</v>
      </c>
      <c r="S333" s="177">
        <v>0</v>
      </c>
      <c r="T333" s="178">
        <f>S333*H333</f>
        <v>0</v>
      </c>
      <c r="U333" s="31"/>
      <c r="V333" s="31"/>
      <c r="W333" s="31"/>
      <c r="X333" s="31"/>
      <c r="Y333" s="31"/>
      <c r="Z333" s="31"/>
      <c r="AA333" s="31"/>
      <c r="AB333" s="31"/>
      <c r="AC333" s="31"/>
      <c r="AD333" s="31"/>
      <c r="AE333" s="31"/>
      <c r="AR333" s="179" t="s">
        <v>80</v>
      </c>
      <c r="AT333" s="179" t="s">
        <v>260</v>
      </c>
      <c r="AU333" s="179" t="s">
        <v>80</v>
      </c>
      <c r="AY333" s="14" t="s">
        <v>185</v>
      </c>
      <c r="BE333" s="180">
        <f>IF(N333="základní",J333,0)</f>
        <v>0</v>
      </c>
      <c r="BF333" s="180">
        <f>IF(N333="snížená",J333,0)</f>
        <v>0</v>
      </c>
      <c r="BG333" s="180">
        <f>IF(N333="zákl. přenesená",J333,0)</f>
        <v>0</v>
      </c>
      <c r="BH333" s="180">
        <f>IF(N333="sníž. přenesená",J333,0)</f>
        <v>0</v>
      </c>
      <c r="BI333" s="180">
        <f>IF(N333="nulová",J333,0)</f>
        <v>0</v>
      </c>
      <c r="BJ333" s="14" t="s">
        <v>80</v>
      </c>
      <c r="BK333" s="180">
        <f>ROUND(I333*H333,2)</f>
        <v>0</v>
      </c>
      <c r="BL333" s="14" t="s">
        <v>80</v>
      </c>
      <c r="BM333" s="179" t="s">
        <v>651</v>
      </c>
    </row>
    <row r="334" spans="1:65" s="2" customFormat="1" ht="78">
      <c r="A334" s="31"/>
      <c r="B334" s="32"/>
      <c r="C334" s="33"/>
      <c r="D334" s="181" t="s">
        <v>188</v>
      </c>
      <c r="E334" s="33"/>
      <c r="F334" s="182" t="s">
        <v>652</v>
      </c>
      <c r="G334" s="33"/>
      <c r="H334" s="33"/>
      <c r="I334" s="183"/>
      <c r="J334" s="33"/>
      <c r="K334" s="33"/>
      <c r="L334" s="36"/>
      <c r="M334" s="184"/>
      <c r="N334" s="185"/>
      <c r="O334" s="68"/>
      <c r="P334" s="68"/>
      <c r="Q334" s="68"/>
      <c r="R334" s="68"/>
      <c r="S334" s="68"/>
      <c r="T334" s="69"/>
      <c r="U334" s="31"/>
      <c r="V334" s="31"/>
      <c r="W334" s="31"/>
      <c r="X334" s="31"/>
      <c r="Y334" s="31"/>
      <c r="Z334" s="31"/>
      <c r="AA334" s="31"/>
      <c r="AB334" s="31"/>
      <c r="AC334" s="31"/>
      <c r="AD334" s="31"/>
      <c r="AE334" s="31"/>
      <c r="AT334" s="14" t="s">
        <v>188</v>
      </c>
      <c r="AU334" s="14" t="s">
        <v>80</v>
      </c>
    </row>
    <row r="335" spans="1:65" s="2" customFormat="1" ht="24">
      <c r="A335" s="31"/>
      <c r="B335" s="32"/>
      <c r="C335" s="200" t="s">
        <v>653</v>
      </c>
      <c r="D335" s="200" t="s">
        <v>260</v>
      </c>
      <c r="E335" s="201" t="s">
        <v>654</v>
      </c>
      <c r="F335" s="202" t="s">
        <v>655</v>
      </c>
      <c r="G335" s="203" t="s">
        <v>645</v>
      </c>
      <c r="H335" s="204">
        <v>15</v>
      </c>
      <c r="I335" s="205"/>
      <c r="J335" s="206">
        <f>ROUND(I335*H335,2)</f>
        <v>0</v>
      </c>
      <c r="K335" s="202" t="s">
        <v>183</v>
      </c>
      <c r="L335" s="36"/>
      <c r="M335" s="207" t="s">
        <v>1</v>
      </c>
      <c r="N335" s="208" t="s">
        <v>38</v>
      </c>
      <c r="O335" s="68"/>
      <c r="P335" s="177">
        <f>O335*H335</f>
        <v>0</v>
      </c>
      <c r="Q335" s="177">
        <v>0</v>
      </c>
      <c r="R335" s="177">
        <f>Q335*H335</f>
        <v>0</v>
      </c>
      <c r="S335" s="177">
        <v>0</v>
      </c>
      <c r="T335" s="178">
        <f>S335*H335</f>
        <v>0</v>
      </c>
      <c r="U335" s="31"/>
      <c r="V335" s="31"/>
      <c r="W335" s="31"/>
      <c r="X335" s="31"/>
      <c r="Y335" s="31"/>
      <c r="Z335" s="31"/>
      <c r="AA335" s="31"/>
      <c r="AB335" s="31"/>
      <c r="AC335" s="31"/>
      <c r="AD335" s="31"/>
      <c r="AE335" s="31"/>
      <c r="AR335" s="179" t="s">
        <v>80</v>
      </c>
      <c r="AT335" s="179" t="s">
        <v>260</v>
      </c>
      <c r="AU335" s="179" t="s">
        <v>80</v>
      </c>
      <c r="AY335" s="14" t="s">
        <v>185</v>
      </c>
      <c r="BE335" s="180">
        <f>IF(N335="základní",J335,0)</f>
        <v>0</v>
      </c>
      <c r="BF335" s="180">
        <f>IF(N335="snížená",J335,0)</f>
        <v>0</v>
      </c>
      <c r="BG335" s="180">
        <f>IF(N335="zákl. přenesená",J335,0)</f>
        <v>0</v>
      </c>
      <c r="BH335" s="180">
        <f>IF(N335="sníž. přenesená",J335,0)</f>
        <v>0</v>
      </c>
      <c r="BI335" s="180">
        <f>IF(N335="nulová",J335,0)</f>
        <v>0</v>
      </c>
      <c r="BJ335" s="14" t="s">
        <v>80</v>
      </c>
      <c r="BK335" s="180">
        <f>ROUND(I335*H335,2)</f>
        <v>0</v>
      </c>
      <c r="BL335" s="14" t="s">
        <v>80</v>
      </c>
      <c r="BM335" s="179" t="s">
        <v>656</v>
      </c>
    </row>
    <row r="336" spans="1:65" s="2" customFormat="1" ht="48.75">
      <c r="A336" s="31"/>
      <c r="B336" s="32"/>
      <c r="C336" s="33"/>
      <c r="D336" s="181" t="s">
        <v>188</v>
      </c>
      <c r="E336" s="33"/>
      <c r="F336" s="182" t="s">
        <v>657</v>
      </c>
      <c r="G336" s="33"/>
      <c r="H336" s="33"/>
      <c r="I336" s="183"/>
      <c r="J336" s="33"/>
      <c r="K336" s="33"/>
      <c r="L336" s="36"/>
      <c r="M336" s="184"/>
      <c r="N336" s="185"/>
      <c r="O336" s="68"/>
      <c r="P336" s="68"/>
      <c r="Q336" s="68"/>
      <c r="R336" s="68"/>
      <c r="S336" s="68"/>
      <c r="T336" s="69"/>
      <c r="U336" s="31"/>
      <c r="V336" s="31"/>
      <c r="W336" s="31"/>
      <c r="X336" s="31"/>
      <c r="Y336" s="31"/>
      <c r="Z336" s="31"/>
      <c r="AA336" s="31"/>
      <c r="AB336" s="31"/>
      <c r="AC336" s="31"/>
      <c r="AD336" s="31"/>
      <c r="AE336" s="31"/>
      <c r="AT336" s="14" t="s">
        <v>188</v>
      </c>
      <c r="AU336" s="14" t="s">
        <v>80</v>
      </c>
    </row>
    <row r="337" spans="1:65" s="2" customFormat="1" ht="24">
      <c r="A337" s="31"/>
      <c r="B337" s="32"/>
      <c r="C337" s="200" t="s">
        <v>658</v>
      </c>
      <c r="D337" s="200" t="s">
        <v>260</v>
      </c>
      <c r="E337" s="201" t="s">
        <v>659</v>
      </c>
      <c r="F337" s="202" t="s">
        <v>660</v>
      </c>
      <c r="G337" s="203" t="s">
        <v>645</v>
      </c>
      <c r="H337" s="204">
        <v>15</v>
      </c>
      <c r="I337" s="205"/>
      <c r="J337" s="206">
        <f>ROUND(I337*H337,2)</f>
        <v>0</v>
      </c>
      <c r="K337" s="202" t="s">
        <v>183</v>
      </c>
      <c r="L337" s="36"/>
      <c r="M337" s="207" t="s">
        <v>1</v>
      </c>
      <c r="N337" s="208" t="s">
        <v>38</v>
      </c>
      <c r="O337" s="68"/>
      <c r="P337" s="177">
        <f>O337*H337</f>
        <v>0</v>
      </c>
      <c r="Q337" s="177">
        <v>0</v>
      </c>
      <c r="R337" s="177">
        <f>Q337*H337</f>
        <v>0</v>
      </c>
      <c r="S337" s="177">
        <v>0</v>
      </c>
      <c r="T337" s="178">
        <f>S337*H337</f>
        <v>0</v>
      </c>
      <c r="U337" s="31"/>
      <c r="V337" s="31"/>
      <c r="W337" s="31"/>
      <c r="X337" s="31"/>
      <c r="Y337" s="31"/>
      <c r="Z337" s="31"/>
      <c r="AA337" s="31"/>
      <c r="AB337" s="31"/>
      <c r="AC337" s="31"/>
      <c r="AD337" s="31"/>
      <c r="AE337" s="31"/>
      <c r="AR337" s="179" t="s">
        <v>80</v>
      </c>
      <c r="AT337" s="179" t="s">
        <v>260</v>
      </c>
      <c r="AU337" s="179" t="s">
        <v>80</v>
      </c>
      <c r="AY337" s="14" t="s">
        <v>185</v>
      </c>
      <c r="BE337" s="180">
        <f>IF(N337="základní",J337,0)</f>
        <v>0</v>
      </c>
      <c r="BF337" s="180">
        <f>IF(N337="snížená",J337,0)</f>
        <v>0</v>
      </c>
      <c r="BG337" s="180">
        <f>IF(N337="zákl. přenesená",J337,0)</f>
        <v>0</v>
      </c>
      <c r="BH337" s="180">
        <f>IF(N337="sníž. přenesená",J337,0)</f>
        <v>0</v>
      </c>
      <c r="BI337" s="180">
        <f>IF(N337="nulová",J337,0)</f>
        <v>0</v>
      </c>
      <c r="BJ337" s="14" t="s">
        <v>80</v>
      </c>
      <c r="BK337" s="180">
        <f>ROUND(I337*H337,2)</f>
        <v>0</v>
      </c>
      <c r="BL337" s="14" t="s">
        <v>80</v>
      </c>
      <c r="BM337" s="179" t="s">
        <v>661</v>
      </c>
    </row>
    <row r="338" spans="1:65" s="2" customFormat="1" ht="29.25">
      <c r="A338" s="31"/>
      <c r="B338" s="32"/>
      <c r="C338" s="33"/>
      <c r="D338" s="181" t="s">
        <v>188</v>
      </c>
      <c r="E338" s="33"/>
      <c r="F338" s="182" t="s">
        <v>662</v>
      </c>
      <c r="G338" s="33"/>
      <c r="H338" s="33"/>
      <c r="I338" s="183"/>
      <c r="J338" s="33"/>
      <c r="K338" s="33"/>
      <c r="L338" s="36"/>
      <c r="M338" s="184"/>
      <c r="N338" s="185"/>
      <c r="O338" s="68"/>
      <c r="P338" s="68"/>
      <c r="Q338" s="68"/>
      <c r="R338" s="68"/>
      <c r="S338" s="68"/>
      <c r="T338" s="69"/>
      <c r="U338" s="31"/>
      <c r="V338" s="31"/>
      <c r="W338" s="31"/>
      <c r="X338" s="31"/>
      <c r="Y338" s="31"/>
      <c r="Z338" s="31"/>
      <c r="AA338" s="31"/>
      <c r="AB338" s="31"/>
      <c r="AC338" s="31"/>
      <c r="AD338" s="31"/>
      <c r="AE338" s="31"/>
      <c r="AT338" s="14" t="s">
        <v>188</v>
      </c>
      <c r="AU338" s="14" t="s">
        <v>80</v>
      </c>
    </row>
    <row r="339" spans="1:65" s="2" customFormat="1" ht="24">
      <c r="A339" s="31"/>
      <c r="B339" s="32"/>
      <c r="C339" s="200" t="s">
        <v>663</v>
      </c>
      <c r="D339" s="200" t="s">
        <v>260</v>
      </c>
      <c r="E339" s="201" t="s">
        <v>664</v>
      </c>
      <c r="F339" s="202" t="s">
        <v>665</v>
      </c>
      <c r="G339" s="203" t="s">
        <v>182</v>
      </c>
      <c r="H339" s="204">
        <v>2</v>
      </c>
      <c r="I339" s="205"/>
      <c r="J339" s="206">
        <f>ROUND(I339*H339,2)</f>
        <v>0</v>
      </c>
      <c r="K339" s="202" t="s">
        <v>183</v>
      </c>
      <c r="L339" s="36"/>
      <c r="M339" s="207" t="s">
        <v>1</v>
      </c>
      <c r="N339" s="208" t="s">
        <v>38</v>
      </c>
      <c r="O339" s="68"/>
      <c r="P339" s="177">
        <f>O339*H339</f>
        <v>0</v>
      </c>
      <c r="Q339" s="177">
        <v>0</v>
      </c>
      <c r="R339" s="177">
        <f>Q339*H339</f>
        <v>0</v>
      </c>
      <c r="S339" s="177">
        <v>0</v>
      </c>
      <c r="T339" s="178">
        <f>S339*H339</f>
        <v>0</v>
      </c>
      <c r="U339" s="31"/>
      <c r="V339" s="31"/>
      <c r="W339" s="31"/>
      <c r="X339" s="31"/>
      <c r="Y339" s="31"/>
      <c r="Z339" s="31"/>
      <c r="AA339" s="31"/>
      <c r="AB339" s="31"/>
      <c r="AC339" s="31"/>
      <c r="AD339" s="31"/>
      <c r="AE339" s="31"/>
      <c r="AR339" s="179" t="s">
        <v>80</v>
      </c>
      <c r="AT339" s="179" t="s">
        <v>260</v>
      </c>
      <c r="AU339" s="179" t="s">
        <v>80</v>
      </c>
      <c r="AY339" s="14" t="s">
        <v>185</v>
      </c>
      <c r="BE339" s="180">
        <f>IF(N339="základní",J339,0)</f>
        <v>0</v>
      </c>
      <c r="BF339" s="180">
        <f>IF(N339="snížená",J339,0)</f>
        <v>0</v>
      </c>
      <c r="BG339" s="180">
        <f>IF(N339="zákl. přenesená",J339,0)</f>
        <v>0</v>
      </c>
      <c r="BH339" s="180">
        <f>IF(N339="sníž. přenesená",J339,0)</f>
        <v>0</v>
      </c>
      <c r="BI339" s="180">
        <f>IF(N339="nulová",J339,0)</f>
        <v>0</v>
      </c>
      <c r="BJ339" s="14" t="s">
        <v>80</v>
      </c>
      <c r="BK339" s="180">
        <f>ROUND(I339*H339,2)</f>
        <v>0</v>
      </c>
      <c r="BL339" s="14" t="s">
        <v>80</v>
      </c>
      <c r="BM339" s="179" t="s">
        <v>666</v>
      </c>
    </row>
    <row r="340" spans="1:65" s="2" customFormat="1" ht="48.75">
      <c r="A340" s="31"/>
      <c r="B340" s="32"/>
      <c r="C340" s="33"/>
      <c r="D340" s="181" t="s">
        <v>188</v>
      </c>
      <c r="E340" s="33"/>
      <c r="F340" s="182" t="s">
        <v>667</v>
      </c>
      <c r="G340" s="33"/>
      <c r="H340" s="33"/>
      <c r="I340" s="183"/>
      <c r="J340" s="33"/>
      <c r="K340" s="33"/>
      <c r="L340" s="36"/>
      <c r="M340" s="184"/>
      <c r="N340" s="185"/>
      <c r="O340" s="68"/>
      <c r="P340" s="68"/>
      <c r="Q340" s="68"/>
      <c r="R340" s="68"/>
      <c r="S340" s="68"/>
      <c r="T340" s="69"/>
      <c r="U340" s="31"/>
      <c r="V340" s="31"/>
      <c r="W340" s="31"/>
      <c r="X340" s="31"/>
      <c r="Y340" s="31"/>
      <c r="Z340" s="31"/>
      <c r="AA340" s="31"/>
      <c r="AB340" s="31"/>
      <c r="AC340" s="31"/>
      <c r="AD340" s="31"/>
      <c r="AE340" s="31"/>
      <c r="AT340" s="14" t="s">
        <v>188</v>
      </c>
      <c r="AU340" s="14" t="s">
        <v>80</v>
      </c>
    </row>
    <row r="341" spans="1:65" s="2" customFormat="1" ht="16.5" customHeight="1">
      <c r="A341" s="31"/>
      <c r="B341" s="32"/>
      <c r="C341" s="200" t="s">
        <v>668</v>
      </c>
      <c r="D341" s="200" t="s">
        <v>260</v>
      </c>
      <c r="E341" s="201" t="s">
        <v>669</v>
      </c>
      <c r="F341" s="202" t="s">
        <v>670</v>
      </c>
      <c r="G341" s="203" t="s">
        <v>645</v>
      </c>
      <c r="H341" s="204">
        <v>10</v>
      </c>
      <c r="I341" s="205"/>
      <c r="J341" s="206">
        <f>ROUND(I341*H341,2)</f>
        <v>0</v>
      </c>
      <c r="K341" s="202" t="s">
        <v>183</v>
      </c>
      <c r="L341" s="36"/>
      <c r="M341" s="207" t="s">
        <v>1</v>
      </c>
      <c r="N341" s="208" t="s">
        <v>38</v>
      </c>
      <c r="O341" s="68"/>
      <c r="P341" s="177">
        <f>O341*H341</f>
        <v>0</v>
      </c>
      <c r="Q341" s="177">
        <v>0</v>
      </c>
      <c r="R341" s="177">
        <f>Q341*H341</f>
        <v>0</v>
      </c>
      <c r="S341" s="177">
        <v>0</v>
      </c>
      <c r="T341" s="178">
        <f>S341*H341</f>
        <v>0</v>
      </c>
      <c r="U341" s="31"/>
      <c r="V341" s="31"/>
      <c r="W341" s="31"/>
      <c r="X341" s="31"/>
      <c r="Y341" s="31"/>
      <c r="Z341" s="31"/>
      <c r="AA341" s="31"/>
      <c r="AB341" s="31"/>
      <c r="AC341" s="31"/>
      <c r="AD341" s="31"/>
      <c r="AE341" s="31"/>
      <c r="AR341" s="179" t="s">
        <v>80</v>
      </c>
      <c r="AT341" s="179" t="s">
        <v>260</v>
      </c>
      <c r="AU341" s="179" t="s">
        <v>80</v>
      </c>
      <c r="AY341" s="14" t="s">
        <v>185</v>
      </c>
      <c r="BE341" s="180">
        <f>IF(N341="základní",J341,0)</f>
        <v>0</v>
      </c>
      <c r="BF341" s="180">
        <f>IF(N341="snížená",J341,0)</f>
        <v>0</v>
      </c>
      <c r="BG341" s="180">
        <f>IF(N341="zákl. přenesená",J341,0)</f>
        <v>0</v>
      </c>
      <c r="BH341" s="180">
        <f>IF(N341="sníž. přenesená",J341,0)</f>
        <v>0</v>
      </c>
      <c r="BI341" s="180">
        <f>IF(N341="nulová",J341,0)</f>
        <v>0</v>
      </c>
      <c r="BJ341" s="14" t="s">
        <v>80</v>
      </c>
      <c r="BK341" s="180">
        <f>ROUND(I341*H341,2)</f>
        <v>0</v>
      </c>
      <c r="BL341" s="14" t="s">
        <v>80</v>
      </c>
      <c r="BM341" s="179" t="s">
        <v>671</v>
      </c>
    </row>
    <row r="342" spans="1:65" s="2" customFormat="1" ht="58.5">
      <c r="A342" s="31"/>
      <c r="B342" s="32"/>
      <c r="C342" s="33"/>
      <c r="D342" s="181" t="s">
        <v>188</v>
      </c>
      <c r="E342" s="33"/>
      <c r="F342" s="182" t="s">
        <v>672</v>
      </c>
      <c r="G342" s="33"/>
      <c r="H342" s="33"/>
      <c r="I342" s="183"/>
      <c r="J342" s="33"/>
      <c r="K342" s="33"/>
      <c r="L342" s="36"/>
      <c r="M342" s="184"/>
      <c r="N342" s="185"/>
      <c r="O342" s="68"/>
      <c r="P342" s="68"/>
      <c r="Q342" s="68"/>
      <c r="R342" s="68"/>
      <c r="S342" s="68"/>
      <c r="T342" s="69"/>
      <c r="U342" s="31"/>
      <c r="V342" s="31"/>
      <c r="W342" s="31"/>
      <c r="X342" s="31"/>
      <c r="Y342" s="31"/>
      <c r="Z342" s="31"/>
      <c r="AA342" s="31"/>
      <c r="AB342" s="31"/>
      <c r="AC342" s="31"/>
      <c r="AD342" s="31"/>
      <c r="AE342" s="31"/>
      <c r="AT342" s="14" t="s">
        <v>188</v>
      </c>
      <c r="AU342" s="14" t="s">
        <v>80</v>
      </c>
    </row>
    <row r="343" spans="1:65" s="2" customFormat="1" ht="24.2" customHeight="1">
      <c r="A343" s="31"/>
      <c r="B343" s="32"/>
      <c r="C343" s="167" t="s">
        <v>673</v>
      </c>
      <c r="D343" s="167" t="s">
        <v>179</v>
      </c>
      <c r="E343" s="168" t="s">
        <v>674</v>
      </c>
      <c r="F343" s="169" t="s">
        <v>675</v>
      </c>
      <c r="G343" s="170" t="s">
        <v>676</v>
      </c>
      <c r="H343" s="171">
        <v>4</v>
      </c>
      <c r="I343" s="172"/>
      <c r="J343" s="173">
        <f>ROUND(I343*H343,2)</f>
        <v>0</v>
      </c>
      <c r="K343" s="169" t="s">
        <v>183</v>
      </c>
      <c r="L343" s="174"/>
      <c r="M343" s="175" t="s">
        <v>1</v>
      </c>
      <c r="N343" s="176" t="s">
        <v>38</v>
      </c>
      <c r="O343" s="68"/>
      <c r="P343" s="177">
        <f>O343*H343</f>
        <v>0</v>
      </c>
      <c r="Q343" s="177">
        <v>0</v>
      </c>
      <c r="R343" s="177">
        <f>Q343*H343</f>
        <v>0</v>
      </c>
      <c r="S343" s="177">
        <v>0</v>
      </c>
      <c r="T343" s="178">
        <f>S343*H343</f>
        <v>0</v>
      </c>
      <c r="U343" s="31"/>
      <c r="V343" s="31"/>
      <c r="W343" s="31"/>
      <c r="X343" s="31"/>
      <c r="Y343" s="31"/>
      <c r="Z343" s="31"/>
      <c r="AA343" s="31"/>
      <c r="AB343" s="31"/>
      <c r="AC343" s="31"/>
      <c r="AD343" s="31"/>
      <c r="AE343" s="31"/>
      <c r="AR343" s="179" t="s">
        <v>268</v>
      </c>
      <c r="AT343" s="179" t="s">
        <v>179</v>
      </c>
      <c r="AU343" s="179" t="s">
        <v>80</v>
      </c>
      <c r="AY343" s="14" t="s">
        <v>185</v>
      </c>
      <c r="BE343" s="180">
        <f>IF(N343="základní",J343,0)</f>
        <v>0</v>
      </c>
      <c r="BF343" s="180">
        <f>IF(N343="snížená",J343,0)</f>
        <v>0</v>
      </c>
      <c r="BG343" s="180">
        <f>IF(N343="zákl. přenesená",J343,0)</f>
        <v>0</v>
      </c>
      <c r="BH343" s="180">
        <f>IF(N343="sníž. přenesená",J343,0)</f>
        <v>0</v>
      </c>
      <c r="BI343" s="180">
        <f>IF(N343="nulová",J343,0)</f>
        <v>0</v>
      </c>
      <c r="BJ343" s="14" t="s">
        <v>80</v>
      </c>
      <c r="BK343" s="180">
        <f>ROUND(I343*H343,2)</f>
        <v>0</v>
      </c>
      <c r="BL343" s="14" t="s">
        <v>268</v>
      </c>
      <c r="BM343" s="179" t="s">
        <v>677</v>
      </c>
    </row>
    <row r="344" spans="1:65" s="2" customFormat="1" ht="11.25">
      <c r="A344" s="31"/>
      <c r="B344" s="32"/>
      <c r="C344" s="33"/>
      <c r="D344" s="181" t="s">
        <v>188</v>
      </c>
      <c r="E344" s="33"/>
      <c r="F344" s="182" t="s">
        <v>675</v>
      </c>
      <c r="G344" s="33"/>
      <c r="H344" s="33"/>
      <c r="I344" s="183"/>
      <c r="J344" s="33"/>
      <c r="K344" s="33"/>
      <c r="L344" s="36"/>
      <c r="M344" s="184"/>
      <c r="N344" s="185"/>
      <c r="O344" s="68"/>
      <c r="P344" s="68"/>
      <c r="Q344" s="68"/>
      <c r="R344" s="68"/>
      <c r="S344" s="68"/>
      <c r="T344" s="69"/>
      <c r="U344" s="31"/>
      <c r="V344" s="31"/>
      <c r="W344" s="31"/>
      <c r="X344" s="31"/>
      <c r="Y344" s="31"/>
      <c r="Z344" s="31"/>
      <c r="AA344" s="31"/>
      <c r="AB344" s="31"/>
      <c r="AC344" s="31"/>
      <c r="AD344" s="31"/>
      <c r="AE344" s="31"/>
      <c r="AT344" s="14" t="s">
        <v>188</v>
      </c>
      <c r="AU344" s="14" t="s">
        <v>80</v>
      </c>
    </row>
    <row r="345" spans="1:65" s="2" customFormat="1" ht="24.2" customHeight="1">
      <c r="A345" s="31"/>
      <c r="B345" s="32"/>
      <c r="C345" s="167" t="s">
        <v>678</v>
      </c>
      <c r="D345" s="167" t="s">
        <v>179</v>
      </c>
      <c r="E345" s="168" t="s">
        <v>679</v>
      </c>
      <c r="F345" s="169" t="s">
        <v>680</v>
      </c>
      <c r="G345" s="170" t="s">
        <v>676</v>
      </c>
      <c r="H345" s="171">
        <v>5</v>
      </c>
      <c r="I345" s="172"/>
      <c r="J345" s="173">
        <f>ROUND(I345*H345,2)</f>
        <v>0</v>
      </c>
      <c r="K345" s="169" t="s">
        <v>183</v>
      </c>
      <c r="L345" s="174"/>
      <c r="M345" s="175" t="s">
        <v>1</v>
      </c>
      <c r="N345" s="176" t="s">
        <v>38</v>
      </c>
      <c r="O345" s="68"/>
      <c r="P345" s="177">
        <f>O345*H345</f>
        <v>0</v>
      </c>
      <c r="Q345" s="177">
        <v>0</v>
      </c>
      <c r="R345" s="177">
        <f>Q345*H345</f>
        <v>0</v>
      </c>
      <c r="S345" s="177">
        <v>0</v>
      </c>
      <c r="T345" s="178">
        <f>S345*H345</f>
        <v>0</v>
      </c>
      <c r="U345" s="31"/>
      <c r="V345" s="31"/>
      <c r="W345" s="31"/>
      <c r="X345" s="31"/>
      <c r="Y345" s="31"/>
      <c r="Z345" s="31"/>
      <c r="AA345" s="31"/>
      <c r="AB345" s="31"/>
      <c r="AC345" s="31"/>
      <c r="AD345" s="31"/>
      <c r="AE345" s="31"/>
      <c r="AR345" s="179" t="s">
        <v>268</v>
      </c>
      <c r="AT345" s="179" t="s">
        <v>179</v>
      </c>
      <c r="AU345" s="179" t="s">
        <v>80</v>
      </c>
      <c r="AY345" s="14" t="s">
        <v>185</v>
      </c>
      <c r="BE345" s="180">
        <f>IF(N345="základní",J345,0)</f>
        <v>0</v>
      </c>
      <c r="BF345" s="180">
        <f>IF(N345="snížená",J345,0)</f>
        <v>0</v>
      </c>
      <c r="BG345" s="180">
        <f>IF(N345="zákl. přenesená",J345,0)</f>
        <v>0</v>
      </c>
      <c r="BH345" s="180">
        <f>IF(N345="sníž. přenesená",J345,0)</f>
        <v>0</v>
      </c>
      <c r="BI345" s="180">
        <f>IF(N345="nulová",J345,0)</f>
        <v>0</v>
      </c>
      <c r="BJ345" s="14" t="s">
        <v>80</v>
      </c>
      <c r="BK345" s="180">
        <f>ROUND(I345*H345,2)</f>
        <v>0</v>
      </c>
      <c r="BL345" s="14" t="s">
        <v>268</v>
      </c>
      <c r="BM345" s="179" t="s">
        <v>681</v>
      </c>
    </row>
    <row r="346" spans="1:65" s="2" customFormat="1" ht="11.25">
      <c r="A346" s="31"/>
      <c r="B346" s="32"/>
      <c r="C346" s="33"/>
      <c r="D346" s="181" t="s">
        <v>188</v>
      </c>
      <c r="E346" s="33"/>
      <c r="F346" s="182" t="s">
        <v>680</v>
      </c>
      <c r="G346" s="33"/>
      <c r="H346" s="33"/>
      <c r="I346" s="183"/>
      <c r="J346" s="33"/>
      <c r="K346" s="33"/>
      <c r="L346" s="36"/>
      <c r="M346" s="184"/>
      <c r="N346" s="185"/>
      <c r="O346" s="68"/>
      <c r="P346" s="68"/>
      <c r="Q346" s="68"/>
      <c r="R346" s="68"/>
      <c r="S346" s="68"/>
      <c r="T346" s="69"/>
      <c r="U346" s="31"/>
      <c r="V346" s="31"/>
      <c r="W346" s="31"/>
      <c r="X346" s="31"/>
      <c r="Y346" s="31"/>
      <c r="Z346" s="31"/>
      <c r="AA346" s="31"/>
      <c r="AB346" s="31"/>
      <c r="AC346" s="31"/>
      <c r="AD346" s="31"/>
      <c r="AE346" s="31"/>
      <c r="AT346" s="14" t="s">
        <v>188</v>
      </c>
      <c r="AU346" s="14" t="s">
        <v>80</v>
      </c>
    </row>
    <row r="347" spans="1:65" s="2" customFormat="1" ht="48">
      <c r="A347" s="31"/>
      <c r="B347" s="32"/>
      <c r="C347" s="167" t="s">
        <v>682</v>
      </c>
      <c r="D347" s="167" t="s">
        <v>179</v>
      </c>
      <c r="E347" s="168" t="s">
        <v>683</v>
      </c>
      <c r="F347" s="169" t="s">
        <v>684</v>
      </c>
      <c r="G347" s="170" t="s">
        <v>182</v>
      </c>
      <c r="H347" s="171">
        <v>6</v>
      </c>
      <c r="I347" s="172"/>
      <c r="J347" s="173">
        <f>ROUND(I347*H347,2)</f>
        <v>0</v>
      </c>
      <c r="K347" s="169" t="s">
        <v>183</v>
      </c>
      <c r="L347" s="174"/>
      <c r="M347" s="175" t="s">
        <v>1</v>
      </c>
      <c r="N347" s="176" t="s">
        <v>38</v>
      </c>
      <c r="O347" s="68"/>
      <c r="P347" s="177">
        <f>O347*H347</f>
        <v>0</v>
      </c>
      <c r="Q347" s="177">
        <v>0</v>
      </c>
      <c r="R347" s="177">
        <f>Q347*H347</f>
        <v>0</v>
      </c>
      <c r="S347" s="177">
        <v>0</v>
      </c>
      <c r="T347" s="178">
        <f>S347*H347</f>
        <v>0</v>
      </c>
      <c r="U347" s="31"/>
      <c r="V347" s="31"/>
      <c r="W347" s="31"/>
      <c r="X347" s="31"/>
      <c r="Y347" s="31"/>
      <c r="Z347" s="31"/>
      <c r="AA347" s="31"/>
      <c r="AB347" s="31"/>
      <c r="AC347" s="31"/>
      <c r="AD347" s="31"/>
      <c r="AE347" s="31"/>
      <c r="AR347" s="179" t="s">
        <v>268</v>
      </c>
      <c r="AT347" s="179" t="s">
        <v>179</v>
      </c>
      <c r="AU347" s="179" t="s">
        <v>80</v>
      </c>
      <c r="AY347" s="14" t="s">
        <v>185</v>
      </c>
      <c r="BE347" s="180">
        <f>IF(N347="základní",J347,0)</f>
        <v>0</v>
      </c>
      <c r="BF347" s="180">
        <f>IF(N347="snížená",J347,0)</f>
        <v>0</v>
      </c>
      <c r="BG347" s="180">
        <f>IF(N347="zákl. přenesená",J347,0)</f>
        <v>0</v>
      </c>
      <c r="BH347" s="180">
        <f>IF(N347="sníž. přenesená",J347,0)</f>
        <v>0</v>
      </c>
      <c r="BI347" s="180">
        <f>IF(N347="nulová",J347,0)</f>
        <v>0</v>
      </c>
      <c r="BJ347" s="14" t="s">
        <v>80</v>
      </c>
      <c r="BK347" s="180">
        <f>ROUND(I347*H347,2)</f>
        <v>0</v>
      </c>
      <c r="BL347" s="14" t="s">
        <v>268</v>
      </c>
      <c r="BM347" s="179" t="s">
        <v>685</v>
      </c>
    </row>
    <row r="348" spans="1:65" s="2" customFormat="1" ht="29.25">
      <c r="A348" s="31"/>
      <c r="B348" s="32"/>
      <c r="C348" s="33"/>
      <c r="D348" s="181" t="s">
        <v>188</v>
      </c>
      <c r="E348" s="33"/>
      <c r="F348" s="182" t="s">
        <v>684</v>
      </c>
      <c r="G348" s="33"/>
      <c r="H348" s="33"/>
      <c r="I348" s="183"/>
      <c r="J348" s="33"/>
      <c r="K348" s="33"/>
      <c r="L348" s="36"/>
      <c r="M348" s="184"/>
      <c r="N348" s="185"/>
      <c r="O348" s="68"/>
      <c r="P348" s="68"/>
      <c r="Q348" s="68"/>
      <c r="R348" s="68"/>
      <c r="S348" s="68"/>
      <c r="T348" s="69"/>
      <c r="U348" s="31"/>
      <c r="V348" s="31"/>
      <c r="W348" s="31"/>
      <c r="X348" s="31"/>
      <c r="Y348" s="31"/>
      <c r="Z348" s="31"/>
      <c r="AA348" s="31"/>
      <c r="AB348" s="31"/>
      <c r="AC348" s="31"/>
      <c r="AD348" s="31"/>
      <c r="AE348" s="31"/>
      <c r="AT348" s="14" t="s">
        <v>188</v>
      </c>
      <c r="AU348" s="14" t="s">
        <v>80</v>
      </c>
    </row>
    <row r="349" spans="1:65" s="2" customFormat="1" ht="48">
      <c r="A349" s="31"/>
      <c r="B349" s="32"/>
      <c r="C349" s="167" t="s">
        <v>686</v>
      </c>
      <c r="D349" s="167" t="s">
        <v>179</v>
      </c>
      <c r="E349" s="168" t="s">
        <v>687</v>
      </c>
      <c r="F349" s="169" t="s">
        <v>688</v>
      </c>
      <c r="G349" s="170" t="s">
        <v>182</v>
      </c>
      <c r="H349" s="171">
        <v>1</v>
      </c>
      <c r="I349" s="172"/>
      <c r="J349" s="173">
        <f>ROUND(I349*H349,2)</f>
        <v>0</v>
      </c>
      <c r="K349" s="169" t="s">
        <v>183</v>
      </c>
      <c r="L349" s="174"/>
      <c r="M349" s="175" t="s">
        <v>1</v>
      </c>
      <c r="N349" s="176" t="s">
        <v>38</v>
      </c>
      <c r="O349" s="68"/>
      <c r="P349" s="177">
        <f>O349*H349</f>
        <v>0</v>
      </c>
      <c r="Q349" s="177">
        <v>0</v>
      </c>
      <c r="R349" s="177">
        <f>Q349*H349</f>
        <v>0</v>
      </c>
      <c r="S349" s="177">
        <v>0</v>
      </c>
      <c r="T349" s="178">
        <f>S349*H349</f>
        <v>0</v>
      </c>
      <c r="U349" s="31"/>
      <c r="V349" s="31"/>
      <c r="W349" s="31"/>
      <c r="X349" s="31"/>
      <c r="Y349" s="31"/>
      <c r="Z349" s="31"/>
      <c r="AA349" s="31"/>
      <c r="AB349" s="31"/>
      <c r="AC349" s="31"/>
      <c r="AD349" s="31"/>
      <c r="AE349" s="31"/>
      <c r="AR349" s="179" t="s">
        <v>268</v>
      </c>
      <c r="AT349" s="179" t="s">
        <v>179</v>
      </c>
      <c r="AU349" s="179" t="s">
        <v>80</v>
      </c>
      <c r="AY349" s="14" t="s">
        <v>185</v>
      </c>
      <c r="BE349" s="180">
        <f>IF(N349="základní",J349,0)</f>
        <v>0</v>
      </c>
      <c r="BF349" s="180">
        <f>IF(N349="snížená",J349,0)</f>
        <v>0</v>
      </c>
      <c r="BG349" s="180">
        <f>IF(N349="zákl. přenesená",J349,0)</f>
        <v>0</v>
      </c>
      <c r="BH349" s="180">
        <f>IF(N349="sníž. přenesená",J349,0)</f>
        <v>0</v>
      </c>
      <c r="BI349" s="180">
        <f>IF(N349="nulová",J349,0)</f>
        <v>0</v>
      </c>
      <c r="BJ349" s="14" t="s">
        <v>80</v>
      </c>
      <c r="BK349" s="180">
        <f>ROUND(I349*H349,2)</f>
        <v>0</v>
      </c>
      <c r="BL349" s="14" t="s">
        <v>268</v>
      </c>
      <c r="BM349" s="179" t="s">
        <v>689</v>
      </c>
    </row>
    <row r="350" spans="1:65" s="2" customFormat="1" ht="29.25">
      <c r="A350" s="31"/>
      <c r="B350" s="32"/>
      <c r="C350" s="33"/>
      <c r="D350" s="181" t="s">
        <v>188</v>
      </c>
      <c r="E350" s="33"/>
      <c r="F350" s="182" t="s">
        <v>688</v>
      </c>
      <c r="G350" s="33"/>
      <c r="H350" s="33"/>
      <c r="I350" s="183"/>
      <c r="J350" s="33"/>
      <c r="K350" s="33"/>
      <c r="L350" s="36"/>
      <c r="M350" s="184"/>
      <c r="N350" s="185"/>
      <c r="O350" s="68"/>
      <c r="P350" s="68"/>
      <c r="Q350" s="68"/>
      <c r="R350" s="68"/>
      <c r="S350" s="68"/>
      <c r="T350" s="69"/>
      <c r="U350" s="31"/>
      <c r="V350" s="31"/>
      <c r="W350" s="31"/>
      <c r="X350" s="31"/>
      <c r="Y350" s="31"/>
      <c r="Z350" s="31"/>
      <c r="AA350" s="31"/>
      <c r="AB350" s="31"/>
      <c r="AC350" s="31"/>
      <c r="AD350" s="31"/>
      <c r="AE350" s="31"/>
      <c r="AT350" s="14" t="s">
        <v>188</v>
      </c>
      <c r="AU350" s="14" t="s">
        <v>80</v>
      </c>
    </row>
    <row r="351" spans="1:65" s="2" customFormat="1" ht="66.75" customHeight="1">
      <c r="A351" s="31"/>
      <c r="B351" s="32"/>
      <c r="C351" s="167" t="s">
        <v>690</v>
      </c>
      <c r="D351" s="167" t="s">
        <v>179</v>
      </c>
      <c r="E351" s="168" t="s">
        <v>691</v>
      </c>
      <c r="F351" s="169" t="s">
        <v>692</v>
      </c>
      <c r="G351" s="170" t="s">
        <v>182</v>
      </c>
      <c r="H351" s="171">
        <v>1</v>
      </c>
      <c r="I351" s="172"/>
      <c r="J351" s="173">
        <f>ROUND(I351*H351,2)</f>
        <v>0</v>
      </c>
      <c r="K351" s="169" t="s">
        <v>183</v>
      </c>
      <c r="L351" s="174"/>
      <c r="M351" s="175" t="s">
        <v>1</v>
      </c>
      <c r="N351" s="176" t="s">
        <v>38</v>
      </c>
      <c r="O351" s="68"/>
      <c r="P351" s="177">
        <f>O351*H351</f>
        <v>0</v>
      </c>
      <c r="Q351" s="177">
        <v>0</v>
      </c>
      <c r="R351" s="177">
        <f>Q351*H351</f>
        <v>0</v>
      </c>
      <c r="S351" s="177">
        <v>0</v>
      </c>
      <c r="T351" s="178">
        <f>S351*H351</f>
        <v>0</v>
      </c>
      <c r="U351" s="31"/>
      <c r="V351" s="31"/>
      <c r="W351" s="31"/>
      <c r="X351" s="31"/>
      <c r="Y351" s="31"/>
      <c r="Z351" s="31"/>
      <c r="AA351" s="31"/>
      <c r="AB351" s="31"/>
      <c r="AC351" s="31"/>
      <c r="AD351" s="31"/>
      <c r="AE351" s="31"/>
      <c r="AR351" s="179" t="s">
        <v>268</v>
      </c>
      <c r="AT351" s="179" t="s">
        <v>179</v>
      </c>
      <c r="AU351" s="179" t="s">
        <v>80</v>
      </c>
      <c r="AY351" s="14" t="s">
        <v>185</v>
      </c>
      <c r="BE351" s="180">
        <f>IF(N351="základní",J351,0)</f>
        <v>0</v>
      </c>
      <c r="BF351" s="180">
        <f>IF(N351="snížená",J351,0)</f>
        <v>0</v>
      </c>
      <c r="BG351" s="180">
        <f>IF(N351="zákl. přenesená",J351,0)</f>
        <v>0</v>
      </c>
      <c r="BH351" s="180">
        <f>IF(N351="sníž. přenesená",J351,0)</f>
        <v>0</v>
      </c>
      <c r="BI351" s="180">
        <f>IF(N351="nulová",J351,0)</f>
        <v>0</v>
      </c>
      <c r="BJ351" s="14" t="s">
        <v>80</v>
      </c>
      <c r="BK351" s="180">
        <f>ROUND(I351*H351,2)</f>
        <v>0</v>
      </c>
      <c r="BL351" s="14" t="s">
        <v>268</v>
      </c>
      <c r="BM351" s="179" t="s">
        <v>693</v>
      </c>
    </row>
    <row r="352" spans="1:65" s="2" customFormat="1" ht="48.75">
      <c r="A352" s="31"/>
      <c r="B352" s="32"/>
      <c r="C352" s="33"/>
      <c r="D352" s="181" t="s">
        <v>188</v>
      </c>
      <c r="E352" s="33"/>
      <c r="F352" s="182" t="s">
        <v>692</v>
      </c>
      <c r="G352" s="33"/>
      <c r="H352" s="33"/>
      <c r="I352" s="183"/>
      <c r="J352" s="33"/>
      <c r="K352" s="33"/>
      <c r="L352" s="36"/>
      <c r="M352" s="184"/>
      <c r="N352" s="185"/>
      <c r="O352" s="68"/>
      <c r="P352" s="68"/>
      <c r="Q352" s="68"/>
      <c r="R352" s="68"/>
      <c r="S352" s="68"/>
      <c r="T352" s="69"/>
      <c r="U352" s="31"/>
      <c r="V352" s="31"/>
      <c r="W352" s="31"/>
      <c r="X352" s="31"/>
      <c r="Y352" s="31"/>
      <c r="Z352" s="31"/>
      <c r="AA352" s="31"/>
      <c r="AB352" s="31"/>
      <c r="AC352" s="31"/>
      <c r="AD352" s="31"/>
      <c r="AE352" s="31"/>
      <c r="AT352" s="14" t="s">
        <v>188</v>
      </c>
      <c r="AU352" s="14" t="s">
        <v>80</v>
      </c>
    </row>
    <row r="353" spans="1:65" s="2" customFormat="1" ht="24">
      <c r="A353" s="31"/>
      <c r="B353" s="32"/>
      <c r="C353" s="167" t="s">
        <v>694</v>
      </c>
      <c r="D353" s="167" t="s">
        <v>179</v>
      </c>
      <c r="E353" s="168" t="s">
        <v>695</v>
      </c>
      <c r="F353" s="169" t="s">
        <v>696</v>
      </c>
      <c r="G353" s="170" t="s">
        <v>182</v>
      </c>
      <c r="H353" s="171">
        <v>19</v>
      </c>
      <c r="I353" s="172"/>
      <c r="J353" s="173">
        <f>ROUND(I353*H353,2)</f>
        <v>0</v>
      </c>
      <c r="K353" s="169" t="s">
        <v>183</v>
      </c>
      <c r="L353" s="174"/>
      <c r="M353" s="175" t="s">
        <v>1</v>
      </c>
      <c r="N353" s="176" t="s">
        <v>38</v>
      </c>
      <c r="O353" s="68"/>
      <c r="P353" s="177">
        <f>O353*H353</f>
        <v>0</v>
      </c>
      <c r="Q353" s="177">
        <v>0</v>
      </c>
      <c r="R353" s="177">
        <f>Q353*H353</f>
        <v>0</v>
      </c>
      <c r="S353" s="177">
        <v>0</v>
      </c>
      <c r="T353" s="178">
        <f>S353*H353</f>
        <v>0</v>
      </c>
      <c r="U353" s="31"/>
      <c r="V353" s="31"/>
      <c r="W353" s="31"/>
      <c r="X353" s="31"/>
      <c r="Y353" s="31"/>
      <c r="Z353" s="31"/>
      <c r="AA353" s="31"/>
      <c r="AB353" s="31"/>
      <c r="AC353" s="31"/>
      <c r="AD353" s="31"/>
      <c r="AE353" s="31"/>
      <c r="AR353" s="179" t="s">
        <v>268</v>
      </c>
      <c r="AT353" s="179" t="s">
        <v>179</v>
      </c>
      <c r="AU353" s="179" t="s">
        <v>80</v>
      </c>
      <c r="AY353" s="14" t="s">
        <v>185</v>
      </c>
      <c r="BE353" s="180">
        <f>IF(N353="základní",J353,0)</f>
        <v>0</v>
      </c>
      <c r="BF353" s="180">
        <f>IF(N353="snížená",J353,0)</f>
        <v>0</v>
      </c>
      <c r="BG353" s="180">
        <f>IF(N353="zákl. přenesená",J353,0)</f>
        <v>0</v>
      </c>
      <c r="BH353" s="180">
        <f>IF(N353="sníž. přenesená",J353,0)</f>
        <v>0</v>
      </c>
      <c r="BI353" s="180">
        <f>IF(N353="nulová",J353,0)</f>
        <v>0</v>
      </c>
      <c r="BJ353" s="14" t="s">
        <v>80</v>
      </c>
      <c r="BK353" s="180">
        <f>ROUND(I353*H353,2)</f>
        <v>0</v>
      </c>
      <c r="BL353" s="14" t="s">
        <v>268</v>
      </c>
      <c r="BM353" s="179" t="s">
        <v>697</v>
      </c>
    </row>
    <row r="354" spans="1:65" s="2" customFormat="1" ht="19.5">
      <c r="A354" s="31"/>
      <c r="B354" s="32"/>
      <c r="C354" s="33"/>
      <c r="D354" s="181" t="s">
        <v>188</v>
      </c>
      <c r="E354" s="33"/>
      <c r="F354" s="182" t="s">
        <v>696</v>
      </c>
      <c r="G354" s="33"/>
      <c r="H354" s="33"/>
      <c r="I354" s="183"/>
      <c r="J354" s="33"/>
      <c r="K354" s="33"/>
      <c r="L354" s="36"/>
      <c r="M354" s="184"/>
      <c r="N354" s="185"/>
      <c r="O354" s="68"/>
      <c r="P354" s="68"/>
      <c r="Q354" s="68"/>
      <c r="R354" s="68"/>
      <c r="S354" s="68"/>
      <c r="T354" s="69"/>
      <c r="U354" s="31"/>
      <c r="V354" s="31"/>
      <c r="W354" s="31"/>
      <c r="X354" s="31"/>
      <c r="Y354" s="31"/>
      <c r="Z354" s="31"/>
      <c r="AA354" s="31"/>
      <c r="AB354" s="31"/>
      <c r="AC354" s="31"/>
      <c r="AD354" s="31"/>
      <c r="AE354" s="31"/>
      <c r="AT354" s="14" t="s">
        <v>188</v>
      </c>
      <c r="AU354" s="14" t="s">
        <v>80</v>
      </c>
    </row>
    <row r="355" spans="1:65" s="2" customFormat="1" ht="24">
      <c r="A355" s="31"/>
      <c r="B355" s="32"/>
      <c r="C355" s="167" t="s">
        <v>698</v>
      </c>
      <c r="D355" s="167" t="s">
        <v>179</v>
      </c>
      <c r="E355" s="168" t="s">
        <v>699</v>
      </c>
      <c r="F355" s="169" t="s">
        <v>700</v>
      </c>
      <c r="G355" s="170" t="s">
        <v>182</v>
      </c>
      <c r="H355" s="171">
        <v>19</v>
      </c>
      <c r="I355" s="172"/>
      <c r="J355" s="173">
        <f>ROUND(I355*H355,2)</f>
        <v>0</v>
      </c>
      <c r="K355" s="169" t="s">
        <v>183</v>
      </c>
      <c r="L355" s="174"/>
      <c r="M355" s="175" t="s">
        <v>1</v>
      </c>
      <c r="N355" s="176" t="s">
        <v>38</v>
      </c>
      <c r="O355" s="68"/>
      <c r="P355" s="177">
        <f>O355*H355</f>
        <v>0</v>
      </c>
      <c r="Q355" s="177">
        <v>0</v>
      </c>
      <c r="R355" s="177">
        <f>Q355*H355</f>
        <v>0</v>
      </c>
      <c r="S355" s="177">
        <v>0</v>
      </c>
      <c r="T355" s="178">
        <f>S355*H355</f>
        <v>0</v>
      </c>
      <c r="U355" s="31"/>
      <c r="V355" s="31"/>
      <c r="W355" s="31"/>
      <c r="X355" s="31"/>
      <c r="Y355" s="31"/>
      <c r="Z355" s="31"/>
      <c r="AA355" s="31"/>
      <c r="AB355" s="31"/>
      <c r="AC355" s="31"/>
      <c r="AD355" s="31"/>
      <c r="AE355" s="31"/>
      <c r="AR355" s="179" t="s">
        <v>268</v>
      </c>
      <c r="AT355" s="179" t="s">
        <v>179</v>
      </c>
      <c r="AU355" s="179" t="s">
        <v>80</v>
      </c>
      <c r="AY355" s="14" t="s">
        <v>185</v>
      </c>
      <c r="BE355" s="180">
        <f>IF(N355="základní",J355,0)</f>
        <v>0</v>
      </c>
      <c r="BF355" s="180">
        <f>IF(N355="snížená",J355,0)</f>
        <v>0</v>
      </c>
      <c r="BG355" s="180">
        <f>IF(N355="zákl. přenesená",J355,0)</f>
        <v>0</v>
      </c>
      <c r="BH355" s="180">
        <f>IF(N355="sníž. přenesená",J355,0)</f>
        <v>0</v>
      </c>
      <c r="BI355" s="180">
        <f>IF(N355="nulová",J355,0)</f>
        <v>0</v>
      </c>
      <c r="BJ355" s="14" t="s">
        <v>80</v>
      </c>
      <c r="BK355" s="180">
        <f>ROUND(I355*H355,2)</f>
        <v>0</v>
      </c>
      <c r="BL355" s="14" t="s">
        <v>268</v>
      </c>
      <c r="BM355" s="179" t="s">
        <v>701</v>
      </c>
    </row>
    <row r="356" spans="1:65" s="2" customFormat="1" ht="11.25">
      <c r="A356" s="31"/>
      <c r="B356" s="32"/>
      <c r="C356" s="33"/>
      <c r="D356" s="181" t="s">
        <v>188</v>
      </c>
      <c r="E356" s="33"/>
      <c r="F356" s="182" t="s">
        <v>700</v>
      </c>
      <c r="G356" s="33"/>
      <c r="H356" s="33"/>
      <c r="I356" s="183"/>
      <c r="J356" s="33"/>
      <c r="K356" s="33"/>
      <c r="L356" s="36"/>
      <c r="M356" s="209"/>
      <c r="N356" s="210"/>
      <c r="O356" s="211"/>
      <c r="P356" s="211"/>
      <c r="Q356" s="211"/>
      <c r="R356" s="211"/>
      <c r="S356" s="211"/>
      <c r="T356" s="212"/>
      <c r="U356" s="31"/>
      <c r="V356" s="31"/>
      <c r="W356" s="31"/>
      <c r="X356" s="31"/>
      <c r="Y356" s="31"/>
      <c r="Z356" s="31"/>
      <c r="AA356" s="31"/>
      <c r="AB356" s="31"/>
      <c r="AC356" s="31"/>
      <c r="AD356" s="31"/>
      <c r="AE356" s="31"/>
      <c r="AT356" s="14" t="s">
        <v>188</v>
      </c>
      <c r="AU356" s="14" t="s">
        <v>80</v>
      </c>
    </row>
    <row r="357" spans="1:65" s="2" customFormat="1" ht="6.95" customHeight="1">
      <c r="A357" s="31"/>
      <c r="B357" s="51"/>
      <c r="C357" s="52"/>
      <c r="D357" s="52"/>
      <c r="E357" s="52"/>
      <c r="F357" s="52"/>
      <c r="G357" s="52"/>
      <c r="H357" s="52"/>
      <c r="I357" s="52"/>
      <c r="J357" s="52"/>
      <c r="K357" s="52"/>
      <c r="L357" s="36"/>
      <c r="M357" s="31"/>
      <c r="O357" s="31"/>
      <c r="P357" s="31"/>
      <c r="Q357" s="31"/>
      <c r="R357" s="31"/>
      <c r="S357" s="31"/>
      <c r="T357" s="31"/>
      <c r="U357" s="31"/>
      <c r="V357" s="31"/>
      <c r="W357" s="31"/>
      <c r="X357" s="31"/>
      <c r="Y357" s="31"/>
      <c r="Z357" s="31"/>
      <c r="AA357" s="31"/>
      <c r="AB357" s="31"/>
      <c r="AC357" s="31"/>
      <c r="AD357" s="31"/>
      <c r="AE357" s="31"/>
    </row>
  </sheetData>
  <sheetProtection algorithmName="SHA-512" hashValue="6Ee/o+Ql1mgeNlggklONOJav0u6p1ug38YcIFGSIuHbqLK6afiWxcNnqqcw5pHKbhYNermaviwRDi0tqkM8g5w==" saltValue="A/J2zJYcyER6GCO8s5DfUXzgiDrnag3HN/yoUPsHPPWMfVDkJnACF6GuXmFyWtp+/TKtglZmtnAsmCJ1Jp2UwQ==" spinCount="100000" sheet="1" objects="1" scenarios="1" formatColumns="0" formatRows="0" autoFilter="0"/>
  <autoFilter ref="C120:K35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90</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1" customFormat="1" ht="12" customHeight="1">
      <c r="B8" s="17"/>
      <c r="D8" s="116" t="s">
        <v>156</v>
      </c>
      <c r="L8" s="17"/>
    </row>
    <row r="9" spans="1:46" s="2" customFormat="1" ht="16.5" customHeight="1">
      <c r="A9" s="31"/>
      <c r="B9" s="36"/>
      <c r="C9" s="31"/>
      <c r="D9" s="31"/>
      <c r="E9" s="266" t="s">
        <v>157</v>
      </c>
      <c r="F9" s="268"/>
      <c r="G9" s="268"/>
      <c r="H9" s="268"/>
      <c r="I9" s="31"/>
      <c r="J9" s="31"/>
      <c r="K9" s="31"/>
      <c r="L9" s="48"/>
      <c r="S9" s="31"/>
      <c r="T9" s="31"/>
      <c r="U9" s="31"/>
      <c r="V9" s="31"/>
      <c r="W9" s="31"/>
      <c r="X9" s="31"/>
      <c r="Y9" s="31"/>
      <c r="Z9" s="31"/>
      <c r="AA9" s="31"/>
      <c r="AB9" s="31"/>
      <c r="AC9" s="31"/>
      <c r="AD9" s="31"/>
      <c r="AE9" s="31"/>
    </row>
    <row r="10" spans="1:46" s="2" customFormat="1" ht="12" customHeight="1">
      <c r="A10" s="31"/>
      <c r="B10" s="36"/>
      <c r="C10" s="31"/>
      <c r="D10" s="116" t="s">
        <v>158</v>
      </c>
      <c r="E10" s="31"/>
      <c r="F10" s="31"/>
      <c r="G10" s="31"/>
      <c r="H10" s="31"/>
      <c r="I10" s="31"/>
      <c r="J10" s="31"/>
      <c r="K10" s="31"/>
      <c r="L10" s="48"/>
      <c r="S10" s="31"/>
      <c r="T10" s="31"/>
      <c r="U10" s="31"/>
      <c r="V10" s="31"/>
      <c r="W10" s="31"/>
      <c r="X10" s="31"/>
      <c r="Y10" s="31"/>
      <c r="Z10" s="31"/>
      <c r="AA10" s="31"/>
      <c r="AB10" s="31"/>
      <c r="AC10" s="31"/>
      <c r="AD10" s="31"/>
      <c r="AE10" s="31"/>
    </row>
    <row r="11" spans="1:46" s="2" customFormat="1" ht="16.5" customHeight="1">
      <c r="A11" s="31"/>
      <c r="B11" s="36"/>
      <c r="C11" s="31"/>
      <c r="D11" s="31"/>
      <c r="E11" s="269" t="s">
        <v>702</v>
      </c>
      <c r="F11" s="268"/>
      <c r="G11" s="268"/>
      <c r="H11" s="268"/>
      <c r="I11" s="31"/>
      <c r="J11" s="31"/>
      <c r="K11" s="31"/>
      <c r="L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48"/>
      <c r="S12" s="31"/>
      <c r="T12" s="31"/>
      <c r="U12" s="31"/>
      <c r="V12" s="31"/>
      <c r="W12" s="31"/>
      <c r="X12" s="31"/>
      <c r="Y12" s="31"/>
      <c r="Z12" s="31"/>
      <c r="AA12" s="31"/>
      <c r="AB12" s="31"/>
      <c r="AC12" s="31"/>
      <c r="AD12" s="31"/>
      <c r="AE12" s="31"/>
    </row>
    <row r="13" spans="1:46" s="2" customFormat="1" ht="12" customHeight="1">
      <c r="A13" s="31"/>
      <c r="B13" s="36"/>
      <c r="C13" s="31"/>
      <c r="D13" s="116" t="s">
        <v>18</v>
      </c>
      <c r="E13" s="31"/>
      <c r="F13" s="107" t="s">
        <v>1</v>
      </c>
      <c r="G13" s="31"/>
      <c r="H13" s="31"/>
      <c r="I13" s="116" t="s">
        <v>19</v>
      </c>
      <c r="J13" s="107" t="s">
        <v>1</v>
      </c>
      <c r="K13" s="31"/>
      <c r="L13" s="48"/>
      <c r="S13" s="31"/>
      <c r="T13" s="31"/>
      <c r="U13" s="31"/>
      <c r="V13" s="31"/>
      <c r="W13" s="31"/>
      <c r="X13" s="31"/>
      <c r="Y13" s="31"/>
      <c r="Z13" s="31"/>
      <c r="AA13" s="31"/>
      <c r="AB13" s="31"/>
      <c r="AC13" s="31"/>
      <c r="AD13" s="31"/>
      <c r="AE13" s="31"/>
    </row>
    <row r="14" spans="1:46" s="2" customFormat="1" ht="12" customHeight="1">
      <c r="A14" s="31"/>
      <c r="B14" s="36"/>
      <c r="C14" s="31"/>
      <c r="D14" s="116" t="s">
        <v>20</v>
      </c>
      <c r="E14" s="31"/>
      <c r="F14" s="107" t="s">
        <v>21</v>
      </c>
      <c r="G14" s="31"/>
      <c r="H14" s="31"/>
      <c r="I14" s="116" t="s">
        <v>22</v>
      </c>
      <c r="J14" s="117">
        <f>'Rekapitulace stavby'!AN8</f>
        <v>0</v>
      </c>
      <c r="K14" s="31"/>
      <c r="L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48"/>
      <c r="S15" s="31"/>
      <c r="T15" s="31"/>
      <c r="U15" s="31"/>
      <c r="V15" s="31"/>
      <c r="W15" s="31"/>
      <c r="X15" s="31"/>
      <c r="Y15" s="31"/>
      <c r="Z15" s="31"/>
      <c r="AA15" s="31"/>
      <c r="AB15" s="31"/>
      <c r="AC15" s="31"/>
      <c r="AD15" s="31"/>
      <c r="AE15" s="31"/>
    </row>
    <row r="16" spans="1:46" s="2" customFormat="1" ht="12" customHeight="1">
      <c r="A16" s="31"/>
      <c r="B16" s="36"/>
      <c r="C16" s="31"/>
      <c r="D16" s="116" t="s">
        <v>23</v>
      </c>
      <c r="E16" s="31"/>
      <c r="F16" s="31"/>
      <c r="G16" s="31"/>
      <c r="H16" s="31"/>
      <c r="I16" s="116" t="s">
        <v>24</v>
      </c>
      <c r="J16" s="107" t="str">
        <f>IF('Rekapitulace stavby'!AN10="","",'Rekapitulace stavby'!AN10)</f>
        <v/>
      </c>
      <c r="K16" s="31"/>
      <c r="L16" s="48"/>
      <c r="S16" s="31"/>
      <c r="T16" s="31"/>
      <c r="U16" s="31"/>
      <c r="V16" s="31"/>
      <c r="W16" s="31"/>
      <c r="X16" s="31"/>
      <c r="Y16" s="31"/>
      <c r="Z16" s="31"/>
      <c r="AA16" s="31"/>
      <c r="AB16" s="31"/>
      <c r="AC16" s="31"/>
      <c r="AD16" s="31"/>
      <c r="AE16" s="31"/>
    </row>
    <row r="17" spans="1:31" s="2" customFormat="1" ht="18" customHeight="1">
      <c r="A17" s="31"/>
      <c r="B17" s="36"/>
      <c r="C17" s="31"/>
      <c r="D17" s="31"/>
      <c r="E17" s="107" t="str">
        <f>IF('Rekapitulace stavby'!E11="","",'Rekapitulace stavby'!E11)</f>
        <v xml:space="preserve"> </v>
      </c>
      <c r="F17" s="31"/>
      <c r="G17" s="31"/>
      <c r="H17" s="31"/>
      <c r="I17" s="116" t="s">
        <v>26</v>
      </c>
      <c r="J17" s="107" t="str">
        <f>IF('Rekapitulace stavby'!AN11="","",'Rekapitulace stavby'!AN11)</f>
        <v/>
      </c>
      <c r="K17" s="31"/>
      <c r="L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48"/>
      <c r="S18" s="31"/>
      <c r="T18" s="31"/>
      <c r="U18" s="31"/>
      <c r="V18" s="31"/>
      <c r="W18" s="31"/>
      <c r="X18" s="31"/>
      <c r="Y18" s="31"/>
      <c r="Z18" s="31"/>
      <c r="AA18" s="31"/>
      <c r="AB18" s="31"/>
      <c r="AC18" s="31"/>
      <c r="AD18" s="31"/>
      <c r="AE18" s="31"/>
    </row>
    <row r="19" spans="1:31" s="2" customFormat="1" ht="12" customHeight="1">
      <c r="A19" s="31"/>
      <c r="B19" s="36"/>
      <c r="C19" s="31"/>
      <c r="D19" s="116" t="s">
        <v>27</v>
      </c>
      <c r="E19" s="31"/>
      <c r="F19" s="31"/>
      <c r="G19" s="31"/>
      <c r="H19" s="31"/>
      <c r="I19" s="116" t="s">
        <v>24</v>
      </c>
      <c r="J19" s="27" t="str">
        <f>'Rekapitulace stavby'!AN13</f>
        <v>Vyplň údaj</v>
      </c>
      <c r="K19" s="31"/>
      <c r="L19" s="48"/>
      <c r="S19" s="31"/>
      <c r="T19" s="31"/>
      <c r="U19" s="31"/>
      <c r="V19" s="31"/>
      <c r="W19" s="31"/>
      <c r="X19" s="31"/>
      <c r="Y19" s="31"/>
      <c r="Z19" s="31"/>
      <c r="AA19" s="31"/>
      <c r="AB19" s="31"/>
      <c r="AC19" s="31"/>
      <c r="AD19" s="31"/>
      <c r="AE19" s="31"/>
    </row>
    <row r="20" spans="1:31" s="2" customFormat="1" ht="18" customHeight="1">
      <c r="A20" s="31"/>
      <c r="B20" s="36"/>
      <c r="C20" s="31"/>
      <c r="D20" s="31"/>
      <c r="E20" s="270" t="str">
        <f>'Rekapitulace stavby'!E14</f>
        <v>Vyplň údaj</v>
      </c>
      <c r="F20" s="271"/>
      <c r="G20" s="271"/>
      <c r="H20" s="271"/>
      <c r="I20" s="116" t="s">
        <v>26</v>
      </c>
      <c r="J20" s="27" t="str">
        <f>'Rekapitulace stavby'!AN14</f>
        <v>Vyplň údaj</v>
      </c>
      <c r="K20" s="31"/>
      <c r="L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48"/>
      <c r="S21" s="31"/>
      <c r="T21" s="31"/>
      <c r="U21" s="31"/>
      <c r="V21" s="31"/>
      <c r="W21" s="31"/>
      <c r="X21" s="31"/>
      <c r="Y21" s="31"/>
      <c r="Z21" s="31"/>
      <c r="AA21" s="31"/>
      <c r="AB21" s="31"/>
      <c r="AC21" s="31"/>
      <c r="AD21" s="31"/>
      <c r="AE21" s="31"/>
    </row>
    <row r="22" spans="1:31" s="2" customFormat="1" ht="12" customHeight="1">
      <c r="A22" s="31"/>
      <c r="B22" s="36"/>
      <c r="C22" s="31"/>
      <c r="D22" s="116" t="s">
        <v>29</v>
      </c>
      <c r="E22" s="31"/>
      <c r="F22" s="31"/>
      <c r="G22" s="31"/>
      <c r="H22" s="31"/>
      <c r="I22" s="116" t="s">
        <v>24</v>
      </c>
      <c r="J22" s="107" t="str">
        <f>IF('Rekapitulace stavby'!AN16="","",'Rekapitulace stavby'!AN16)</f>
        <v/>
      </c>
      <c r="K22" s="31"/>
      <c r="L22" s="48"/>
      <c r="S22" s="31"/>
      <c r="T22" s="31"/>
      <c r="U22" s="31"/>
      <c r="V22" s="31"/>
      <c r="W22" s="31"/>
      <c r="X22" s="31"/>
      <c r="Y22" s="31"/>
      <c r="Z22" s="31"/>
      <c r="AA22" s="31"/>
      <c r="AB22" s="31"/>
      <c r="AC22" s="31"/>
      <c r="AD22" s="31"/>
      <c r="AE22" s="31"/>
    </row>
    <row r="23" spans="1:31" s="2" customFormat="1" ht="18" customHeight="1">
      <c r="A23" s="31"/>
      <c r="B23" s="36"/>
      <c r="C23" s="31"/>
      <c r="D23" s="31"/>
      <c r="E23" s="107" t="str">
        <f>IF('Rekapitulace stavby'!E17="","",'Rekapitulace stavby'!E17)</f>
        <v xml:space="preserve"> </v>
      </c>
      <c r="F23" s="31"/>
      <c r="G23" s="31"/>
      <c r="H23" s="31"/>
      <c r="I23" s="116" t="s">
        <v>26</v>
      </c>
      <c r="J23" s="107" t="str">
        <f>IF('Rekapitulace stavby'!AN17="","",'Rekapitulace stavby'!AN17)</f>
        <v/>
      </c>
      <c r="K23" s="31"/>
      <c r="L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48"/>
      <c r="S24" s="31"/>
      <c r="T24" s="31"/>
      <c r="U24" s="31"/>
      <c r="V24" s="31"/>
      <c r="W24" s="31"/>
      <c r="X24" s="31"/>
      <c r="Y24" s="31"/>
      <c r="Z24" s="31"/>
      <c r="AA24" s="31"/>
      <c r="AB24" s="31"/>
      <c r="AC24" s="31"/>
      <c r="AD24" s="31"/>
      <c r="AE24" s="31"/>
    </row>
    <row r="25" spans="1:31" s="2" customFormat="1" ht="12" customHeight="1">
      <c r="A25" s="31"/>
      <c r="B25" s="36"/>
      <c r="C25" s="31"/>
      <c r="D25" s="116" t="s">
        <v>31</v>
      </c>
      <c r="E25" s="31"/>
      <c r="F25" s="31"/>
      <c r="G25" s="31"/>
      <c r="H25" s="31"/>
      <c r="I25" s="116" t="s">
        <v>24</v>
      </c>
      <c r="J25" s="107" t="str">
        <f>IF('Rekapitulace stavby'!AN19="","",'Rekapitulace stavby'!AN19)</f>
        <v/>
      </c>
      <c r="K25" s="31"/>
      <c r="L25" s="48"/>
      <c r="S25" s="31"/>
      <c r="T25" s="31"/>
      <c r="U25" s="31"/>
      <c r="V25" s="31"/>
      <c r="W25" s="31"/>
      <c r="X25" s="31"/>
      <c r="Y25" s="31"/>
      <c r="Z25" s="31"/>
      <c r="AA25" s="31"/>
      <c r="AB25" s="31"/>
      <c r="AC25" s="31"/>
      <c r="AD25" s="31"/>
      <c r="AE25" s="31"/>
    </row>
    <row r="26" spans="1:31" s="2" customFormat="1" ht="18" customHeight="1">
      <c r="A26" s="31"/>
      <c r="B26" s="36"/>
      <c r="C26" s="31"/>
      <c r="D26" s="31"/>
      <c r="E26" s="107" t="str">
        <f>IF('Rekapitulace stavby'!E20="","",'Rekapitulace stavby'!E20)</f>
        <v xml:space="preserve"> </v>
      </c>
      <c r="F26" s="31"/>
      <c r="G26" s="31"/>
      <c r="H26" s="31"/>
      <c r="I26" s="116" t="s">
        <v>26</v>
      </c>
      <c r="J26" s="107" t="str">
        <f>IF('Rekapitulace stavby'!AN20="","",'Rekapitulace stavby'!AN20)</f>
        <v/>
      </c>
      <c r="K26" s="31"/>
      <c r="L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48"/>
      <c r="S27" s="31"/>
      <c r="T27" s="31"/>
      <c r="U27" s="31"/>
      <c r="V27" s="31"/>
      <c r="W27" s="31"/>
      <c r="X27" s="31"/>
      <c r="Y27" s="31"/>
      <c r="Z27" s="31"/>
      <c r="AA27" s="31"/>
      <c r="AB27" s="31"/>
      <c r="AC27" s="31"/>
      <c r="AD27" s="31"/>
      <c r="AE27" s="31"/>
    </row>
    <row r="28" spans="1:31" s="2" customFormat="1" ht="12" customHeight="1">
      <c r="A28" s="31"/>
      <c r="B28" s="36"/>
      <c r="C28" s="31"/>
      <c r="D28" s="116" t="s">
        <v>32</v>
      </c>
      <c r="E28" s="31"/>
      <c r="F28" s="31"/>
      <c r="G28" s="31"/>
      <c r="H28" s="31"/>
      <c r="I28" s="31"/>
      <c r="J28" s="31"/>
      <c r="K28" s="31"/>
      <c r="L28" s="48"/>
      <c r="S28" s="31"/>
      <c r="T28" s="31"/>
      <c r="U28" s="31"/>
      <c r="V28" s="31"/>
      <c r="W28" s="31"/>
      <c r="X28" s="31"/>
      <c r="Y28" s="31"/>
      <c r="Z28" s="31"/>
      <c r="AA28" s="31"/>
      <c r="AB28" s="31"/>
      <c r="AC28" s="31"/>
      <c r="AD28" s="31"/>
      <c r="AE28" s="31"/>
    </row>
    <row r="29" spans="1:31" s="8" customFormat="1" ht="16.5" customHeight="1">
      <c r="A29" s="118"/>
      <c r="B29" s="119"/>
      <c r="C29" s="118"/>
      <c r="D29" s="118"/>
      <c r="E29" s="272" t="s">
        <v>1</v>
      </c>
      <c r="F29" s="272"/>
      <c r="G29" s="272"/>
      <c r="H29" s="272"/>
      <c r="I29" s="118"/>
      <c r="J29" s="118"/>
      <c r="K29" s="118"/>
      <c r="L29" s="120"/>
      <c r="S29" s="118"/>
      <c r="T29" s="118"/>
      <c r="U29" s="118"/>
      <c r="V29" s="118"/>
      <c r="W29" s="118"/>
      <c r="X29" s="118"/>
      <c r="Y29" s="118"/>
      <c r="Z29" s="118"/>
      <c r="AA29" s="118"/>
      <c r="AB29" s="118"/>
      <c r="AC29" s="118"/>
      <c r="AD29" s="118"/>
      <c r="AE29" s="118"/>
    </row>
    <row r="30" spans="1:31" s="2" customFormat="1" ht="6.95" customHeight="1">
      <c r="A30" s="31"/>
      <c r="B30" s="36"/>
      <c r="C30" s="31"/>
      <c r="D30" s="31"/>
      <c r="E30" s="31"/>
      <c r="F30" s="31"/>
      <c r="G30" s="31"/>
      <c r="H30" s="31"/>
      <c r="I30" s="31"/>
      <c r="J30" s="31"/>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25.35" customHeight="1">
      <c r="A32" s="31"/>
      <c r="B32" s="36"/>
      <c r="C32" s="31"/>
      <c r="D32" s="122" t="s">
        <v>33</v>
      </c>
      <c r="E32" s="31"/>
      <c r="F32" s="31"/>
      <c r="G32" s="31"/>
      <c r="H32" s="31"/>
      <c r="I32" s="31"/>
      <c r="J32" s="123">
        <f>ROUND(J123, 2)</f>
        <v>0</v>
      </c>
      <c r="K32" s="31"/>
      <c r="L32" s="48"/>
      <c r="S32" s="31"/>
      <c r="T32" s="31"/>
      <c r="U32" s="31"/>
      <c r="V32" s="31"/>
      <c r="W32" s="31"/>
      <c r="X32" s="31"/>
      <c r="Y32" s="31"/>
      <c r="Z32" s="31"/>
      <c r="AA32" s="31"/>
      <c r="AB32" s="31"/>
      <c r="AC32" s="31"/>
      <c r="AD32" s="31"/>
      <c r="AE32" s="31"/>
    </row>
    <row r="33" spans="1:31" s="2" customFormat="1" ht="6.95" customHeight="1">
      <c r="A33" s="31"/>
      <c r="B33" s="36"/>
      <c r="C33" s="31"/>
      <c r="D33" s="121"/>
      <c r="E33" s="121"/>
      <c r="F33" s="121"/>
      <c r="G33" s="121"/>
      <c r="H33" s="121"/>
      <c r="I33" s="121"/>
      <c r="J33" s="121"/>
      <c r="K33" s="121"/>
      <c r="L33" s="48"/>
      <c r="S33" s="31"/>
      <c r="T33" s="31"/>
      <c r="U33" s="31"/>
      <c r="V33" s="31"/>
      <c r="W33" s="31"/>
      <c r="X33" s="31"/>
      <c r="Y33" s="31"/>
      <c r="Z33" s="31"/>
      <c r="AA33" s="31"/>
      <c r="AB33" s="31"/>
      <c r="AC33" s="31"/>
      <c r="AD33" s="31"/>
      <c r="AE33" s="31"/>
    </row>
    <row r="34" spans="1:31" s="2" customFormat="1" ht="14.45" customHeight="1">
      <c r="A34" s="31"/>
      <c r="B34" s="36"/>
      <c r="C34" s="31"/>
      <c r="D34" s="31"/>
      <c r="E34" s="31"/>
      <c r="F34" s="124" t="s">
        <v>35</v>
      </c>
      <c r="G34" s="31"/>
      <c r="H34" s="31"/>
      <c r="I34" s="124" t="s">
        <v>34</v>
      </c>
      <c r="J34" s="124" t="s">
        <v>36</v>
      </c>
      <c r="K34" s="31"/>
      <c r="L34" s="48"/>
      <c r="S34" s="31"/>
      <c r="T34" s="31"/>
      <c r="U34" s="31"/>
      <c r="V34" s="31"/>
      <c r="W34" s="31"/>
      <c r="X34" s="31"/>
      <c r="Y34" s="31"/>
      <c r="Z34" s="31"/>
      <c r="AA34" s="31"/>
      <c r="AB34" s="31"/>
      <c r="AC34" s="31"/>
      <c r="AD34" s="31"/>
      <c r="AE34" s="31"/>
    </row>
    <row r="35" spans="1:31" s="2" customFormat="1" ht="14.45" customHeight="1">
      <c r="A35" s="31"/>
      <c r="B35" s="36"/>
      <c r="C35" s="31"/>
      <c r="D35" s="125" t="s">
        <v>37</v>
      </c>
      <c r="E35" s="116" t="s">
        <v>38</v>
      </c>
      <c r="F35" s="126">
        <f>ROUND((SUM(BE123:BE142)),  2)</f>
        <v>0</v>
      </c>
      <c r="G35" s="31"/>
      <c r="H35" s="31"/>
      <c r="I35" s="127">
        <v>0.21</v>
      </c>
      <c r="J35" s="126">
        <f>ROUND(((SUM(BE123:BE142))*I35),  2)</f>
        <v>0</v>
      </c>
      <c r="K35" s="31"/>
      <c r="L35" s="48"/>
      <c r="S35" s="31"/>
      <c r="T35" s="31"/>
      <c r="U35" s="31"/>
      <c r="V35" s="31"/>
      <c r="W35" s="31"/>
      <c r="X35" s="31"/>
      <c r="Y35" s="31"/>
      <c r="Z35" s="31"/>
      <c r="AA35" s="31"/>
      <c r="AB35" s="31"/>
      <c r="AC35" s="31"/>
      <c r="AD35" s="31"/>
      <c r="AE35" s="31"/>
    </row>
    <row r="36" spans="1:31" s="2" customFormat="1" ht="14.45" customHeight="1">
      <c r="A36" s="31"/>
      <c r="B36" s="36"/>
      <c r="C36" s="31"/>
      <c r="D36" s="31"/>
      <c r="E36" s="116" t="s">
        <v>39</v>
      </c>
      <c r="F36" s="126">
        <f>ROUND((SUM(BF123:BF142)),  2)</f>
        <v>0</v>
      </c>
      <c r="G36" s="31"/>
      <c r="H36" s="31"/>
      <c r="I36" s="127">
        <v>0.15</v>
      </c>
      <c r="J36" s="126">
        <f>ROUND(((SUM(BF123:BF142))*I36),  2)</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40</v>
      </c>
      <c r="F37" s="126">
        <f>ROUND((SUM(BG123:BG142)),  2)</f>
        <v>0</v>
      </c>
      <c r="G37" s="31"/>
      <c r="H37" s="31"/>
      <c r="I37" s="127">
        <v>0.21</v>
      </c>
      <c r="J37" s="126">
        <f>0</f>
        <v>0</v>
      </c>
      <c r="K37" s="31"/>
      <c r="L37" s="48"/>
      <c r="S37" s="31"/>
      <c r="T37" s="31"/>
      <c r="U37" s="31"/>
      <c r="V37" s="31"/>
      <c r="W37" s="31"/>
      <c r="X37" s="31"/>
      <c r="Y37" s="31"/>
      <c r="Z37" s="31"/>
      <c r="AA37" s="31"/>
      <c r="AB37" s="31"/>
      <c r="AC37" s="31"/>
      <c r="AD37" s="31"/>
      <c r="AE37" s="31"/>
    </row>
    <row r="38" spans="1:31" s="2" customFormat="1" ht="14.45" hidden="1" customHeight="1">
      <c r="A38" s="31"/>
      <c r="B38" s="36"/>
      <c r="C38" s="31"/>
      <c r="D38" s="31"/>
      <c r="E38" s="116" t="s">
        <v>41</v>
      </c>
      <c r="F38" s="126">
        <f>ROUND((SUM(BH123:BH142)),  2)</f>
        <v>0</v>
      </c>
      <c r="G38" s="31"/>
      <c r="H38" s="31"/>
      <c r="I38" s="127">
        <v>0.15</v>
      </c>
      <c r="J38" s="126">
        <f>0</f>
        <v>0</v>
      </c>
      <c r="K38" s="31"/>
      <c r="L38" s="48"/>
      <c r="S38" s="31"/>
      <c r="T38" s="31"/>
      <c r="U38" s="31"/>
      <c r="V38" s="31"/>
      <c r="W38" s="31"/>
      <c r="X38" s="31"/>
      <c r="Y38" s="31"/>
      <c r="Z38" s="31"/>
      <c r="AA38" s="31"/>
      <c r="AB38" s="31"/>
      <c r="AC38" s="31"/>
      <c r="AD38" s="31"/>
      <c r="AE38" s="31"/>
    </row>
    <row r="39" spans="1:31" s="2" customFormat="1" ht="14.45" hidden="1" customHeight="1">
      <c r="A39" s="31"/>
      <c r="B39" s="36"/>
      <c r="C39" s="31"/>
      <c r="D39" s="31"/>
      <c r="E39" s="116" t="s">
        <v>42</v>
      </c>
      <c r="F39" s="126">
        <f>ROUND((SUM(BI123:BI142)),  2)</f>
        <v>0</v>
      </c>
      <c r="G39" s="31"/>
      <c r="H39" s="31"/>
      <c r="I39" s="127">
        <v>0</v>
      </c>
      <c r="J39" s="126">
        <f>0</f>
        <v>0</v>
      </c>
      <c r="K39" s="31"/>
      <c r="L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2" customFormat="1" ht="25.35" customHeight="1">
      <c r="A41" s="31"/>
      <c r="B41" s="36"/>
      <c r="C41" s="128"/>
      <c r="D41" s="129" t="s">
        <v>43</v>
      </c>
      <c r="E41" s="130"/>
      <c r="F41" s="130"/>
      <c r="G41" s="131" t="s">
        <v>44</v>
      </c>
      <c r="H41" s="132" t="s">
        <v>45</v>
      </c>
      <c r="I41" s="130"/>
      <c r="J41" s="133">
        <f>SUM(J32:J39)</f>
        <v>0</v>
      </c>
      <c r="K41" s="134"/>
      <c r="L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48"/>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31"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31"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31"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31"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31" s="1" customFormat="1" ht="12" customHeight="1">
      <c r="B86" s="18"/>
      <c r="C86" s="26" t="s">
        <v>156</v>
      </c>
      <c r="D86" s="19"/>
      <c r="E86" s="19"/>
      <c r="F86" s="19"/>
      <c r="G86" s="19"/>
      <c r="H86" s="19"/>
      <c r="I86" s="19"/>
      <c r="J86" s="19"/>
      <c r="K86" s="19"/>
      <c r="L86" s="17"/>
    </row>
    <row r="87" spans="1:31" s="2" customFormat="1" ht="16.5" customHeight="1">
      <c r="A87" s="31"/>
      <c r="B87" s="32"/>
      <c r="C87" s="33"/>
      <c r="D87" s="33"/>
      <c r="E87" s="273" t="s">
        <v>157</v>
      </c>
      <c r="F87" s="275"/>
      <c r="G87" s="275"/>
      <c r="H87" s="275"/>
      <c r="I87" s="33"/>
      <c r="J87" s="33"/>
      <c r="K87" s="33"/>
      <c r="L87" s="48"/>
      <c r="S87" s="31"/>
      <c r="T87" s="31"/>
      <c r="U87" s="31"/>
      <c r="V87" s="31"/>
      <c r="W87" s="31"/>
      <c r="X87" s="31"/>
      <c r="Y87" s="31"/>
      <c r="Z87" s="31"/>
      <c r="AA87" s="31"/>
      <c r="AB87" s="31"/>
      <c r="AC87" s="31"/>
      <c r="AD87" s="31"/>
      <c r="AE87" s="31"/>
    </row>
    <row r="88" spans="1:31" s="2" customFormat="1" ht="12" customHeight="1">
      <c r="A88" s="31"/>
      <c r="B88" s="32"/>
      <c r="C88" s="26" t="s">
        <v>158</v>
      </c>
      <c r="D88" s="33"/>
      <c r="E88" s="33"/>
      <c r="F88" s="33"/>
      <c r="G88" s="33"/>
      <c r="H88" s="33"/>
      <c r="I88" s="33"/>
      <c r="J88" s="33"/>
      <c r="K88" s="33"/>
      <c r="L88" s="48"/>
      <c r="S88" s="31"/>
      <c r="T88" s="31"/>
      <c r="U88" s="31"/>
      <c r="V88" s="31"/>
      <c r="W88" s="31"/>
      <c r="X88" s="31"/>
      <c r="Y88" s="31"/>
      <c r="Z88" s="31"/>
      <c r="AA88" s="31"/>
      <c r="AB88" s="31"/>
      <c r="AC88" s="31"/>
      <c r="AD88" s="31"/>
      <c r="AE88" s="31"/>
    </row>
    <row r="89" spans="1:31" s="2" customFormat="1" ht="16.5" customHeight="1">
      <c r="A89" s="31"/>
      <c r="B89" s="32"/>
      <c r="C89" s="33"/>
      <c r="D89" s="33"/>
      <c r="E89" s="221" t="str">
        <f>E11</f>
        <v>PS 01.2 - Oprava navazujících TZZ</v>
      </c>
      <c r="F89" s="275"/>
      <c r="G89" s="275"/>
      <c r="H89" s="275"/>
      <c r="I89" s="33"/>
      <c r="J89" s="33"/>
      <c r="K89" s="33"/>
      <c r="L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31" s="2" customFormat="1" ht="12" customHeight="1">
      <c r="A91" s="31"/>
      <c r="B91" s="32"/>
      <c r="C91" s="26" t="s">
        <v>20</v>
      </c>
      <c r="D91" s="33"/>
      <c r="E91" s="33"/>
      <c r="F91" s="24" t="str">
        <f>F14</f>
        <v>Tlumačov</v>
      </c>
      <c r="G91" s="33"/>
      <c r="H91" s="33"/>
      <c r="I91" s="26" t="s">
        <v>22</v>
      </c>
      <c r="J91" s="63">
        <f>IF(J14="","",J14)</f>
        <v>0</v>
      </c>
      <c r="K91" s="33"/>
      <c r="L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48"/>
      <c r="S92" s="31"/>
      <c r="T92" s="31"/>
      <c r="U92" s="31"/>
      <c r="V92" s="31"/>
      <c r="W92" s="31"/>
      <c r="X92" s="31"/>
      <c r="Y92" s="31"/>
      <c r="Z92" s="31"/>
      <c r="AA92" s="31"/>
      <c r="AB92" s="31"/>
      <c r="AC92" s="31"/>
      <c r="AD92" s="31"/>
      <c r="AE92" s="31"/>
    </row>
    <row r="93" spans="1:31" s="2" customFormat="1" ht="15.2" customHeight="1">
      <c r="A93" s="31"/>
      <c r="B93" s="32"/>
      <c r="C93" s="26" t="s">
        <v>23</v>
      </c>
      <c r="D93" s="33"/>
      <c r="E93" s="33"/>
      <c r="F93" s="24" t="str">
        <f>E17</f>
        <v xml:space="preserve"> </v>
      </c>
      <c r="G93" s="33"/>
      <c r="H93" s="33"/>
      <c r="I93" s="26" t="s">
        <v>29</v>
      </c>
      <c r="J93" s="29" t="str">
        <f>E23</f>
        <v xml:space="preserve"> </v>
      </c>
      <c r="K93" s="33"/>
      <c r="L93" s="48"/>
      <c r="S93" s="31"/>
      <c r="T93" s="31"/>
      <c r="U93" s="31"/>
      <c r="V93" s="31"/>
      <c r="W93" s="31"/>
      <c r="X93" s="31"/>
      <c r="Y93" s="31"/>
      <c r="Z93" s="31"/>
      <c r="AA93" s="31"/>
      <c r="AB93" s="31"/>
      <c r="AC93" s="31"/>
      <c r="AD93" s="31"/>
      <c r="AE93" s="31"/>
    </row>
    <row r="94" spans="1:31" s="2" customFormat="1" ht="15.2" customHeight="1">
      <c r="A94" s="31"/>
      <c r="B94" s="32"/>
      <c r="C94" s="26" t="s">
        <v>27</v>
      </c>
      <c r="D94" s="33"/>
      <c r="E94" s="33"/>
      <c r="F94" s="24" t="str">
        <f>IF(E20="","",E20)</f>
        <v>Vyplň údaj</v>
      </c>
      <c r="G94" s="33"/>
      <c r="H94" s="33"/>
      <c r="I94" s="26" t="s">
        <v>31</v>
      </c>
      <c r="J94" s="29" t="str">
        <f>E26</f>
        <v xml:space="preserve"> </v>
      </c>
      <c r="K94" s="33"/>
      <c r="L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31" s="2" customFormat="1" ht="29.25" customHeight="1">
      <c r="A96" s="31"/>
      <c r="B96" s="32"/>
      <c r="C96" s="146" t="s">
        <v>161</v>
      </c>
      <c r="D96" s="147"/>
      <c r="E96" s="147"/>
      <c r="F96" s="147"/>
      <c r="G96" s="147"/>
      <c r="H96" s="147"/>
      <c r="I96" s="147"/>
      <c r="J96" s="148" t="s">
        <v>162</v>
      </c>
      <c r="K96" s="147"/>
      <c r="L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48"/>
      <c r="S97" s="31"/>
      <c r="T97" s="31"/>
      <c r="U97" s="31"/>
      <c r="V97" s="31"/>
      <c r="W97" s="31"/>
      <c r="X97" s="31"/>
      <c r="Y97" s="31"/>
      <c r="Z97" s="31"/>
      <c r="AA97" s="31"/>
      <c r="AB97" s="31"/>
      <c r="AC97" s="31"/>
      <c r="AD97" s="31"/>
      <c r="AE97" s="31"/>
    </row>
    <row r="98" spans="1:47" s="2" customFormat="1" ht="22.9" customHeight="1">
      <c r="A98" s="31"/>
      <c r="B98" s="32"/>
      <c r="C98" s="149" t="s">
        <v>163</v>
      </c>
      <c r="D98" s="33"/>
      <c r="E98" s="33"/>
      <c r="F98" s="33"/>
      <c r="G98" s="33"/>
      <c r="H98" s="33"/>
      <c r="I98" s="33"/>
      <c r="J98" s="81">
        <f>J123</f>
        <v>0</v>
      </c>
      <c r="K98" s="33"/>
      <c r="L98" s="48"/>
      <c r="S98" s="31"/>
      <c r="T98" s="31"/>
      <c r="U98" s="31"/>
      <c r="V98" s="31"/>
      <c r="W98" s="31"/>
      <c r="X98" s="31"/>
      <c r="Y98" s="31"/>
      <c r="Z98" s="31"/>
      <c r="AA98" s="31"/>
      <c r="AB98" s="31"/>
      <c r="AC98" s="31"/>
      <c r="AD98" s="31"/>
      <c r="AE98" s="31"/>
      <c r="AU98" s="14" t="s">
        <v>164</v>
      </c>
    </row>
    <row r="99" spans="1:47" s="9" customFormat="1" ht="24.95" customHeight="1">
      <c r="B99" s="150"/>
      <c r="C99" s="151"/>
      <c r="D99" s="152" t="s">
        <v>703</v>
      </c>
      <c r="E99" s="153"/>
      <c r="F99" s="153"/>
      <c r="G99" s="153"/>
      <c r="H99" s="153"/>
      <c r="I99" s="153"/>
      <c r="J99" s="154">
        <f>J124</f>
        <v>0</v>
      </c>
      <c r="K99" s="151"/>
      <c r="L99" s="155"/>
    </row>
    <row r="100" spans="1:47" s="12" customFormat="1" ht="19.899999999999999" customHeight="1">
      <c r="B100" s="213"/>
      <c r="C100" s="101"/>
      <c r="D100" s="214" t="s">
        <v>704</v>
      </c>
      <c r="E100" s="215"/>
      <c r="F100" s="215"/>
      <c r="G100" s="215"/>
      <c r="H100" s="215"/>
      <c r="I100" s="215"/>
      <c r="J100" s="216">
        <f>J125</f>
        <v>0</v>
      </c>
      <c r="K100" s="101"/>
      <c r="L100" s="217"/>
    </row>
    <row r="101" spans="1:47" s="9" customFormat="1" ht="24.95" customHeight="1">
      <c r="B101" s="150"/>
      <c r="C101" s="151"/>
      <c r="D101" s="152" t="s">
        <v>165</v>
      </c>
      <c r="E101" s="153"/>
      <c r="F101" s="153"/>
      <c r="G101" s="153"/>
      <c r="H101" s="153"/>
      <c r="I101" s="153"/>
      <c r="J101" s="154">
        <f>J140</f>
        <v>0</v>
      </c>
      <c r="K101" s="151"/>
      <c r="L101" s="155"/>
    </row>
    <row r="102" spans="1:47" s="2" customFormat="1" ht="21.75" customHeight="1">
      <c r="A102" s="31"/>
      <c r="B102" s="32"/>
      <c r="C102" s="33"/>
      <c r="D102" s="33"/>
      <c r="E102" s="33"/>
      <c r="F102" s="33"/>
      <c r="G102" s="33"/>
      <c r="H102" s="33"/>
      <c r="I102" s="33"/>
      <c r="J102" s="33"/>
      <c r="K102" s="33"/>
      <c r="L102" s="48"/>
      <c r="S102" s="31"/>
      <c r="T102" s="31"/>
      <c r="U102" s="31"/>
      <c r="V102" s="31"/>
      <c r="W102" s="31"/>
      <c r="X102" s="31"/>
      <c r="Y102" s="31"/>
      <c r="Z102" s="31"/>
      <c r="AA102" s="31"/>
      <c r="AB102" s="31"/>
      <c r="AC102" s="31"/>
      <c r="AD102" s="31"/>
      <c r="AE102" s="31"/>
    </row>
    <row r="103" spans="1:47" s="2" customFormat="1" ht="6.95" customHeight="1">
      <c r="A103" s="31"/>
      <c r="B103" s="51"/>
      <c r="C103" s="52"/>
      <c r="D103" s="52"/>
      <c r="E103" s="52"/>
      <c r="F103" s="52"/>
      <c r="G103" s="52"/>
      <c r="H103" s="52"/>
      <c r="I103" s="52"/>
      <c r="J103" s="52"/>
      <c r="K103" s="52"/>
      <c r="L103" s="48"/>
      <c r="S103" s="31"/>
      <c r="T103" s="31"/>
      <c r="U103" s="31"/>
      <c r="V103" s="31"/>
      <c r="W103" s="31"/>
      <c r="X103" s="31"/>
      <c r="Y103" s="31"/>
      <c r="Z103" s="31"/>
      <c r="AA103" s="31"/>
      <c r="AB103" s="31"/>
      <c r="AC103" s="31"/>
      <c r="AD103" s="31"/>
      <c r="AE103" s="31"/>
    </row>
    <row r="107" spans="1:47" s="2" customFormat="1" ht="6.95" customHeight="1">
      <c r="A107" s="31"/>
      <c r="B107" s="53"/>
      <c r="C107" s="54"/>
      <c r="D107" s="54"/>
      <c r="E107" s="54"/>
      <c r="F107" s="54"/>
      <c r="G107" s="54"/>
      <c r="H107" s="54"/>
      <c r="I107" s="54"/>
      <c r="J107" s="54"/>
      <c r="K107" s="54"/>
      <c r="L107" s="48"/>
      <c r="S107" s="31"/>
      <c r="T107" s="31"/>
      <c r="U107" s="31"/>
      <c r="V107" s="31"/>
      <c r="W107" s="31"/>
      <c r="X107" s="31"/>
      <c r="Y107" s="31"/>
      <c r="Z107" s="31"/>
      <c r="AA107" s="31"/>
      <c r="AB107" s="31"/>
      <c r="AC107" s="31"/>
      <c r="AD107" s="31"/>
      <c r="AE107" s="31"/>
    </row>
    <row r="108" spans="1:47" s="2" customFormat="1" ht="24.95" customHeight="1">
      <c r="A108" s="31"/>
      <c r="B108" s="32"/>
      <c r="C108" s="20" t="s">
        <v>166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47" s="2" customFormat="1" ht="6.95" customHeight="1">
      <c r="A109" s="31"/>
      <c r="B109" s="32"/>
      <c r="C109" s="33"/>
      <c r="D109" s="33"/>
      <c r="E109" s="33"/>
      <c r="F109" s="33"/>
      <c r="G109" s="33"/>
      <c r="H109" s="33"/>
      <c r="I109" s="33"/>
      <c r="J109" s="33"/>
      <c r="K109" s="33"/>
      <c r="L109" s="48"/>
      <c r="S109" s="31"/>
      <c r="T109" s="31"/>
      <c r="U109" s="31"/>
      <c r="V109" s="31"/>
      <c r="W109" s="31"/>
      <c r="X109" s="31"/>
      <c r="Y109" s="31"/>
      <c r="Z109" s="31"/>
      <c r="AA109" s="31"/>
      <c r="AB109" s="31"/>
      <c r="AC109" s="31"/>
      <c r="AD109" s="31"/>
      <c r="AE109" s="31"/>
    </row>
    <row r="110" spans="1:47" s="2" customFormat="1" ht="12" customHeight="1">
      <c r="A110" s="31"/>
      <c r="B110" s="32"/>
      <c r="C110" s="26" t="s">
        <v>16</v>
      </c>
      <c r="D110" s="33"/>
      <c r="E110" s="33"/>
      <c r="F110" s="33"/>
      <c r="G110" s="33"/>
      <c r="H110" s="33"/>
      <c r="I110" s="33"/>
      <c r="J110" s="33"/>
      <c r="K110" s="33"/>
      <c r="L110" s="48"/>
      <c r="S110" s="31"/>
      <c r="T110" s="31"/>
      <c r="U110" s="31"/>
      <c r="V110" s="31"/>
      <c r="W110" s="31"/>
      <c r="X110" s="31"/>
      <c r="Y110" s="31"/>
      <c r="Z110" s="31"/>
      <c r="AA110" s="31"/>
      <c r="AB110" s="31"/>
      <c r="AC110" s="31"/>
      <c r="AD110" s="31"/>
      <c r="AE110" s="31"/>
    </row>
    <row r="111" spans="1:47" s="2" customFormat="1" ht="16.5" customHeight="1">
      <c r="A111" s="31"/>
      <c r="B111" s="32"/>
      <c r="C111" s="33"/>
      <c r="D111" s="33"/>
      <c r="E111" s="273" t="str">
        <f>E7</f>
        <v>Oprava zabezpečovacího zařízení v ŽST Tlumačov</v>
      </c>
      <c r="F111" s="274"/>
      <c r="G111" s="274"/>
      <c r="H111" s="274"/>
      <c r="I111" s="33"/>
      <c r="J111" s="33"/>
      <c r="K111" s="33"/>
      <c r="L111" s="48"/>
      <c r="S111" s="31"/>
      <c r="T111" s="31"/>
      <c r="U111" s="31"/>
      <c r="V111" s="31"/>
      <c r="W111" s="31"/>
      <c r="X111" s="31"/>
      <c r="Y111" s="31"/>
      <c r="Z111" s="31"/>
      <c r="AA111" s="31"/>
      <c r="AB111" s="31"/>
      <c r="AC111" s="31"/>
      <c r="AD111" s="31"/>
      <c r="AE111" s="31"/>
    </row>
    <row r="112" spans="1:47" s="1" customFormat="1" ht="12" customHeight="1">
      <c r="B112" s="18"/>
      <c r="C112" s="26" t="s">
        <v>156</v>
      </c>
      <c r="D112" s="19"/>
      <c r="E112" s="19"/>
      <c r="F112" s="19"/>
      <c r="G112" s="19"/>
      <c r="H112" s="19"/>
      <c r="I112" s="19"/>
      <c r="J112" s="19"/>
      <c r="K112" s="19"/>
      <c r="L112" s="17"/>
    </row>
    <row r="113" spans="1:65" s="2" customFormat="1" ht="16.5" customHeight="1">
      <c r="A113" s="31"/>
      <c r="B113" s="32"/>
      <c r="C113" s="33"/>
      <c r="D113" s="33"/>
      <c r="E113" s="273" t="s">
        <v>157</v>
      </c>
      <c r="F113" s="275"/>
      <c r="G113" s="275"/>
      <c r="H113" s="275"/>
      <c r="I113" s="33"/>
      <c r="J113" s="33"/>
      <c r="K113" s="33"/>
      <c r="L113" s="48"/>
      <c r="S113" s="31"/>
      <c r="T113" s="31"/>
      <c r="U113" s="31"/>
      <c r="V113" s="31"/>
      <c r="W113" s="31"/>
      <c r="X113" s="31"/>
      <c r="Y113" s="31"/>
      <c r="Z113" s="31"/>
      <c r="AA113" s="31"/>
      <c r="AB113" s="31"/>
      <c r="AC113" s="31"/>
      <c r="AD113" s="31"/>
      <c r="AE113" s="31"/>
    </row>
    <row r="114" spans="1:65" s="2" customFormat="1" ht="12" customHeight="1">
      <c r="A114" s="31"/>
      <c r="B114" s="32"/>
      <c r="C114" s="26" t="s">
        <v>158</v>
      </c>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6.5" customHeight="1">
      <c r="A115" s="31"/>
      <c r="B115" s="32"/>
      <c r="C115" s="33"/>
      <c r="D115" s="33"/>
      <c r="E115" s="221" t="str">
        <f>E11</f>
        <v>PS 01.2 - Oprava navazujících TZZ</v>
      </c>
      <c r="F115" s="275"/>
      <c r="G115" s="275"/>
      <c r="H115" s="275"/>
      <c r="I115" s="33"/>
      <c r="J115" s="33"/>
      <c r="K115" s="33"/>
      <c r="L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48"/>
      <c r="S116" s="31"/>
      <c r="T116" s="31"/>
      <c r="U116" s="31"/>
      <c r="V116" s="31"/>
      <c r="W116" s="31"/>
      <c r="X116" s="31"/>
      <c r="Y116" s="31"/>
      <c r="Z116" s="31"/>
      <c r="AA116" s="31"/>
      <c r="AB116" s="31"/>
      <c r="AC116" s="31"/>
      <c r="AD116" s="31"/>
      <c r="AE116" s="31"/>
    </row>
    <row r="117" spans="1:65" s="2" customFormat="1" ht="12" customHeight="1">
      <c r="A117" s="31"/>
      <c r="B117" s="32"/>
      <c r="C117" s="26" t="s">
        <v>20</v>
      </c>
      <c r="D117" s="33"/>
      <c r="E117" s="33"/>
      <c r="F117" s="24" t="str">
        <f>F14</f>
        <v>Tlumačov</v>
      </c>
      <c r="G117" s="33"/>
      <c r="H117" s="33"/>
      <c r="I117" s="26" t="s">
        <v>22</v>
      </c>
      <c r="J117" s="63">
        <f>IF(J14="","",J14)</f>
        <v>0</v>
      </c>
      <c r="K117" s="33"/>
      <c r="L117" s="48"/>
      <c r="S117" s="31"/>
      <c r="T117" s="31"/>
      <c r="U117" s="31"/>
      <c r="V117" s="31"/>
      <c r="W117" s="31"/>
      <c r="X117" s="31"/>
      <c r="Y117" s="31"/>
      <c r="Z117" s="31"/>
      <c r="AA117" s="31"/>
      <c r="AB117" s="31"/>
      <c r="AC117" s="31"/>
      <c r="AD117" s="31"/>
      <c r="AE117" s="31"/>
    </row>
    <row r="118" spans="1:65" s="2" customFormat="1" ht="6.95" customHeight="1">
      <c r="A118" s="31"/>
      <c r="B118" s="32"/>
      <c r="C118" s="33"/>
      <c r="D118" s="33"/>
      <c r="E118" s="33"/>
      <c r="F118" s="33"/>
      <c r="G118" s="33"/>
      <c r="H118" s="33"/>
      <c r="I118" s="33"/>
      <c r="J118" s="33"/>
      <c r="K118" s="33"/>
      <c r="L118" s="48"/>
      <c r="S118" s="31"/>
      <c r="T118" s="31"/>
      <c r="U118" s="31"/>
      <c r="V118" s="31"/>
      <c r="W118" s="31"/>
      <c r="X118" s="31"/>
      <c r="Y118" s="31"/>
      <c r="Z118" s="31"/>
      <c r="AA118" s="31"/>
      <c r="AB118" s="31"/>
      <c r="AC118" s="31"/>
      <c r="AD118" s="31"/>
      <c r="AE118" s="31"/>
    </row>
    <row r="119" spans="1:65" s="2" customFormat="1" ht="15.2" customHeight="1">
      <c r="A119" s="31"/>
      <c r="B119" s="32"/>
      <c r="C119" s="26" t="s">
        <v>23</v>
      </c>
      <c r="D119" s="33"/>
      <c r="E119" s="33"/>
      <c r="F119" s="24" t="str">
        <f>E17</f>
        <v xml:space="preserve"> </v>
      </c>
      <c r="G119" s="33"/>
      <c r="H119" s="33"/>
      <c r="I119" s="26" t="s">
        <v>29</v>
      </c>
      <c r="J119" s="29" t="str">
        <f>E23</f>
        <v xml:space="preserve"> </v>
      </c>
      <c r="K119" s="33"/>
      <c r="L119" s="48"/>
      <c r="S119" s="31"/>
      <c r="T119" s="31"/>
      <c r="U119" s="31"/>
      <c r="V119" s="31"/>
      <c r="W119" s="31"/>
      <c r="X119" s="31"/>
      <c r="Y119" s="31"/>
      <c r="Z119" s="31"/>
      <c r="AA119" s="31"/>
      <c r="AB119" s="31"/>
      <c r="AC119" s="31"/>
      <c r="AD119" s="31"/>
      <c r="AE119" s="31"/>
    </row>
    <row r="120" spans="1:65" s="2" customFormat="1" ht="15.2" customHeight="1">
      <c r="A120" s="31"/>
      <c r="B120" s="32"/>
      <c r="C120" s="26" t="s">
        <v>27</v>
      </c>
      <c r="D120" s="33"/>
      <c r="E120" s="33"/>
      <c r="F120" s="24" t="str">
        <f>IF(E20="","",E20)</f>
        <v>Vyplň údaj</v>
      </c>
      <c r="G120" s="33"/>
      <c r="H120" s="33"/>
      <c r="I120" s="26" t="s">
        <v>31</v>
      </c>
      <c r="J120" s="29" t="str">
        <f>E26</f>
        <v xml:space="preserve"> </v>
      </c>
      <c r="K120" s="33"/>
      <c r="L120" s="48"/>
      <c r="S120" s="31"/>
      <c r="T120" s="31"/>
      <c r="U120" s="31"/>
      <c r="V120" s="31"/>
      <c r="W120" s="31"/>
      <c r="X120" s="31"/>
      <c r="Y120" s="31"/>
      <c r="Z120" s="31"/>
      <c r="AA120" s="31"/>
      <c r="AB120" s="31"/>
      <c r="AC120" s="31"/>
      <c r="AD120" s="31"/>
      <c r="AE120" s="31"/>
    </row>
    <row r="121" spans="1:65" s="2" customFormat="1" ht="10.35" customHeight="1">
      <c r="A121" s="31"/>
      <c r="B121" s="32"/>
      <c r="C121" s="33"/>
      <c r="D121" s="33"/>
      <c r="E121" s="33"/>
      <c r="F121" s="33"/>
      <c r="G121" s="33"/>
      <c r="H121" s="33"/>
      <c r="I121" s="33"/>
      <c r="J121" s="33"/>
      <c r="K121" s="33"/>
      <c r="L121" s="48"/>
      <c r="S121" s="31"/>
      <c r="T121" s="31"/>
      <c r="U121" s="31"/>
      <c r="V121" s="31"/>
      <c r="W121" s="31"/>
      <c r="X121" s="31"/>
      <c r="Y121" s="31"/>
      <c r="Z121" s="31"/>
      <c r="AA121" s="31"/>
      <c r="AB121" s="31"/>
      <c r="AC121" s="31"/>
      <c r="AD121" s="31"/>
      <c r="AE121" s="31"/>
    </row>
    <row r="122" spans="1:65" s="10" customFormat="1" ht="29.25" customHeight="1">
      <c r="A122" s="156"/>
      <c r="B122" s="157"/>
      <c r="C122" s="158" t="s">
        <v>167</v>
      </c>
      <c r="D122" s="159" t="s">
        <v>58</v>
      </c>
      <c r="E122" s="159" t="s">
        <v>54</v>
      </c>
      <c r="F122" s="159" t="s">
        <v>55</v>
      </c>
      <c r="G122" s="159" t="s">
        <v>168</v>
      </c>
      <c r="H122" s="159" t="s">
        <v>169</v>
      </c>
      <c r="I122" s="159" t="s">
        <v>170</v>
      </c>
      <c r="J122" s="159" t="s">
        <v>162</v>
      </c>
      <c r="K122" s="160" t="s">
        <v>171</v>
      </c>
      <c r="L122" s="161"/>
      <c r="M122" s="72" t="s">
        <v>1</v>
      </c>
      <c r="N122" s="73" t="s">
        <v>37</v>
      </c>
      <c r="O122" s="73" t="s">
        <v>172</v>
      </c>
      <c r="P122" s="73" t="s">
        <v>173</v>
      </c>
      <c r="Q122" s="73" t="s">
        <v>174</v>
      </c>
      <c r="R122" s="73" t="s">
        <v>175</v>
      </c>
      <c r="S122" s="73" t="s">
        <v>176</v>
      </c>
      <c r="T122" s="74" t="s">
        <v>177</v>
      </c>
      <c r="U122" s="156"/>
      <c r="V122" s="156"/>
      <c r="W122" s="156"/>
      <c r="X122" s="156"/>
      <c r="Y122" s="156"/>
      <c r="Z122" s="156"/>
      <c r="AA122" s="156"/>
      <c r="AB122" s="156"/>
      <c r="AC122" s="156"/>
      <c r="AD122" s="156"/>
      <c r="AE122" s="156"/>
    </row>
    <row r="123" spans="1:65" s="2" customFormat="1" ht="22.9" customHeight="1">
      <c r="A123" s="31"/>
      <c r="B123" s="32"/>
      <c r="C123" s="79" t="s">
        <v>178</v>
      </c>
      <c r="D123" s="33"/>
      <c r="E123" s="33"/>
      <c r="F123" s="33"/>
      <c r="G123" s="33"/>
      <c r="H123" s="33"/>
      <c r="I123" s="33"/>
      <c r="J123" s="162">
        <f>BK123</f>
        <v>0</v>
      </c>
      <c r="K123" s="33"/>
      <c r="L123" s="36"/>
      <c r="M123" s="75"/>
      <c r="N123" s="163"/>
      <c r="O123" s="76"/>
      <c r="P123" s="164">
        <f>P124+P140</f>
        <v>0</v>
      </c>
      <c r="Q123" s="76"/>
      <c r="R123" s="164">
        <f>R124+R140</f>
        <v>0</v>
      </c>
      <c r="S123" s="76"/>
      <c r="T123" s="165">
        <f>T124+T140</f>
        <v>0</v>
      </c>
      <c r="U123" s="31"/>
      <c r="V123" s="31"/>
      <c r="W123" s="31"/>
      <c r="X123" s="31"/>
      <c r="Y123" s="31"/>
      <c r="Z123" s="31"/>
      <c r="AA123" s="31"/>
      <c r="AB123" s="31"/>
      <c r="AC123" s="31"/>
      <c r="AD123" s="31"/>
      <c r="AE123" s="31"/>
      <c r="AT123" s="14" t="s">
        <v>72</v>
      </c>
      <c r="AU123" s="14" t="s">
        <v>164</v>
      </c>
      <c r="BK123" s="166">
        <f>BK124+BK140</f>
        <v>0</v>
      </c>
    </row>
    <row r="124" spans="1:65" s="11" customFormat="1" ht="25.9" customHeight="1">
      <c r="B124" s="186"/>
      <c r="C124" s="187"/>
      <c r="D124" s="188" t="s">
        <v>72</v>
      </c>
      <c r="E124" s="189" t="s">
        <v>705</v>
      </c>
      <c r="F124" s="189" t="s">
        <v>706</v>
      </c>
      <c r="G124" s="187"/>
      <c r="H124" s="187"/>
      <c r="I124" s="190"/>
      <c r="J124" s="191">
        <f>BK124</f>
        <v>0</v>
      </c>
      <c r="K124" s="187"/>
      <c r="L124" s="192"/>
      <c r="M124" s="193"/>
      <c r="N124" s="194"/>
      <c r="O124" s="194"/>
      <c r="P124" s="195">
        <f>P125</f>
        <v>0</v>
      </c>
      <c r="Q124" s="194"/>
      <c r="R124" s="195">
        <f>R125</f>
        <v>0</v>
      </c>
      <c r="S124" s="194"/>
      <c r="T124" s="196">
        <f>T125</f>
        <v>0</v>
      </c>
      <c r="AR124" s="197" t="s">
        <v>186</v>
      </c>
      <c r="AT124" s="198" t="s">
        <v>72</v>
      </c>
      <c r="AU124" s="198" t="s">
        <v>73</v>
      </c>
      <c r="AY124" s="197" t="s">
        <v>185</v>
      </c>
      <c r="BK124" s="199">
        <f>BK125</f>
        <v>0</v>
      </c>
    </row>
    <row r="125" spans="1:65" s="11" customFormat="1" ht="22.9" customHeight="1">
      <c r="B125" s="186"/>
      <c r="C125" s="187"/>
      <c r="D125" s="188" t="s">
        <v>72</v>
      </c>
      <c r="E125" s="218" t="s">
        <v>707</v>
      </c>
      <c r="F125" s="218" t="s">
        <v>708</v>
      </c>
      <c r="G125" s="187"/>
      <c r="H125" s="187"/>
      <c r="I125" s="190"/>
      <c r="J125" s="219">
        <f>BK125</f>
        <v>0</v>
      </c>
      <c r="K125" s="187"/>
      <c r="L125" s="192"/>
      <c r="M125" s="193"/>
      <c r="N125" s="194"/>
      <c r="O125" s="194"/>
      <c r="P125" s="195">
        <f>SUM(P126:P139)</f>
        <v>0</v>
      </c>
      <c r="Q125" s="194"/>
      <c r="R125" s="195">
        <f>SUM(R126:R139)</f>
        <v>0</v>
      </c>
      <c r="S125" s="194"/>
      <c r="T125" s="196">
        <f>SUM(T126:T139)</f>
        <v>0</v>
      </c>
      <c r="AR125" s="197" t="s">
        <v>186</v>
      </c>
      <c r="AT125" s="198" t="s">
        <v>72</v>
      </c>
      <c r="AU125" s="198" t="s">
        <v>80</v>
      </c>
      <c r="AY125" s="197" t="s">
        <v>185</v>
      </c>
      <c r="BK125" s="199">
        <f>SUM(BK126:BK139)</f>
        <v>0</v>
      </c>
    </row>
    <row r="126" spans="1:65" s="2" customFormat="1" ht="24">
      <c r="A126" s="31"/>
      <c r="B126" s="32"/>
      <c r="C126" s="200" t="s">
        <v>80</v>
      </c>
      <c r="D126" s="200" t="s">
        <v>260</v>
      </c>
      <c r="E126" s="201" t="s">
        <v>709</v>
      </c>
      <c r="F126" s="202" t="s">
        <v>710</v>
      </c>
      <c r="G126" s="203" t="s">
        <v>711</v>
      </c>
      <c r="H126" s="204">
        <v>4</v>
      </c>
      <c r="I126" s="205"/>
      <c r="J126" s="206">
        <f>ROUND(I126*H126,2)</f>
        <v>0</v>
      </c>
      <c r="K126" s="202" t="s">
        <v>1</v>
      </c>
      <c r="L126" s="36"/>
      <c r="M126" s="207" t="s">
        <v>1</v>
      </c>
      <c r="N126" s="208" t="s">
        <v>38</v>
      </c>
      <c r="O126" s="68"/>
      <c r="P126" s="177">
        <f>O126*H126</f>
        <v>0</v>
      </c>
      <c r="Q126" s="177">
        <v>0</v>
      </c>
      <c r="R126" s="177">
        <f>Q126*H126</f>
        <v>0</v>
      </c>
      <c r="S126" s="177">
        <v>0</v>
      </c>
      <c r="T126" s="178">
        <f>S126*H126</f>
        <v>0</v>
      </c>
      <c r="U126" s="31"/>
      <c r="V126" s="31"/>
      <c r="W126" s="31"/>
      <c r="X126" s="31"/>
      <c r="Y126" s="31"/>
      <c r="Z126" s="31"/>
      <c r="AA126" s="31"/>
      <c r="AB126" s="31"/>
      <c r="AC126" s="31"/>
      <c r="AD126" s="31"/>
      <c r="AE126" s="31"/>
      <c r="AR126" s="179" t="s">
        <v>285</v>
      </c>
      <c r="AT126" s="179" t="s">
        <v>260</v>
      </c>
      <c r="AU126" s="179" t="s">
        <v>82</v>
      </c>
      <c r="AY126" s="14" t="s">
        <v>185</v>
      </c>
      <c r="BE126" s="180">
        <f>IF(N126="základní",J126,0)</f>
        <v>0</v>
      </c>
      <c r="BF126" s="180">
        <f>IF(N126="snížená",J126,0)</f>
        <v>0</v>
      </c>
      <c r="BG126" s="180">
        <f>IF(N126="zákl. přenesená",J126,0)</f>
        <v>0</v>
      </c>
      <c r="BH126" s="180">
        <f>IF(N126="sníž. přenesená",J126,0)</f>
        <v>0</v>
      </c>
      <c r="BI126" s="180">
        <f>IF(N126="nulová",J126,0)</f>
        <v>0</v>
      </c>
      <c r="BJ126" s="14" t="s">
        <v>80</v>
      </c>
      <c r="BK126" s="180">
        <f>ROUND(I126*H126,2)</f>
        <v>0</v>
      </c>
      <c r="BL126" s="14" t="s">
        <v>285</v>
      </c>
      <c r="BM126" s="179" t="s">
        <v>712</v>
      </c>
    </row>
    <row r="127" spans="1:65" s="2" customFormat="1" ht="11.25">
      <c r="A127" s="31"/>
      <c r="B127" s="32"/>
      <c r="C127" s="33"/>
      <c r="D127" s="181" t="s">
        <v>188</v>
      </c>
      <c r="E127" s="33"/>
      <c r="F127" s="182" t="s">
        <v>710</v>
      </c>
      <c r="G127" s="33"/>
      <c r="H127" s="33"/>
      <c r="I127" s="183"/>
      <c r="J127" s="33"/>
      <c r="K127" s="33"/>
      <c r="L127" s="36"/>
      <c r="M127" s="184"/>
      <c r="N127" s="185"/>
      <c r="O127" s="68"/>
      <c r="P127" s="68"/>
      <c r="Q127" s="68"/>
      <c r="R127" s="68"/>
      <c r="S127" s="68"/>
      <c r="T127" s="69"/>
      <c r="U127" s="31"/>
      <c r="V127" s="31"/>
      <c r="W127" s="31"/>
      <c r="X127" s="31"/>
      <c r="Y127" s="31"/>
      <c r="Z127" s="31"/>
      <c r="AA127" s="31"/>
      <c r="AB127" s="31"/>
      <c r="AC127" s="31"/>
      <c r="AD127" s="31"/>
      <c r="AE127" s="31"/>
      <c r="AT127" s="14" t="s">
        <v>188</v>
      </c>
      <c r="AU127" s="14" t="s">
        <v>82</v>
      </c>
    </row>
    <row r="128" spans="1:65" s="2" customFormat="1" ht="24">
      <c r="A128" s="31"/>
      <c r="B128" s="32"/>
      <c r="C128" s="200" t="s">
        <v>82</v>
      </c>
      <c r="D128" s="200" t="s">
        <v>260</v>
      </c>
      <c r="E128" s="201" t="s">
        <v>713</v>
      </c>
      <c r="F128" s="202" t="s">
        <v>714</v>
      </c>
      <c r="G128" s="203" t="s">
        <v>711</v>
      </c>
      <c r="H128" s="204">
        <v>8</v>
      </c>
      <c r="I128" s="205"/>
      <c r="J128" s="206">
        <f>ROUND(I128*H128,2)</f>
        <v>0</v>
      </c>
      <c r="K128" s="202" t="s">
        <v>1</v>
      </c>
      <c r="L128" s="36"/>
      <c r="M128" s="207" t="s">
        <v>1</v>
      </c>
      <c r="N128" s="208" t="s">
        <v>38</v>
      </c>
      <c r="O128" s="68"/>
      <c r="P128" s="177">
        <f>O128*H128</f>
        <v>0</v>
      </c>
      <c r="Q128" s="177">
        <v>0</v>
      </c>
      <c r="R128" s="177">
        <f>Q128*H128</f>
        <v>0</v>
      </c>
      <c r="S128" s="177">
        <v>0</v>
      </c>
      <c r="T128" s="178">
        <f>S128*H128</f>
        <v>0</v>
      </c>
      <c r="U128" s="31"/>
      <c r="V128" s="31"/>
      <c r="W128" s="31"/>
      <c r="X128" s="31"/>
      <c r="Y128" s="31"/>
      <c r="Z128" s="31"/>
      <c r="AA128" s="31"/>
      <c r="AB128" s="31"/>
      <c r="AC128" s="31"/>
      <c r="AD128" s="31"/>
      <c r="AE128" s="31"/>
      <c r="AR128" s="179" t="s">
        <v>285</v>
      </c>
      <c r="AT128" s="179" t="s">
        <v>260</v>
      </c>
      <c r="AU128" s="179" t="s">
        <v>82</v>
      </c>
      <c r="AY128" s="14" t="s">
        <v>185</v>
      </c>
      <c r="BE128" s="180">
        <f>IF(N128="základní",J128,0)</f>
        <v>0</v>
      </c>
      <c r="BF128" s="180">
        <f>IF(N128="snížená",J128,0)</f>
        <v>0</v>
      </c>
      <c r="BG128" s="180">
        <f>IF(N128="zákl. přenesená",J128,0)</f>
        <v>0</v>
      </c>
      <c r="BH128" s="180">
        <f>IF(N128="sníž. přenesená",J128,0)</f>
        <v>0</v>
      </c>
      <c r="BI128" s="180">
        <f>IF(N128="nulová",J128,0)</f>
        <v>0</v>
      </c>
      <c r="BJ128" s="14" t="s">
        <v>80</v>
      </c>
      <c r="BK128" s="180">
        <f>ROUND(I128*H128,2)</f>
        <v>0</v>
      </c>
      <c r="BL128" s="14" t="s">
        <v>285</v>
      </c>
      <c r="BM128" s="179" t="s">
        <v>715</v>
      </c>
    </row>
    <row r="129" spans="1:65" s="2" customFormat="1" ht="11.25">
      <c r="A129" s="31"/>
      <c r="B129" s="32"/>
      <c r="C129" s="33"/>
      <c r="D129" s="181" t="s">
        <v>188</v>
      </c>
      <c r="E129" s="33"/>
      <c r="F129" s="182" t="s">
        <v>714</v>
      </c>
      <c r="G129" s="33"/>
      <c r="H129" s="33"/>
      <c r="I129" s="183"/>
      <c r="J129" s="33"/>
      <c r="K129" s="33"/>
      <c r="L129" s="36"/>
      <c r="M129" s="184"/>
      <c r="N129" s="185"/>
      <c r="O129" s="68"/>
      <c r="P129" s="68"/>
      <c r="Q129" s="68"/>
      <c r="R129" s="68"/>
      <c r="S129" s="68"/>
      <c r="T129" s="69"/>
      <c r="U129" s="31"/>
      <c r="V129" s="31"/>
      <c r="W129" s="31"/>
      <c r="X129" s="31"/>
      <c r="Y129" s="31"/>
      <c r="Z129" s="31"/>
      <c r="AA129" s="31"/>
      <c r="AB129" s="31"/>
      <c r="AC129" s="31"/>
      <c r="AD129" s="31"/>
      <c r="AE129" s="31"/>
      <c r="AT129" s="14" t="s">
        <v>188</v>
      </c>
      <c r="AU129" s="14" t="s">
        <v>82</v>
      </c>
    </row>
    <row r="130" spans="1:65" s="2" customFormat="1" ht="24">
      <c r="A130" s="31"/>
      <c r="B130" s="32"/>
      <c r="C130" s="200" t="s">
        <v>192</v>
      </c>
      <c r="D130" s="200" t="s">
        <v>260</v>
      </c>
      <c r="E130" s="201" t="s">
        <v>716</v>
      </c>
      <c r="F130" s="202" t="s">
        <v>717</v>
      </c>
      <c r="G130" s="203" t="s">
        <v>711</v>
      </c>
      <c r="H130" s="204">
        <v>8</v>
      </c>
      <c r="I130" s="205"/>
      <c r="J130" s="206">
        <f>ROUND(I130*H130,2)</f>
        <v>0</v>
      </c>
      <c r="K130" s="202" t="s">
        <v>1</v>
      </c>
      <c r="L130" s="36"/>
      <c r="M130" s="207" t="s">
        <v>1</v>
      </c>
      <c r="N130" s="208" t="s">
        <v>38</v>
      </c>
      <c r="O130" s="68"/>
      <c r="P130" s="177">
        <f>O130*H130</f>
        <v>0</v>
      </c>
      <c r="Q130" s="177">
        <v>0</v>
      </c>
      <c r="R130" s="177">
        <f>Q130*H130</f>
        <v>0</v>
      </c>
      <c r="S130" s="177">
        <v>0</v>
      </c>
      <c r="T130" s="178">
        <f>S130*H130</f>
        <v>0</v>
      </c>
      <c r="U130" s="31"/>
      <c r="V130" s="31"/>
      <c r="W130" s="31"/>
      <c r="X130" s="31"/>
      <c r="Y130" s="31"/>
      <c r="Z130" s="31"/>
      <c r="AA130" s="31"/>
      <c r="AB130" s="31"/>
      <c r="AC130" s="31"/>
      <c r="AD130" s="31"/>
      <c r="AE130" s="31"/>
      <c r="AR130" s="179" t="s">
        <v>285</v>
      </c>
      <c r="AT130" s="179" t="s">
        <v>260</v>
      </c>
      <c r="AU130" s="179" t="s">
        <v>82</v>
      </c>
      <c r="AY130" s="14" t="s">
        <v>185</v>
      </c>
      <c r="BE130" s="180">
        <f>IF(N130="základní",J130,0)</f>
        <v>0</v>
      </c>
      <c r="BF130" s="180">
        <f>IF(N130="snížená",J130,0)</f>
        <v>0</v>
      </c>
      <c r="BG130" s="180">
        <f>IF(N130="zákl. přenesená",J130,0)</f>
        <v>0</v>
      </c>
      <c r="BH130" s="180">
        <f>IF(N130="sníž. přenesená",J130,0)</f>
        <v>0</v>
      </c>
      <c r="BI130" s="180">
        <f>IF(N130="nulová",J130,0)</f>
        <v>0</v>
      </c>
      <c r="BJ130" s="14" t="s">
        <v>80</v>
      </c>
      <c r="BK130" s="180">
        <f>ROUND(I130*H130,2)</f>
        <v>0</v>
      </c>
      <c r="BL130" s="14" t="s">
        <v>285</v>
      </c>
      <c r="BM130" s="179" t="s">
        <v>718</v>
      </c>
    </row>
    <row r="131" spans="1:65" s="2" customFormat="1" ht="11.25">
      <c r="A131" s="31"/>
      <c r="B131" s="32"/>
      <c r="C131" s="33"/>
      <c r="D131" s="181" t="s">
        <v>188</v>
      </c>
      <c r="E131" s="33"/>
      <c r="F131" s="182" t="s">
        <v>717</v>
      </c>
      <c r="G131" s="33"/>
      <c r="H131" s="33"/>
      <c r="I131" s="183"/>
      <c r="J131" s="33"/>
      <c r="K131" s="33"/>
      <c r="L131" s="36"/>
      <c r="M131" s="184"/>
      <c r="N131" s="185"/>
      <c r="O131" s="68"/>
      <c r="P131" s="68"/>
      <c r="Q131" s="68"/>
      <c r="R131" s="68"/>
      <c r="S131" s="68"/>
      <c r="T131" s="69"/>
      <c r="U131" s="31"/>
      <c r="V131" s="31"/>
      <c r="W131" s="31"/>
      <c r="X131" s="31"/>
      <c r="Y131" s="31"/>
      <c r="Z131" s="31"/>
      <c r="AA131" s="31"/>
      <c r="AB131" s="31"/>
      <c r="AC131" s="31"/>
      <c r="AD131" s="31"/>
      <c r="AE131" s="31"/>
      <c r="AT131" s="14" t="s">
        <v>188</v>
      </c>
      <c r="AU131" s="14" t="s">
        <v>82</v>
      </c>
    </row>
    <row r="132" spans="1:65" s="2" customFormat="1" ht="24">
      <c r="A132" s="31"/>
      <c r="B132" s="32"/>
      <c r="C132" s="200" t="s">
        <v>186</v>
      </c>
      <c r="D132" s="200" t="s">
        <v>260</v>
      </c>
      <c r="E132" s="201" t="s">
        <v>719</v>
      </c>
      <c r="F132" s="202" t="s">
        <v>720</v>
      </c>
      <c r="G132" s="203" t="s">
        <v>711</v>
      </c>
      <c r="H132" s="204">
        <v>14</v>
      </c>
      <c r="I132" s="205"/>
      <c r="J132" s="206">
        <f>ROUND(I132*H132,2)</f>
        <v>0</v>
      </c>
      <c r="K132" s="202" t="s">
        <v>1</v>
      </c>
      <c r="L132" s="36"/>
      <c r="M132" s="207" t="s">
        <v>1</v>
      </c>
      <c r="N132" s="208" t="s">
        <v>38</v>
      </c>
      <c r="O132" s="68"/>
      <c r="P132" s="177">
        <f>O132*H132</f>
        <v>0</v>
      </c>
      <c r="Q132" s="177">
        <v>0</v>
      </c>
      <c r="R132" s="177">
        <f>Q132*H132</f>
        <v>0</v>
      </c>
      <c r="S132" s="177">
        <v>0</v>
      </c>
      <c r="T132" s="178">
        <f>S132*H132</f>
        <v>0</v>
      </c>
      <c r="U132" s="31"/>
      <c r="V132" s="31"/>
      <c r="W132" s="31"/>
      <c r="X132" s="31"/>
      <c r="Y132" s="31"/>
      <c r="Z132" s="31"/>
      <c r="AA132" s="31"/>
      <c r="AB132" s="31"/>
      <c r="AC132" s="31"/>
      <c r="AD132" s="31"/>
      <c r="AE132" s="31"/>
      <c r="AR132" s="179" t="s">
        <v>285</v>
      </c>
      <c r="AT132" s="179" t="s">
        <v>260</v>
      </c>
      <c r="AU132" s="179" t="s">
        <v>82</v>
      </c>
      <c r="AY132" s="14" t="s">
        <v>185</v>
      </c>
      <c r="BE132" s="180">
        <f>IF(N132="základní",J132,0)</f>
        <v>0</v>
      </c>
      <c r="BF132" s="180">
        <f>IF(N132="snížená",J132,0)</f>
        <v>0</v>
      </c>
      <c r="BG132" s="180">
        <f>IF(N132="zákl. přenesená",J132,0)</f>
        <v>0</v>
      </c>
      <c r="BH132" s="180">
        <f>IF(N132="sníž. přenesená",J132,0)</f>
        <v>0</v>
      </c>
      <c r="BI132" s="180">
        <f>IF(N132="nulová",J132,0)</f>
        <v>0</v>
      </c>
      <c r="BJ132" s="14" t="s">
        <v>80</v>
      </c>
      <c r="BK132" s="180">
        <f>ROUND(I132*H132,2)</f>
        <v>0</v>
      </c>
      <c r="BL132" s="14" t="s">
        <v>285</v>
      </c>
      <c r="BM132" s="179" t="s">
        <v>721</v>
      </c>
    </row>
    <row r="133" spans="1:65" s="2" customFormat="1" ht="11.25">
      <c r="A133" s="31"/>
      <c r="B133" s="32"/>
      <c r="C133" s="33"/>
      <c r="D133" s="181" t="s">
        <v>188</v>
      </c>
      <c r="E133" s="33"/>
      <c r="F133" s="182" t="s">
        <v>720</v>
      </c>
      <c r="G133" s="33"/>
      <c r="H133" s="33"/>
      <c r="I133" s="183"/>
      <c r="J133" s="33"/>
      <c r="K133" s="33"/>
      <c r="L133" s="36"/>
      <c r="M133" s="184"/>
      <c r="N133" s="185"/>
      <c r="O133" s="68"/>
      <c r="P133" s="68"/>
      <c r="Q133" s="68"/>
      <c r="R133" s="68"/>
      <c r="S133" s="68"/>
      <c r="T133" s="69"/>
      <c r="U133" s="31"/>
      <c r="V133" s="31"/>
      <c r="W133" s="31"/>
      <c r="X133" s="31"/>
      <c r="Y133" s="31"/>
      <c r="Z133" s="31"/>
      <c r="AA133" s="31"/>
      <c r="AB133" s="31"/>
      <c r="AC133" s="31"/>
      <c r="AD133" s="31"/>
      <c r="AE133" s="31"/>
      <c r="AT133" s="14" t="s">
        <v>188</v>
      </c>
      <c r="AU133" s="14" t="s">
        <v>82</v>
      </c>
    </row>
    <row r="134" spans="1:65" s="2" customFormat="1" ht="21.75" customHeight="1">
      <c r="A134" s="31"/>
      <c r="B134" s="32"/>
      <c r="C134" s="200" t="s">
        <v>199</v>
      </c>
      <c r="D134" s="200" t="s">
        <v>260</v>
      </c>
      <c r="E134" s="201" t="s">
        <v>722</v>
      </c>
      <c r="F134" s="202" t="s">
        <v>723</v>
      </c>
      <c r="G134" s="203" t="s">
        <v>711</v>
      </c>
      <c r="H134" s="204">
        <v>8</v>
      </c>
      <c r="I134" s="205"/>
      <c r="J134" s="206">
        <f>ROUND(I134*H134,2)</f>
        <v>0</v>
      </c>
      <c r="K134" s="202" t="s">
        <v>1</v>
      </c>
      <c r="L134" s="36"/>
      <c r="M134" s="207" t="s">
        <v>1</v>
      </c>
      <c r="N134" s="208" t="s">
        <v>38</v>
      </c>
      <c r="O134" s="68"/>
      <c r="P134" s="177">
        <f>O134*H134</f>
        <v>0</v>
      </c>
      <c r="Q134" s="177">
        <v>0</v>
      </c>
      <c r="R134" s="177">
        <f>Q134*H134</f>
        <v>0</v>
      </c>
      <c r="S134" s="177">
        <v>0</v>
      </c>
      <c r="T134" s="178">
        <f>S134*H134</f>
        <v>0</v>
      </c>
      <c r="U134" s="31"/>
      <c r="V134" s="31"/>
      <c r="W134" s="31"/>
      <c r="X134" s="31"/>
      <c r="Y134" s="31"/>
      <c r="Z134" s="31"/>
      <c r="AA134" s="31"/>
      <c r="AB134" s="31"/>
      <c r="AC134" s="31"/>
      <c r="AD134" s="31"/>
      <c r="AE134" s="31"/>
      <c r="AR134" s="179" t="s">
        <v>285</v>
      </c>
      <c r="AT134" s="179" t="s">
        <v>260</v>
      </c>
      <c r="AU134" s="179" t="s">
        <v>82</v>
      </c>
      <c r="AY134" s="14" t="s">
        <v>185</v>
      </c>
      <c r="BE134" s="180">
        <f>IF(N134="základní",J134,0)</f>
        <v>0</v>
      </c>
      <c r="BF134" s="180">
        <f>IF(N134="snížená",J134,0)</f>
        <v>0</v>
      </c>
      <c r="BG134" s="180">
        <f>IF(N134="zákl. přenesená",J134,0)</f>
        <v>0</v>
      </c>
      <c r="BH134" s="180">
        <f>IF(N134="sníž. přenesená",J134,0)</f>
        <v>0</v>
      </c>
      <c r="BI134" s="180">
        <f>IF(N134="nulová",J134,0)</f>
        <v>0</v>
      </c>
      <c r="BJ134" s="14" t="s">
        <v>80</v>
      </c>
      <c r="BK134" s="180">
        <f>ROUND(I134*H134,2)</f>
        <v>0</v>
      </c>
      <c r="BL134" s="14" t="s">
        <v>285</v>
      </c>
      <c r="BM134" s="179" t="s">
        <v>724</v>
      </c>
    </row>
    <row r="135" spans="1:65" s="2" customFormat="1" ht="11.25">
      <c r="A135" s="31"/>
      <c r="B135" s="32"/>
      <c r="C135" s="33"/>
      <c r="D135" s="181" t="s">
        <v>188</v>
      </c>
      <c r="E135" s="33"/>
      <c r="F135" s="182" t="s">
        <v>723</v>
      </c>
      <c r="G135" s="33"/>
      <c r="H135" s="33"/>
      <c r="I135" s="183"/>
      <c r="J135" s="33"/>
      <c r="K135" s="33"/>
      <c r="L135" s="36"/>
      <c r="M135" s="184"/>
      <c r="N135" s="185"/>
      <c r="O135" s="68"/>
      <c r="P135" s="68"/>
      <c r="Q135" s="68"/>
      <c r="R135" s="68"/>
      <c r="S135" s="68"/>
      <c r="T135" s="69"/>
      <c r="U135" s="31"/>
      <c r="V135" s="31"/>
      <c r="W135" s="31"/>
      <c r="X135" s="31"/>
      <c r="Y135" s="31"/>
      <c r="Z135" s="31"/>
      <c r="AA135" s="31"/>
      <c r="AB135" s="31"/>
      <c r="AC135" s="31"/>
      <c r="AD135" s="31"/>
      <c r="AE135" s="31"/>
      <c r="AT135" s="14" t="s">
        <v>188</v>
      </c>
      <c r="AU135" s="14" t="s">
        <v>82</v>
      </c>
    </row>
    <row r="136" spans="1:65" s="2" customFormat="1" ht="16.5" customHeight="1">
      <c r="A136" s="31"/>
      <c r="B136" s="32"/>
      <c r="C136" s="200" t="s">
        <v>203</v>
      </c>
      <c r="D136" s="200" t="s">
        <v>260</v>
      </c>
      <c r="E136" s="201" t="s">
        <v>725</v>
      </c>
      <c r="F136" s="202" t="s">
        <v>726</v>
      </c>
      <c r="G136" s="203" t="s">
        <v>711</v>
      </c>
      <c r="H136" s="204">
        <v>47</v>
      </c>
      <c r="I136" s="205"/>
      <c r="J136" s="206">
        <f>ROUND(I136*H136,2)</f>
        <v>0</v>
      </c>
      <c r="K136" s="202" t="s">
        <v>1</v>
      </c>
      <c r="L136" s="36"/>
      <c r="M136" s="207" t="s">
        <v>1</v>
      </c>
      <c r="N136" s="208" t="s">
        <v>38</v>
      </c>
      <c r="O136" s="68"/>
      <c r="P136" s="177">
        <f>O136*H136</f>
        <v>0</v>
      </c>
      <c r="Q136" s="177">
        <v>0</v>
      </c>
      <c r="R136" s="177">
        <f>Q136*H136</f>
        <v>0</v>
      </c>
      <c r="S136" s="177">
        <v>0</v>
      </c>
      <c r="T136" s="178">
        <f>S136*H136</f>
        <v>0</v>
      </c>
      <c r="U136" s="31"/>
      <c r="V136" s="31"/>
      <c r="W136" s="31"/>
      <c r="X136" s="31"/>
      <c r="Y136" s="31"/>
      <c r="Z136" s="31"/>
      <c r="AA136" s="31"/>
      <c r="AB136" s="31"/>
      <c r="AC136" s="31"/>
      <c r="AD136" s="31"/>
      <c r="AE136" s="31"/>
      <c r="AR136" s="179" t="s">
        <v>285</v>
      </c>
      <c r="AT136" s="179" t="s">
        <v>260</v>
      </c>
      <c r="AU136" s="179" t="s">
        <v>82</v>
      </c>
      <c r="AY136" s="14" t="s">
        <v>185</v>
      </c>
      <c r="BE136" s="180">
        <f>IF(N136="základní",J136,0)</f>
        <v>0</v>
      </c>
      <c r="BF136" s="180">
        <f>IF(N136="snížená",J136,0)</f>
        <v>0</v>
      </c>
      <c r="BG136" s="180">
        <f>IF(N136="zákl. přenesená",J136,0)</f>
        <v>0</v>
      </c>
      <c r="BH136" s="180">
        <f>IF(N136="sníž. přenesená",J136,0)</f>
        <v>0</v>
      </c>
      <c r="BI136" s="180">
        <f>IF(N136="nulová",J136,0)</f>
        <v>0</v>
      </c>
      <c r="BJ136" s="14" t="s">
        <v>80</v>
      </c>
      <c r="BK136" s="180">
        <f>ROUND(I136*H136,2)</f>
        <v>0</v>
      </c>
      <c r="BL136" s="14" t="s">
        <v>285</v>
      </c>
      <c r="BM136" s="179" t="s">
        <v>727</v>
      </c>
    </row>
    <row r="137" spans="1:65" s="2" customFormat="1" ht="11.25">
      <c r="A137" s="31"/>
      <c r="B137" s="32"/>
      <c r="C137" s="33"/>
      <c r="D137" s="181" t="s">
        <v>188</v>
      </c>
      <c r="E137" s="33"/>
      <c r="F137" s="182" t="s">
        <v>726</v>
      </c>
      <c r="G137" s="33"/>
      <c r="H137" s="33"/>
      <c r="I137" s="183"/>
      <c r="J137" s="33"/>
      <c r="K137" s="33"/>
      <c r="L137" s="36"/>
      <c r="M137" s="184"/>
      <c r="N137" s="185"/>
      <c r="O137" s="68"/>
      <c r="P137" s="68"/>
      <c r="Q137" s="68"/>
      <c r="R137" s="68"/>
      <c r="S137" s="68"/>
      <c r="T137" s="69"/>
      <c r="U137" s="31"/>
      <c r="V137" s="31"/>
      <c r="W137" s="31"/>
      <c r="X137" s="31"/>
      <c r="Y137" s="31"/>
      <c r="Z137" s="31"/>
      <c r="AA137" s="31"/>
      <c r="AB137" s="31"/>
      <c r="AC137" s="31"/>
      <c r="AD137" s="31"/>
      <c r="AE137" s="31"/>
      <c r="AT137" s="14" t="s">
        <v>188</v>
      </c>
      <c r="AU137" s="14" t="s">
        <v>82</v>
      </c>
    </row>
    <row r="138" spans="1:65" s="2" customFormat="1" ht="24">
      <c r="A138" s="31"/>
      <c r="B138" s="32"/>
      <c r="C138" s="200" t="s">
        <v>207</v>
      </c>
      <c r="D138" s="200" t="s">
        <v>260</v>
      </c>
      <c r="E138" s="201" t="s">
        <v>728</v>
      </c>
      <c r="F138" s="202" t="s">
        <v>729</v>
      </c>
      <c r="G138" s="203" t="s">
        <v>711</v>
      </c>
      <c r="H138" s="204">
        <v>2</v>
      </c>
      <c r="I138" s="205"/>
      <c r="J138" s="206">
        <f>ROUND(I138*H138,2)</f>
        <v>0</v>
      </c>
      <c r="K138" s="202" t="s">
        <v>1</v>
      </c>
      <c r="L138" s="36"/>
      <c r="M138" s="207" t="s">
        <v>1</v>
      </c>
      <c r="N138" s="208" t="s">
        <v>38</v>
      </c>
      <c r="O138" s="68"/>
      <c r="P138" s="177">
        <f>O138*H138</f>
        <v>0</v>
      </c>
      <c r="Q138" s="177">
        <v>0</v>
      </c>
      <c r="R138" s="177">
        <f>Q138*H138</f>
        <v>0</v>
      </c>
      <c r="S138" s="177">
        <v>0</v>
      </c>
      <c r="T138" s="178">
        <f>S138*H138</f>
        <v>0</v>
      </c>
      <c r="U138" s="31"/>
      <c r="V138" s="31"/>
      <c r="W138" s="31"/>
      <c r="X138" s="31"/>
      <c r="Y138" s="31"/>
      <c r="Z138" s="31"/>
      <c r="AA138" s="31"/>
      <c r="AB138" s="31"/>
      <c r="AC138" s="31"/>
      <c r="AD138" s="31"/>
      <c r="AE138" s="31"/>
      <c r="AR138" s="179" t="s">
        <v>285</v>
      </c>
      <c r="AT138" s="179" t="s">
        <v>260</v>
      </c>
      <c r="AU138" s="179" t="s">
        <v>82</v>
      </c>
      <c r="AY138" s="14" t="s">
        <v>185</v>
      </c>
      <c r="BE138" s="180">
        <f>IF(N138="základní",J138,0)</f>
        <v>0</v>
      </c>
      <c r="BF138" s="180">
        <f>IF(N138="snížená",J138,0)</f>
        <v>0</v>
      </c>
      <c r="BG138" s="180">
        <f>IF(N138="zákl. přenesená",J138,0)</f>
        <v>0</v>
      </c>
      <c r="BH138" s="180">
        <f>IF(N138="sníž. přenesená",J138,0)</f>
        <v>0</v>
      </c>
      <c r="BI138" s="180">
        <f>IF(N138="nulová",J138,0)</f>
        <v>0</v>
      </c>
      <c r="BJ138" s="14" t="s">
        <v>80</v>
      </c>
      <c r="BK138" s="180">
        <f>ROUND(I138*H138,2)</f>
        <v>0</v>
      </c>
      <c r="BL138" s="14" t="s">
        <v>285</v>
      </c>
      <c r="BM138" s="179" t="s">
        <v>730</v>
      </c>
    </row>
    <row r="139" spans="1:65" s="2" customFormat="1" ht="11.25">
      <c r="A139" s="31"/>
      <c r="B139" s="32"/>
      <c r="C139" s="33"/>
      <c r="D139" s="181" t="s">
        <v>188</v>
      </c>
      <c r="E139" s="33"/>
      <c r="F139" s="182" t="s">
        <v>729</v>
      </c>
      <c r="G139" s="33"/>
      <c r="H139" s="33"/>
      <c r="I139" s="183"/>
      <c r="J139" s="33"/>
      <c r="K139" s="33"/>
      <c r="L139" s="36"/>
      <c r="M139" s="184"/>
      <c r="N139" s="185"/>
      <c r="O139" s="68"/>
      <c r="P139" s="68"/>
      <c r="Q139" s="68"/>
      <c r="R139" s="68"/>
      <c r="S139" s="68"/>
      <c r="T139" s="69"/>
      <c r="U139" s="31"/>
      <c r="V139" s="31"/>
      <c r="W139" s="31"/>
      <c r="X139" s="31"/>
      <c r="Y139" s="31"/>
      <c r="Z139" s="31"/>
      <c r="AA139" s="31"/>
      <c r="AB139" s="31"/>
      <c r="AC139" s="31"/>
      <c r="AD139" s="31"/>
      <c r="AE139" s="31"/>
      <c r="AT139" s="14" t="s">
        <v>188</v>
      </c>
      <c r="AU139" s="14" t="s">
        <v>82</v>
      </c>
    </row>
    <row r="140" spans="1:65" s="11" customFormat="1" ht="25.9" customHeight="1">
      <c r="B140" s="186"/>
      <c r="C140" s="187"/>
      <c r="D140" s="188" t="s">
        <v>72</v>
      </c>
      <c r="E140" s="189" t="s">
        <v>257</v>
      </c>
      <c r="F140" s="189" t="s">
        <v>258</v>
      </c>
      <c r="G140" s="187"/>
      <c r="H140" s="187"/>
      <c r="I140" s="190"/>
      <c r="J140" s="191">
        <f>BK140</f>
        <v>0</v>
      </c>
      <c r="K140" s="187"/>
      <c r="L140" s="192"/>
      <c r="M140" s="193"/>
      <c r="N140" s="194"/>
      <c r="O140" s="194"/>
      <c r="P140" s="195">
        <f>SUM(P141:P142)</f>
        <v>0</v>
      </c>
      <c r="Q140" s="194"/>
      <c r="R140" s="195">
        <f>SUM(R141:R142)</f>
        <v>0</v>
      </c>
      <c r="S140" s="194"/>
      <c r="T140" s="196">
        <f>SUM(T141:T142)</f>
        <v>0</v>
      </c>
      <c r="AR140" s="197" t="s">
        <v>186</v>
      </c>
      <c r="AT140" s="198" t="s">
        <v>72</v>
      </c>
      <c r="AU140" s="198" t="s">
        <v>73</v>
      </c>
      <c r="AY140" s="197" t="s">
        <v>185</v>
      </c>
      <c r="BK140" s="199">
        <f>SUM(BK141:BK142)</f>
        <v>0</v>
      </c>
    </row>
    <row r="141" spans="1:65" s="2" customFormat="1" ht="16.5" customHeight="1">
      <c r="A141" s="31"/>
      <c r="B141" s="32"/>
      <c r="C141" s="200" t="s">
        <v>184</v>
      </c>
      <c r="D141" s="200" t="s">
        <v>260</v>
      </c>
      <c r="E141" s="201" t="s">
        <v>407</v>
      </c>
      <c r="F141" s="202" t="s">
        <v>731</v>
      </c>
      <c r="G141" s="203" t="s">
        <v>263</v>
      </c>
      <c r="H141" s="204">
        <v>680</v>
      </c>
      <c r="I141" s="205"/>
      <c r="J141" s="206">
        <f>ROUND(I141*H141,2)</f>
        <v>0</v>
      </c>
      <c r="K141" s="202" t="s">
        <v>183</v>
      </c>
      <c r="L141" s="36"/>
      <c r="M141" s="207" t="s">
        <v>1</v>
      </c>
      <c r="N141" s="208" t="s">
        <v>38</v>
      </c>
      <c r="O141" s="68"/>
      <c r="P141" s="177">
        <f>O141*H141</f>
        <v>0</v>
      </c>
      <c r="Q141" s="177">
        <v>0</v>
      </c>
      <c r="R141" s="177">
        <f>Q141*H141</f>
        <v>0</v>
      </c>
      <c r="S141" s="177">
        <v>0</v>
      </c>
      <c r="T141" s="178">
        <f>S141*H141</f>
        <v>0</v>
      </c>
      <c r="U141" s="31"/>
      <c r="V141" s="31"/>
      <c r="W141" s="31"/>
      <c r="X141" s="31"/>
      <c r="Y141" s="31"/>
      <c r="Z141" s="31"/>
      <c r="AA141" s="31"/>
      <c r="AB141" s="31"/>
      <c r="AC141" s="31"/>
      <c r="AD141" s="31"/>
      <c r="AE141" s="31"/>
      <c r="AR141" s="179" t="s">
        <v>285</v>
      </c>
      <c r="AT141" s="179" t="s">
        <v>260</v>
      </c>
      <c r="AU141" s="179" t="s">
        <v>80</v>
      </c>
      <c r="AY141" s="14" t="s">
        <v>185</v>
      </c>
      <c r="BE141" s="180">
        <f>IF(N141="základní",J141,0)</f>
        <v>0</v>
      </c>
      <c r="BF141" s="180">
        <f>IF(N141="snížená",J141,0)</f>
        <v>0</v>
      </c>
      <c r="BG141" s="180">
        <f>IF(N141="zákl. přenesená",J141,0)</f>
        <v>0</v>
      </c>
      <c r="BH141" s="180">
        <f>IF(N141="sníž. přenesená",J141,0)</f>
        <v>0</v>
      </c>
      <c r="BI141" s="180">
        <f>IF(N141="nulová",J141,0)</f>
        <v>0</v>
      </c>
      <c r="BJ141" s="14" t="s">
        <v>80</v>
      </c>
      <c r="BK141" s="180">
        <f>ROUND(I141*H141,2)</f>
        <v>0</v>
      </c>
      <c r="BL141" s="14" t="s">
        <v>285</v>
      </c>
      <c r="BM141" s="179" t="s">
        <v>732</v>
      </c>
    </row>
    <row r="142" spans="1:65" s="2" customFormat="1" ht="11.25">
      <c r="A142" s="31"/>
      <c r="B142" s="32"/>
      <c r="C142" s="33"/>
      <c r="D142" s="181" t="s">
        <v>188</v>
      </c>
      <c r="E142" s="33"/>
      <c r="F142" s="182" t="s">
        <v>731</v>
      </c>
      <c r="G142" s="33"/>
      <c r="H142" s="33"/>
      <c r="I142" s="183"/>
      <c r="J142" s="33"/>
      <c r="K142" s="33"/>
      <c r="L142" s="36"/>
      <c r="M142" s="209"/>
      <c r="N142" s="210"/>
      <c r="O142" s="211"/>
      <c r="P142" s="211"/>
      <c r="Q142" s="211"/>
      <c r="R142" s="211"/>
      <c r="S142" s="211"/>
      <c r="T142" s="212"/>
      <c r="U142" s="31"/>
      <c r="V142" s="31"/>
      <c r="W142" s="31"/>
      <c r="X142" s="31"/>
      <c r="Y142" s="31"/>
      <c r="Z142" s="31"/>
      <c r="AA142" s="31"/>
      <c r="AB142" s="31"/>
      <c r="AC142" s="31"/>
      <c r="AD142" s="31"/>
      <c r="AE142" s="31"/>
      <c r="AT142" s="14" t="s">
        <v>188</v>
      </c>
      <c r="AU142" s="14" t="s">
        <v>80</v>
      </c>
    </row>
    <row r="143" spans="1:65" s="2" customFormat="1" ht="6.95" customHeight="1">
      <c r="A143" s="31"/>
      <c r="B143" s="51"/>
      <c r="C143" s="52"/>
      <c r="D143" s="52"/>
      <c r="E143" s="52"/>
      <c r="F143" s="52"/>
      <c r="G143" s="52"/>
      <c r="H143" s="52"/>
      <c r="I143" s="52"/>
      <c r="J143" s="52"/>
      <c r="K143" s="52"/>
      <c r="L143" s="36"/>
      <c r="M143" s="31"/>
      <c r="O143" s="31"/>
      <c r="P143" s="31"/>
      <c r="Q143" s="31"/>
      <c r="R143" s="31"/>
      <c r="S143" s="31"/>
      <c r="T143" s="31"/>
      <c r="U143" s="31"/>
      <c r="V143" s="31"/>
      <c r="W143" s="31"/>
      <c r="X143" s="31"/>
      <c r="Y143" s="31"/>
      <c r="Z143" s="31"/>
      <c r="AA143" s="31"/>
      <c r="AB143" s="31"/>
      <c r="AC143" s="31"/>
      <c r="AD143" s="31"/>
      <c r="AE143" s="31"/>
    </row>
  </sheetData>
  <sheetProtection algorithmName="SHA-512" hashValue="CPr0ZJNIpWb5jUwbc0edlDC0Q8iC50s3/tI43uOflVH1lPY7xRNVdiNYI8KqWKPrOfEpm/Vat0MvSPVPmeu6LA==" saltValue="8oZW87MerfnYQZbL7cEN1rsafktq1w3FvXFppY12a6NsnS/IZexdHNpigf05iiGjRmbTv4DmG0WAOZW/kMmHug==" spinCount="100000" sheet="1" objects="1" scenarios="1" formatColumns="0" formatRows="0" autoFilter="0"/>
  <autoFilter ref="C122:K142"/>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9"/>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93</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1" customFormat="1" ht="12" customHeight="1">
      <c r="B8" s="17"/>
      <c r="D8" s="116" t="s">
        <v>156</v>
      </c>
      <c r="L8" s="17"/>
    </row>
    <row r="9" spans="1:46" s="2" customFormat="1" ht="16.5" customHeight="1">
      <c r="A9" s="31"/>
      <c r="B9" s="36"/>
      <c r="C9" s="31"/>
      <c r="D9" s="31"/>
      <c r="E9" s="266" t="s">
        <v>157</v>
      </c>
      <c r="F9" s="268"/>
      <c r="G9" s="268"/>
      <c r="H9" s="268"/>
      <c r="I9" s="31"/>
      <c r="J9" s="31"/>
      <c r="K9" s="31"/>
      <c r="L9" s="48"/>
      <c r="S9" s="31"/>
      <c r="T9" s="31"/>
      <c r="U9" s="31"/>
      <c r="V9" s="31"/>
      <c r="W9" s="31"/>
      <c r="X9" s="31"/>
      <c r="Y9" s="31"/>
      <c r="Z9" s="31"/>
      <c r="AA9" s="31"/>
      <c r="AB9" s="31"/>
      <c r="AC9" s="31"/>
      <c r="AD9" s="31"/>
      <c r="AE9" s="31"/>
    </row>
    <row r="10" spans="1:46" s="2" customFormat="1" ht="12" customHeight="1">
      <c r="A10" s="31"/>
      <c r="B10" s="36"/>
      <c r="C10" s="31"/>
      <c r="D10" s="116" t="s">
        <v>158</v>
      </c>
      <c r="E10" s="31"/>
      <c r="F10" s="31"/>
      <c r="G10" s="31"/>
      <c r="H10" s="31"/>
      <c r="I10" s="31"/>
      <c r="J10" s="31"/>
      <c r="K10" s="31"/>
      <c r="L10" s="48"/>
      <c r="S10" s="31"/>
      <c r="T10" s="31"/>
      <c r="U10" s="31"/>
      <c r="V10" s="31"/>
      <c r="W10" s="31"/>
      <c r="X10" s="31"/>
      <c r="Y10" s="31"/>
      <c r="Z10" s="31"/>
      <c r="AA10" s="31"/>
      <c r="AB10" s="31"/>
      <c r="AC10" s="31"/>
      <c r="AD10" s="31"/>
      <c r="AE10" s="31"/>
    </row>
    <row r="11" spans="1:46" s="2" customFormat="1" ht="16.5" customHeight="1">
      <c r="A11" s="31"/>
      <c r="B11" s="36"/>
      <c r="C11" s="31"/>
      <c r="D11" s="31"/>
      <c r="E11" s="269" t="s">
        <v>733</v>
      </c>
      <c r="F11" s="268"/>
      <c r="G11" s="268"/>
      <c r="H11" s="268"/>
      <c r="I11" s="31"/>
      <c r="J11" s="31"/>
      <c r="K11" s="31"/>
      <c r="L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48"/>
      <c r="S12" s="31"/>
      <c r="T12" s="31"/>
      <c r="U12" s="31"/>
      <c r="V12" s="31"/>
      <c r="W12" s="31"/>
      <c r="X12" s="31"/>
      <c r="Y12" s="31"/>
      <c r="Z12" s="31"/>
      <c r="AA12" s="31"/>
      <c r="AB12" s="31"/>
      <c r="AC12" s="31"/>
      <c r="AD12" s="31"/>
      <c r="AE12" s="31"/>
    </row>
    <row r="13" spans="1:46" s="2" customFormat="1" ht="12" customHeight="1">
      <c r="A13" s="31"/>
      <c r="B13" s="36"/>
      <c r="C13" s="31"/>
      <c r="D13" s="116" t="s">
        <v>18</v>
      </c>
      <c r="E13" s="31"/>
      <c r="F13" s="107" t="s">
        <v>1</v>
      </c>
      <c r="G13" s="31"/>
      <c r="H13" s="31"/>
      <c r="I13" s="116" t="s">
        <v>19</v>
      </c>
      <c r="J13" s="107" t="s">
        <v>1</v>
      </c>
      <c r="K13" s="31"/>
      <c r="L13" s="48"/>
      <c r="S13" s="31"/>
      <c r="T13" s="31"/>
      <c r="U13" s="31"/>
      <c r="V13" s="31"/>
      <c r="W13" s="31"/>
      <c r="X13" s="31"/>
      <c r="Y13" s="31"/>
      <c r="Z13" s="31"/>
      <c r="AA13" s="31"/>
      <c r="AB13" s="31"/>
      <c r="AC13" s="31"/>
      <c r="AD13" s="31"/>
      <c r="AE13" s="31"/>
    </row>
    <row r="14" spans="1:46" s="2" customFormat="1" ht="12" customHeight="1">
      <c r="A14" s="31"/>
      <c r="B14" s="36"/>
      <c r="C14" s="31"/>
      <c r="D14" s="116" t="s">
        <v>20</v>
      </c>
      <c r="E14" s="31"/>
      <c r="F14" s="107" t="s">
        <v>21</v>
      </c>
      <c r="G14" s="31"/>
      <c r="H14" s="31"/>
      <c r="I14" s="116" t="s">
        <v>22</v>
      </c>
      <c r="J14" s="117">
        <f>'Rekapitulace stavby'!AN8</f>
        <v>0</v>
      </c>
      <c r="K14" s="31"/>
      <c r="L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48"/>
      <c r="S15" s="31"/>
      <c r="T15" s="31"/>
      <c r="U15" s="31"/>
      <c r="V15" s="31"/>
      <c r="W15" s="31"/>
      <c r="X15" s="31"/>
      <c r="Y15" s="31"/>
      <c r="Z15" s="31"/>
      <c r="AA15" s="31"/>
      <c r="AB15" s="31"/>
      <c r="AC15" s="31"/>
      <c r="AD15" s="31"/>
      <c r="AE15" s="31"/>
    </row>
    <row r="16" spans="1:46" s="2" customFormat="1" ht="12" customHeight="1">
      <c r="A16" s="31"/>
      <c r="B16" s="36"/>
      <c r="C16" s="31"/>
      <c r="D16" s="116" t="s">
        <v>23</v>
      </c>
      <c r="E16" s="31"/>
      <c r="F16" s="31"/>
      <c r="G16" s="31"/>
      <c r="H16" s="31"/>
      <c r="I16" s="116" t="s">
        <v>24</v>
      </c>
      <c r="J16" s="107" t="str">
        <f>IF('Rekapitulace stavby'!AN10="","",'Rekapitulace stavby'!AN10)</f>
        <v/>
      </c>
      <c r="K16" s="31"/>
      <c r="L16" s="48"/>
      <c r="S16" s="31"/>
      <c r="T16" s="31"/>
      <c r="U16" s="31"/>
      <c r="V16" s="31"/>
      <c r="W16" s="31"/>
      <c r="X16" s="31"/>
      <c r="Y16" s="31"/>
      <c r="Z16" s="31"/>
      <c r="AA16" s="31"/>
      <c r="AB16" s="31"/>
      <c r="AC16" s="31"/>
      <c r="AD16" s="31"/>
      <c r="AE16" s="31"/>
    </row>
    <row r="17" spans="1:31" s="2" customFormat="1" ht="18" customHeight="1">
      <c r="A17" s="31"/>
      <c r="B17" s="36"/>
      <c r="C17" s="31"/>
      <c r="D17" s="31"/>
      <c r="E17" s="107" t="str">
        <f>IF('Rekapitulace stavby'!E11="","",'Rekapitulace stavby'!E11)</f>
        <v xml:space="preserve"> </v>
      </c>
      <c r="F17" s="31"/>
      <c r="G17" s="31"/>
      <c r="H17" s="31"/>
      <c r="I17" s="116" t="s">
        <v>26</v>
      </c>
      <c r="J17" s="107" t="str">
        <f>IF('Rekapitulace stavby'!AN11="","",'Rekapitulace stavby'!AN11)</f>
        <v/>
      </c>
      <c r="K17" s="31"/>
      <c r="L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48"/>
      <c r="S18" s="31"/>
      <c r="T18" s="31"/>
      <c r="U18" s="31"/>
      <c r="V18" s="31"/>
      <c r="W18" s="31"/>
      <c r="X18" s="31"/>
      <c r="Y18" s="31"/>
      <c r="Z18" s="31"/>
      <c r="AA18" s="31"/>
      <c r="AB18" s="31"/>
      <c r="AC18" s="31"/>
      <c r="AD18" s="31"/>
      <c r="AE18" s="31"/>
    </row>
    <row r="19" spans="1:31" s="2" customFormat="1" ht="12" customHeight="1">
      <c r="A19" s="31"/>
      <c r="B19" s="36"/>
      <c r="C19" s="31"/>
      <c r="D19" s="116" t="s">
        <v>27</v>
      </c>
      <c r="E19" s="31"/>
      <c r="F19" s="31"/>
      <c r="G19" s="31"/>
      <c r="H19" s="31"/>
      <c r="I19" s="116" t="s">
        <v>24</v>
      </c>
      <c r="J19" s="27" t="str">
        <f>'Rekapitulace stavby'!AN13</f>
        <v>Vyplň údaj</v>
      </c>
      <c r="K19" s="31"/>
      <c r="L19" s="48"/>
      <c r="S19" s="31"/>
      <c r="T19" s="31"/>
      <c r="U19" s="31"/>
      <c r="V19" s="31"/>
      <c r="W19" s="31"/>
      <c r="X19" s="31"/>
      <c r="Y19" s="31"/>
      <c r="Z19" s="31"/>
      <c r="AA19" s="31"/>
      <c r="AB19" s="31"/>
      <c r="AC19" s="31"/>
      <c r="AD19" s="31"/>
      <c r="AE19" s="31"/>
    </row>
    <row r="20" spans="1:31" s="2" customFormat="1" ht="18" customHeight="1">
      <c r="A20" s="31"/>
      <c r="B20" s="36"/>
      <c r="C20" s="31"/>
      <c r="D20" s="31"/>
      <c r="E20" s="270" t="str">
        <f>'Rekapitulace stavby'!E14</f>
        <v>Vyplň údaj</v>
      </c>
      <c r="F20" s="271"/>
      <c r="G20" s="271"/>
      <c r="H20" s="271"/>
      <c r="I20" s="116" t="s">
        <v>26</v>
      </c>
      <c r="J20" s="27" t="str">
        <f>'Rekapitulace stavby'!AN14</f>
        <v>Vyplň údaj</v>
      </c>
      <c r="K20" s="31"/>
      <c r="L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48"/>
      <c r="S21" s="31"/>
      <c r="T21" s="31"/>
      <c r="U21" s="31"/>
      <c r="V21" s="31"/>
      <c r="W21" s="31"/>
      <c r="X21" s="31"/>
      <c r="Y21" s="31"/>
      <c r="Z21" s="31"/>
      <c r="AA21" s="31"/>
      <c r="AB21" s="31"/>
      <c r="AC21" s="31"/>
      <c r="AD21" s="31"/>
      <c r="AE21" s="31"/>
    </row>
    <row r="22" spans="1:31" s="2" customFormat="1" ht="12" customHeight="1">
      <c r="A22" s="31"/>
      <c r="B22" s="36"/>
      <c r="C22" s="31"/>
      <c r="D22" s="116" t="s">
        <v>29</v>
      </c>
      <c r="E22" s="31"/>
      <c r="F22" s="31"/>
      <c r="G22" s="31"/>
      <c r="H22" s="31"/>
      <c r="I22" s="116" t="s">
        <v>24</v>
      </c>
      <c r="J22" s="107" t="str">
        <f>IF('Rekapitulace stavby'!AN16="","",'Rekapitulace stavby'!AN16)</f>
        <v/>
      </c>
      <c r="K22" s="31"/>
      <c r="L22" s="48"/>
      <c r="S22" s="31"/>
      <c r="T22" s="31"/>
      <c r="U22" s="31"/>
      <c r="V22" s="31"/>
      <c r="W22" s="31"/>
      <c r="X22" s="31"/>
      <c r="Y22" s="31"/>
      <c r="Z22" s="31"/>
      <c r="AA22" s="31"/>
      <c r="AB22" s="31"/>
      <c r="AC22" s="31"/>
      <c r="AD22" s="31"/>
      <c r="AE22" s="31"/>
    </row>
    <row r="23" spans="1:31" s="2" customFormat="1" ht="18" customHeight="1">
      <c r="A23" s="31"/>
      <c r="B23" s="36"/>
      <c r="C23" s="31"/>
      <c r="D23" s="31"/>
      <c r="E23" s="107" t="str">
        <f>IF('Rekapitulace stavby'!E17="","",'Rekapitulace stavby'!E17)</f>
        <v xml:space="preserve"> </v>
      </c>
      <c r="F23" s="31"/>
      <c r="G23" s="31"/>
      <c r="H23" s="31"/>
      <c r="I23" s="116" t="s">
        <v>26</v>
      </c>
      <c r="J23" s="107" t="str">
        <f>IF('Rekapitulace stavby'!AN17="","",'Rekapitulace stavby'!AN17)</f>
        <v/>
      </c>
      <c r="K23" s="31"/>
      <c r="L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48"/>
      <c r="S24" s="31"/>
      <c r="T24" s="31"/>
      <c r="U24" s="31"/>
      <c r="V24" s="31"/>
      <c r="W24" s="31"/>
      <c r="X24" s="31"/>
      <c r="Y24" s="31"/>
      <c r="Z24" s="31"/>
      <c r="AA24" s="31"/>
      <c r="AB24" s="31"/>
      <c r="AC24" s="31"/>
      <c r="AD24" s="31"/>
      <c r="AE24" s="31"/>
    </row>
    <row r="25" spans="1:31" s="2" customFormat="1" ht="12" customHeight="1">
      <c r="A25" s="31"/>
      <c r="B25" s="36"/>
      <c r="C25" s="31"/>
      <c r="D25" s="116" t="s">
        <v>31</v>
      </c>
      <c r="E25" s="31"/>
      <c r="F25" s="31"/>
      <c r="G25" s="31"/>
      <c r="H25" s="31"/>
      <c r="I25" s="116" t="s">
        <v>24</v>
      </c>
      <c r="J25" s="107" t="str">
        <f>IF('Rekapitulace stavby'!AN19="","",'Rekapitulace stavby'!AN19)</f>
        <v/>
      </c>
      <c r="K25" s="31"/>
      <c r="L25" s="48"/>
      <c r="S25" s="31"/>
      <c r="T25" s="31"/>
      <c r="U25" s="31"/>
      <c r="V25" s="31"/>
      <c r="W25" s="31"/>
      <c r="X25" s="31"/>
      <c r="Y25" s="31"/>
      <c r="Z25" s="31"/>
      <c r="AA25" s="31"/>
      <c r="AB25" s="31"/>
      <c r="AC25" s="31"/>
      <c r="AD25" s="31"/>
      <c r="AE25" s="31"/>
    </row>
    <row r="26" spans="1:31" s="2" customFormat="1" ht="18" customHeight="1">
      <c r="A26" s="31"/>
      <c r="B26" s="36"/>
      <c r="C26" s="31"/>
      <c r="D26" s="31"/>
      <c r="E26" s="107" t="str">
        <f>IF('Rekapitulace stavby'!E20="","",'Rekapitulace stavby'!E20)</f>
        <v xml:space="preserve"> </v>
      </c>
      <c r="F26" s="31"/>
      <c r="G26" s="31"/>
      <c r="H26" s="31"/>
      <c r="I26" s="116" t="s">
        <v>26</v>
      </c>
      <c r="J26" s="107" t="str">
        <f>IF('Rekapitulace stavby'!AN20="","",'Rekapitulace stavby'!AN20)</f>
        <v/>
      </c>
      <c r="K26" s="31"/>
      <c r="L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48"/>
      <c r="S27" s="31"/>
      <c r="T27" s="31"/>
      <c r="U27" s="31"/>
      <c r="V27" s="31"/>
      <c r="W27" s="31"/>
      <c r="X27" s="31"/>
      <c r="Y27" s="31"/>
      <c r="Z27" s="31"/>
      <c r="AA27" s="31"/>
      <c r="AB27" s="31"/>
      <c r="AC27" s="31"/>
      <c r="AD27" s="31"/>
      <c r="AE27" s="31"/>
    </row>
    <row r="28" spans="1:31" s="2" customFormat="1" ht="12" customHeight="1">
      <c r="A28" s="31"/>
      <c r="B28" s="36"/>
      <c r="C28" s="31"/>
      <c r="D28" s="116" t="s">
        <v>32</v>
      </c>
      <c r="E28" s="31"/>
      <c r="F28" s="31"/>
      <c r="G28" s="31"/>
      <c r="H28" s="31"/>
      <c r="I28" s="31"/>
      <c r="J28" s="31"/>
      <c r="K28" s="31"/>
      <c r="L28" s="48"/>
      <c r="S28" s="31"/>
      <c r="T28" s="31"/>
      <c r="U28" s="31"/>
      <c r="V28" s="31"/>
      <c r="W28" s="31"/>
      <c r="X28" s="31"/>
      <c r="Y28" s="31"/>
      <c r="Z28" s="31"/>
      <c r="AA28" s="31"/>
      <c r="AB28" s="31"/>
      <c r="AC28" s="31"/>
      <c r="AD28" s="31"/>
      <c r="AE28" s="31"/>
    </row>
    <row r="29" spans="1:31" s="8" customFormat="1" ht="16.5" customHeight="1">
      <c r="A29" s="118"/>
      <c r="B29" s="119"/>
      <c r="C29" s="118"/>
      <c r="D29" s="118"/>
      <c r="E29" s="272" t="s">
        <v>1</v>
      </c>
      <c r="F29" s="272"/>
      <c r="G29" s="272"/>
      <c r="H29" s="272"/>
      <c r="I29" s="118"/>
      <c r="J29" s="118"/>
      <c r="K29" s="118"/>
      <c r="L29" s="120"/>
      <c r="S29" s="118"/>
      <c r="T29" s="118"/>
      <c r="U29" s="118"/>
      <c r="V29" s="118"/>
      <c r="W29" s="118"/>
      <c r="X29" s="118"/>
      <c r="Y29" s="118"/>
      <c r="Z29" s="118"/>
      <c r="AA29" s="118"/>
      <c r="AB29" s="118"/>
      <c r="AC29" s="118"/>
      <c r="AD29" s="118"/>
      <c r="AE29" s="118"/>
    </row>
    <row r="30" spans="1:31" s="2" customFormat="1" ht="6.95" customHeight="1">
      <c r="A30" s="31"/>
      <c r="B30" s="36"/>
      <c r="C30" s="31"/>
      <c r="D30" s="31"/>
      <c r="E30" s="31"/>
      <c r="F30" s="31"/>
      <c r="G30" s="31"/>
      <c r="H30" s="31"/>
      <c r="I30" s="31"/>
      <c r="J30" s="31"/>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25.35" customHeight="1">
      <c r="A32" s="31"/>
      <c r="B32" s="36"/>
      <c r="C32" s="31"/>
      <c r="D32" s="122" t="s">
        <v>33</v>
      </c>
      <c r="E32" s="31"/>
      <c r="F32" s="31"/>
      <c r="G32" s="31"/>
      <c r="H32" s="31"/>
      <c r="I32" s="31"/>
      <c r="J32" s="123">
        <f>ROUND(J121, 2)</f>
        <v>0</v>
      </c>
      <c r="K32" s="31"/>
      <c r="L32" s="48"/>
      <c r="S32" s="31"/>
      <c r="T32" s="31"/>
      <c r="U32" s="31"/>
      <c r="V32" s="31"/>
      <c r="W32" s="31"/>
      <c r="X32" s="31"/>
      <c r="Y32" s="31"/>
      <c r="Z32" s="31"/>
      <c r="AA32" s="31"/>
      <c r="AB32" s="31"/>
      <c r="AC32" s="31"/>
      <c r="AD32" s="31"/>
      <c r="AE32" s="31"/>
    </row>
    <row r="33" spans="1:31" s="2" customFormat="1" ht="6.95" customHeight="1">
      <c r="A33" s="31"/>
      <c r="B33" s="36"/>
      <c r="C33" s="31"/>
      <c r="D33" s="121"/>
      <c r="E33" s="121"/>
      <c r="F33" s="121"/>
      <c r="G33" s="121"/>
      <c r="H33" s="121"/>
      <c r="I33" s="121"/>
      <c r="J33" s="121"/>
      <c r="K33" s="121"/>
      <c r="L33" s="48"/>
      <c r="S33" s="31"/>
      <c r="T33" s="31"/>
      <c r="U33" s="31"/>
      <c r="V33" s="31"/>
      <c r="W33" s="31"/>
      <c r="X33" s="31"/>
      <c r="Y33" s="31"/>
      <c r="Z33" s="31"/>
      <c r="AA33" s="31"/>
      <c r="AB33" s="31"/>
      <c r="AC33" s="31"/>
      <c r="AD33" s="31"/>
      <c r="AE33" s="31"/>
    </row>
    <row r="34" spans="1:31" s="2" customFormat="1" ht="14.45" customHeight="1">
      <c r="A34" s="31"/>
      <c r="B34" s="36"/>
      <c r="C34" s="31"/>
      <c r="D34" s="31"/>
      <c r="E34" s="31"/>
      <c r="F34" s="124" t="s">
        <v>35</v>
      </c>
      <c r="G34" s="31"/>
      <c r="H34" s="31"/>
      <c r="I34" s="124" t="s">
        <v>34</v>
      </c>
      <c r="J34" s="124" t="s">
        <v>36</v>
      </c>
      <c r="K34" s="31"/>
      <c r="L34" s="48"/>
      <c r="S34" s="31"/>
      <c r="T34" s="31"/>
      <c r="U34" s="31"/>
      <c r="V34" s="31"/>
      <c r="W34" s="31"/>
      <c r="X34" s="31"/>
      <c r="Y34" s="31"/>
      <c r="Z34" s="31"/>
      <c r="AA34" s="31"/>
      <c r="AB34" s="31"/>
      <c r="AC34" s="31"/>
      <c r="AD34" s="31"/>
      <c r="AE34" s="31"/>
    </row>
    <row r="35" spans="1:31" s="2" customFormat="1" ht="14.45" customHeight="1">
      <c r="A35" s="31"/>
      <c r="B35" s="36"/>
      <c r="C35" s="31"/>
      <c r="D35" s="125" t="s">
        <v>37</v>
      </c>
      <c r="E35" s="116" t="s">
        <v>38</v>
      </c>
      <c r="F35" s="126">
        <f>ROUND((SUM(BE121:BE138)),  2)</f>
        <v>0</v>
      </c>
      <c r="G35" s="31"/>
      <c r="H35" s="31"/>
      <c r="I35" s="127">
        <v>0.21</v>
      </c>
      <c r="J35" s="126">
        <f>ROUND(((SUM(BE121:BE138))*I35),  2)</f>
        <v>0</v>
      </c>
      <c r="K35" s="31"/>
      <c r="L35" s="48"/>
      <c r="S35" s="31"/>
      <c r="T35" s="31"/>
      <c r="U35" s="31"/>
      <c r="V35" s="31"/>
      <c r="W35" s="31"/>
      <c r="X35" s="31"/>
      <c r="Y35" s="31"/>
      <c r="Z35" s="31"/>
      <c r="AA35" s="31"/>
      <c r="AB35" s="31"/>
      <c r="AC35" s="31"/>
      <c r="AD35" s="31"/>
      <c r="AE35" s="31"/>
    </row>
    <row r="36" spans="1:31" s="2" customFormat="1" ht="14.45" customHeight="1">
      <c r="A36" s="31"/>
      <c r="B36" s="36"/>
      <c r="C36" s="31"/>
      <c r="D36" s="31"/>
      <c r="E36" s="116" t="s">
        <v>39</v>
      </c>
      <c r="F36" s="126">
        <f>ROUND((SUM(BF121:BF138)),  2)</f>
        <v>0</v>
      </c>
      <c r="G36" s="31"/>
      <c r="H36" s="31"/>
      <c r="I36" s="127">
        <v>0.15</v>
      </c>
      <c r="J36" s="126">
        <f>ROUND(((SUM(BF121:BF138))*I36),  2)</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40</v>
      </c>
      <c r="F37" s="126">
        <f>ROUND((SUM(BG121:BG138)),  2)</f>
        <v>0</v>
      </c>
      <c r="G37" s="31"/>
      <c r="H37" s="31"/>
      <c r="I37" s="127">
        <v>0.21</v>
      </c>
      <c r="J37" s="126">
        <f>0</f>
        <v>0</v>
      </c>
      <c r="K37" s="31"/>
      <c r="L37" s="48"/>
      <c r="S37" s="31"/>
      <c r="T37" s="31"/>
      <c r="U37" s="31"/>
      <c r="V37" s="31"/>
      <c r="W37" s="31"/>
      <c r="X37" s="31"/>
      <c r="Y37" s="31"/>
      <c r="Z37" s="31"/>
      <c r="AA37" s="31"/>
      <c r="AB37" s="31"/>
      <c r="AC37" s="31"/>
      <c r="AD37" s="31"/>
      <c r="AE37" s="31"/>
    </row>
    <row r="38" spans="1:31" s="2" customFormat="1" ht="14.45" hidden="1" customHeight="1">
      <c r="A38" s="31"/>
      <c r="B38" s="36"/>
      <c r="C38" s="31"/>
      <c r="D38" s="31"/>
      <c r="E38" s="116" t="s">
        <v>41</v>
      </c>
      <c r="F38" s="126">
        <f>ROUND((SUM(BH121:BH138)),  2)</f>
        <v>0</v>
      </c>
      <c r="G38" s="31"/>
      <c r="H38" s="31"/>
      <c r="I38" s="127">
        <v>0.15</v>
      </c>
      <c r="J38" s="126">
        <f>0</f>
        <v>0</v>
      </c>
      <c r="K38" s="31"/>
      <c r="L38" s="48"/>
      <c r="S38" s="31"/>
      <c r="T38" s="31"/>
      <c r="U38" s="31"/>
      <c r="V38" s="31"/>
      <c r="W38" s="31"/>
      <c r="X38" s="31"/>
      <c r="Y38" s="31"/>
      <c r="Z38" s="31"/>
      <c r="AA38" s="31"/>
      <c r="AB38" s="31"/>
      <c r="AC38" s="31"/>
      <c r="AD38" s="31"/>
      <c r="AE38" s="31"/>
    </row>
    <row r="39" spans="1:31" s="2" customFormat="1" ht="14.45" hidden="1" customHeight="1">
      <c r="A39" s="31"/>
      <c r="B39" s="36"/>
      <c r="C39" s="31"/>
      <c r="D39" s="31"/>
      <c r="E39" s="116" t="s">
        <v>42</v>
      </c>
      <c r="F39" s="126">
        <f>ROUND((SUM(BI121:BI138)),  2)</f>
        <v>0</v>
      </c>
      <c r="G39" s="31"/>
      <c r="H39" s="31"/>
      <c r="I39" s="127">
        <v>0</v>
      </c>
      <c r="J39" s="126">
        <f>0</f>
        <v>0</v>
      </c>
      <c r="K39" s="31"/>
      <c r="L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2" customFormat="1" ht="25.35" customHeight="1">
      <c r="A41" s="31"/>
      <c r="B41" s="36"/>
      <c r="C41" s="128"/>
      <c r="D41" s="129" t="s">
        <v>43</v>
      </c>
      <c r="E41" s="130"/>
      <c r="F41" s="130"/>
      <c r="G41" s="131" t="s">
        <v>44</v>
      </c>
      <c r="H41" s="132" t="s">
        <v>45</v>
      </c>
      <c r="I41" s="130"/>
      <c r="J41" s="133">
        <f>SUM(J32:J39)</f>
        <v>0</v>
      </c>
      <c r="K41" s="134"/>
      <c r="L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48"/>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31"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31"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31"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31"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31" s="1" customFormat="1" ht="12" customHeight="1">
      <c r="B86" s="18"/>
      <c r="C86" s="26" t="s">
        <v>156</v>
      </c>
      <c r="D86" s="19"/>
      <c r="E86" s="19"/>
      <c r="F86" s="19"/>
      <c r="G86" s="19"/>
      <c r="H86" s="19"/>
      <c r="I86" s="19"/>
      <c r="J86" s="19"/>
      <c r="K86" s="19"/>
      <c r="L86" s="17"/>
    </row>
    <row r="87" spans="1:31" s="2" customFormat="1" ht="16.5" customHeight="1">
      <c r="A87" s="31"/>
      <c r="B87" s="32"/>
      <c r="C87" s="33"/>
      <c r="D87" s="33"/>
      <c r="E87" s="273" t="s">
        <v>157</v>
      </c>
      <c r="F87" s="275"/>
      <c r="G87" s="275"/>
      <c r="H87" s="275"/>
      <c r="I87" s="33"/>
      <c r="J87" s="33"/>
      <c r="K87" s="33"/>
      <c r="L87" s="48"/>
      <c r="S87" s="31"/>
      <c r="T87" s="31"/>
      <c r="U87" s="31"/>
      <c r="V87" s="31"/>
      <c r="W87" s="31"/>
      <c r="X87" s="31"/>
      <c r="Y87" s="31"/>
      <c r="Z87" s="31"/>
      <c r="AA87" s="31"/>
      <c r="AB87" s="31"/>
      <c r="AC87" s="31"/>
      <c r="AD87" s="31"/>
      <c r="AE87" s="31"/>
    </row>
    <row r="88" spans="1:31" s="2" customFormat="1" ht="12" customHeight="1">
      <c r="A88" s="31"/>
      <c r="B88" s="32"/>
      <c r="C88" s="26" t="s">
        <v>158</v>
      </c>
      <c r="D88" s="33"/>
      <c r="E88" s="33"/>
      <c r="F88" s="33"/>
      <c r="G88" s="33"/>
      <c r="H88" s="33"/>
      <c r="I88" s="33"/>
      <c r="J88" s="33"/>
      <c r="K88" s="33"/>
      <c r="L88" s="48"/>
      <c r="S88" s="31"/>
      <c r="T88" s="31"/>
      <c r="U88" s="31"/>
      <c r="V88" s="31"/>
      <c r="W88" s="31"/>
      <c r="X88" s="31"/>
      <c r="Y88" s="31"/>
      <c r="Z88" s="31"/>
      <c r="AA88" s="31"/>
      <c r="AB88" s="31"/>
      <c r="AC88" s="31"/>
      <c r="AD88" s="31"/>
      <c r="AE88" s="31"/>
    </row>
    <row r="89" spans="1:31" s="2" customFormat="1" ht="16.5" customHeight="1">
      <c r="A89" s="31"/>
      <c r="B89" s="32"/>
      <c r="C89" s="33"/>
      <c r="D89" s="33"/>
      <c r="E89" s="221" t="str">
        <f>E11</f>
        <v>PS 01.3 - Materiál dodávaný OŘ</v>
      </c>
      <c r="F89" s="275"/>
      <c r="G89" s="275"/>
      <c r="H89" s="275"/>
      <c r="I89" s="33"/>
      <c r="J89" s="33"/>
      <c r="K89" s="33"/>
      <c r="L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31" s="2" customFormat="1" ht="12" customHeight="1">
      <c r="A91" s="31"/>
      <c r="B91" s="32"/>
      <c r="C91" s="26" t="s">
        <v>20</v>
      </c>
      <c r="D91" s="33"/>
      <c r="E91" s="33"/>
      <c r="F91" s="24" t="str">
        <f>F14</f>
        <v>Tlumačov</v>
      </c>
      <c r="G91" s="33"/>
      <c r="H91" s="33"/>
      <c r="I91" s="26" t="s">
        <v>22</v>
      </c>
      <c r="J91" s="63">
        <f>IF(J14="","",J14)</f>
        <v>0</v>
      </c>
      <c r="K91" s="33"/>
      <c r="L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48"/>
      <c r="S92" s="31"/>
      <c r="T92" s="31"/>
      <c r="U92" s="31"/>
      <c r="V92" s="31"/>
      <c r="W92" s="31"/>
      <c r="X92" s="31"/>
      <c r="Y92" s="31"/>
      <c r="Z92" s="31"/>
      <c r="AA92" s="31"/>
      <c r="AB92" s="31"/>
      <c r="AC92" s="31"/>
      <c r="AD92" s="31"/>
      <c r="AE92" s="31"/>
    </row>
    <row r="93" spans="1:31" s="2" customFormat="1" ht="15.2" customHeight="1">
      <c r="A93" s="31"/>
      <c r="B93" s="32"/>
      <c r="C93" s="26" t="s">
        <v>23</v>
      </c>
      <c r="D93" s="33"/>
      <c r="E93" s="33"/>
      <c r="F93" s="24" t="str">
        <f>E17</f>
        <v xml:space="preserve"> </v>
      </c>
      <c r="G93" s="33"/>
      <c r="H93" s="33"/>
      <c r="I93" s="26" t="s">
        <v>29</v>
      </c>
      <c r="J93" s="29" t="str">
        <f>E23</f>
        <v xml:space="preserve"> </v>
      </c>
      <c r="K93" s="33"/>
      <c r="L93" s="48"/>
      <c r="S93" s="31"/>
      <c r="T93" s="31"/>
      <c r="U93" s="31"/>
      <c r="V93" s="31"/>
      <c r="W93" s="31"/>
      <c r="X93" s="31"/>
      <c r="Y93" s="31"/>
      <c r="Z93" s="31"/>
      <c r="AA93" s="31"/>
      <c r="AB93" s="31"/>
      <c r="AC93" s="31"/>
      <c r="AD93" s="31"/>
      <c r="AE93" s="31"/>
    </row>
    <row r="94" spans="1:31" s="2" customFormat="1" ht="15.2" customHeight="1">
      <c r="A94" s="31"/>
      <c r="B94" s="32"/>
      <c r="C94" s="26" t="s">
        <v>27</v>
      </c>
      <c r="D94" s="33"/>
      <c r="E94" s="33"/>
      <c r="F94" s="24" t="str">
        <f>IF(E20="","",E20)</f>
        <v>Vyplň údaj</v>
      </c>
      <c r="G94" s="33"/>
      <c r="H94" s="33"/>
      <c r="I94" s="26" t="s">
        <v>31</v>
      </c>
      <c r="J94" s="29" t="str">
        <f>E26</f>
        <v xml:space="preserve"> </v>
      </c>
      <c r="K94" s="33"/>
      <c r="L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31" s="2" customFormat="1" ht="29.25" customHeight="1">
      <c r="A96" s="31"/>
      <c r="B96" s="32"/>
      <c r="C96" s="146" t="s">
        <v>161</v>
      </c>
      <c r="D96" s="147"/>
      <c r="E96" s="147"/>
      <c r="F96" s="147"/>
      <c r="G96" s="147"/>
      <c r="H96" s="147"/>
      <c r="I96" s="147"/>
      <c r="J96" s="148" t="s">
        <v>162</v>
      </c>
      <c r="K96" s="147"/>
      <c r="L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48"/>
      <c r="S97" s="31"/>
      <c r="T97" s="31"/>
      <c r="U97" s="31"/>
      <c r="V97" s="31"/>
      <c r="W97" s="31"/>
      <c r="X97" s="31"/>
      <c r="Y97" s="31"/>
      <c r="Z97" s="31"/>
      <c r="AA97" s="31"/>
      <c r="AB97" s="31"/>
      <c r="AC97" s="31"/>
      <c r="AD97" s="31"/>
      <c r="AE97" s="31"/>
    </row>
    <row r="98" spans="1:47" s="2" customFormat="1" ht="22.9" customHeight="1">
      <c r="A98" s="31"/>
      <c r="B98" s="32"/>
      <c r="C98" s="149" t="s">
        <v>163</v>
      </c>
      <c r="D98" s="33"/>
      <c r="E98" s="33"/>
      <c r="F98" s="33"/>
      <c r="G98" s="33"/>
      <c r="H98" s="33"/>
      <c r="I98" s="33"/>
      <c r="J98" s="81">
        <f>J121</f>
        <v>0</v>
      </c>
      <c r="K98" s="33"/>
      <c r="L98" s="48"/>
      <c r="S98" s="31"/>
      <c r="T98" s="31"/>
      <c r="U98" s="31"/>
      <c r="V98" s="31"/>
      <c r="W98" s="31"/>
      <c r="X98" s="31"/>
      <c r="Y98" s="31"/>
      <c r="Z98" s="31"/>
      <c r="AA98" s="31"/>
      <c r="AB98" s="31"/>
      <c r="AC98" s="31"/>
      <c r="AD98" s="31"/>
      <c r="AE98" s="31"/>
      <c r="AU98" s="14" t="s">
        <v>164</v>
      </c>
    </row>
    <row r="99" spans="1:47" s="9" customFormat="1" ht="24.95" customHeight="1">
      <c r="B99" s="150"/>
      <c r="C99" s="151"/>
      <c r="D99" s="152" t="s">
        <v>165</v>
      </c>
      <c r="E99" s="153"/>
      <c r="F99" s="153"/>
      <c r="G99" s="153"/>
      <c r="H99" s="153"/>
      <c r="I99" s="153"/>
      <c r="J99" s="154">
        <f>J134</f>
        <v>0</v>
      </c>
      <c r="K99" s="151"/>
      <c r="L99" s="155"/>
    </row>
    <row r="100" spans="1:47" s="2" customFormat="1" ht="21.75" customHeight="1">
      <c r="A100" s="31"/>
      <c r="B100" s="32"/>
      <c r="C100" s="33"/>
      <c r="D100" s="33"/>
      <c r="E100" s="33"/>
      <c r="F100" s="33"/>
      <c r="G100" s="33"/>
      <c r="H100" s="33"/>
      <c r="I100" s="33"/>
      <c r="J100" s="33"/>
      <c r="K100" s="33"/>
      <c r="L100" s="48"/>
      <c r="S100" s="31"/>
      <c r="T100" s="31"/>
      <c r="U100" s="31"/>
      <c r="V100" s="31"/>
      <c r="W100" s="31"/>
      <c r="X100" s="31"/>
      <c r="Y100" s="31"/>
      <c r="Z100" s="31"/>
      <c r="AA100" s="31"/>
      <c r="AB100" s="31"/>
      <c r="AC100" s="31"/>
      <c r="AD100" s="31"/>
      <c r="AE100" s="31"/>
    </row>
    <row r="101" spans="1:47" s="2" customFormat="1" ht="6.95" customHeight="1">
      <c r="A101" s="31"/>
      <c r="B101" s="51"/>
      <c r="C101" s="52"/>
      <c r="D101" s="52"/>
      <c r="E101" s="52"/>
      <c r="F101" s="52"/>
      <c r="G101" s="52"/>
      <c r="H101" s="52"/>
      <c r="I101" s="52"/>
      <c r="J101" s="52"/>
      <c r="K101" s="52"/>
      <c r="L101" s="48"/>
      <c r="S101" s="31"/>
      <c r="T101" s="31"/>
      <c r="U101" s="31"/>
      <c r="V101" s="31"/>
      <c r="W101" s="31"/>
      <c r="X101" s="31"/>
      <c r="Y101" s="31"/>
      <c r="Z101" s="31"/>
      <c r="AA101" s="31"/>
      <c r="AB101" s="31"/>
      <c r="AC101" s="31"/>
      <c r="AD101" s="31"/>
      <c r="AE101" s="31"/>
    </row>
    <row r="105" spans="1:47" s="2" customFormat="1" ht="6.95" customHeight="1">
      <c r="A105" s="31"/>
      <c r="B105" s="53"/>
      <c r="C105" s="54"/>
      <c r="D105" s="54"/>
      <c r="E105" s="54"/>
      <c r="F105" s="54"/>
      <c r="G105" s="54"/>
      <c r="H105" s="54"/>
      <c r="I105" s="54"/>
      <c r="J105" s="54"/>
      <c r="K105" s="54"/>
      <c r="L105" s="48"/>
      <c r="S105" s="31"/>
      <c r="T105" s="31"/>
      <c r="U105" s="31"/>
      <c r="V105" s="31"/>
      <c r="W105" s="31"/>
      <c r="X105" s="31"/>
      <c r="Y105" s="31"/>
      <c r="Z105" s="31"/>
      <c r="AA105" s="31"/>
      <c r="AB105" s="31"/>
      <c r="AC105" s="31"/>
      <c r="AD105" s="31"/>
      <c r="AE105" s="31"/>
    </row>
    <row r="106" spans="1:47" s="2" customFormat="1" ht="24.95" customHeight="1">
      <c r="A106" s="31"/>
      <c r="B106" s="32"/>
      <c r="C106" s="20" t="s">
        <v>166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47" s="2" customFormat="1" ht="6.95" customHeight="1">
      <c r="A107" s="31"/>
      <c r="B107" s="32"/>
      <c r="C107" s="33"/>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47" s="2" customFormat="1" ht="12" customHeight="1">
      <c r="A108" s="31"/>
      <c r="B108" s="32"/>
      <c r="C108" s="26" t="s">
        <v>16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47" s="2" customFormat="1" ht="16.5" customHeight="1">
      <c r="A109" s="31"/>
      <c r="B109" s="32"/>
      <c r="C109" s="33"/>
      <c r="D109" s="33"/>
      <c r="E109" s="273" t="str">
        <f>E7</f>
        <v>Oprava zabezpečovacího zařízení v ŽST Tlumačov</v>
      </c>
      <c r="F109" s="274"/>
      <c r="G109" s="274"/>
      <c r="H109" s="274"/>
      <c r="I109" s="33"/>
      <c r="J109" s="33"/>
      <c r="K109" s="33"/>
      <c r="L109" s="48"/>
      <c r="S109" s="31"/>
      <c r="T109" s="31"/>
      <c r="U109" s="31"/>
      <c r="V109" s="31"/>
      <c r="W109" s="31"/>
      <c r="X109" s="31"/>
      <c r="Y109" s="31"/>
      <c r="Z109" s="31"/>
      <c r="AA109" s="31"/>
      <c r="AB109" s="31"/>
      <c r="AC109" s="31"/>
      <c r="AD109" s="31"/>
      <c r="AE109" s="31"/>
    </row>
    <row r="110" spans="1:47" s="1" customFormat="1" ht="12" customHeight="1">
      <c r="B110" s="18"/>
      <c r="C110" s="26" t="s">
        <v>156</v>
      </c>
      <c r="D110" s="19"/>
      <c r="E110" s="19"/>
      <c r="F110" s="19"/>
      <c r="G110" s="19"/>
      <c r="H110" s="19"/>
      <c r="I110" s="19"/>
      <c r="J110" s="19"/>
      <c r="K110" s="19"/>
      <c r="L110" s="17"/>
    </row>
    <row r="111" spans="1:47" s="2" customFormat="1" ht="16.5" customHeight="1">
      <c r="A111" s="31"/>
      <c r="B111" s="32"/>
      <c r="C111" s="33"/>
      <c r="D111" s="33"/>
      <c r="E111" s="273" t="s">
        <v>157</v>
      </c>
      <c r="F111" s="275"/>
      <c r="G111" s="275"/>
      <c r="H111" s="275"/>
      <c r="I111" s="33"/>
      <c r="J111" s="33"/>
      <c r="K111" s="33"/>
      <c r="L111" s="48"/>
      <c r="S111" s="31"/>
      <c r="T111" s="31"/>
      <c r="U111" s="31"/>
      <c r="V111" s="31"/>
      <c r="W111" s="31"/>
      <c r="X111" s="31"/>
      <c r="Y111" s="31"/>
      <c r="Z111" s="31"/>
      <c r="AA111" s="31"/>
      <c r="AB111" s="31"/>
      <c r="AC111" s="31"/>
      <c r="AD111" s="31"/>
      <c r="AE111" s="31"/>
    </row>
    <row r="112" spans="1:47" s="2" customFormat="1" ht="12" customHeight="1">
      <c r="A112" s="31"/>
      <c r="B112" s="32"/>
      <c r="C112" s="26" t="s">
        <v>158</v>
      </c>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6.5" customHeight="1">
      <c r="A113" s="31"/>
      <c r="B113" s="32"/>
      <c r="C113" s="33"/>
      <c r="D113" s="33"/>
      <c r="E113" s="221" t="str">
        <f>E11</f>
        <v>PS 01.3 - Materiál dodávaný OŘ</v>
      </c>
      <c r="F113" s="275"/>
      <c r="G113" s="275"/>
      <c r="H113" s="275"/>
      <c r="I113" s="33"/>
      <c r="J113" s="33"/>
      <c r="K113" s="33"/>
      <c r="L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2" customHeight="1">
      <c r="A115" s="31"/>
      <c r="B115" s="32"/>
      <c r="C115" s="26" t="s">
        <v>20</v>
      </c>
      <c r="D115" s="33"/>
      <c r="E115" s="33"/>
      <c r="F115" s="24" t="str">
        <f>F14</f>
        <v>Tlumačov</v>
      </c>
      <c r="G115" s="33"/>
      <c r="H115" s="33"/>
      <c r="I115" s="26" t="s">
        <v>22</v>
      </c>
      <c r="J115" s="63">
        <f>IF(J14="","",J14)</f>
        <v>0</v>
      </c>
      <c r="K115" s="33"/>
      <c r="L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48"/>
      <c r="S116" s="31"/>
      <c r="T116" s="31"/>
      <c r="U116" s="31"/>
      <c r="V116" s="31"/>
      <c r="W116" s="31"/>
      <c r="X116" s="31"/>
      <c r="Y116" s="31"/>
      <c r="Z116" s="31"/>
      <c r="AA116" s="31"/>
      <c r="AB116" s="31"/>
      <c r="AC116" s="31"/>
      <c r="AD116" s="31"/>
      <c r="AE116" s="31"/>
    </row>
    <row r="117" spans="1:65" s="2" customFormat="1" ht="15.2" customHeight="1">
      <c r="A117" s="31"/>
      <c r="B117" s="32"/>
      <c r="C117" s="26" t="s">
        <v>23</v>
      </c>
      <c r="D117" s="33"/>
      <c r="E117" s="33"/>
      <c r="F117" s="24" t="str">
        <f>E17</f>
        <v xml:space="preserve"> </v>
      </c>
      <c r="G117" s="33"/>
      <c r="H117" s="33"/>
      <c r="I117" s="26" t="s">
        <v>29</v>
      </c>
      <c r="J117" s="29" t="str">
        <f>E23</f>
        <v xml:space="preserve"> </v>
      </c>
      <c r="K117" s="33"/>
      <c r="L117" s="48"/>
      <c r="S117" s="31"/>
      <c r="T117" s="31"/>
      <c r="U117" s="31"/>
      <c r="V117" s="31"/>
      <c r="W117" s="31"/>
      <c r="X117" s="31"/>
      <c r="Y117" s="31"/>
      <c r="Z117" s="31"/>
      <c r="AA117" s="31"/>
      <c r="AB117" s="31"/>
      <c r="AC117" s="31"/>
      <c r="AD117" s="31"/>
      <c r="AE117" s="31"/>
    </row>
    <row r="118" spans="1:65" s="2" customFormat="1" ht="15.2" customHeight="1">
      <c r="A118" s="31"/>
      <c r="B118" s="32"/>
      <c r="C118" s="26" t="s">
        <v>27</v>
      </c>
      <c r="D118" s="33"/>
      <c r="E118" s="33"/>
      <c r="F118" s="24" t="str">
        <f>IF(E20="","",E20)</f>
        <v>Vyplň údaj</v>
      </c>
      <c r="G118" s="33"/>
      <c r="H118" s="33"/>
      <c r="I118" s="26" t="s">
        <v>31</v>
      </c>
      <c r="J118" s="29" t="str">
        <f>E26</f>
        <v xml:space="preserve"> </v>
      </c>
      <c r="K118" s="33"/>
      <c r="L118" s="48"/>
      <c r="S118" s="31"/>
      <c r="T118" s="31"/>
      <c r="U118" s="31"/>
      <c r="V118" s="31"/>
      <c r="W118" s="31"/>
      <c r="X118" s="31"/>
      <c r="Y118" s="31"/>
      <c r="Z118" s="31"/>
      <c r="AA118" s="31"/>
      <c r="AB118" s="31"/>
      <c r="AC118" s="31"/>
      <c r="AD118" s="31"/>
      <c r="AE118" s="31"/>
    </row>
    <row r="119" spans="1:65" s="2" customFormat="1" ht="10.35" customHeight="1">
      <c r="A119" s="31"/>
      <c r="B119" s="32"/>
      <c r="C119" s="33"/>
      <c r="D119" s="33"/>
      <c r="E119" s="33"/>
      <c r="F119" s="33"/>
      <c r="G119" s="33"/>
      <c r="H119" s="33"/>
      <c r="I119" s="33"/>
      <c r="J119" s="33"/>
      <c r="K119" s="33"/>
      <c r="L119" s="48"/>
      <c r="S119" s="31"/>
      <c r="T119" s="31"/>
      <c r="U119" s="31"/>
      <c r="V119" s="31"/>
      <c r="W119" s="31"/>
      <c r="X119" s="31"/>
      <c r="Y119" s="31"/>
      <c r="Z119" s="31"/>
      <c r="AA119" s="31"/>
      <c r="AB119" s="31"/>
      <c r="AC119" s="31"/>
      <c r="AD119" s="31"/>
      <c r="AE119" s="31"/>
    </row>
    <row r="120" spans="1:65" s="10" customFormat="1" ht="29.25" customHeight="1">
      <c r="A120" s="156"/>
      <c r="B120" s="157"/>
      <c r="C120" s="158" t="s">
        <v>167</v>
      </c>
      <c r="D120" s="159" t="s">
        <v>58</v>
      </c>
      <c r="E120" s="159" t="s">
        <v>54</v>
      </c>
      <c r="F120" s="159" t="s">
        <v>55</v>
      </c>
      <c r="G120" s="159" t="s">
        <v>168</v>
      </c>
      <c r="H120" s="159" t="s">
        <v>169</v>
      </c>
      <c r="I120" s="159" t="s">
        <v>170</v>
      </c>
      <c r="J120" s="159" t="s">
        <v>162</v>
      </c>
      <c r="K120" s="160" t="s">
        <v>171</v>
      </c>
      <c r="L120" s="161"/>
      <c r="M120" s="72" t="s">
        <v>1</v>
      </c>
      <c r="N120" s="73" t="s">
        <v>37</v>
      </c>
      <c r="O120" s="73" t="s">
        <v>172</v>
      </c>
      <c r="P120" s="73" t="s">
        <v>173</v>
      </c>
      <c r="Q120" s="73" t="s">
        <v>174</v>
      </c>
      <c r="R120" s="73" t="s">
        <v>175</v>
      </c>
      <c r="S120" s="73" t="s">
        <v>176</v>
      </c>
      <c r="T120" s="74" t="s">
        <v>177</v>
      </c>
      <c r="U120" s="156"/>
      <c r="V120" s="156"/>
      <c r="W120" s="156"/>
      <c r="X120" s="156"/>
      <c r="Y120" s="156"/>
      <c r="Z120" s="156"/>
      <c r="AA120" s="156"/>
      <c r="AB120" s="156"/>
      <c r="AC120" s="156"/>
      <c r="AD120" s="156"/>
      <c r="AE120" s="156"/>
    </row>
    <row r="121" spans="1:65" s="2" customFormat="1" ht="22.9" customHeight="1">
      <c r="A121" s="31"/>
      <c r="B121" s="32"/>
      <c r="C121" s="79" t="s">
        <v>178</v>
      </c>
      <c r="D121" s="33"/>
      <c r="E121" s="33"/>
      <c r="F121" s="33"/>
      <c r="G121" s="33"/>
      <c r="H121" s="33"/>
      <c r="I121" s="33"/>
      <c r="J121" s="162">
        <f>BK121</f>
        <v>0</v>
      </c>
      <c r="K121" s="33"/>
      <c r="L121" s="36"/>
      <c r="M121" s="75"/>
      <c r="N121" s="163"/>
      <c r="O121" s="76"/>
      <c r="P121" s="164">
        <f>P122+SUM(P123:P134)</f>
        <v>0</v>
      </c>
      <c r="Q121" s="76"/>
      <c r="R121" s="164">
        <f>R122+SUM(R123:R134)</f>
        <v>0</v>
      </c>
      <c r="S121" s="76"/>
      <c r="T121" s="165">
        <f>T122+SUM(T123:T134)</f>
        <v>0</v>
      </c>
      <c r="U121" s="31"/>
      <c r="V121" s="31"/>
      <c r="W121" s="31"/>
      <c r="X121" s="31"/>
      <c r="Y121" s="31"/>
      <c r="Z121" s="31"/>
      <c r="AA121" s="31"/>
      <c r="AB121" s="31"/>
      <c r="AC121" s="31"/>
      <c r="AD121" s="31"/>
      <c r="AE121" s="31"/>
      <c r="AT121" s="14" t="s">
        <v>72</v>
      </c>
      <c r="AU121" s="14" t="s">
        <v>164</v>
      </c>
      <c r="BK121" s="166">
        <f>BK122+SUM(BK123:BK134)</f>
        <v>0</v>
      </c>
    </row>
    <row r="122" spans="1:65" s="2" customFormat="1" ht="24">
      <c r="A122" s="31"/>
      <c r="B122" s="32"/>
      <c r="C122" s="167" t="s">
        <v>80</v>
      </c>
      <c r="D122" s="167" t="s">
        <v>179</v>
      </c>
      <c r="E122" s="168" t="s">
        <v>734</v>
      </c>
      <c r="F122" s="169" t="s">
        <v>735</v>
      </c>
      <c r="G122" s="170" t="s">
        <v>182</v>
      </c>
      <c r="H122" s="171">
        <v>4</v>
      </c>
      <c r="I122" s="172"/>
      <c r="J122" s="173">
        <f>ROUND(I122*H122,2)</f>
        <v>0</v>
      </c>
      <c r="K122" s="169" t="s">
        <v>183</v>
      </c>
      <c r="L122" s="174"/>
      <c r="M122" s="175" t="s">
        <v>1</v>
      </c>
      <c r="N122" s="176" t="s">
        <v>38</v>
      </c>
      <c r="O122" s="68"/>
      <c r="P122" s="177">
        <f>O122*H122</f>
        <v>0</v>
      </c>
      <c r="Q122" s="177">
        <v>0</v>
      </c>
      <c r="R122" s="177">
        <f>Q122*H122</f>
        <v>0</v>
      </c>
      <c r="S122" s="177">
        <v>0</v>
      </c>
      <c r="T122" s="178">
        <f>S122*H122</f>
        <v>0</v>
      </c>
      <c r="U122" s="31"/>
      <c r="V122" s="31"/>
      <c r="W122" s="31"/>
      <c r="X122" s="31"/>
      <c r="Y122" s="31"/>
      <c r="Z122" s="31"/>
      <c r="AA122" s="31"/>
      <c r="AB122" s="31"/>
      <c r="AC122" s="31"/>
      <c r="AD122" s="31"/>
      <c r="AE122" s="31"/>
      <c r="AR122" s="179" t="s">
        <v>184</v>
      </c>
      <c r="AT122" s="179" t="s">
        <v>179</v>
      </c>
      <c r="AU122" s="179" t="s">
        <v>73</v>
      </c>
      <c r="AY122" s="14" t="s">
        <v>185</v>
      </c>
      <c r="BE122" s="180">
        <f>IF(N122="základní",J122,0)</f>
        <v>0</v>
      </c>
      <c r="BF122" s="180">
        <f>IF(N122="snížená",J122,0)</f>
        <v>0</v>
      </c>
      <c r="BG122" s="180">
        <f>IF(N122="zákl. přenesená",J122,0)</f>
        <v>0</v>
      </c>
      <c r="BH122" s="180">
        <f>IF(N122="sníž. přenesená",J122,0)</f>
        <v>0</v>
      </c>
      <c r="BI122" s="180">
        <f>IF(N122="nulová",J122,0)</f>
        <v>0</v>
      </c>
      <c r="BJ122" s="14" t="s">
        <v>80</v>
      </c>
      <c r="BK122" s="180">
        <f>ROUND(I122*H122,2)</f>
        <v>0</v>
      </c>
      <c r="BL122" s="14" t="s">
        <v>186</v>
      </c>
      <c r="BM122" s="179" t="s">
        <v>736</v>
      </c>
    </row>
    <row r="123" spans="1:65" s="2" customFormat="1" ht="19.5">
      <c r="A123" s="31"/>
      <c r="B123" s="32"/>
      <c r="C123" s="33"/>
      <c r="D123" s="181" t="s">
        <v>188</v>
      </c>
      <c r="E123" s="33"/>
      <c r="F123" s="182" t="s">
        <v>735</v>
      </c>
      <c r="G123" s="33"/>
      <c r="H123" s="33"/>
      <c r="I123" s="183"/>
      <c r="J123" s="33"/>
      <c r="K123" s="33"/>
      <c r="L123" s="36"/>
      <c r="M123" s="184"/>
      <c r="N123" s="185"/>
      <c r="O123" s="68"/>
      <c r="P123" s="68"/>
      <c r="Q123" s="68"/>
      <c r="R123" s="68"/>
      <c r="S123" s="68"/>
      <c r="T123" s="69"/>
      <c r="U123" s="31"/>
      <c r="V123" s="31"/>
      <c r="W123" s="31"/>
      <c r="X123" s="31"/>
      <c r="Y123" s="31"/>
      <c r="Z123" s="31"/>
      <c r="AA123" s="31"/>
      <c r="AB123" s="31"/>
      <c r="AC123" s="31"/>
      <c r="AD123" s="31"/>
      <c r="AE123" s="31"/>
      <c r="AT123" s="14" t="s">
        <v>188</v>
      </c>
      <c r="AU123" s="14" t="s">
        <v>73</v>
      </c>
    </row>
    <row r="124" spans="1:65" s="2" customFormat="1" ht="24">
      <c r="A124" s="31"/>
      <c r="B124" s="32"/>
      <c r="C124" s="167" t="s">
        <v>82</v>
      </c>
      <c r="D124" s="167" t="s">
        <v>179</v>
      </c>
      <c r="E124" s="168" t="s">
        <v>737</v>
      </c>
      <c r="F124" s="169" t="s">
        <v>738</v>
      </c>
      <c r="G124" s="170" t="s">
        <v>182</v>
      </c>
      <c r="H124" s="171">
        <v>1</v>
      </c>
      <c r="I124" s="172"/>
      <c r="J124" s="173">
        <f>ROUND(I124*H124,2)</f>
        <v>0</v>
      </c>
      <c r="K124" s="169" t="s">
        <v>183</v>
      </c>
      <c r="L124" s="174"/>
      <c r="M124" s="175" t="s">
        <v>1</v>
      </c>
      <c r="N124" s="176" t="s">
        <v>38</v>
      </c>
      <c r="O124" s="68"/>
      <c r="P124" s="177">
        <f>O124*H124</f>
        <v>0</v>
      </c>
      <c r="Q124" s="177">
        <v>0</v>
      </c>
      <c r="R124" s="177">
        <f>Q124*H124</f>
        <v>0</v>
      </c>
      <c r="S124" s="177">
        <v>0</v>
      </c>
      <c r="T124" s="178">
        <f>S124*H124</f>
        <v>0</v>
      </c>
      <c r="U124" s="31"/>
      <c r="V124" s="31"/>
      <c r="W124" s="31"/>
      <c r="X124" s="31"/>
      <c r="Y124" s="31"/>
      <c r="Z124" s="31"/>
      <c r="AA124" s="31"/>
      <c r="AB124" s="31"/>
      <c r="AC124" s="31"/>
      <c r="AD124" s="31"/>
      <c r="AE124" s="31"/>
      <c r="AR124" s="179" t="s">
        <v>184</v>
      </c>
      <c r="AT124" s="179" t="s">
        <v>179</v>
      </c>
      <c r="AU124" s="179" t="s">
        <v>73</v>
      </c>
      <c r="AY124" s="14" t="s">
        <v>185</v>
      </c>
      <c r="BE124" s="180">
        <f>IF(N124="základní",J124,0)</f>
        <v>0</v>
      </c>
      <c r="BF124" s="180">
        <f>IF(N124="snížená",J124,0)</f>
        <v>0</v>
      </c>
      <c r="BG124" s="180">
        <f>IF(N124="zákl. přenesená",J124,0)</f>
        <v>0</v>
      </c>
      <c r="BH124" s="180">
        <f>IF(N124="sníž. přenesená",J124,0)</f>
        <v>0</v>
      </c>
      <c r="BI124" s="180">
        <f>IF(N124="nulová",J124,0)</f>
        <v>0</v>
      </c>
      <c r="BJ124" s="14" t="s">
        <v>80</v>
      </c>
      <c r="BK124" s="180">
        <f>ROUND(I124*H124,2)</f>
        <v>0</v>
      </c>
      <c r="BL124" s="14" t="s">
        <v>186</v>
      </c>
      <c r="BM124" s="179" t="s">
        <v>739</v>
      </c>
    </row>
    <row r="125" spans="1:65" s="2" customFormat="1" ht="19.5">
      <c r="A125" s="31"/>
      <c r="B125" s="32"/>
      <c r="C125" s="33"/>
      <c r="D125" s="181" t="s">
        <v>188</v>
      </c>
      <c r="E125" s="33"/>
      <c r="F125" s="182" t="s">
        <v>738</v>
      </c>
      <c r="G125" s="33"/>
      <c r="H125" s="33"/>
      <c r="I125" s="183"/>
      <c r="J125" s="33"/>
      <c r="K125" s="33"/>
      <c r="L125" s="36"/>
      <c r="M125" s="184"/>
      <c r="N125" s="185"/>
      <c r="O125" s="68"/>
      <c r="P125" s="68"/>
      <c r="Q125" s="68"/>
      <c r="R125" s="68"/>
      <c r="S125" s="68"/>
      <c r="T125" s="69"/>
      <c r="U125" s="31"/>
      <c r="V125" s="31"/>
      <c r="W125" s="31"/>
      <c r="X125" s="31"/>
      <c r="Y125" s="31"/>
      <c r="Z125" s="31"/>
      <c r="AA125" s="31"/>
      <c r="AB125" s="31"/>
      <c r="AC125" s="31"/>
      <c r="AD125" s="31"/>
      <c r="AE125" s="31"/>
      <c r="AT125" s="14" t="s">
        <v>188</v>
      </c>
      <c r="AU125" s="14" t="s">
        <v>73</v>
      </c>
    </row>
    <row r="126" spans="1:65" s="2" customFormat="1" ht="24">
      <c r="A126" s="31"/>
      <c r="B126" s="32"/>
      <c r="C126" s="167" t="s">
        <v>192</v>
      </c>
      <c r="D126" s="167" t="s">
        <v>179</v>
      </c>
      <c r="E126" s="168" t="s">
        <v>740</v>
      </c>
      <c r="F126" s="169" t="s">
        <v>741</v>
      </c>
      <c r="G126" s="170" t="s">
        <v>182</v>
      </c>
      <c r="H126" s="171">
        <v>7</v>
      </c>
      <c r="I126" s="172"/>
      <c r="J126" s="173">
        <f>ROUND(I126*H126,2)</f>
        <v>0</v>
      </c>
      <c r="K126" s="169" t="s">
        <v>183</v>
      </c>
      <c r="L126" s="174"/>
      <c r="M126" s="175" t="s">
        <v>1</v>
      </c>
      <c r="N126" s="176" t="s">
        <v>38</v>
      </c>
      <c r="O126" s="68"/>
      <c r="P126" s="177">
        <f>O126*H126</f>
        <v>0</v>
      </c>
      <c r="Q126" s="177">
        <v>0</v>
      </c>
      <c r="R126" s="177">
        <f>Q126*H126</f>
        <v>0</v>
      </c>
      <c r="S126" s="177">
        <v>0</v>
      </c>
      <c r="T126" s="178">
        <f>S126*H126</f>
        <v>0</v>
      </c>
      <c r="U126" s="31"/>
      <c r="V126" s="31"/>
      <c r="W126" s="31"/>
      <c r="X126" s="31"/>
      <c r="Y126" s="31"/>
      <c r="Z126" s="31"/>
      <c r="AA126" s="31"/>
      <c r="AB126" s="31"/>
      <c r="AC126" s="31"/>
      <c r="AD126" s="31"/>
      <c r="AE126" s="31"/>
      <c r="AR126" s="179" t="s">
        <v>82</v>
      </c>
      <c r="AT126" s="179" t="s">
        <v>179</v>
      </c>
      <c r="AU126" s="179" t="s">
        <v>73</v>
      </c>
      <c r="AY126" s="14" t="s">
        <v>185</v>
      </c>
      <c r="BE126" s="180">
        <f>IF(N126="základní",J126,0)</f>
        <v>0</v>
      </c>
      <c r="BF126" s="180">
        <f>IF(N126="snížená",J126,0)</f>
        <v>0</v>
      </c>
      <c r="BG126" s="180">
        <f>IF(N126="zákl. přenesená",J126,0)</f>
        <v>0</v>
      </c>
      <c r="BH126" s="180">
        <f>IF(N126="sníž. přenesená",J126,0)</f>
        <v>0</v>
      </c>
      <c r="BI126" s="180">
        <f>IF(N126="nulová",J126,0)</f>
        <v>0</v>
      </c>
      <c r="BJ126" s="14" t="s">
        <v>80</v>
      </c>
      <c r="BK126" s="180">
        <f>ROUND(I126*H126,2)</f>
        <v>0</v>
      </c>
      <c r="BL126" s="14" t="s">
        <v>80</v>
      </c>
      <c r="BM126" s="179" t="s">
        <v>742</v>
      </c>
    </row>
    <row r="127" spans="1:65" s="2" customFormat="1" ht="19.5">
      <c r="A127" s="31"/>
      <c r="B127" s="32"/>
      <c r="C127" s="33"/>
      <c r="D127" s="181" t="s">
        <v>188</v>
      </c>
      <c r="E127" s="33"/>
      <c r="F127" s="182" t="s">
        <v>741</v>
      </c>
      <c r="G127" s="33"/>
      <c r="H127" s="33"/>
      <c r="I127" s="183"/>
      <c r="J127" s="33"/>
      <c r="K127" s="33"/>
      <c r="L127" s="36"/>
      <c r="M127" s="184"/>
      <c r="N127" s="185"/>
      <c r="O127" s="68"/>
      <c r="P127" s="68"/>
      <c r="Q127" s="68"/>
      <c r="R127" s="68"/>
      <c r="S127" s="68"/>
      <c r="T127" s="69"/>
      <c r="U127" s="31"/>
      <c r="V127" s="31"/>
      <c r="W127" s="31"/>
      <c r="X127" s="31"/>
      <c r="Y127" s="31"/>
      <c r="Z127" s="31"/>
      <c r="AA127" s="31"/>
      <c r="AB127" s="31"/>
      <c r="AC127" s="31"/>
      <c r="AD127" s="31"/>
      <c r="AE127" s="31"/>
      <c r="AT127" s="14" t="s">
        <v>188</v>
      </c>
      <c r="AU127" s="14" t="s">
        <v>73</v>
      </c>
    </row>
    <row r="128" spans="1:65" s="2" customFormat="1" ht="24">
      <c r="A128" s="31"/>
      <c r="B128" s="32"/>
      <c r="C128" s="167" t="s">
        <v>186</v>
      </c>
      <c r="D128" s="167" t="s">
        <v>179</v>
      </c>
      <c r="E128" s="168" t="s">
        <v>743</v>
      </c>
      <c r="F128" s="169" t="s">
        <v>744</v>
      </c>
      <c r="G128" s="170" t="s">
        <v>182</v>
      </c>
      <c r="H128" s="171">
        <v>8</v>
      </c>
      <c r="I128" s="172"/>
      <c r="J128" s="173">
        <f>ROUND(I128*H128,2)</f>
        <v>0</v>
      </c>
      <c r="K128" s="169" t="s">
        <v>183</v>
      </c>
      <c r="L128" s="174"/>
      <c r="M128" s="175" t="s">
        <v>1</v>
      </c>
      <c r="N128" s="176" t="s">
        <v>38</v>
      </c>
      <c r="O128" s="68"/>
      <c r="P128" s="177">
        <f>O128*H128</f>
        <v>0</v>
      </c>
      <c r="Q128" s="177">
        <v>0</v>
      </c>
      <c r="R128" s="177">
        <f>Q128*H128</f>
        <v>0</v>
      </c>
      <c r="S128" s="177">
        <v>0</v>
      </c>
      <c r="T128" s="178">
        <f>S128*H128</f>
        <v>0</v>
      </c>
      <c r="U128" s="31"/>
      <c r="V128" s="31"/>
      <c r="W128" s="31"/>
      <c r="X128" s="31"/>
      <c r="Y128" s="31"/>
      <c r="Z128" s="31"/>
      <c r="AA128" s="31"/>
      <c r="AB128" s="31"/>
      <c r="AC128" s="31"/>
      <c r="AD128" s="31"/>
      <c r="AE128" s="31"/>
      <c r="AR128" s="179" t="s">
        <v>82</v>
      </c>
      <c r="AT128" s="179" t="s">
        <v>179</v>
      </c>
      <c r="AU128" s="179" t="s">
        <v>73</v>
      </c>
      <c r="AY128" s="14" t="s">
        <v>185</v>
      </c>
      <c r="BE128" s="180">
        <f>IF(N128="základní",J128,0)</f>
        <v>0</v>
      </c>
      <c r="BF128" s="180">
        <f>IF(N128="snížená",J128,0)</f>
        <v>0</v>
      </c>
      <c r="BG128" s="180">
        <f>IF(N128="zákl. přenesená",J128,0)</f>
        <v>0</v>
      </c>
      <c r="BH128" s="180">
        <f>IF(N128="sníž. přenesená",J128,0)</f>
        <v>0</v>
      </c>
      <c r="BI128" s="180">
        <f>IF(N128="nulová",J128,0)</f>
        <v>0</v>
      </c>
      <c r="BJ128" s="14" t="s">
        <v>80</v>
      </c>
      <c r="BK128" s="180">
        <f>ROUND(I128*H128,2)</f>
        <v>0</v>
      </c>
      <c r="BL128" s="14" t="s">
        <v>80</v>
      </c>
      <c r="BM128" s="179" t="s">
        <v>745</v>
      </c>
    </row>
    <row r="129" spans="1:65" s="2" customFormat="1" ht="19.5">
      <c r="A129" s="31"/>
      <c r="B129" s="32"/>
      <c r="C129" s="33"/>
      <c r="D129" s="181" t="s">
        <v>188</v>
      </c>
      <c r="E129" s="33"/>
      <c r="F129" s="182" t="s">
        <v>744</v>
      </c>
      <c r="G129" s="33"/>
      <c r="H129" s="33"/>
      <c r="I129" s="183"/>
      <c r="J129" s="33"/>
      <c r="K129" s="33"/>
      <c r="L129" s="36"/>
      <c r="M129" s="184"/>
      <c r="N129" s="185"/>
      <c r="O129" s="68"/>
      <c r="P129" s="68"/>
      <c r="Q129" s="68"/>
      <c r="R129" s="68"/>
      <c r="S129" s="68"/>
      <c r="T129" s="69"/>
      <c r="U129" s="31"/>
      <c r="V129" s="31"/>
      <c r="W129" s="31"/>
      <c r="X129" s="31"/>
      <c r="Y129" s="31"/>
      <c r="Z129" s="31"/>
      <c r="AA129" s="31"/>
      <c r="AB129" s="31"/>
      <c r="AC129" s="31"/>
      <c r="AD129" s="31"/>
      <c r="AE129" s="31"/>
      <c r="AT129" s="14" t="s">
        <v>188</v>
      </c>
      <c r="AU129" s="14" t="s">
        <v>73</v>
      </c>
    </row>
    <row r="130" spans="1:65" s="2" customFormat="1" ht="24">
      <c r="A130" s="31"/>
      <c r="B130" s="32"/>
      <c r="C130" s="167" t="s">
        <v>199</v>
      </c>
      <c r="D130" s="167" t="s">
        <v>179</v>
      </c>
      <c r="E130" s="168" t="s">
        <v>746</v>
      </c>
      <c r="F130" s="169" t="s">
        <v>747</v>
      </c>
      <c r="G130" s="170" t="s">
        <v>182</v>
      </c>
      <c r="H130" s="171">
        <v>1</v>
      </c>
      <c r="I130" s="172"/>
      <c r="J130" s="173">
        <f>ROUND(I130*H130,2)</f>
        <v>0</v>
      </c>
      <c r="K130" s="169" t="s">
        <v>183</v>
      </c>
      <c r="L130" s="174"/>
      <c r="M130" s="175" t="s">
        <v>1</v>
      </c>
      <c r="N130" s="176" t="s">
        <v>38</v>
      </c>
      <c r="O130" s="68"/>
      <c r="P130" s="177">
        <f>O130*H130</f>
        <v>0</v>
      </c>
      <c r="Q130" s="177">
        <v>0</v>
      </c>
      <c r="R130" s="177">
        <f>Q130*H130</f>
        <v>0</v>
      </c>
      <c r="S130" s="177">
        <v>0</v>
      </c>
      <c r="T130" s="178">
        <f>S130*H130</f>
        <v>0</v>
      </c>
      <c r="U130" s="31"/>
      <c r="V130" s="31"/>
      <c r="W130" s="31"/>
      <c r="X130" s="31"/>
      <c r="Y130" s="31"/>
      <c r="Z130" s="31"/>
      <c r="AA130" s="31"/>
      <c r="AB130" s="31"/>
      <c r="AC130" s="31"/>
      <c r="AD130" s="31"/>
      <c r="AE130" s="31"/>
      <c r="AR130" s="179" t="s">
        <v>82</v>
      </c>
      <c r="AT130" s="179" t="s">
        <v>179</v>
      </c>
      <c r="AU130" s="179" t="s">
        <v>73</v>
      </c>
      <c r="AY130" s="14" t="s">
        <v>185</v>
      </c>
      <c r="BE130" s="180">
        <f>IF(N130="základní",J130,0)</f>
        <v>0</v>
      </c>
      <c r="BF130" s="180">
        <f>IF(N130="snížená",J130,0)</f>
        <v>0</v>
      </c>
      <c r="BG130" s="180">
        <f>IF(N130="zákl. přenesená",J130,0)</f>
        <v>0</v>
      </c>
      <c r="BH130" s="180">
        <f>IF(N130="sníž. přenesená",J130,0)</f>
        <v>0</v>
      </c>
      <c r="BI130" s="180">
        <f>IF(N130="nulová",J130,0)</f>
        <v>0</v>
      </c>
      <c r="BJ130" s="14" t="s">
        <v>80</v>
      </c>
      <c r="BK130" s="180">
        <f>ROUND(I130*H130,2)</f>
        <v>0</v>
      </c>
      <c r="BL130" s="14" t="s">
        <v>80</v>
      </c>
      <c r="BM130" s="179" t="s">
        <v>748</v>
      </c>
    </row>
    <row r="131" spans="1:65" s="2" customFormat="1" ht="19.5">
      <c r="A131" s="31"/>
      <c r="B131" s="32"/>
      <c r="C131" s="33"/>
      <c r="D131" s="181" t="s">
        <v>188</v>
      </c>
      <c r="E131" s="33"/>
      <c r="F131" s="182" t="s">
        <v>747</v>
      </c>
      <c r="G131" s="33"/>
      <c r="H131" s="33"/>
      <c r="I131" s="183"/>
      <c r="J131" s="33"/>
      <c r="K131" s="33"/>
      <c r="L131" s="36"/>
      <c r="M131" s="184"/>
      <c r="N131" s="185"/>
      <c r="O131" s="68"/>
      <c r="P131" s="68"/>
      <c r="Q131" s="68"/>
      <c r="R131" s="68"/>
      <c r="S131" s="68"/>
      <c r="T131" s="69"/>
      <c r="U131" s="31"/>
      <c r="V131" s="31"/>
      <c r="W131" s="31"/>
      <c r="X131" s="31"/>
      <c r="Y131" s="31"/>
      <c r="Z131" s="31"/>
      <c r="AA131" s="31"/>
      <c r="AB131" s="31"/>
      <c r="AC131" s="31"/>
      <c r="AD131" s="31"/>
      <c r="AE131" s="31"/>
      <c r="AT131" s="14" t="s">
        <v>188</v>
      </c>
      <c r="AU131" s="14" t="s">
        <v>73</v>
      </c>
    </row>
    <row r="132" spans="1:65" s="2" customFormat="1" ht="24">
      <c r="A132" s="31"/>
      <c r="B132" s="32"/>
      <c r="C132" s="167" t="s">
        <v>203</v>
      </c>
      <c r="D132" s="167" t="s">
        <v>179</v>
      </c>
      <c r="E132" s="168" t="s">
        <v>749</v>
      </c>
      <c r="F132" s="169" t="s">
        <v>750</v>
      </c>
      <c r="G132" s="170" t="s">
        <v>182</v>
      </c>
      <c r="H132" s="171">
        <v>1</v>
      </c>
      <c r="I132" s="172"/>
      <c r="J132" s="173">
        <f>ROUND(I132*H132,2)</f>
        <v>0</v>
      </c>
      <c r="K132" s="169" t="s">
        <v>183</v>
      </c>
      <c r="L132" s="174"/>
      <c r="M132" s="175" t="s">
        <v>1</v>
      </c>
      <c r="N132" s="176" t="s">
        <v>38</v>
      </c>
      <c r="O132" s="68"/>
      <c r="P132" s="177">
        <f>O132*H132</f>
        <v>0</v>
      </c>
      <c r="Q132" s="177">
        <v>0</v>
      </c>
      <c r="R132" s="177">
        <f>Q132*H132</f>
        <v>0</v>
      </c>
      <c r="S132" s="177">
        <v>0</v>
      </c>
      <c r="T132" s="178">
        <f>S132*H132</f>
        <v>0</v>
      </c>
      <c r="U132" s="31"/>
      <c r="V132" s="31"/>
      <c r="W132" s="31"/>
      <c r="X132" s="31"/>
      <c r="Y132" s="31"/>
      <c r="Z132" s="31"/>
      <c r="AA132" s="31"/>
      <c r="AB132" s="31"/>
      <c r="AC132" s="31"/>
      <c r="AD132" s="31"/>
      <c r="AE132" s="31"/>
      <c r="AR132" s="179" t="s">
        <v>82</v>
      </c>
      <c r="AT132" s="179" t="s">
        <v>179</v>
      </c>
      <c r="AU132" s="179" t="s">
        <v>73</v>
      </c>
      <c r="AY132" s="14" t="s">
        <v>185</v>
      </c>
      <c r="BE132" s="180">
        <f>IF(N132="základní",J132,0)</f>
        <v>0</v>
      </c>
      <c r="BF132" s="180">
        <f>IF(N132="snížená",J132,0)</f>
        <v>0</v>
      </c>
      <c r="BG132" s="180">
        <f>IF(N132="zákl. přenesená",J132,0)</f>
        <v>0</v>
      </c>
      <c r="BH132" s="180">
        <f>IF(N132="sníž. přenesená",J132,0)</f>
        <v>0</v>
      </c>
      <c r="BI132" s="180">
        <f>IF(N132="nulová",J132,0)</f>
        <v>0</v>
      </c>
      <c r="BJ132" s="14" t="s">
        <v>80</v>
      </c>
      <c r="BK132" s="180">
        <f>ROUND(I132*H132,2)</f>
        <v>0</v>
      </c>
      <c r="BL132" s="14" t="s">
        <v>80</v>
      </c>
      <c r="BM132" s="179" t="s">
        <v>751</v>
      </c>
    </row>
    <row r="133" spans="1:65" s="2" customFormat="1" ht="19.5">
      <c r="A133" s="31"/>
      <c r="B133" s="32"/>
      <c r="C133" s="33"/>
      <c r="D133" s="181" t="s">
        <v>188</v>
      </c>
      <c r="E133" s="33"/>
      <c r="F133" s="182" t="s">
        <v>750</v>
      </c>
      <c r="G133" s="33"/>
      <c r="H133" s="33"/>
      <c r="I133" s="183"/>
      <c r="J133" s="33"/>
      <c r="K133" s="33"/>
      <c r="L133" s="36"/>
      <c r="M133" s="184"/>
      <c r="N133" s="185"/>
      <c r="O133" s="68"/>
      <c r="P133" s="68"/>
      <c r="Q133" s="68"/>
      <c r="R133" s="68"/>
      <c r="S133" s="68"/>
      <c r="T133" s="69"/>
      <c r="U133" s="31"/>
      <c r="V133" s="31"/>
      <c r="W133" s="31"/>
      <c r="X133" s="31"/>
      <c r="Y133" s="31"/>
      <c r="Z133" s="31"/>
      <c r="AA133" s="31"/>
      <c r="AB133" s="31"/>
      <c r="AC133" s="31"/>
      <c r="AD133" s="31"/>
      <c r="AE133" s="31"/>
      <c r="AT133" s="14" t="s">
        <v>188</v>
      </c>
      <c r="AU133" s="14" t="s">
        <v>73</v>
      </c>
    </row>
    <row r="134" spans="1:65" s="11" customFormat="1" ht="25.9" customHeight="1">
      <c r="B134" s="186"/>
      <c r="C134" s="187"/>
      <c r="D134" s="188" t="s">
        <v>72</v>
      </c>
      <c r="E134" s="189" t="s">
        <v>257</v>
      </c>
      <c r="F134" s="189" t="s">
        <v>258</v>
      </c>
      <c r="G134" s="187"/>
      <c r="H134" s="187"/>
      <c r="I134" s="190"/>
      <c r="J134" s="191">
        <f>BK134</f>
        <v>0</v>
      </c>
      <c r="K134" s="187"/>
      <c r="L134" s="192"/>
      <c r="M134" s="193"/>
      <c r="N134" s="194"/>
      <c r="O134" s="194"/>
      <c r="P134" s="195">
        <f>SUM(P135:P138)</f>
        <v>0</v>
      </c>
      <c r="Q134" s="194"/>
      <c r="R134" s="195">
        <f>SUM(R135:R138)</f>
        <v>0</v>
      </c>
      <c r="S134" s="194"/>
      <c r="T134" s="196">
        <f>SUM(T135:T138)</f>
        <v>0</v>
      </c>
      <c r="AR134" s="197" t="s">
        <v>186</v>
      </c>
      <c r="AT134" s="198" t="s">
        <v>72</v>
      </c>
      <c r="AU134" s="198" t="s">
        <v>73</v>
      </c>
      <c r="AY134" s="197" t="s">
        <v>185</v>
      </c>
      <c r="BK134" s="199">
        <f>SUM(BK135:BK138)</f>
        <v>0</v>
      </c>
    </row>
    <row r="135" spans="1:65" s="2" customFormat="1" ht="24">
      <c r="A135" s="31"/>
      <c r="B135" s="32"/>
      <c r="C135" s="167" t="s">
        <v>207</v>
      </c>
      <c r="D135" s="167" t="s">
        <v>179</v>
      </c>
      <c r="E135" s="168" t="s">
        <v>752</v>
      </c>
      <c r="F135" s="169" t="s">
        <v>753</v>
      </c>
      <c r="G135" s="170" t="s">
        <v>182</v>
      </c>
      <c r="H135" s="171">
        <v>125</v>
      </c>
      <c r="I135" s="172"/>
      <c r="J135" s="173">
        <f>ROUND(I135*H135,2)</f>
        <v>0</v>
      </c>
      <c r="K135" s="169" t="s">
        <v>183</v>
      </c>
      <c r="L135" s="174"/>
      <c r="M135" s="175" t="s">
        <v>1</v>
      </c>
      <c r="N135" s="176" t="s">
        <v>38</v>
      </c>
      <c r="O135" s="68"/>
      <c r="P135" s="177">
        <f>O135*H135</f>
        <v>0</v>
      </c>
      <c r="Q135" s="177">
        <v>0</v>
      </c>
      <c r="R135" s="177">
        <f>Q135*H135</f>
        <v>0</v>
      </c>
      <c r="S135" s="177">
        <v>0</v>
      </c>
      <c r="T135" s="178">
        <f>S135*H135</f>
        <v>0</v>
      </c>
      <c r="U135" s="31"/>
      <c r="V135" s="31"/>
      <c r="W135" s="31"/>
      <c r="X135" s="31"/>
      <c r="Y135" s="31"/>
      <c r="Z135" s="31"/>
      <c r="AA135" s="31"/>
      <c r="AB135" s="31"/>
      <c r="AC135" s="31"/>
      <c r="AD135" s="31"/>
      <c r="AE135" s="31"/>
      <c r="AR135" s="179" t="s">
        <v>268</v>
      </c>
      <c r="AT135" s="179" t="s">
        <v>179</v>
      </c>
      <c r="AU135" s="179" t="s">
        <v>80</v>
      </c>
      <c r="AY135" s="14" t="s">
        <v>185</v>
      </c>
      <c r="BE135" s="180">
        <f>IF(N135="základní",J135,0)</f>
        <v>0</v>
      </c>
      <c r="BF135" s="180">
        <f>IF(N135="snížená",J135,0)</f>
        <v>0</v>
      </c>
      <c r="BG135" s="180">
        <f>IF(N135="zákl. přenesená",J135,0)</f>
        <v>0</v>
      </c>
      <c r="BH135" s="180">
        <f>IF(N135="sníž. přenesená",J135,0)</f>
        <v>0</v>
      </c>
      <c r="BI135" s="180">
        <f>IF(N135="nulová",J135,0)</f>
        <v>0</v>
      </c>
      <c r="BJ135" s="14" t="s">
        <v>80</v>
      </c>
      <c r="BK135" s="180">
        <f>ROUND(I135*H135,2)</f>
        <v>0</v>
      </c>
      <c r="BL135" s="14" t="s">
        <v>268</v>
      </c>
      <c r="BM135" s="179" t="s">
        <v>754</v>
      </c>
    </row>
    <row r="136" spans="1:65" s="2" customFormat="1" ht="19.5">
      <c r="A136" s="31"/>
      <c r="B136" s="32"/>
      <c r="C136" s="33"/>
      <c r="D136" s="181" t="s">
        <v>188</v>
      </c>
      <c r="E136" s="33"/>
      <c r="F136" s="182" t="s">
        <v>753</v>
      </c>
      <c r="G136" s="33"/>
      <c r="H136" s="33"/>
      <c r="I136" s="183"/>
      <c r="J136" s="33"/>
      <c r="K136" s="33"/>
      <c r="L136" s="36"/>
      <c r="M136" s="184"/>
      <c r="N136" s="185"/>
      <c r="O136" s="68"/>
      <c r="P136" s="68"/>
      <c r="Q136" s="68"/>
      <c r="R136" s="68"/>
      <c r="S136" s="68"/>
      <c r="T136" s="69"/>
      <c r="U136" s="31"/>
      <c r="V136" s="31"/>
      <c r="W136" s="31"/>
      <c r="X136" s="31"/>
      <c r="Y136" s="31"/>
      <c r="Z136" s="31"/>
      <c r="AA136" s="31"/>
      <c r="AB136" s="31"/>
      <c r="AC136" s="31"/>
      <c r="AD136" s="31"/>
      <c r="AE136" s="31"/>
      <c r="AT136" s="14" t="s">
        <v>188</v>
      </c>
      <c r="AU136" s="14" t="s">
        <v>80</v>
      </c>
    </row>
    <row r="137" spans="1:65" s="2" customFormat="1" ht="16.5" customHeight="1">
      <c r="A137" s="31"/>
      <c r="B137" s="32"/>
      <c r="C137" s="167" t="s">
        <v>184</v>
      </c>
      <c r="D137" s="167" t="s">
        <v>179</v>
      </c>
      <c r="E137" s="168" t="s">
        <v>755</v>
      </c>
      <c r="F137" s="169" t="s">
        <v>756</v>
      </c>
      <c r="G137" s="170" t="s">
        <v>182</v>
      </c>
      <c r="H137" s="171">
        <v>6</v>
      </c>
      <c r="I137" s="172"/>
      <c r="J137" s="173">
        <f>ROUND(I137*H137,2)</f>
        <v>0</v>
      </c>
      <c r="K137" s="169" t="s">
        <v>183</v>
      </c>
      <c r="L137" s="174"/>
      <c r="M137" s="175" t="s">
        <v>1</v>
      </c>
      <c r="N137" s="176" t="s">
        <v>38</v>
      </c>
      <c r="O137" s="68"/>
      <c r="P137" s="177">
        <f>O137*H137</f>
        <v>0</v>
      </c>
      <c r="Q137" s="177">
        <v>0</v>
      </c>
      <c r="R137" s="177">
        <f>Q137*H137</f>
        <v>0</v>
      </c>
      <c r="S137" s="177">
        <v>0</v>
      </c>
      <c r="T137" s="178">
        <f>S137*H137</f>
        <v>0</v>
      </c>
      <c r="U137" s="31"/>
      <c r="V137" s="31"/>
      <c r="W137" s="31"/>
      <c r="X137" s="31"/>
      <c r="Y137" s="31"/>
      <c r="Z137" s="31"/>
      <c r="AA137" s="31"/>
      <c r="AB137" s="31"/>
      <c r="AC137" s="31"/>
      <c r="AD137" s="31"/>
      <c r="AE137" s="31"/>
      <c r="AR137" s="179" t="s">
        <v>268</v>
      </c>
      <c r="AT137" s="179" t="s">
        <v>179</v>
      </c>
      <c r="AU137" s="179" t="s">
        <v>80</v>
      </c>
      <c r="AY137" s="14" t="s">
        <v>185</v>
      </c>
      <c r="BE137" s="180">
        <f>IF(N137="základní",J137,0)</f>
        <v>0</v>
      </c>
      <c r="BF137" s="180">
        <f>IF(N137="snížená",J137,0)</f>
        <v>0</v>
      </c>
      <c r="BG137" s="180">
        <f>IF(N137="zákl. přenesená",J137,0)</f>
        <v>0</v>
      </c>
      <c r="BH137" s="180">
        <f>IF(N137="sníž. přenesená",J137,0)</f>
        <v>0</v>
      </c>
      <c r="BI137" s="180">
        <f>IF(N137="nulová",J137,0)</f>
        <v>0</v>
      </c>
      <c r="BJ137" s="14" t="s">
        <v>80</v>
      </c>
      <c r="BK137" s="180">
        <f>ROUND(I137*H137,2)</f>
        <v>0</v>
      </c>
      <c r="BL137" s="14" t="s">
        <v>268</v>
      </c>
      <c r="BM137" s="179" t="s">
        <v>757</v>
      </c>
    </row>
    <row r="138" spans="1:65" s="2" customFormat="1" ht="11.25">
      <c r="A138" s="31"/>
      <c r="B138" s="32"/>
      <c r="C138" s="33"/>
      <c r="D138" s="181" t="s">
        <v>188</v>
      </c>
      <c r="E138" s="33"/>
      <c r="F138" s="182" t="s">
        <v>756</v>
      </c>
      <c r="G138" s="33"/>
      <c r="H138" s="33"/>
      <c r="I138" s="183"/>
      <c r="J138" s="33"/>
      <c r="K138" s="33"/>
      <c r="L138" s="36"/>
      <c r="M138" s="209"/>
      <c r="N138" s="210"/>
      <c r="O138" s="211"/>
      <c r="P138" s="211"/>
      <c r="Q138" s="211"/>
      <c r="R138" s="211"/>
      <c r="S138" s="211"/>
      <c r="T138" s="212"/>
      <c r="U138" s="31"/>
      <c r="V138" s="31"/>
      <c r="W138" s="31"/>
      <c r="X138" s="31"/>
      <c r="Y138" s="31"/>
      <c r="Z138" s="31"/>
      <c r="AA138" s="31"/>
      <c r="AB138" s="31"/>
      <c r="AC138" s="31"/>
      <c r="AD138" s="31"/>
      <c r="AE138" s="31"/>
      <c r="AT138" s="14" t="s">
        <v>188</v>
      </c>
      <c r="AU138" s="14" t="s">
        <v>80</v>
      </c>
    </row>
    <row r="139" spans="1:65" s="2" customFormat="1" ht="6.95" customHeight="1">
      <c r="A139" s="31"/>
      <c r="B139" s="51"/>
      <c r="C139" s="52"/>
      <c r="D139" s="52"/>
      <c r="E139" s="52"/>
      <c r="F139" s="52"/>
      <c r="G139" s="52"/>
      <c r="H139" s="52"/>
      <c r="I139" s="52"/>
      <c r="J139" s="52"/>
      <c r="K139" s="52"/>
      <c r="L139" s="36"/>
      <c r="M139" s="31"/>
      <c r="O139" s="31"/>
      <c r="P139" s="31"/>
      <c r="Q139" s="31"/>
      <c r="R139" s="31"/>
      <c r="S139" s="31"/>
      <c r="T139" s="31"/>
      <c r="U139" s="31"/>
      <c r="V139" s="31"/>
      <c r="W139" s="31"/>
      <c r="X139" s="31"/>
      <c r="Y139" s="31"/>
      <c r="Z139" s="31"/>
      <c r="AA139" s="31"/>
      <c r="AB139" s="31"/>
      <c r="AC139" s="31"/>
      <c r="AD139" s="31"/>
      <c r="AE139" s="31"/>
    </row>
  </sheetData>
  <sheetProtection algorithmName="SHA-512" hashValue="XdSf6g9nJlMdqgg2Ij6TzwPDZPqsJFjKA++kx4lk68WOjfi3HfnJIb6ScBPePmv4rzEELsEuDwirV+qQBwZD4Q==" saltValue="7M0+j6GG2hLLpq/uk00P+lpVCcgBFFfbio5e/aG04STRdSw3tlaX7UrigRvwrSI/czvX54YRy0jIyj6gWcIHhA==" spinCount="100000" sheet="1" objects="1" scenarios="1" formatColumns="0" formatRows="0" autoFilter="0"/>
  <autoFilter ref="C120:K13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96</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1" customFormat="1" ht="12" customHeight="1">
      <c r="B8" s="17"/>
      <c r="D8" s="116" t="s">
        <v>156</v>
      </c>
      <c r="L8" s="17"/>
    </row>
    <row r="9" spans="1:46" s="2" customFormat="1" ht="16.5" customHeight="1">
      <c r="A9" s="31"/>
      <c r="B9" s="36"/>
      <c r="C9" s="31"/>
      <c r="D9" s="31"/>
      <c r="E9" s="266" t="s">
        <v>157</v>
      </c>
      <c r="F9" s="268"/>
      <c r="G9" s="268"/>
      <c r="H9" s="268"/>
      <c r="I9" s="31"/>
      <c r="J9" s="31"/>
      <c r="K9" s="31"/>
      <c r="L9" s="48"/>
      <c r="S9" s="31"/>
      <c r="T9" s="31"/>
      <c r="U9" s="31"/>
      <c r="V9" s="31"/>
      <c r="W9" s="31"/>
      <c r="X9" s="31"/>
      <c r="Y9" s="31"/>
      <c r="Z9" s="31"/>
      <c r="AA9" s="31"/>
      <c r="AB9" s="31"/>
      <c r="AC9" s="31"/>
      <c r="AD9" s="31"/>
      <c r="AE9" s="31"/>
    </row>
    <row r="10" spans="1:46" s="2" customFormat="1" ht="12" customHeight="1">
      <c r="A10" s="31"/>
      <c r="B10" s="36"/>
      <c r="C10" s="31"/>
      <c r="D10" s="116" t="s">
        <v>158</v>
      </c>
      <c r="E10" s="31"/>
      <c r="F10" s="31"/>
      <c r="G10" s="31"/>
      <c r="H10" s="31"/>
      <c r="I10" s="31"/>
      <c r="J10" s="31"/>
      <c r="K10" s="31"/>
      <c r="L10" s="48"/>
      <c r="S10" s="31"/>
      <c r="T10" s="31"/>
      <c r="U10" s="31"/>
      <c r="V10" s="31"/>
      <c r="W10" s="31"/>
      <c r="X10" s="31"/>
      <c r="Y10" s="31"/>
      <c r="Z10" s="31"/>
      <c r="AA10" s="31"/>
      <c r="AB10" s="31"/>
      <c r="AC10" s="31"/>
      <c r="AD10" s="31"/>
      <c r="AE10" s="31"/>
    </row>
    <row r="11" spans="1:46" s="2" customFormat="1" ht="16.5" customHeight="1">
      <c r="A11" s="31"/>
      <c r="B11" s="36"/>
      <c r="C11" s="31"/>
      <c r="D11" s="31"/>
      <c r="E11" s="269" t="s">
        <v>758</v>
      </c>
      <c r="F11" s="268"/>
      <c r="G11" s="268"/>
      <c r="H11" s="268"/>
      <c r="I11" s="31"/>
      <c r="J11" s="31"/>
      <c r="K11" s="31"/>
      <c r="L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48"/>
      <c r="S12" s="31"/>
      <c r="T12" s="31"/>
      <c r="U12" s="31"/>
      <c r="V12" s="31"/>
      <c r="W12" s="31"/>
      <c r="X12" s="31"/>
      <c r="Y12" s="31"/>
      <c r="Z12" s="31"/>
      <c r="AA12" s="31"/>
      <c r="AB12" s="31"/>
      <c r="AC12" s="31"/>
      <c r="AD12" s="31"/>
      <c r="AE12" s="31"/>
    </row>
    <row r="13" spans="1:46" s="2" customFormat="1" ht="12" customHeight="1">
      <c r="A13" s="31"/>
      <c r="B13" s="36"/>
      <c r="C13" s="31"/>
      <c r="D13" s="116" t="s">
        <v>18</v>
      </c>
      <c r="E13" s="31"/>
      <c r="F13" s="107" t="s">
        <v>1</v>
      </c>
      <c r="G13" s="31"/>
      <c r="H13" s="31"/>
      <c r="I13" s="116" t="s">
        <v>19</v>
      </c>
      <c r="J13" s="107" t="s">
        <v>1</v>
      </c>
      <c r="K13" s="31"/>
      <c r="L13" s="48"/>
      <c r="S13" s="31"/>
      <c r="T13" s="31"/>
      <c r="U13" s="31"/>
      <c r="V13" s="31"/>
      <c r="W13" s="31"/>
      <c r="X13" s="31"/>
      <c r="Y13" s="31"/>
      <c r="Z13" s="31"/>
      <c r="AA13" s="31"/>
      <c r="AB13" s="31"/>
      <c r="AC13" s="31"/>
      <c r="AD13" s="31"/>
      <c r="AE13" s="31"/>
    </row>
    <row r="14" spans="1:46" s="2" customFormat="1" ht="12" customHeight="1">
      <c r="A14" s="31"/>
      <c r="B14" s="36"/>
      <c r="C14" s="31"/>
      <c r="D14" s="116" t="s">
        <v>20</v>
      </c>
      <c r="E14" s="31"/>
      <c r="F14" s="107" t="s">
        <v>21</v>
      </c>
      <c r="G14" s="31"/>
      <c r="H14" s="31"/>
      <c r="I14" s="116" t="s">
        <v>22</v>
      </c>
      <c r="J14" s="117">
        <f>'Rekapitulace stavby'!AN8</f>
        <v>0</v>
      </c>
      <c r="K14" s="31"/>
      <c r="L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48"/>
      <c r="S15" s="31"/>
      <c r="T15" s="31"/>
      <c r="U15" s="31"/>
      <c r="V15" s="31"/>
      <c r="W15" s="31"/>
      <c r="X15" s="31"/>
      <c r="Y15" s="31"/>
      <c r="Z15" s="31"/>
      <c r="AA15" s="31"/>
      <c r="AB15" s="31"/>
      <c r="AC15" s="31"/>
      <c r="AD15" s="31"/>
      <c r="AE15" s="31"/>
    </row>
    <row r="16" spans="1:46" s="2" customFormat="1" ht="12" customHeight="1">
      <c r="A16" s="31"/>
      <c r="B16" s="36"/>
      <c r="C16" s="31"/>
      <c r="D16" s="116" t="s">
        <v>23</v>
      </c>
      <c r="E16" s="31"/>
      <c r="F16" s="31"/>
      <c r="G16" s="31"/>
      <c r="H16" s="31"/>
      <c r="I16" s="116" t="s">
        <v>24</v>
      </c>
      <c r="J16" s="107" t="str">
        <f>IF('Rekapitulace stavby'!AN10="","",'Rekapitulace stavby'!AN10)</f>
        <v/>
      </c>
      <c r="K16" s="31"/>
      <c r="L16" s="48"/>
      <c r="S16" s="31"/>
      <c r="T16" s="31"/>
      <c r="U16" s="31"/>
      <c r="V16" s="31"/>
      <c r="W16" s="31"/>
      <c r="X16" s="31"/>
      <c r="Y16" s="31"/>
      <c r="Z16" s="31"/>
      <c r="AA16" s="31"/>
      <c r="AB16" s="31"/>
      <c r="AC16" s="31"/>
      <c r="AD16" s="31"/>
      <c r="AE16" s="31"/>
    </row>
    <row r="17" spans="1:31" s="2" customFormat="1" ht="18" customHeight="1">
      <c r="A17" s="31"/>
      <c r="B17" s="36"/>
      <c r="C17" s="31"/>
      <c r="D17" s="31"/>
      <c r="E17" s="107" t="str">
        <f>IF('Rekapitulace stavby'!E11="","",'Rekapitulace stavby'!E11)</f>
        <v xml:space="preserve"> </v>
      </c>
      <c r="F17" s="31"/>
      <c r="G17" s="31"/>
      <c r="H17" s="31"/>
      <c r="I17" s="116" t="s">
        <v>26</v>
      </c>
      <c r="J17" s="107" t="str">
        <f>IF('Rekapitulace stavby'!AN11="","",'Rekapitulace stavby'!AN11)</f>
        <v/>
      </c>
      <c r="K17" s="31"/>
      <c r="L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48"/>
      <c r="S18" s="31"/>
      <c r="T18" s="31"/>
      <c r="U18" s="31"/>
      <c r="V18" s="31"/>
      <c r="W18" s="31"/>
      <c r="X18" s="31"/>
      <c r="Y18" s="31"/>
      <c r="Z18" s="31"/>
      <c r="AA18" s="31"/>
      <c r="AB18" s="31"/>
      <c r="AC18" s="31"/>
      <c r="AD18" s="31"/>
      <c r="AE18" s="31"/>
    </row>
    <row r="19" spans="1:31" s="2" customFormat="1" ht="12" customHeight="1">
      <c r="A19" s="31"/>
      <c r="B19" s="36"/>
      <c r="C19" s="31"/>
      <c r="D19" s="116" t="s">
        <v>27</v>
      </c>
      <c r="E19" s="31"/>
      <c r="F19" s="31"/>
      <c r="G19" s="31"/>
      <c r="H19" s="31"/>
      <c r="I19" s="116" t="s">
        <v>24</v>
      </c>
      <c r="J19" s="27" t="str">
        <f>'Rekapitulace stavby'!AN13</f>
        <v>Vyplň údaj</v>
      </c>
      <c r="K19" s="31"/>
      <c r="L19" s="48"/>
      <c r="S19" s="31"/>
      <c r="T19" s="31"/>
      <c r="U19" s="31"/>
      <c r="V19" s="31"/>
      <c r="W19" s="31"/>
      <c r="X19" s="31"/>
      <c r="Y19" s="31"/>
      <c r="Z19" s="31"/>
      <c r="AA19" s="31"/>
      <c r="AB19" s="31"/>
      <c r="AC19" s="31"/>
      <c r="AD19" s="31"/>
      <c r="AE19" s="31"/>
    </row>
    <row r="20" spans="1:31" s="2" customFormat="1" ht="18" customHeight="1">
      <c r="A20" s="31"/>
      <c r="B20" s="36"/>
      <c r="C20" s="31"/>
      <c r="D20" s="31"/>
      <c r="E20" s="270" t="str">
        <f>'Rekapitulace stavby'!E14</f>
        <v>Vyplň údaj</v>
      </c>
      <c r="F20" s="271"/>
      <c r="G20" s="271"/>
      <c r="H20" s="271"/>
      <c r="I20" s="116" t="s">
        <v>26</v>
      </c>
      <c r="J20" s="27" t="str">
        <f>'Rekapitulace stavby'!AN14</f>
        <v>Vyplň údaj</v>
      </c>
      <c r="K20" s="31"/>
      <c r="L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48"/>
      <c r="S21" s="31"/>
      <c r="T21" s="31"/>
      <c r="U21" s="31"/>
      <c r="V21" s="31"/>
      <c r="W21" s="31"/>
      <c r="X21" s="31"/>
      <c r="Y21" s="31"/>
      <c r="Z21" s="31"/>
      <c r="AA21" s="31"/>
      <c r="AB21" s="31"/>
      <c r="AC21" s="31"/>
      <c r="AD21" s="31"/>
      <c r="AE21" s="31"/>
    </row>
    <row r="22" spans="1:31" s="2" customFormat="1" ht="12" customHeight="1">
      <c r="A22" s="31"/>
      <c r="B22" s="36"/>
      <c r="C22" s="31"/>
      <c r="D22" s="116" t="s">
        <v>29</v>
      </c>
      <c r="E22" s="31"/>
      <c r="F22" s="31"/>
      <c r="G22" s="31"/>
      <c r="H22" s="31"/>
      <c r="I22" s="116" t="s">
        <v>24</v>
      </c>
      <c r="J22" s="107" t="str">
        <f>IF('Rekapitulace stavby'!AN16="","",'Rekapitulace stavby'!AN16)</f>
        <v/>
      </c>
      <c r="K22" s="31"/>
      <c r="L22" s="48"/>
      <c r="S22" s="31"/>
      <c r="T22" s="31"/>
      <c r="U22" s="31"/>
      <c r="V22" s="31"/>
      <c r="W22" s="31"/>
      <c r="X22" s="31"/>
      <c r="Y22" s="31"/>
      <c r="Z22" s="31"/>
      <c r="AA22" s="31"/>
      <c r="AB22" s="31"/>
      <c r="AC22" s="31"/>
      <c r="AD22" s="31"/>
      <c r="AE22" s="31"/>
    </row>
    <row r="23" spans="1:31" s="2" customFormat="1" ht="18" customHeight="1">
      <c r="A23" s="31"/>
      <c r="B23" s="36"/>
      <c r="C23" s="31"/>
      <c r="D23" s="31"/>
      <c r="E23" s="107" t="str">
        <f>IF('Rekapitulace stavby'!E17="","",'Rekapitulace stavby'!E17)</f>
        <v xml:space="preserve"> </v>
      </c>
      <c r="F23" s="31"/>
      <c r="G23" s="31"/>
      <c r="H23" s="31"/>
      <c r="I23" s="116" t="s">
        <v>26</v>
      </c>
      <c r="J23" s="107" t="str">
        <f>IF('Rekapitulace stavby'!AN17="","",'Rekapitulace stavby'!AN17)</f>
        <v/>
      </c>
      <c r="K23" s="31"/>
      <c r="L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48"/>
      <c r="S24" s="31"/>
      <c r="T24" s="31"/>
      <c r="U24" s="31"/>
      <c r="V24" s="31"/>
      <c r="W24" s="31"/>
      <c r="X24" s="31"/>
      <c r="Y24" s="31"/>
      <c r="Z24" s="31"/>
      <c r="AA24" s="31"/>
      <c r="AB24" s="31"/>
      <c r="AC24" s="31"/>
      <c r="AD24" s="31"/>
      <c r="AE24" s="31"/>
    </row>
    <row r="25" spans="1:31" s="2" customFormat="1" ht="12" customHeight="1">
      <c r="A25" s="31"/>
      <c r="B25" s="36"/>
      <c r="C25" s="31"/>
      <c r="D25" s="116" t="s">
        <v>31</v>
      </c>
      <c r="E25" s="31"/>
      <c r="F25" s="31"/>
      <c r="G25" s="31"/>
      <c r="H25" s="31"/>
      <c r="I25" s="116" t="s">
        <v>24</v>
      </c>
      <c r="J25" s="107" t="str">
        <f>IF('Rekapitulace stavby'!AN19="","",'Rekapitulace stavby'!AN19)</f>
        <v/>
      </c>
      <c r="K25" s="31"/>
      <c r="L25" s="48"/>
      <c r="S25" s="31"/>
      <c r="T25" s="31"/>
      <c r="U25" s="31"/>
      <c r="V25" s="31"/>
      <c r="W25" s="31"/>
      <c r="X25" s="31"/>
      <c r="Y25" s="31"/>
      <c r="Z25" s="31"/>
      <c r="AA25" s="31"/>
      <c r="AB25" s="31"/>
      <c r="AC25" s="31"/>
      <c r="AD25" s="31"/>
      <c r="AE25" s="31"/>
    </row>
    <row r="26" spans="1:31" s="2" customFormat="1" ht="18" customHeight="1">
      <c r="A26" s="31"/>
      <c r="B26" s="36"/>
      <c r="C26" s="31"/>
      <c r="D26" s="31"/>
      <c r="E26" s="107" t="str">
        <f>IF('Rekapitulace stavby'!E20="","",'Rekapitulace stavby'!E20)</f>
        <v xml:space="preserve"> </v>
      </c>
      <c r="F26" s="31"/>
      <c r="G26" s="31"/>
      <c r="H26" s="31"/>
      <c r="I26" s="116" t="s">
        <v>26</v>
      </c>
      <c r="J26" s="107" t="str">
        <f>IF('Rekapitulace stavby'!AN20="","",'Rekapitulace stavby'!AN20)</f>
        <v/>
      </c>
      <c r="K26" s="31"/>
      <c r="L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48"/>
      <c r="S27" s="31"/>
      <c r="T27" s="31"/>
      <c r="U27" s="31"/>
      <c r="V27" s="31"/>
      <c r="W27" s="31"/>
      <c r="X27" s="31"/>
      <c r="Y27" s="31"/>
      <c r="Z27" s="31"/>
      <c r="AA27" s="31"/>
      <c r="AB27" s="31"/>
      <c r="AC27" s="31"/>
      <c r="AD27" s="31"/>
      <c r="AE27" s="31"/>
    </row>
    <row r="28" spans="1:31" s="2" customFormat="1" ht="12" customHeight="1">
      <c r="A28" s="31"/>
      <c r="B28" s="36"/>
      <c r="C28" s="31"/>
      <c r="D28" s="116" t="s">
        <v>32</v>
      </c>
      <c r="E28" s="31"/>
      <c r="F28" s="31"/>
      <c r="G28" s="31"/>
      <c r="H28" s="31"/>
      <c r="I28" s="31"/>
      <c r="J28" s="31"/>
      <c r="K28" s="31"/>
      <c r="L28" s="48"/>
      <c r="S28" s="31"/>
      <c r="T28" s="31"/>
      <c r="U28" s="31"/>
      <c r="V28" s="31"/>
      <c r="W28" s="31"/>
      <c r="X28" s="31"/>
      <c r="Y28" s="31"/>
      <c r="Z28" s="31"/>
      <c r="AA28" s="31"/>
      <c r="AB28" s="31"/>
      <c r="AC28" s="31"/>
      <c r="AD28" s="31"/>
      <c r="AE28" s="31"/>
    </row>
    <row r="29" spans="1:31" s="8" customFormat="1" ht="16.5" customHeight="1">
      <c r="A29" s="118"/>
      <c r="B29" s="119"/>
      <c r="C29" s="118"/>
      <c r="D29" s="118"/>
      <c r="E29" s="272" t="s">
        <v>1</v>
      </c>
      <c r="F29" s="272"/>
      <c r="G29" s="272"/>
      <c r="H29" s="272"/>
      <c r="I29" s="118"/>
      <c r="J29" s="118"/>
      <c r="K29" s="118"/>
      <c r="L29" s="120"/>
      <c r="S29" s="118"/>
      <c r="T29" s="118"/>
      <c r="U29" s="118"/>
      <c r="V29" s="118"/>
      <c r="W29" s="118"/>
      <c r="X29" s="118"/>
      <c r="Y29" s="118"/>
      <c r="Z29" s="118"/>
      <c r="AA29" s="118"/>
      <c r="AB29" s="118"/>
      <c r="AC29" s="118"/>
      <c r="AD29" s="118"/>
      <c r="AE29" s="118"/>
    </row>
    <row r="30" spans="1:31" s="2" customFormat="1" ht="6.95" customHeight="1">
      <c r="A30" s="31"/>
      <c r="B30" s="36"/>
      <c r="C30" s="31"/>
      <c r="D30" s="31"/>
      <c r="E30" s="31"/>
      <c r="F30" s="31"/>
      <c r="G30" s="31"/>
      <c r="H30" s="31"/>
      <c r="I30" s="31"/>
      <c r="J30" s="31"/>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25.35" customHeight="1">
      <c r="A32" s="31"/>
      <c r="B32" s="36"/>
      <c r="C32" s="31"/>
      <c r="D32" s="122" t="s">
        <v>33</v>
      </c>
      <c r="E32" s="31"/>
      <c r="F32" s="31"/>
      <c r="G32" s="31"/>
      <c r="H32" s="31"/>
      <c r="I32" s="31"/>
      <c r="J32" s="123">
        <f>ROUND(J121, 2)</f>
        <v>0</v>
      </c>
      <c r="K32" s="31"/>
      <c r="L32" s="48"/>
      <c r="S32" s="31"/>
      <c r="T32" s="31"/>
      <c r="U32" s="31"/>
      <c r="V32" s="31"/>
      <c r="W32" s="31"/>
      <c r="X32" s="31"/>
      <c r="Y32" s="31"/>
      <c r="Z32" s="31"/>
      <c r="AA32" s="31"/>
      <c r="AB32" s="31"/>
      <c r="AC32" s="31"/>
      <c r="AD32" s="31"/>
      <c r="AE32" s="31"/>
    </row>
    <row r="33" spans="1:31" s="2" customFormat="1" ht="6.95" customHeight="1">
      <c r="A33" s="31"/>
      <c r="B33" s="36"/>
      <c r="C33" s="31"/>
      <c r="D33" s="121"/>
      <c r="E33" s="121"/>
      <c r="F33" s="121"/>
      <c r="G33" s="121"/>
      <c r="H33" s="121"/>
      <c r="I33" s="121"/>
      <c r="J33" s="121"/>
      <c r="K33" s="121"/>
      <c r="L33" s="48"/>
      <c r="S33" s="31"/>
      <c r="T33" s="31"/>
      <c r="U33" s="31"/>
      <c r="V33" s="31"/>
      <c r="W33" s="31"/>
      <c r="X33" s="31"/>
      <c r="Y33" s="31"/>
      <c r="Z33" s="31"/>
      <c r="AA33" s="31"/>
      <c r="AB33" s="31"/>
      <c r="AC33" s="31"/>
      <c r="AD33" s="31"/>
      <c r="AE33" s="31"/>
    </row>
    <row r="34" spans="1:31" s="2" customFormat="1" ht="14.45" customHeight="1">
      <c r="A34" s="31"/>
      <c r="B34" s="36"/>
      <c r="C34" s="31"/>
      <c r="D34" s="31"/>
      <c r="E34" s="31"/>
      <c r="F34" s="124" t="s">
        <v>35</v>
      </c>
      <c r="G34" s="31"/>
      <c r="H34" s="31"/>
      <c r="I34" s="124" t="s">
        <v>34</v>
      </c>
      <c r="J34" s="124" t="s">
        <v>36</v>
      </c>
      <c r="K34" s="31"/>
      <c r="L34" s="48"/>
      <c r="S34" s="31"/>
      <c r="T34" s="31"/>
      <c r="U34" s="31"/>
      <c r="V34" s="31"/>
      <c r="W34" s="31"/>
      <c r="X34" s="31"/>
      <c r="Y34" s="31"/>
      <c r="Z34" s="31"/>
      <c r="AA34" s="31"/>
      <c r="AB34" s="31"/>
      <c r="AC34" s="31"/>
      <c r="AD34" s="31"/>
      <c r="AE34" s="31"/>
    </row>
    <row r="35" spans="1:31" s="2" customFormat="1" ht="14.45" customHeight="1">
      <c r="A35" s="31"/>
      <c r="B35" s="36"/>
      <c r="C35" s="31"/>
      <c r="D35" s="125" t="s">
        <v>37</v>
      </c>
      <c r="E35" s="116" t="s">
        <v>38</v>
      </c>
      <c r="F35" s="126">
        <f>ROUND((SUM(BE121:BE212)),  2)</f>
        <v>0</v>
      </c>
      <c r="G35" s="31"/>
      <c r="H35" s="31"/>
      <c r="I35" s="127">
        <v>0.21</v>
      </c>
      <c r="J35" s="126">
        <f>ROUND(((SUM(BE121:BE212))*I35),  2)</f>
        <v>0</v>
      </c>
      <c r="K35" s="31"/>
      <c r="L35" s="48"/>
      <c r="S35" s="31"/>
      <c r="T35" s="31"/>
      <c r="U35" s="31"/>
      <c r="V35" s="31"/>
      <c r="W35" s="31"/>
      <c r="X35" s="31"/>
      <c r="Y35" s="31"/>
      <c r="Z35" s="31"/>
      <c r="AA35" s="31"/>
      <c r="AB35" s="31"/>
      <c r="AC35" s="31"/>
      <c r="AD35" s="31"/>
      <c r="AE35" s="31"/>
    </row>
    <row r="36" spans="1:31" s="2" customFormat="1" ht="14.45" customHeight="1">
      <c r="A36" s="31"/>
      <c r="B36" s="36"/>
      <c r="C36" s="31"/>
      <c r="D36" s="31"/>
      <c r="E36" s="116" t="s">
        <v>39</v>
      </c>
      <c r="F36" s="126">
        <f>ROUND((SUM(BF121:BF212)),  2)</f>
        <v>0</v>
      </c>
      <c r="G36" s="31"/>
      <c r="H36" s="31"/>
      <c r="I36" s="127">
        <v>0.15</v>
      </c>
      <c r="J36" s="126">
        <f>ROUND(((SUM(BF121:BF212))*I36),  2)</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40</v>
      </c>
      <c r="F37" s="126">
        <f>ROUND((SUM(BG121:BG212)),  2)</f>
        <v>0</v>
      </c>
      <c r="G37" s="31"/>
      <c r="H37" s="31"/>
      <c r="I37" s="127">
        <v>0.21</v>
      </c>
      <c r="J37" s="126">
        <f>0</f>
        <v>0</v>
      </c>
      <c r="K37" s="31"/>
      <c r="L37" s="48"/>
      <c r="S37" s="31"/>
      <c r="T37" s="31"/>
      <c r="U37" s="31"/>
      <c r="V37" s="31"/>
      <c r="W37" s="31"/>
      <c r="X37" s="31"/>
      <c r="Y37" s="31"/>
      <c r="Z37" s="31"/>
      <c r="AA37" s="31"/>
      <c r="AB37" s="31"/>
      <c r="AC37" s="31"/>
      <c r="AD37" s="31"/>
      <c r="AE37" s="31"/>
    </row>
    <row r="38" spans="1:31" s="2" customFormat="1" ht="14.45" hidden="1" customHeight="1">
      <c r="A38" s="31"/>
      <c r="B38" s="36"/>
      <c r="C38" s="31"/>
      <c r="D38" s="31"/>
      <c r="E38" s="116" t="s">
        <v>41</v>
      </c>
      <c r="F38" s="126">
        <f>ROUND((SUM(BH121:BH212)),  2)</f>
        <v>0</v>
      </c>
      <c r="G38" s="31"/>
      <c r="H38" s="31"/>
      <c r="I38" s="127">
        <v>0.15</v>
      </c>
      <c r="J38" s="126">
        <f>0</f>
        <v>0</v>
      </c>
      <c r="K38" s="31"/>
      <c r="L38" s="48"/>
      <c r="S38" s="31"/>
      <c r="T38" s="31"/>
      <c r="U38" s="31"/>
      <c r="V38" s="31"/>
      <c r="W38" s="31"/>
      <c r="X38" s="31"/>
      <c r="Y38" s="31"/>
      <c r="Z38" s="31"/>
      <c r="AA38" s="31"/>
      <c r="AB38" s="31"/>
      <c r="AC38" s="31"/>
      <c r="AD38" s="31"/>
      <c r="AE38" s="31"/>
    </row>
    <row r="39" spans="1:31" s="2" customFormat="1" ht="14.45" hidden="1" customHeight="1">
      <c r="A39" s="31"/>
      <c r="B39" s="36"/>
      <c r="C39" s="31"/>
      <c r="D39" s="31"/>
      <c r="E39" s="116" t="s">
        <v>42</v>
      </c>
      <c r="F39" s="126">
        <f>ROUND((SUM(BI121:BI212)),  2)</f>
        <v>0</v>
      </c>
      <c r="G39" s="31"/>
      <c r="H39" s="31"/>
      <c r="I39" s="127">
        <v>0</v>
      </c>
      <c r="J39" s="126">
        <f>0</f>
        <v>0</v>
      </c>
      <c r="K39" s="31"/>
      <c r="L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2" customFormat="1" ht="25.35" customHeight="1">
      <c r="A41" s="31"/>
      <c r="B41" s="36"/>
      <c r="C41" s="128"/>
      <c r="D41" s="129" t="s">
        <v>43</v>
      </c>
      <c r="E41" s="130"/>
      <c r="F41" s="130"/>
      <c r="G41" s="131" t="s">
        <v>44</v>
      </c>
      <c r="H41" s="132" t="s">
        <v>45</v>
      </c>
      <c r="I41" s="130"/>
      <c r="J41" s="133">
        <f>SUM(J32:J39)</f>
        <v>0</v>
      </c>
      <c r="K41" s="134"/>
      <c r="L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48"/>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31"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31"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31"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31"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31" s="1" customFormat="1" ht="12" customHeight="1">
      <c r="B86" s="18"/>
      <c r="C86" s="26" t="s">
        <v>156</v>
      </c>
      <c r="D86" s="19"/>
      <c r="E86" s="19"/>
      <c r="F86" s="19"/>
      <c r="G86" s="19"/>
      <c r="H86" s="19"/>
      <c r="I86" s="19"/>
      <c r="J86" s="19"/>
      <c r="K86" s="19"/>
      <c r="L86" s="17"/>
    </row>
    <row r="87" spans="1:31" s="2" customFormat="1" ht="16.5" customHeight="1">
      <c r="A87" s="31"/>
      <c r="B87" s="32"/>
      <c r="C87" s="33"/>
      <c r="D87" s="33"/>
      <c r="E87" s="273" t="s">
        <v>157</v>
      </c>
      <c r="F87" s="275"/>
      <c r="G87" s="275"/>
      <c r="H87" s="275"/>
      <c r="I87" s="33"/>
      <c r="J87" s="33"/>
      <c r="K87" s="33"/>
      <c r="L87" s="48"/>
      <c r="S87" s="31"/>
      <c r="T87" s="31"/>
      <c r="U87" s="31"/>
      <c r="V87" s="31"/>
      <c r="W87" s="31"/>
      <c r="X87" s="31"/>
      <c r="Y87" s="31"/>
      <c r="Z87" s="31"/>
      <c r="AA87" s="31"/>
      <c r="AB87" s="31"/>
      <c r="AC87" s="31"/>
      <c r="AD87" s="31"/>
      <c r="AE87" s="31"/>
    </row>
    <row r="88" spans="1:31" s="2" customFormat="1" ht="12" customHeight="1">
      <c r="A88" s="31"/>
      <c r="B88" s="32"/>
      <c r="C88" s="26" t="s">
        <v>158</v>
      </c>
      <c r="D88" s="33"/>
      <c r="E88" s="33"/>
      <c r="F88" s="33"/>
      <c r="G88" s="33"/>
      <c r="H88" s="33"/>
      <c r="I88" s="33"/>
      <c r="J88" s="33"/>
      <c r="K88" s="33"/>
      <c r="L88" s="48"/>
      <c r="S88" s="31"/>
      <c r="T88" s="31"/>
      <c r="U88" s="31"/>
      <c r="V88" s="31"/>
      <c r="W88" s="31"/>
      <c r="X88" s="31"/>
      <c r="Y88" s="31"/>
      <c r="Z88" s="31"/>
      <c r="AA88" s="31"/>
      <c r="AB88" s="31"/>
      <c r="AC88" s="31"/>
      <c r="AD88" s="31"/>
      <c r="AE88" s="31"/>
    </row>
    <row r="89" spans="1:31" s="2" customFormat="1" ht="16.5" customHeight="1">
      <c r="A89" s="31"/>
      <c r="B89" s="32"/>
      <c r="C89" s="33"/>
      <c r="D89" s="33"/>
      <c r="E89" s="221" t="str">
        <f>E11</f>
        <v>PS 01.4 - Provizorní SZZ</v>
      </c>
      <c r="F89" s="275"/>
      <c r="G89" s="275"/>
      <c r="H89" s="275"/>
      <c r="I89" s="33"/>
      <c r="J89" s="33"/>
      <c r="K89" s="33"/>
      <c r="L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31" s="2" customFormat="1" ht="12" customHeight="1">
      <c r="A91" s="31"/>
      <c r="B91" s="32"/>
      <c r="C91" s="26" t="s">
        <v>20</v>
      </c>
      <c r="D91" s="33"/>
      <c r="E91" s="33"/>
      <c r="F91" s="24" t="str">
        <f>F14</f>
        <v>Tlumačov</v>
      </c>
      <c r="G91" s="33"/>
      <c r="H91" s="33"/>
      <c r="I91" s="26" t="s">
        <v>22</v>
      </c>
      <c r="J91" s="63">
        <f>IF(J14="","",J14)</f>
        <v>0</v>
      </c>
      <c r="K91" s="33"/>
      <c r="L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48"/>
      <c r="S92" s="31"/>
      <c r="T92" s="31"/>
      <c r="U92" s="31"/>
      <c r="V92" s="31"/>
      <c r="W92" s="31"/>
      <c r="X92" s="31"/>
      <c r="Y92" s="31"/>
      <c r="Z92" s="31"/>
      <c r="AA92" s="31"/>
      <c r="AB92" s="31"/>
      <c r="AC92" s="31"/>
      <c r="AD92" s="31"/>
      <c r="AE92" s="31"/>
    </row>
    <row r="93" spans="1:31" s="2" customFormat="1" ht="15.2" customHeight="1">
      <c r="A93" s="31"/>
      <c r="B93" s="32"/>
      <c r="C93" s="26" t="s">
        <v>23</v>
      </c>
      <c r="D93" s="33"/>
      <c r="E93" s="33"/>
      <c r="F93" s="24" t="str">
        <f>E17</f>
        <v xml:space="preserve"> </v>
      </c>
      <c r="G93" s="33"/>
      <c r="H93" s="33"/>
      <c r="I93" s="26" t="s">
        <v>29</v>
      </c>
      <c r="J93" s="29" t="str">
        <f>E23</f>
        <v xml:space="preserve"> </v>
      </c>
      <c r="K93" s="33"/>
      <c r="L93" s="48"/>
      <c r="S93" s="31"/>
      <c r="T93" s="31"/>
      <c r="U93" s="31"/>
      <c r="V93" s="31"/>
      <c r="W93" s="31"/>
      <c r="X93" s="31"/>
      <c r="Y93" s="31"/>
      <c r="Z93" s="31"/>
      <c r="AA93" s="31"/>
      <c r="AB93" s="31"/>
      <c r="AC93" s="31"/>
      <c r="AD93" s="31"/>
      <c r="AE93" s="31"/>
    </row>
    <row r="94" spans="1:31" s="2" customFormat="1" ht="15.2" customHeight="1">
      <c r="A94" s="31"/>
      <c r="B94" s="32"/>
      <c r="C94" s="26" t="s">
        <v>27</v>
      </c>
      <c r="D94" s="33"/>
      <c r="E94" s="33"/>
      <c r="F94" s="24" t="str">
        <f>IF(E20="","",E20)</f>
        <v>Vyplň údaj</v>
      </c>
      <c r="G94" s="33"/>
      <c r="H94" s="33"/>
      <c r="I94" s="26" t="s">
        <v>31</v>
      </c>
      <c r="J94" s="29" t="str">
        <f>E26</f>
        <v xml:space="preserve"> </v>
      </c>
      <c r="K94" s="33"/>
      <c r="L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31" s="2" customFormat="1" ht="29.25" customHeight="1">
      <c r="A96" s="31"/>
      <c r="B96" s="32"/>
      <c r="C96" s="146" t="s">
        <v>161</v>
      </c>
      <c r="D96" s="147"/>
      <c r="E96" s="147"/>
      <c r="F96" s="147"/>
      <c r="G96" s="147"/>
      <c r="H96" s="147"/>
      <c r="I96" s="147"/>
      <c r="J96" s="148" t="s">
        <v>162</v>
      </c>
      <c r="K96" s="147"/>
      <c r="L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48"/>
      <c r="S97" s="31"/>
      <c r="T97" s="31"/>
      <c r="U97" s="31"/>
      <c r="V97" s="31"/>
      <c r="W97" s="31"/>
      <c r="X97" s="31"/>
      <c r="Y97" s="31"/>
      <c r="Z97" s="31"/>
      <c r="AA97" s="31"/>
      <c r="AB97" s="31"/>
      <c r="AC97" s="31"/>
      <c r="AD97" s="31"/>
      <c r="AE97" s="31"/>
    </row>
    <row r="98" spans="1:47" s="2" customFormat="1" ht="22.9" customHeight="1">
      <c r="A98" s="31"/>
      <c r="B98" s="32"/>
      <c r="C98" s="149" t="s">
        <v>163</v>
      </c>
      <c r="D98" s="33"/>
      <c r="E98" s="33"/>
      <c r="F98" s="33"/>
      <c r="G98" s="33"/>
      <c r="H98" s="33"/>
      <c r="I98" s="33"/>
      <c r="J98" s="81">
        <f>J121</f>
        <v>0</v>
      </c>
      <c r="K98" s="33"/>
      <c r="L98" s="48"/>
      <c r="S98" s="31"/>
      <c r="T98" s="31"/>
      <c r="U98" s="31"/>
      <c r="V98" s="31"/>
      <c r="W98" s="31"/>
      <c r="X98" s="31"/>
      <c r="Y98" s="31"/>
      <c r="Z98" s="31"/>
      <c r="AA98" s="31"/>
      <c r="AB98" s="31"/>
      <c r="AC98" s="31"/>
      <c r="AD98" s="31"/>
      <c r="AE98" s="31"/>
      <c r="AU98" s="14" t="s">
        <v>164</v>
      </c>
    </row>
    <row r="99" spans="1:47" s="9" customFormat="1" ht="24.95" customHeight="1">
      <c r="B99" s="150"/>
      <c r="C99" s="151"/>
      <c r="D99" s="152" t="s">
        <v>165</v>
      </c>
      <c r="E99" s="153"/>
      <c r="F99" s="153"/>
      <c r="G99" s="153"/>
      <c r="H99" s="153"/>
      <c r="I99" s="153"/>
      <c r="J99" s="154">
        <f>J122</f>
        <v>0</v>
      </c>
      <c r="K99" s="151"/>
      <c r="L99" s="155"/>
    </row>
    <row r="100" spans="1:47" s="2" customFormat="1" ht="21.75" customHeight="1">
      <c r="A100" s="31"/>
      <c r="B100" s="32"/>
      <c r="C100" s="33"/>
      <c r="D100" s="33"/>
      <c r="E100" s="33"/>
      <c r="F100" s="33"/>
      <c r="G100" s="33"/>
      <c r="H100" s="33"/>
      <c r="I100" s="33"/>
      <c r="J100" s="33"/>
      <c r="K100" s="33"/>
      <c r="L100" s="48"/>
      <c r="S100" s="31"/>
      <c r="T100" s="31"/>
      <c r="U100" s="31"/>
      <c r="V100" s="31"/>
      <c r="W100" s="31"/>
      <c r="X100" s="31"/>
      <c r="Y100" s="31"/>
      <c r="Z100" s="31"/>
      <c r="AA100" s="31"/>
      <c r="AB100" s="31"/>
      <c r="AC100" s="31"/>
      <c r="AD100" s="31"/>
      <c r="AE100" s="31"/>
    </row>
    <row r="101" spans="1:47" s="2" customFormat="1" ht="6.95" customHeight="1">
      <c r="A101" s="31"/>
      <c r="B101" s="51"/>
      <c r="C101" s="52"/>
      <c r="D101" s="52"/>
      <c r="E101" s="52"/>
      <c r="F101" s="52"/>
      <c r="G101" s="52"/>
      <c r="H101" s="52"/>
      <c r="I101" s="52"/>
      <c r="J101" s="52"/>
      <c r="K101" s="52"/>
      <c r="L101" s="48"/>
      <c r="S101" s="31"/>
      <c r="T101" s="31"/>
      <c r="U101" s="31"/>
      <c r="V101" s="31"/>
      <c r="W101" s="31"/>
      <c r="X101" s="31"/>
      <c r="Y101" s="31"/>
      <c r="Z101" s="31"/>
      <c r="AA101" s="31"/>
      <c r="AB101" s="31"/>
      <c r="AC101" s="31"/>
      <c r="AD101" s="31"/>
      <c r="AE101" s="31"/>
    </row>
    <row r="105" spans="1:47" s="2" customFormat="1" ht="6.95" customHeight="1">
      <c r="A105" s="31"/>
      <c r="B105" s="53"/>
      <c r="C105" s="54"/>
      <c r="D105" s="54"/>
      <c r="E105" s="54"/>
      <c r="F105" s="54"/>
      <c r="G105" s="54"/>
      <c r="H105" s="54"/>
      <c r="I105" s="54"/>
      <c r="J105" s="54"/>
      <c r="K105" s="54"/>
      <c r="L105" s="48"/>
      <c r="S105" s="31"/>
      <c r="T105" s="31"/>
      <c r="U105" s="31"/>
      <c r="V105" s="31"/>
      <c r="W105" s="31"/>
      <c r="X105" s="31"/>
      <c r="Y105" s="31"/>
      <c r="Z105" s="31"/>
      <c r="AA105" s="31"/>
      <c r="AB105" s="31"/>
      <c r="AC105" s="31"/>
      <c r="AD105" s="31"/>
      <c r="AE105" s="31"/>
    </row>
    <row r="106" spans="1:47" s="2" customFormat="1" ht="24.95" customHeight="1">
      <c r="A106" s="31"/>
      <c r="B106" s="32"/>
      <c r="C106" s="20" t="s">
        <v>166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47" s="2" customFormat="1" ht="6.95" customHeight="1">
      <c r="A107" s="31"/>
      <c r="B107" s="32"/>
      <c r="C107" s="33"/>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47" s="2" customFormat="1" ht="12" customHeight="1">
      <c r="A108" s="31"/>
      <c r="B108" s="32"/>
      <c r="C108" s="26" t="s">
        <v>16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47" s="2" customFormat="1" ht="16.5" customHeight="1">
      <c r="A109" s="31"/>
      <c r="B109" s="32"/>
      <c r="C109" s="33"/>
      <c r="D109" s="33"/>
      <c r="E109" s="273" t="str">
        <f>E7</f>
        <v>Oprava zabezpečovacího zařízení v ŽST Tlumačov</v>
      </c>
      <c r="F109" s="274"/>
      <c r="G109" s="274"/>
      <c r="H109" s="274"/>
      <c r="I109" s="33"/>
      <c r="J109" s="33"/>
      <c r="K109" s="33"/>
      <c r="L109" s="48"/>
      <c r="S109" s="31"/>
      <c r="T109" s="31"/>
      <c r="U109" s="31"/>
      <c r="V109" s="31"/>
      <c r="W109" s="31"/>
      <c r="X109" s="31"/>
      <c r="Y109" s="31"/>
      <c r="Z109" s="31"/>
      <c r="AA109" s="31"/>
      <c r="AB109" s="31"/>
      <c r="AC109" s="31"/>
      <c r="AD109" s="31"/>
      <c r="AE109" s="31"/>
    </row>
    <row r="110" spans="1:47" s="1" customFormat="1" ht="12" customHeight="1">
      <c r="B110" s="18"/>
      <c r="C110" s="26" t="s">
        <v>156</v>
      </c>
      <c r="D110" s="19"/>
      <c r="E110" s="19"/>
      <c r="F110" s="19"/>
      <c r="G110" s="19"/>
      <c r="H110" s="19"/>
      <c r="I110" s="19"/>
      <c r="J110" s="19"/>
      <c r="K110" s="19"/>
      <c r="L110" s="17"/>
    </row>
    <row r="111" spans="1:47" s="2" customFormat="1" ht="16.5" customHeight="1">
      <c r="A111" s="31"/>
      <c r="B111" s="32"/>
      <c r="C111" s="33"/>
      <c r="D111" s="33"/>
      <c r="E111" s="273" t="s">
        <v>157</v>
      </c>
      <c r="F111" s="275"/>
      <c r="G111" s="275"/>
      <c r="H111" s="275"/>
      <c r="I111" s="33"/>
      <c r="J111" s="33"/>
      <c r="K111" s="33"/>
      <c r="L111" s="48"/>
      <c r="S111" s="31"/>
      <c r="T111" s="31"/>
      <c r="U111" s="31"/>
      <c r="V111" s="31"/>
      <c r="W111" s="31"/>
      <c r="X111" s="31"/>
      <c r="Y111" s="31"/>
      <c r="Z111" s="31"/>
      <c r="AA111" s="31"/>
      <c r="AB111" s="31"/>
      <c r="AC111" s="31"/>
      <c r="AD111" s="31"/>
      <c r="AE111" s="31"/>
    </row>
    <row r="112" spans="1:47" s="2" customFormat="1" ht="12" customHeight="1">
      <c r="A112" s="31"/>
      <c r="B112" s="32"/>
      <c r="C112" s="26" t="s">
        <v>158</v>
      </c>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6.5" customHeight="1">
      <c r="A113" s="31"/>
      <c r="B113" s="32"/>
      <c r="C113" s="33"/>
      <c r="D113" s="33"/>
      <c r="E113" s="221" t="str">
        <f>E11</f>
        <v>PS 01.4 - Provizorní SZZ</v>
      </c>
      <c r="F113" s="275"/>
      <c r="G113" s="275"/>
      <c r="H113" s="275"/>
      <c r="I113" s="33"/>
      <c r="J113" s="33"/>
      <c r="K113" s="33"/>
      <c r="L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2" customHeight="1">
      <c r="A115" s="31"/>
      <c r="B115" s="32"/>
      <c r="C115" s="26" t="s">
        <v>20</v>
      </c>
      <c r="D115" s="33"/>
      <c r="E115" s="33"/>
      <c r="F115" s="24" t="str">
        <f>F14</f>
        <v>Tlumačov</v>
      </c>
      <c r="G115" s="33"/>
      <c r="H115" s="33"/>
      <c r="I115" s="26" t="s">
        <v>22</v>
      </c>
      <c r="J115" s="63">
        <f>IF(J14="","",J14)</f>
        <v>0</v>
      </c>
      <c r="K115" s="33"/>
      <c r="L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48"/>
      <c r="S116" s="31"/>
      <c r="T116" s="31"/>
      <c r="U116" s="31"/>
      <c r="V116" s="31"/>
      <c r="W116" s="31"/>
      <c r="X116" s="31"/>
      <c r="Y116" s="31"/>
      <c r="Z116" s="31"/>
      <c r="AA116" s="31"/>
      <c r="AB116" s="31"/>
      <c r="AC116" s="31"/>
      <c r="AD116" s="31"/>
      <c r="AE116" s="31"/>
    </row>
    <row r="117" spans="1:65" s="2" customFormat="1" ht="15.2" customHeight="1">
      <c r="A117" s="31"/>
      <c r="B117" s="32"/>
      <c r="C117" s="26" t="s">
        <v>23</v>
      </c>
      <c r="D117" s="33"/>
      <c r="E117" s="33"/>
      <c r="F117" s="24" t="str">
        <f>E17</f>
        <v xml:space="preserve"> </v>
      </c>
      <c r="G117" s="33"/>
      <c r="H117" s="33"/>
      <c r="I117" s="26" t="s">
        <v>29</v>
      </c>
      <c r="J117" s="29" t="str">
        <f>E23</f>
        <v xml:space="preserve"> </v>
      </c>
      <c r="K117" s="33"/>
      <c r="L117" s="48"/>
      <c r="S117" s="31"/>
      <c r="T117" s="31"/>
      <c r="U117" s="31"/>
      <c r="V117" s="31"/>
      <c r="W117" s="31"/>
      <c r="X117" s="31"/>
      <c r="Y117" s="31"/>
      <c r="Z117" s="31"/>
      <c r="AA117" s="31"/>
      <c r="AB117" s="31"/>
      <c r="AC117" s="31"/>
      <c r="AD117" s="31"/>
      <c r="AE117" s="31"/>
    </row>
    <row r="118" spans="1:65" s="2" customFormat="1" ht="15.2" customHeight="1">
      <c r="A118" s="31"/>
      <c r="B118" s="32"/>
      <c r="C118" s="26" t="s">
        <v>27</v>
      </c>
      <c r="D118" s="33"/>
      <c r="E118" s="33"/>
      <c r="F118" s="24" t="str">
        <f>IF(E20="","",E20)</f>
        <v>Vyplň údaj</v>
      </c>
      <c r="G118" s="33"/>
      <c r="H118" s="33"/>
      <c r="I118" s="26" t="s">
        <v>31</v>
      </c>
      <c r="J118" s="29" t="str">
        <f>E26</f>
        <v xml:space="preserve"> </v>
      </c>
      <c r="K118" s="33"/>
      <c r="L118" s="48"/>
      <c r="S118" s="31"/>
      <c r="T118" s="31"/>
      <c r="U118" s="31"/>
      <c r="V118" s="31"/>
      <c r="W118" s="31"/>
      <c r="X118" s="31"/>
      <c r="Y118" s="31"/>
      <c r="Z118" s="31"/>
      <c r="AA118" s="31"/>
      <c r="AB118" s="31"/>
      <c r="AC118" s="31"/>
      <c r="AD118" s="31"/>
      <c r="AE118" s="31"/>
    </row>
    <row r="119" spans="1:65" s="2" customFormat="1" ht="10.35" customHeight="1">
      <c r="A119" s="31"/>
      <c r="B119" s="32"/>
      <c r="C119" s="33"/>
      <c r="D119" s="33"/>
      <c r="E119" s="33"/>
      <c r="F119" s="33"/>
      <c r="G119" s="33"/>
      <c r="H119" s="33"/>
      <c r="I119" s="33"/>
      <c r="J119" s="33"/>
      <c r="K119" s="33"/>
      <c r="L119" s="48"/>
      <c r="S119" s="31"/>
      <c r="T119" s="31"/>
      <c r="U119" s="31"/>
      <c r="V119" s="31"/>
      <c r="W119" s="31"/>
      <c r="X119" s="31"/>
      <c r="Y119" s="31"/>
      <c r="Z119" s="31"/>
      <c r="AA119" s="31"/>
      <c r="AB119" s="31"/>
      <c r="AC119" s="31"/>
      <c r="AD119" s="31"/>
      <c r="AE119" s="31"/>
    </row>
    <row r="120" spans="1:65" s="10" customFormat="1" ht="29.25" customHeight="1">
      <c r="A120" s="156"/>
      <c r="B120" s="157"/>
      <c r="C120" s="158" t="s">
        <v>167</v>
      </c>
      <c r="D120" s="159" t="s">
        <v>58</v>
      </c>
      <c r="E120" s="159" t="s">
        <v>54</v>
      </c>
      <c r="F120" s="159" t="s">
        <v>55</v>
      </c>
      <c r="G120" s="159" t="s">
        <v>168</v>
      </c>
      <c r="H120" s="159" t="s">
        <v>169</v>
      </c>
      <c r="I120" s="159" t="s">
        <v>170</v>
      </c>
      <c r="J120" s="159" t="s">
        <v>162</v>
      </c>
      <c r="K120" s="160" t="s">
        <v>171</v>
      </c>
      <c r="L120" s="161"/>
      <c r="M120" s="72" t="s">
        <v>1</v>
      </c>
      <c r="N120" s="73" t="s">
        <v>37</v>
      </c>
      <c r="O120" s="73" t="s">
        <v>172</v>
      </c>
      <c r="P120" s="73" t="s">
        <v>173</v>
      </c>
      <c r="Q120" s="73" t="s">
        <v>174</v>
      </c>
      <c r="R120" s="73" t="s">
        <v>175</v>
      </c>
      <c r="S120" s="73" t="s">
        <v>176</v>
      </c>
      <c r="T120" s="74" t="s">
        <v>177</v>
      </c>
      <c r="U120" s="156"/>
      <c r="V120" s="156"/>
      <c r="W120" s="156"/>
      <c r="X120" s="156"/>
      <c r="Y120" s="156"/>
      <c r="Z120" s="156"/>
      <c r="AA120" s="156"/>
      <c r="AB120" s="156"/>
      <c r="AC120" s="156"/>
      <c r="AD120" s="156"/>
      <c r="AE120" s="156"/>
    </row>
    <row r="121" spans="1:65" s="2" customFormat="1" ht="22.9" customHeight="1">
      <c r="A121" s="31"/>
      <c r="B121" s="32"/>
      <c r="C121" s="79" t="s">
        <v>178</v>
      </c>
      <c r="D121" s="33"/>
      <c r="E121" s="33"/>
      <c r="F121" s="33"/>
      <c r="G121" s="33"/>
      <c r="H121" s="33"/>
      <c r="I121" s="33"/>
      <c r="J121" s="162">
        <f>BK121</f>
        <v>0</v>
      </c>
      <c r="K121" s="33"/>
      <c r="L121" s="36"/>
      <c r="M121" s="75"/>
      <c r="N121" s="163"/>
      <c r="O121" s="76"/>
      <c r="P121" s="164">
        <f>P122</f>
        <v>0</v>
      </c>
      <c r="Q121" s="76"/>
      <c r="R121" s="164">
        <f>R122</f>
        <v>0</v>
      </c>
      <c r="S121" s="76"/>
      <c r="T121" s="165">
        <f>T122</f>
        <v>0</v>
      </c>
      <c r="U121" s="31"/>
      <c r="V121" s="31"/>
      <c r="W121" s="31"/>
      <c r="X121" s="31"/>
      <c r="Y121" s="31"/>
      <c r="Z121" s="31"/>
      <c r="AA121" s="31"/>
      <c r="AB121" s="31"/>
      <c r="AC121" s="31"/>
      <c r="AD121" s="31"/>
      <c r="AE121" s="31"/>
      <c r="AT121" s="14" t="s">
        <v>72</v>
      </c>
      <c r="AU121" s="14" t="s">
        <v>164</v>
      </c>
      <c r="BK121" s="166">
        <f>BK122</f>
        <v>0</v>
      </c>
    </row>
    <row r="122" spans="1:65" s="11" customFormat="1" ht="25.9" customHeight="1">
      <c r="B122" s="186"/>
      <c r="C122" s="187"/>
      <c r="D122" s="188" t="s">
        <v>72</v>
      </c>
      <c r="E122" s="189" t="s">
        <v>257</v>
      </c>
      <c r="F122" s="189" t="s">
        <v>258</v>
      </c>
      <c r="G122" s="187"/>
      <c r="H122" s="187"/>
      <c r="I122" s="190"/>
      <c r="J122" s="191">
        <f>BK122</f>
        <v>0</v>
      </c>
      <c r="K122" s="187"/>
      <c r="L122" s="192"/>
      <c r="M122" s="193"/>
      <c r="N122" s="194"/>
      <c r="O122" s="194"/>
      <c r="P122" s="195">
        <f>SUM(P123:P212)</f>
        <v>0</v>
      </c>
      <c r="Q122" s="194"/>
      <c r="R122" s="195">
        <f>SUM(R123:R212)</f>
        <v>0</v>
      </c>
      <c r="S122" s="194"/>
      <c r="T122" s="196">
        <f>SUM(T123:T212)</f>
        <v>0</v>
      </c>
      <c r="AR122" s="197" t="s">
        <v>186</v>
      </c>
      <c r="AT122" s="198" t="s">
        <v>72</v>
      </c>
      <c r="AU122" s="198" t="s">
        <v>73</v>
      </c>
      <c r="AY122" s="197" t="s">
        <v>185</v>
      </c>
      <c r="BK122" s="199">
        <f>SUM(BK123:BK212)</f>
        <v>0</v>
      </c>
    </row>
    <row r="123" spans="1:65" s="2" customFormat="1" ht="24">
      <c r="A123" s="31"/>
      <c r="B123" s="32"/>
      <c r="C123" s="200" t="s">
        <v>80</v>
      </c>
      <c r="D123" s="200" t="s">
        <v>260</v>
      </c>
      <c r="E123" s="201" t="s">
        <v>759</v>
      </c>
      <c r="F123" s="202" t="s">
        <v>760</v>
      </c>
      <c r="G123" s="203" t="s">
        <v>182</v>
      </c>
      <c r="H123" s="204">
        <v>1</v>
      </c>
      <c r="I123" s="205"/>
      <c r="J123" s="206">
        <f>ROUND(I123*H123,2)</f>
        <v>0</v>
      </c>
      <c r="K123" s="202" t="s">
        <v>183</v>
      </c>
      <c r="L123" s="36"/>
      <c r="M123" s="207" t="s">
        <v>1</v>
      </c>
      <c r="N123" s="208" t="s">
        <v>38</v>
      </c>
      <c r="O123" s="68"/>
      <c r="P123" s="177">
        <f>O123*H123</f>
        <v>0</v>
      </c>
      <c r="Q123" s="177">
        <v>0</v>
      </c>
      <c r="R123" s="177">
        <f>Q123*H123</f>
        <v>0</v>
      </c>
      <c r="S123" s="177">
        <v>0</v>
      </c>
      <c r="T123" s="178">
        <f>S123*H123</f>
        <v>0</v>
      </c>
      <c r="U123" s="31"/>
      <c r="V123" s="31"/>
      <c r="W123" s="31"/>
      <c r="X123" s="31"/>
      <c r="Y123" s="31"/>
      <c r="Z123" s="31"/>
      <c r="AA123" s="31"/>
      <c r="AB123" s="31"/>
      <c r="AC123" s="31"/>
      <c r="AD123" s="31"/>
      <c r="AE123" s="31"/>
      <c r="AR123" s="179" t="s">
        <v>80</v>
      </c>
      <c r="AT123" s="179" t="s">
        <v>260</v>
      </c>
      <c r="AU123" s="179" t="s">
        <v>80</v>
      </c>
      <c r="AY123" s="14" t="s">
        <v>185</v>
      </c>
      <c r="BE123" s="180">
        <f>IF(N123="základní",J123,0)</f>
        <v>0</v>
      </c>
      <c r="BF123" s="180">
        <f>IF(N123="snížená",J123,0)</f>
        <v>0</v>
      </c>
      <c r="BG123" s="180">
        <f>IF(N123="zákl. přenesená",J123,0)</f>
        <v>0</v>
      </c>
      <c r="BH123" s="180">
        <f>IF(N123="sníž. přenesená",J123,0)</f>
        <v>0</v>
      </c>
      <c r="BI123" s="180">
        <f>IF(N123="nulová",J123,0)</f>
        <v>0</v>
      </c>
      <c r="BJ123" s="14" t="s">
        <v>80</v>
      </c>
      <c r="BK123" s="180">
        <f>ROUND(I123*H123,2)</f>
        <v>0</v>
      </c>
      <c r="BL123" s="14" t="s">
        <v>80</v>
      </c>
      <c r="BM123" s="179" t="s">
        <v>761</v>
      </c>
    </row>
    <row r="124" spans="1:65" s="2" customFormat="1" ht="39">
      <c r="A124" s="31"/>
      <c r="B124" s="32"/>
      <c r="C124" s="33"/>
      <c r="D124" s="181" t="s">
        <v>188</v>
      </c>
      <c r="E124" s="33"/>
      <c r="F124" s="182" t="s">
        <v>762</v>
      </c>
      <c r="G124" s="33"/>
      <c r="H124" s="33"/>
      <c r="I124" s="183"/>
      <c r="J124" s="33"/>
      <c r="K124" s="33"/>
      <c r="L124" s="36"/>
      <c r="M124" s="184"/>
      <c r="N124" s="185"/>
      <c r="O124" s="68"/>
      <c r="P124" s="68"/>
      <c r="Q124" s="68"/>
      <c r="R124" s="68"/>
      <c r="S124" s="68"/>
      <c r="T124" s="69"/>
      <c r="U124" s="31"/>
      <c r="V124" s="31"/>
      <c r="W124" s="31"/>
      <c r="X124" s="31"/>
      <c r="Y124" s="31"/>
      <c r="Z124" s="31"/>
      <c r="AA124" s="31"/>
      <c r="AB124" s="31"/>
      <c r="AC124" s="31"/>
      <c r="AD124" s="31"/>
      <c r="AE124" s="31"/>
      <c r="AT124" s="14" t="s">
        <v>188</v>
      </c>
      <c r="AU124" s="14" t="s">
        <v>80</v>
      </c>
    </row>
    <row r="125" spans="1:65" s="2" customFormat="1" ht="24">
      <c r="A125" s="31"/>
      <c r="B125" s="32"/>
      <c r="C125" s="200" t="s">
        <v>82</v>
      </c>
      <c r="D125" s="200" t="s">
        <v>260</v>
      </c>
      <c r="E125" s="201" t="s">
        <v>763</v>
      </c>
      <c r="F125" s="202" t="s">
        <v>764</v>
      </c>
      <c r="G125" s="203" t="s">
        <v>182</v>
      </c>
      <c r="H125" s="204">
        <v>1</v>
      </c>
      <c r="I125" s="205"/>
      <c r="J125" s="206">
        <f>ROUND(I125*H125,2)</f>
        <v>0</v>
      </c>
      <c r="K125" s="202" t="s">
        <v>183</v>
      </c>
      <c r="L125" s="36"/>
      <c r="M125" s="207" t="s">
        <v>1</v>
      </c>
      <c r="N125" s="208" t="s">
        <v>38</v>
      </c>
      <c r="O125" s="68"/>
      <c r="P125" s="177">
        <f>O125*H125</f>
        <v>0</v>
      </c>
      <c r="Q125" s="177">
        <v>0</v>
      </c>
      <c r="R125" s="177">
        <f>Q125*H125</f>
        <v>0</v>
      </c>
      <c r="S125" s="177">
        <v>0</v>
      </c>
      <c r="T125" s="178">
        <f>S125*H125</f>
        <v>0</v>
      </c>
      <c r="U125" s="31"/>
      <c r="V125" s="31"/>
      <c r="W125" s="31"/>
      <c r="X125" s="31"/>
      <c r="Y125" s="31"/>
      <c r="Z125" s="31"/>
      <c r="AA125" s="31"/>
      <c r="AB125" s="31"/>
      <c r="AC125" s="31"/>
      <c r="AD125" s="31"/>
      <c r="AE125" s="31"/>
      <c r="AR125" s="179" t="s">
        <v>80</v>
      </c>
      <c r="AT125" s="179" t="s">
        <v>260</v>
      </c>
      <c r="AU125" s="179" t="s">
        <v>80</v>
      </c>
      <c r="AY125" s="14" t="s">
        <v>185</v>
      </c>
      <c r="BE125" s="180">
        <f>IF(N125="základní",J125,0)</f>
        <v>0</v>
      </c>
      <c r="BF125" s="180">
        <f>IF(N125="snížená",J125,0)</f>
        <v>0</v>
      </c>
      <c r="BG125" s="180">
        <f>IF(N125="zákl. přenesená",J125,0)</f>
        <v>0</v>
      </c>
      <c r="BH125" s="180">
        <f>IF(N125="sníž. přenesená",J125,0)</f>
        <v>0</v>
      </c>
      <c r="BI125" s="180">
        <f>IF(N125="nulová",J125,0)</f>
        <v>0</v>
      </c>
      <c r="BJ125" s="14" t="s">
        <v>80</v>
      </c>
      <c r="BK125" s="180">
        <f>ROUND(I125*H125,2)</f>
        <v>0</v>
      </c>
      <c r="BL125" s="14" t="s">
        <v>80</v>
      </c>
      <c r="BM125" s="179" t="s">
        <v>765</v>
      </c>
    </row>
    <row r="126" spans="1:65" s="2" customFormat="1" ht="19.5">
      <c r="A126" s="31"/>
      <c r="B126" s="32"/>
      <c r="C126" s="33"/>
      <c r="D126" s="181" t="s">
        <v>188</v>
      </c>
      <c r="E126" s="33"/>
      <c r="F126" s="182" t="s">
        <v>764</v>
      </c>
      <c r="G126" s="33"/>
      <c r="H126" s="33"/>
      <c r="I126" s="183"/>
      <c r="J126" s="33"/>
      <c r="K126" s="33"/>
      <c r="L126" s="36"/>
      <c r="M126" s="184"/>
      <c r="N126" s="185"/>
      <c r="O126" s="68"/>
      <c r="P126" s="68"/>
      <c r="Q126" s="68"/>
      <c r="R126" s="68"/>
      <c r="S126" s="68"/>
      <c r="T126" s="69"/>
      <c r="U126" s="31"/>
      <c r="V126" s="31"/>
      <c r="W126" s="31"/>
      <c r="X126" s="31"/>
      <c r="Y126" s="31"/>
      <c r="Z126" s="31"/>
      <c r="AA126" s="31"/>
      <c r="AB126" s="31"/>
      <c r="AC126" s="31"/>
      <c r="AD126" s="31"/>
      <c r="AE126" s="31"/>
      <c r="AT126" s="14" t="s">
        <v>188</v>
      </c>
      <c r="AU126" s="14" t="s">
        <v>80</v>
      </c>
    </row>
    <row r="127" spans="1:65" s="2" customFormat="1" ht="16.5" customHeight="1">
      <c r="A127" s="31"/>
      <c r="B127" s="32"/>
      <c r="C127" s="200" t="s">
        <v>192</v>
      </c>
      <c r="D127" s="200" t="s">
        <v>260</v>
      </c>
      <c r="E127" s="201" t="s">
        <v>766</v>
      </c>
      <c r="F127" s="202" t="s">
        <v>767</v>
      </c>
      <c r="G127" s="203" t="s">
        <v>182</v>
      </c>
      <c r="H127" s="204">
        <v>14</v>
      </c>
      <c r="I127" s="205"/>
      <c r="J127" s="206">
        <f>ROUND(I127*H127,2)</f>
        <v>0</v>
      </c>
      <c r="K127" s="202" t="s">
        <v>183</v>
      </c>
      <c r="L127" s="36"/>
      <c r="M127" s="207" t="s">
        <v>1</v>
      </c>
      <c r="N127" s="208" t="s">
        <v>38</v>
      </c>
      <c r="O127" s="68"/>
      <c r="P127" s="177">
        <f>O127*H127</f>
        <v>0</v>
      </c>
      <c r="Q127" s="177">
        <v>0</v>
      </c>
      <c r="R127" s="177">
        <f>Q127*H127</f>
        <v>0</v>
      </c>
      <c r="S127" s="177">
        <v>0</v>
      </c>
      <c r="T127" s="178">
        <f>S127*H127</f>
        <v>0</v>
      </c>
      <c r="U127" s="31"/>
      <c r="V127" s="31"/>
      <c r="W127" s="31"/>
      <c r="X127" s="31"/>
      <c r="Y127" s="31"/>
      <c r="Z127" s="31"/>
      <c r="AA127" s="31"/>
      <c r="AB127" s="31"/>
      <c r="AC127" s="31"/>
      <c r="AD127" s="31"/>
      <c r="AE127" s="31"/>
      <c r="AR127" s="179" t="s">
        <v>80</v>
      </c>
      <c r="AT127" s="179" t="s">
        <v>260</v>
      </c>
      <c r="AU127" s="179" t="s">
        <v>80</v>
      </c>
      <c r="AY127" s="14" t="s">
        <v>185</v>
      </c>
      <c r="BE127" s="180">
        <f>IF(N127="základní",J127,0)</f>
        <v>0</v>
      </c>
      <c r="BF127" s="180">
        <f>IF(N127="snížená",J127,0)</f>
        <v>0</v>
      </c>
      <c r="BG127" s="180">
        <f>IF(N127="zákl. přenesená",J127,0)</f>
        <v>0</v>
      </c>
      <c r="BH127" s="180">
        <f>IF(N127="sníž. přenesená",J127,0)</f>
        <v>0</v>
      </c>
      <c r="BI127" s="180">
        <f>IF(N127="nulová",J127,0)</f>
        <v>0</v>
      </c>
      <c r="BJ127" s="14" t="s">
        <v>80</v>
      </c>
      <c r="BK127" s="180">
        <f>ROUND(I127*H127,2)</f>
        <v>0</v>
      </c>
      <c r="BL127" s="14" t="s">
        <v>80</v>
      </c>
      <c r="BM127" s="179" t="s">
        <v>768</v>
      </c>
    </row>
    <row r="128" spans="1:65" s="2" customFormat="1" ht="48.75">
      <c r="A128" s="31"/>
      <c r="B128" s="32"/>
      <c r="C128" s="33"/>
      <c r="D128" s="181" t="s">
        <v>188</v>
      </c>
      <c r="E128" s="33"/>
      <c r="F128" s="182" t="s">
        <v>769</v>
      </c>
      <c r="G128" s="33"/>
      <c r="H128" s="33"/>
      <c r="I128" s="183"/>
      <c r="J128" s="33"/>
      <c r="K128" s="33"/>
      <c r="L128" s="36"/>
      <c r="M128" s="184"/>
      <c r="N128" s="185"/>
      <c r="O128" s="68"/>
      <c r="P128" s="68"/>
      <c r="Q128" s="68"/>
      <c r="R128" s="68"/>
      <c r="S128" s="68"/>
      <c r="T128" s="69"/>
      <c r="U128" s="31"/>
      <c r="V128" s="31"/>
      <c r="W128" s="31"/>
      <c r="X128" s="31"/>
      <c r="Y128" s="31"/>
      <c r="Z128" s="31"/>
      <c r="AA128" s="31"/>
      <c r="AB128" s="31"/>
      <c r="AC128" s="31"/>
      <c r="AD128" s="31"/>
      <c r="AE128" s="31"/>
      <c r="AT128" s="14" t="s">
        <v>188</v>
      </c>
      <c r="AU128" s="14" t="s">
        <v>80</v>
      </c>
    </row>
    <row r="129" spans="1:65" s="2" customFormat="1" ht="21.75" customHeight="1">
      <c r="A129" s="31"/>
      <c r="B129" s="32"/>
      <c r="C129" s="200" t="s">
        <v>186</v>
      </c>
      <c r="D129" s="200" t="s">
        <v>260</v>
      </c>
      <c r="E129" s="201" t="s">
        <v>770</v>
      </c>
      <c r="F129" s="202" t="s">
        <v>771</v>
      </c>
      <c r="G129" s="203" t="s">
        <v>182</v>
      </c>
      <c r="H129" s="204">
        <v>14</v>
      </c>
      <c r="I129" s="205"/>
      <c r="J129" s="206">
        <f>ROUND(I129*H129,2)</f>
        <v>0</v>
      </c>
      <c r="K129" s="202" t="s">
        <v>183</v>
      </c>
      <c r="L129" s="36"/>
      <c r="M129" s="207" t="s">
        <v>1</v>
      </c>
      <c r="N129" s="208" t="s">
        <v>38</v>
      </c>
      <c r="O129" s="68"/>
      <c r="P129" s="177">
        <f>O129*H129</f>
        <v>0</v>
      </c>
      <c r="Q129" s="177">
        <v>0</v>
      </c>
      <c r="R129" s="177">
        <f>Q129*H129</f>
        <v>0</v>
      </c>
      <c r="S129" s="177">
        <v>0</v>
      </c>
      <c r="T129" s="178">
        <f>S129*H129</f>
        <v>0</v>
      </c>
      <c r="U129" s="31"/>
      <c r="V129" s="31"/>
      <c r="W129" s="31"/>
      <c r="X129" s="31"/>
      <c r="Y129" s="31"/>
      <c r="Z129" s="31"/>
      <c r="AA129" s="31"/>
      <c r="AB129" s="31"/>
      <c r="AC129" s="31"/>
      <c r="AD129" s="31"/>
      <c r="AE129" s="31"/>
      <c r="AR129" s="179" t="s">
        <v>80</v>
      </c>
      <c r="AT129" s="179" t="s">
        <v>260</v>
      </c>
      <c r="AU129" s="179" t="s">
        <v>80</v>
      </c>
      <c r="AY129" s="14" t="s">
        <v>185</v>
      </c>
      <c r="BE129" s="180">
        <f>IF(N129="základní",J129,0)</f>
        <v>0</v>
      </c>
      <c r="BF129" s="180">
        <f>IF(N129="snížená",J129,0)</f>
        <v>0</v>
      </c>
      <c r="BG129" s="180">
        <f>IF(N129="zákl. přenesená",J129,0)</f>
        <v>0</v>
      </c>
      <c r="BH129" s="180">
        <f>IF(N129="sníž. přenesená",J129,0)</f>
        <v>0</v>
      </c>
      <c r="BI129" s="180">
        <f>IF(N129="nulová",J129,0)</f>
        <v>0</v>
      </c>
      <c r="BJ129" s="14" t="s">
        <v>80</v>
      </c>
      <c r="BK129" s="180">
        <f>ROUND(I129*H129,2)</f>
        <v>0</v>
      </c>
      <c r="BL129" s="14" t="s">
        <v>80</v>
      </c>
      <c r="BM129" s="179" t="s">
        <v>772</v>
      </c>
    </row>
    <row r="130" spans="1:65" s="2" customFormat="1" ht="48.75">
      <c r="A130" s="31"/>
      <c r="B130" s="32"/>
      <c r="C130" s="33"/>
      <c r="D130" s="181" t="s">
        <v>188</v>
      </c>
      <c r="E130" s="33"/>
      <c r="F130" s="182" t="s">
        <v>773</v>
      </c>
      <c r="G130" s="33"/>
      <c r="H130" s="33"/>
      <c r="I130" s="183"/>
      <c r="J130" s="33"/>
      <c r="K130" s="33"/>
      <c r="L130" s="36"/>
      <c r="M130" s="184"/>
      <c r="N130" s="185"/>
      <c r="O130" s="68"/>
      <c r="P130" s="68"/>
      <c r="Q130" s="68"/>
      <c r="R130" s="68"/>
      <c r="S130" s="68"/>
      <c r="T130" s="69"/>
      <c r="U130" s="31"/>
      <c r="V130" s="31"/>
      <c r="W130" s="31"/>
      <c r="X130" s="31"/>
      <c r="Y130" s="31"/>
      <c r="Z130" s="31"/>
      <c r="AA130" s="31"/>
      <c r="AB130" s="31"/>
      <c r="AC130" s="31"/>
      <c r="AD130" s="31"/>
      <c r="AE130" s="31"/>
      <c r="AT130" s="14" t="s">
        <v>188</v>
      </c>
      <c r="AU130" s="14" t="s">
        <v>80</v>
      </c>
    </row>
    <row r="131" spans="1:65" s="2" customFormat="1" ht="16.5" customHeight="1">
      <c r="A131" s="31"/>
      <c r="B131" s="32"/>
      <c r="C131" s="200" t="s">
        <v>199</v>
      </c>
      <c r="D131" s="200" t="s">
        <v>260</v>
      </c>
      <c r="E131" s="201" t="s">
        <v>774</v>
      </c>
      <c r="F131" s="202" t="s">
        <v>775</v>
      </c>
      <c r="G131" s="203" t="s">
        <v>182</v>
      </c>
      <c r="H131" s="204">
        <v>3</v>
      </c>
      <c r="I131" s="205"/>
      <c r="J131" s="206">
        <f>ROUND(I131*H131,2)</f>
        <v>0</v>
      </c>
      <c r="K131" s="202" t="s">
        <v>183</v>
      </c>
      <c r="L131" s="36"/>
      <c r="M131" s="207" t="s">
        <v>1</v>
      </c>
      <c r="N131" s="208" t="s">
        <v>38</v>
      </c>
      <c r="O131" s="68"/>
      <c r="P131" s="177">
        <f>O131*H131</f>
        <v>0</v>
      </c>
      <c r="Q131" s="177">
        <v>0</v>
      </c>
      <c r="R131" s="177">
        <f>Q131*H131</f>
        <v>0</v>
      </c>
      <c r="S131" s="177">
        <v>0</v>
      </c>
      <c r="T131" s="178">
        <f>S131*H131</f>
        <v>0</v>
      </c>
      <c r="U131" s="31"/>
      <c r="V131" s="31"/>
      <c r="W131" s="31"/>
      <c r="X131" s="31"/>
      <c r="Y131" s="31"/>
      <c r="Z131" s="31"/>
      <c r="AA131" s="31"/>
      <c r="AB131" s="31"/>
      <c r="AC131" s="31"/>
      <c r="AD131" s="31"/>
      <c r="AE131" s="31"/>
      <c r="AR131" s="179" t="s">
        <v>80</v>
      </c>
      <c r="AT131" s="179" t="s">
        <v>260</v>
      </c>
      <c r="AU131" s="179" t="s">
        <v>80</v>
      </c>
      <c r="AY131" s="14" t="s">
        <v>185</v>
      </c>
      <c r="BE131" s="180">
        <f>IF(N131="základní",J131,0)</f>
        <v>0</v>
      </c>
      <c r="BF131" s="180">
        <f>IF(N131="snížená",J131,0)</f>
        <v>0</v>
      </c>
      <c r="BG131" s="180">
        <f>IF(N131="zákl. přenesená",J131,0)</f>
        <v>0</v>
      </c>
      <c r="BH131" s="180">
        <f>IF(N131="sníž. přenesená",J131,0)</f>
        <v>0</v>
      </c>
      <c r="BI131" s="180">
        <f>IF(N131="nulová",J131,0)</f>
        <v>0</v>
      </c>
      <c r="BJ131" s="14" t="s">
        <v>80</v>
      </c>
      <c r="BK131" s="180">
        <f>ROUND(I131*H131,2)</f>
        <v>0</v>
      </c>
      <c r="BL131" s="14" t="s">
        <v>80</v>
      </c>
      <c r="BM131" s="179" t="s">
        <v>776</v>
      </c>
    </row>
    <row r="132" spans="1:65" s="2" customFormat="1" ht="29.25">
      <c r="A132" s="31"/>
      <c r="B132" s="32"/>
      <c r="C132" s="33"/>
      <c r="D132" s="181" t="s">
        <v>188</v>
      </c>
      <c r="E132" s="33"/>
      <c r="F132" s="182" t="s">
        <v>777</v>
      </c>
      <c r="G132" s="33"/>
      <c r="H132" s="33"/>
      <c r="I132" s="183"/>
      <c r="J132" s="33"/>
      <c r="K132" s="33"/>
      <c r="L132" s="36"/>
      <c r="M132" s="184"/>
      <c r="N132" s="185"/>
      <c r="O132" s="68"/>
      <c r="P132" s="68"/>
      <c r="Q132" s="68"/>
      <c r="R132" s="68"/>
      <c r="S132" s="68"/>
      <c r="T132" s="69"/>
      <c r="U132" s="31"/>
      <c r="V132" s="31"/>
      <c r="W132" s="31"/>
      <c r="X132" s="31"/>
      <c r="Y132" s="31"/>
      <c r="Z132" s="31"/>
      <c r="AA132" s="31"/>
      <c r="AB132" s="31"/>
      <c r="AC132" s="31"/>
      <c r="AD132" s="31"/>
      <c r="AE132" s="31"/>
      <c r="AT132" s="14" t="s">
        <v>188</v>
      </c>
      <c r="AU132" s="14" t="s">
        <v>80</v>
      </c>
    </row>
    <row r="133" spans="1:65" s="2" customFormat="1" ht="24">
      <c r="A133" s="31"/>
      <c r="B133" s="32"/>
      <c r="C133" s="200" t="s">
        <v>203</v>
      </c>
      <c r="D133" s="200" t="s">
        <v>260</v>
      </c>
      <c r="E133" s="201" t="s">
        <v>778</v>
      </c>
      <c r="F133" s="202" t="s">
        <v>779</v>
      </c>
      <c r="G133" s="203" t="s">
        <v>182</v>
      </c>
      <c r="H133" s="204">
        <v>4</v>
      </c>
      <c r="I133" s="205"/>
      <c r="J133" s="206">
        <f>ROUND(I133*H133,2)</f>
        <v>0</v>
      </c>
      <c r="K133" s="202" t="s">
        <v>183</v>
      </c>
      <c r="L133" s="36"/>
      <c r="M133" s="207" t="s">
        <v>1</v>
      </c>
      <c r="N133" s="208" t="s">
        <v>38</v>
      </c>
      <c r="O133" s="68"/>
      <c r="P133" s="177">
        <f>O133*H133</f>
        <v>0</v>
      </c>
      <c r="Q133" s="177">
        <v>0</v>
      </c>
      <c r="R133" s="177">
        <f>Q133*H133</f>
        <v>0</v>
      </c>
      <c r="S133" s="177">
        <v>0</v>
      </c>
      <c r="T133" s="178">
        <f>S133*H133</f>
        <v>0</v>
      </c>
      <c r="U133" s="31"/>
      <c r="V133" s="31"/>
      <c r="W133" s="31"/>
      <c r="X133" s="31"/>
      <c r="Y133" s="31"/>
      <c r="Z133" s="31"/>
      <c r="AA133" s="31"/>
      <c r="AB133" s="31"/>
      <c r="AC133" s="31"/>
      <c r="AD133" s="31"/>
      <c r="AE133" s="31"/>
      <c r="AR133" s="179" t="s">
        <v>80</v>
      </c>
      <c r="AT133" s="179" t="s">
        <v>260</v>
      </c>
      <c r="AU133" s="179" t="s">
        <v>80</v>
      </c>
      <c r="AY133" s="14" t="s">
        <v>185</v>
      </c>
      <c r="BE133" s="180">
        <f>IF(N133="základní",J133,0)</f>
        <v>0</v>
      </c>
      <c r="BF133" s="180">
        <f>IF(N133="snížená",J133,0)</f>
        <v>0</v>
      </c>
      <c r="BG133" s="180">
        <f>IF(N133="zákl. přenesená",J133,0)</f>
        <v>0</v>
      </c>
      <c r="BH133" s="180">
        <f>IF(N133="sníž. přenesená",J133,0)</f>
        <v>0</v>
      </c>
      <c r="BI133" s="180">
        <f>IF(N133="nulová",J133,0)</f>
        <v>0</v>
      </c>
      <c r="BJ133" s="14" t="s">
        <v>80</v>
      </c>
      <c r="BK133" s="180">
        <f>ROUND(I133*H133,2)</f>
        <v>0</v>
      </c>
      <c r="BL133" s="14" t="s">
        <v>80</v>
      </c>
      <c r="BM133" s="179" t="s">
        <v>780</v>
      </c>
    </row>
    <row r="134" spans="1:65" s="2" customFormat="1" ht="39">
      <c r="A134" s="31"/>
      <c r="B134" s="32"/>
      <c r="C134" s="33"/>
      <c r="D134" s="181" t="s">
        <v>188</v>
      </c>
      <c r="E134" s="33"/>
      <c r="F134" s="182" t="s">
        <v>781</v>
      </c>
      <c r="G134" s="33"/>
      <c r="H134" s="33"/>
      <c r="I134" s="183"/>
      <c r="J134" s="33"/>
      <c r="K134" s="33"/>
      <c r="L134" s="36"/>
      <c r="M134" s="184"/>
      <c r="N134" s="185"/>
      <c r="O134" s="68"/>
      <c r="P134" s="68"/>
      <c r="Q134" s="68"/>
      <c r="R134" s="68"/>
      <c r="S134" s="68"/>
      <c r="T134" s="69"/>
      <c r="U134" s="31"/>
      <c r="V134" s="31"/>
      <c r="W134" s="31"/>
      <c r="X134" s="31"/>
      <c r="Y134" s="31"/>
      <c r="Z134" s="31"/>
      <c r="AA134" s="31"/>
      <c r="AB134" s="31"/>
      <c r="AC134" s="31"/>
      <c r="AD134" s="31"/>
      <c r="AE134" s="31"/>
      <c r="AT134" s="14" t="s">
        <v>188</v>
      </c>
      <c r="AU134" s="14" t="s">
        <v>80</v>
      </c>
    </row>
    <row r="135" spans="1:65" s="2" customFormat="1" ht="16.5" customHeight="1">
      <c r="A135" s="31"/>
      <c r="B135" s="32"/>
      <c r="C135" s="200" t="s">
        <v>207</v>
      </c>
      <c r="D135" s="200" t="s">
        <v>260</v>
      </c>
      <c r="E135" s="201" t="s">
        <v>782</v>
      </c>
      <c r="F135" s="202" t="s">
        <v>783</v>
      </c>
      <c r="G135" s="203" t="s">
        <v>182</v>
      </c>
      <c r="H135" s="204">
        <v>14</v>
      </c>
      <c r="I135" s="205"/>
      <c r="J135" s="206">
        <f>ROUND(I135*H135,2)</f>
        <v>0</v>
      </c>
      <c r="K135" s="202" t="s">
        <v>183</v>
      </c>
      <c r="L135" s="36"/>
      <c r="M135" s="207" t="s">
        <v>1</v>
      </c>
      <c r="N135" s="208" t="s">
        <v>38</v>
      </c>
      <c r="O135" s="68"/>
      <c r="P135" s="177">
        <f>O135*H135</f>
        <v>0</v>
      </c>
      <c r="Q135" s="177">
        <v>0</v>
      </c>
      <c r="R135" s="177">
        <f>Q135*H135</f>
        <v>0</v>
      </c>
      <c r="S135" s="177">
        <v>0</v>
      </c>
      <c r="T135" s="178">
        <f>S135*H135</f>
        <v>0</v>
      </c>
      <c r="U135" s="31"/>
      <c r="V135" s="31"/>
      <c r="W135" s="31"/>
      <c r="X135" s="31"/>
      <c r="Y135" s="31"/>
      <c r="Z135" s="31"/>
      <c r="AA135" s="31"/>
      <c r="AB135" s="31"/>
      <c r="AC135" s="31"/>
      <c r="AD135" s="31"/>
      <c r="AE135" s="31"/>
      <c r="AR135" s="179" t="s">
        <v>80</v>
      </c>
      <c r="AT135" s="179" t="s">
        <v>260</v>
      </c>
      <c r="AU135" s="179" t="s">
        <v>80</v>
      </c>
      <c r="AY135" s="14" t="s">
        <v>185</v>
      </c>
      <c r="BE135" s="180">
        <f>IF(N135="základní",J135,0)</f>
        <v>0</v>
      </c>
      <c r="BF135" s="180">
        <f>IF(N135="snížená",J135,0)</f>
        <v>0</v>
      </c>
      <c r="BG135" s="180">
        <f>IF(N135="zákl. přenesená",J135,0)</f>
        <v>0</v>
      </c>
      <c r="BH135" s="180">
        <f>IF(N135="sníž. přenesená",J135,0)</f>
        <v>0</v>
      </c>
      <c r="BI135" s="180">
        <f>IF(N135="nulová",J135,0)</f>
        <v>0</v>
      </c>
      <c r="BJ135" s="14" t="s">
        <v>80</v>
      </c>
      <c r="BK135" s="180">
        <f>ROUND(I135*H135,2)</f>
        <v>0</v>
      </c>
      <c r="BL135" s="14" t="s">
        <v>80</v>
      </c>
      <c r="BM135" s="179" t="s">
        <v>784</v>
      </c>
    </row>
    <row r="136" spans="1:65" s="2" customFormat="1" ht="11.25">
      <c r="A136" s="31"/>
      <c r="B136" s="32"/>
      <c r="C136" s="33"/>
      <c r="D136" s="181" t="s">
        <v>188</v>
      </c>
      <c r="E136" s="33"/>
      <c r="F136" s="182" t="s">
        <v>783</v>
      </c>
      <c r="G136" s="33"/>
      <c r="H136" s="33"/>
      <c r="I136" s="183"/>
      <c r="J136" s="33"/>
      <c r="K136" s="33"/>
      <c r="L136" s="36"/>
      <c r="M136" s="184"/>
      <c r="N136" s="185"/>
      <c r="O136" s="68"/>
      <c r="P136" s="68"/>
      <c r="Q136" s="68"/>
      <c r="R136" s="68"/>
      <c r="S136" s="68"/>
      <c r="T136" s="69"/>
      <c r="U136" s="31"/>
      <c r="V136" s="31"/>
      <c r="W136" s="31"/>
      <c r="X136" s="31"/>
      <c r="Y136" s="31"/>
      <c r="Z136" s="31"/>
      <c r="AA136" s="31"/>
      <c r="AB136" s="31"/>
      <c r="AC136" s="31"/>
      <c r="AD136" s="31"/>
      <c r="AE136" s="31"/>
      <c r="AT136" s="14" t="s">
        <v>188</v>
      </c>
      <c r="AU136" s="14" t="s">
        <v>80</v>
      </c>
    </row>
    <row r="137" spans="1:65" s="2" customFormat="1" ht="21.75" customHeight="1">
      <c r="A137" s="31"/>
      <c r="B137" s="32"/>
      <c r="C137" s="200" t="s">
        <v>184</v>
      </c>
      <c r="D137" s="200" t="s">
        <v>260</v>
      </c>
      <c r="E137" s="201" t="s">
        <v>785</v>
      </c>
      <c r="F137" s="202" t="s">
        <v>786</v>
      </c>
      <c r="G137" s="203" t="s">
        <v>182</v>
      </c>
      <c r="H137" s="204">
        <v>14</v>
      </c>
      <c r="I137" s="205"/>
      <c r="J137" s="206">
        <f>ROUND(I137*H137,2)</f>
        <v>0</v>
      </c>
      <c r="K137" s="202" t="s">
        <v>183</v>
      </c>
      <c r="L137" s="36"/>
      <c r="M137" s="207" t="s">
        <v>1</v>
      </c>
      <c r="N137" s="208" t="s">
        <v>38</v>
      </c>
      <c r="O137" s="68"/>
      <c r="P137" s="177">
        <f>O137*H137</f>
        <v>0</v>
      </c>
      <c r="Q137" s="177">
        <v>0</v>
      </c>
      <c r="R137" s="177">
        <f>Q137*H137</f>
        <v>0</v>
      </c>
      <c r="S137" s="177">
        <v>0</v>
      </c>
      <c r="T137" s="178">
        <f>S137*H137</f>
        <v>0</v>
      </c>
      <c r="U137" s="31"/>
      <c r="V137" s="31"/>
      <c r="W137" s="31"/>
      <c r="X137" s="31"/>
      <c r="Y137" s="31"/>
      <c r="Z137" s="31"/>
      <c r="AA137" s="31"/>
      <c r="AB137" s="31"/>
      <c r="AC137" s="31"/>
      <c r="AD137" s="31"/>
      <c r="AE137" s="31"/>
      <c r="AR137" s="179" t="s">
        <v>80</v>
      </c>
      <c r="AT137" s="179" t="s">
        <v>260</v>
      </c>
      <c r="AU137" s="179" t="s">
        <v>80</v>
      </c>
      <c r="AY137" s="14" t="s">
        <v>185</v>
      </c>
      <c r="BE137" s="180">
        <f>IF(N137="základní",J137,0)</f>
        <v>0</v>
      </c>
      <c r="BF137" s="180">
        <f>IF(N137="snížená",J137,0)</f>
        <v>0</v>
      </c>
      <c r="BG137" s="180">
        <f>IF(N137="zákl. přenesená",J137,0)</f>
        <v>0</v>
      </c>
      <c r="BH137" s="180">
        <f>IF(N137="sníž. přenesená",J137,0)</f>
        <v>0</v>
      </c>
      <c r="BI137" s="180">
        <f>IF(N137="nulová",J137,0)</f>
        <v>0</v>
      </c>
      <c r="BJ137" s="14" t="s">
        <v>80</v>
      </c>
      <c r="BK137" s="180">
        <f>ROUND(I137*H137,2)</f>
        <v>0</v>
      </c>
      <c r="BL137" s="14" t="s">
        <v>80</v>
      </c>
      <c r="BM137" s="179" t="s">
        <v>787</v>
      </c>
    </row>
    <row r="138" spans="1:65" s="2" customFormat="1" ht="11.25">
      <c r="A138" s="31"/>
      <c r="B138" s="32"/>
      <c r="C138" s="33"/>
      <c r="D138" s="181" t="s">
        <v>188</v>
      </c>
      <c r="E138" s="33"/>
      <c r="F138" s="182" t="s">
        <v>786</v>
      </c>
      <c r="G138" s="33"/>
      <c r="H138" s="33"/>
      <c r="I138" s="183"/>
      <c r="J138" s="33"/>
      <c r="K138" s="33"/>
      <c r="L138" s="36"/>
      <c r="M138" s="184"/>
      <c r="N138" s="185"/>
      <c r="O138" s="68"/>
      <c r="P138" s="68"/>
      <c r="Q138" s="68"/>
      <c r="R138" s="68"/>
      <c r="S138" s="68"/>
      <c r="T138" s="69"/>
      <c r="U138" s="31"/>
      <c r="V138" s="31"/>
      <c r="W138" s="31"/>
      <c r="X138" s="31"/>
      <c r="Y138" s="31"/>
      <c r="Z138" s="31"/>
      <c r="AA138" s="31"/>
      <c r="AB138" s="31"/>
      <c r="AC138" s="31"/>
      <c r="AD138" s="31"/>
      <c r="AE138" s="31"/>
      <c r="AT138" s="14" t="s">
        <v>188</v>
      </c>
      <c r="AU138" s="14" t="s">
        <v>80</v>
      </c>
    </row>
    <row r="139" spans="1:65" s="2" customFormat="1" ht="16.5" customHeight="1">
      <c r="A139" s="31"/>
      <c r="B139" s="32"/>
      <c r="C139" s="200" t="s">
        <v>214</v>
      </c>
      <c r="D139" s="200" t="s">
        <v>260</v>
      </c>
      <c r="E139" s="201" t="s">
        <v>788</v>
      </c>
      <c r="F139" s="202" t="s">
        <v>789</v>
      </c>
      <c r="G139" s="203" t="s">
        <v>182</v>
      </c>
      <c r="H139" s="204">
        <v>3</v>
      </c>
      <c r="I139" s="205"/>
      <c r="J139" s="206">
        <f>ROUND(I139*H139,2)</f>
        <v>0</v>
      </c>
      <c r="K139" s="202" t="s">
        <v>183</v>
      </c>
      <c r="L139" s="36"/>
      <c r="M139" s="207" t="s">
        <v>1</v>
      </c>
      <c r="N139" s="208" t="s">
        <v>38</v>
      </c>
      <c r="O139" s="68"/>
      <c r="P139" s="177">
        <f>O139*H139</f>
        <v>0</v>
      </c>
      <c r="Q139" s="177">
        <v>0</v>
      </c>
      <c r="R139" s="177">
        <f>Q139*H139</f>
        <v>0</v>
      </c>
      <c r="S139" s="177">
        <v>0</v>
      </c>
      <c r="T139" s="178">
        <f>S139*H139</f>
        <v>0</v>
      </c>
      <c r="U139" s="31"/>
      <c r="V139" s="31"/>
      <c r="W139" s="31"/>
      <c r="X139" s="31"/>
      <c r="Y139" s="31"/>
      <c r="Z139" s="31"/>
      <c r="AA139" s="31"/>
      <c r="AB139" s="31"/>
      <c r="AC139" s="31"/>
      <c r="AD139" s="31"/>
      <c r="AE139" s="31"/>
      <c r="AR139" s="179" t="s">
        <v>80</v>
      </c>
      <c r="AT139" s="179" t="s">
        <v>260</v>
      </c>
      <c r="AU139" s="179" t="s">
        <v>80</v>
      </c>
      <c r="AY139" s="14" t="s">
        <v>185</v>
      </c>
      <c r="BE139" s="180">
        <f>IF(N139="základní",J139,0)</f>
        <v>0</v>
      </c>
      <c r="BF139" s="180">
        <f>IF(N139="snížená",J139,0)</f>
        <v>0</v>
      </c>
      <c r="BG139" s="180">
        <f>IF(N139="zákl. přenesená",J139,0)</f>
        <v>0</v>
      </c>
      <c r="BH139" s="180">
        <f>IF(N139="sníž. přenesená",J139,0)</f>
        <v>0</v>
      </c>
      <c r="BI139" s="180">
        <f>IF(N139="nulová",J139,0)</f>
        <v>0</v>
      </c>
      <c r="BJ139" s="14" t="s">
        <v>80</v>
      </c>
      <c r="BK139" s="180">
        <f>ROUND(I139*H139,2)</f>
        <v>0</v>
      </c>
      <c r="BL139" s="14" t="s">
        <v>80</v>
      </c>
      <c r="BM139" s="179" t="s">
        <v>790</v>
      </c>
    </row>
    <row r="140" spans="1:65" s="2" customFormat="1" ht="11.25">
      <c r="A140" s="31"/>
      <c r="B140" s="32"/>
      <c r="C140" s="33"/>
      <c r="D140" s="181" t="s">
        <v>188</v>
      </c>
      <c r="E140" s="33"/>
      <c r="F140" s="182" t="s">
        <v>789</v>
      </c>
      <c r="G140" s="33"/>
      <c r="H140" s="33"/>
      <c r="I140" s="183"/>
      <c r="J140" s="33"/>
      <c r="K140" s="33"/>
      <c r="L140" s="36"/>
      <c r="M140" s="184"/>
      <c r="N140" s="185"/>
      <c r="O140" s="68"/>
      <c r="P140" s="68"/>
      <c r="Q140" s="68"/>
      <c r="R140" s="68"/>
      <c r="S140" s="68"/>
      <c r="T140" s="69"/>
      <c r="U140" s="31"/>
      <c r="V140" s="31"/>
      <c r="W140" s="31"/>
      <c r="X140" s="31"/>
      <c r="Y140" s="31"/>
      <c r="Z140" s="31"/>
      <c r="AA140" s="31"/>
      <c r="AB140" s="31"/>
      <c r="AC140" s="31"/>
      <c r="AD140" s="31"/>
      <c r="AE140" s="31"/>
      <c r="AT140" s="14" t="s">
        <v>188</v>
      </c>
      <c r="AU140" s="14" t="s">
        <v>80</v>
      </c>
    </row>
    <row r="141" spans="1:65" s="2" customFormat="1" ht="16.5" customHeight="1">
      <c r="A141" s="31"/>
      <c r="B141" s="32"/>
      <c r="C141" s="200" t="s">
        <v>218</v>
      </c>
      <c r="D141" s="200" t="s">
        <v>260</v>
      </c>
      <c r="E141" s="201" t="s">
        <v>791</v>
      </c>
      <c r="F141" s="202" t="s">
        <v>792</v>
      </c>
      <c r="G141" s="203" t="s">
        <v>182</v>
      </c>
      <c r="H141" s="204">
        <v>4</v>
      </c>
      <c r="I141" s="205"/>
      <c r="J141" s="206">
        <f>ROUND(I141*H141,2)</f>
        <v>0</v>
      </c>
      <c r="K141" s="202" t="s">
        <v>183</v>
      </c>
      <c r="L141" s="36"/>
      <c r="M141" s="207" t="s">
        <v>1</v>
      </c>
      <c r="N141" s="208" t="s">
        <v>38</v>
      </c>
      <c r="O141" s="68"/>
      <c r="P141" s="177">
        <f>O141*H141</f>
        <v>0</v>
      </c>
      <c r="Q141" s="177">
        <v>0</v>
      </c>
      <c r="R141" s="177">
        <f>Q141*H141</f>
        <v>0</v>
      </c>
      <c r="S141" s="177">
        <v>0</v>
      </c>
      <c r="T141" s="178">
        <f>S141*H141</f>
        <v>0</v>
      </c>
      <c r="U141" s="31"/>
      <c r="V141" s="31"/>
      <c r="W141" s="31"/>
      <c r="X141" s="31"/>
      <c r="Y141" s="31"/>
      <c r="Z141" s="31"/>
      <c r="AA141" s="31"/>
      <c r="AB141" s="31"/>
      <c r="AC141" s="31"/>
      <c r="AD141" s="31"/>
      <c r="AE141" s="31"/>
      <c r="AR141" s="179" t="s">
        <v>80</v>
      </c>
      <c r="AT141" s="179" t="s">
        <v>260</v>
      </c>
      <c r="AU141" s="179" t="s">
        <v>80</v>
      </c>
      <c r="AY141" s="14" t="s">
        <v>185</v>
      </c>
      <c r="BE141" s="180">
        <f>IF(N141="základní",J141,0)</f>
        <v>0</v>
      </c>
      <c r="BF141" s="180">
        <f>IF(N141="snížená",J141,0)</f>
        <v>0</v>
      </c>
      <c r="BG141" s="180">
        <f>IF(N141="zákl. přenesená",J141,0)</f>
        <v>0</v>
      </c>
      <c r="BH141" s="180">
        <f>IF(N141="sníž. přenesená",J141,0)</f>
        <v>0</v>
      </c>
      <c r="BI141" s="180">
        <f>IF(N141="nulová",J141,0)</f>
        <v>0</v>
      </c>
      <c r="BJ141" s="14" t="s">
        <v>80</v>
      </c>
      <c r="BK141" s="180">
        <f>ROUND(I141*H141,2)</f>
        <v>0</v>
      </c>
      <c r="BL141" s="14" t="s">
        <v>80</v>
      </c>
      <c r="BM141" s="179" t="s">
        <v>793</v>
      </c>
    </row>
    <row r="142" spans="1:65" s="2" customFormat="1" ht="11.25">
      <c r="A142" s="31"/>
      <c r="B142" s="32"/>
      <c r="C142" s="33"/>
      <c r="D142" s="181" t="s">
        <v>188</v>
      </c>
      <c r="E142" s="33"/>
      <c r="F142" s="182" t="s">
        <v>792</v>
      </c>
      <c r="G142" s="33"/>
      <c r="H142" s="33"/>
      <c r="I142" s="183"/>
      <c r="J142" s="33"/>
      <c r="K142" s="33"/>
      <c r="L142" s="36"/>
      <c r="M142" s="184"/>
      <c r="N142" s="185"/>
      <c r="O142" s="68"/>
      <c r="P142" s="68"/>
      <c r="Q142" s="68"/>
      <c r="R142" s="68"/>
      <c r="S142" s="68"/>
      <c r="T142" s="69"/>
      <c r="U142" s="31"/>
      <c r="V142" s="31"/>
      <c r="W142" s="31"/>
      <c r="X142" s="31"/>
      <c r="Y142" s="31"/>
      <c r="Z142" s="31"/>
      <c r="AA142" s="31"/>
      <c r="AB142" s="31"/>
      <c r="AC142" s="31"/>
      <c r="AD142" s="31"/>
      <c r="AE142" s="31"/>
      <c r="AT142" s="14" t="s">
        <v>188</v>
      </c>
      <c r="AU142" s="14" t="s">
        <v>80</v>
      </c>
    </row>
    <row r="143" spans="1:65" s="2" customFormat="1" ht="36">
      <c r="A143" s="31"/>
      <c r="B143" s="32"/>
      <c r="C143" s="200" t="s">
        <v>222</v>
      </c>
      <c r="D143" s="200" t="s">
        <v>260</v>
      </c>
      <c r="E143" s="201" t="s">
        <v>794</v>
      </c>
      <c r="F143" s="202" t="s">
        <v>795</v>
      </c>
      <c r="G143" s="203" t="s">
        <v>182</v>
      </c>
      <c r="H143" s="204">
        <v>4</v>
      </c>
      <c r="I143" s="205"/>
      <c r="J143" s="206">
        <f>ROUND(I143*H143,2)</f>
        <v>0</v>
      </c>
      <c r="K143" s="202" t="s">
        <v>183</v>
      </c>
      <c r="L143" s="36"/>
      <c r="M143" s="207" t="s">
        <v>1</v>
      </c>
      <c r="N143" s="208" t="s">
        <v>38</v>
      </c>
      <c r="O143" s="68"/>
      <c r="P143" s="177">
        <f>O143*H143</f>
        <v>0</v>
      </c>
      <c r="Q143" s="177">
        <v>0</v>
      </c>
      <c r="R143" s="177">
        <f>Q143*H143</f>
        <v>0</v>
      </c>
      <c r="S143" s="177">
        <v>0</v>
      </c>
      <c r="T143" s="178">
        <f>S143*H143</f>
        <v>0</v>
      </c>
      <c r="U143" s="31"/>
      <c r="V143" s="31"/>
      <c r="W143" s="31"/>
      <c r="X143" s="31"/>
      <c r="Y143" s="31"/>
      <c r="Z143" s="31"/>
      <c r="AA143" s="31"/>
      <c r="AB143" s="31"/>
      <c r="AC143" s="31"/>
      <c r="AD143" s="31"/>
      <c r="AE143" s="31"/>
      <c r="AR143" s="179" t="s">
        <v>80</v>
      </c>
      <c r="AT143" s="179" t="s">
        <v>260</v>
      </c>
      <c r="AU143" s="179" t="s">
        <v>80</v>
      </c>
      <c r="AY143" s="14" t="s">
        <v>185</v>
      </c>
      <c r="BE143" s="180">
        <f>IF(N143="základní",J143,0)</f>
        <v>0</v>
      </c>
      <c r="BF143" s="180">
        <f>IF(N143="snížená",J143,0)</f>
        <v>0</v>
      </c>
      <c r="BG143" s="180">
        <f>IF(N143="zákl. přenesená",J143,0)</f>
        <v>0</v>
      </c>
      <c r="BH143" s="180">
        <f>IF(N143="sníž. přenesená",J143,0)</f>
        <v>0</v>
      </c>
      <c r="BI143" s="180">
        <f>IF(N143="nulová",J143,0)</f>
        <v>0</v>
      </c>
      <c r="BJ143" s="14" t="s">
        <v>80</v>
      </c>
      <c r="BK143" s="180">
        <f>ROUND(I143*H143,2)</f>
        <v>0</v>
      </c>
      <c r="BL143" s="14" t="s">
        <v>80</v>
      </c>
      <c r="BM143" s="179" t="s">
        <v>796</v>
      </c>
    </row>
    <row r="144" spans="1:65" s="2" customFormat="1" ht="39">
      <c r="A144" s="31"/>
      <c r="B144" s="32"/>
      <c r="C144" s="33"/>
      <c r="D144" s="181" t="s">
        <v>188</v>
      </c>
      <c r="E144" s="33"/>
      <c r="F144" s="182" t="s">
        <v>797</v>
      </c>
      <c r="G144" s="33"/>
      <c r="H144" s="33"/>
      <c r="I144" s="183"/>
      <c r="J144" s="33"/>
      <c r="K144" s="33"/>
      <c r="L144" s="36"/>
      <c r="M144" s="184"/>
      <c r="N144" s="185"/>
      <c r="O144" s="68"/>
      <c r="P144" s="68"/>
      <c r="Q144" s="68"/>
      <c r="R144" s="68"/>
      <c r="S144" s="68"/>
      <c r="T144" s="69"/>
      <c r="U144" s="31"/>
      <c r="V144" s="31"/>
      <c r="W144" s="31"/>
      <c r="X144" s="31"/>
      <c r="Y144" s="31"/>
      <c r="Z144" s="31"/>
      <c r="AA144" s="31"/>
      <c r="AB144" s="31"/>
      <c r="AC144" s="31"/>
      <c r="AD144" s="31"/>
      <c r="AE144" s="31"/>
      <c r="AT144" s="14" t="s">
        <v>188</v>
      </c>
      <c r="AU144" s="14" t="s">
        <v>80</v>
      </c>
    </row>
    <row r="145" spans="1:65" s="2" customFormat="1" ht="36">
      <c r="A145" s="31"/>
      <c r="B145" s="32"/>
      <c r="C145" s="200" t="s">
        <v>226</v>
      </c>
      <c r="D145" s="200" t="s">
        <v>260</v>
      </c>
      <c r="E145" s="201" t="s">
        <v>798</v>
      </c>
      <c r="F145" s="202" t="s">
        <v>799</v>
      </c>
      <c r="G145" s="203" t="s">
        <v>182</v>
      </c>
      <c r="H145" s="204">
        <v>4</v>
      </c>
      <c r="I145" s="205"/>
      <c r="J145" s="206">
        <f>ROUND(I145*H145,2)</f>
        <v>0</v>
      </c>
      <c r="K145" s="202" t="s">
        <v>183</v>
      </c>
      <c r="L145" s="36"/>
      <c r="M145" s="207" t="s">
        <v>1</v>
      </c>
      <c r="N145" s="208" t="s">
        <v>38</v>
      </c>
      <c r="O145" s="68"/>
      <c r="P145" s="177">
        <f>O145*H145</f>
        <v>0</v>
      </c>
      <c r="Q145" s="177">
        <v>0</v>
      </c>
      <c r="R145" s="177">
        <f>Q145*H145</f>
        <v>0</v>
      </c>
      <c r="S145" s="177">
        <v>0</v>
      </c>
      <c r="T145" s="178">
        <f>S145*H145</f>
        <v>0</v>
      </c>
      <c r="U145" s="31"/>
      <c r="V145" s="31"/>
      <c r="W145" s="31"/>
      <c r="X145" s="31"/>
      <c r="Y145" s="31"/>
      <c r="Z145" s="31"/>
      <c r="AA145" s="31"/>
      <c r="AB145" s="31"/>
      <c r="AC145" s="31"/>
      <c r="AD145" s="31"/>
      <c r="AE145" s="31"/>
      <c r="AR145" s="179" t="s">
        <v>80</v>
      </c>
      <c r="AT145" s="179" t="s">
        <v>260</v>
      </c>
      <c r="AU145" s="179" t="s">
        <v>80</v>
      </c>
      <c r="AY145" s="14" t="s">
        <v>185</v>
      </c>
      <c r="BE145" s="180">
        <f>IF(N145="základní",J145,0)</f>
        <v>0</v>
      </c>
      <c r="BF145" s="180">
        <f>IF(N145="snížená",J145,0)</f>
        <v>0</v>
      </c>
      <c r="BG145" s="180">
        <f>IF(N145="zákl. přenesená",J145,0)</f>
        <v>0</v>
      </c>
      <c r="BH145" s="180">
        <f>IF(N145="sníž. přenesená",J145,0)</f>
        <v>0</v>
      </c>
      <c r="BI145" s="180">
        <f>IF(N145="nulová",J145,0)</f>
        <v>0</v>
      </c>
      <c r="BJ145" s="14" t="s">
        <v>80</v>
      </c>
      <c r="BK145" s="180">
        <f>ROUND(I145*H145,2)</f>
        <v>0</v>
      </c>
      <c r="BL145" s="14" t="s">
        <v>80</v>
      </c>
      <c r="BM145" s="179" t="s">
        <v>800</v>
      </c>
    </row>
    <row r="146" spans="1:65" s="2" customFormat="1" ht="39">
      <c r="A146" s="31"/>
      <c r="B146" s="32"/>
      <c r="C146" s="33"/>
      <c r="D146" s="181" t="s">
        <v>188</v>
      </c>
      <c r="E146" s="33"/>
      <c r="F146" s="182" t="s">
        <v>801</v>
      </c>
      <c r="G146" s="33"/>
      <c r="H146" s="33"/>
      <c r="I146" s="183"/>
      <c r="J146" s="33"/>
      <c r="K146" s="33"/>
      <c r="L146" s="36"/>
      <c r="M146" s="184"/>
      <c r="N146" s="185"/>
      <c r="O146" s="68"/>
      <c r="P146" s="68"/>
      <c r="Q146" s="68"/>
      <c r="R146" s="68"/>
      <c r="S146" s="68"/>
      <c r="T146" s="69"/>
      <c r="U146" s="31"/>
      <c r="V146" s="31"/>
      <c r="W146" s="31"/>
      <c r="X146" s="31"/>
      <c r="Y146" s="31"/>
      <c r="Z146" s="31"/>
      <c r="AA146" s="31"/>
      <c r="AB146" s="31"/>
      <c r="AC146" s="31"/>
      <c r="AD146" s="31"/>
      <c r="AE146" s="31"/>
      <c r="AT146" s="14" t="s">
        <v>188</v>
      </c>
      <c r="AU146" s="14" t="s">
        <v>80</v>
      </c>
    </row>
    <row r="147" spans="1:65" s="2" customFormat="1" ht="16.5" customHeight="1">
      <c r="A147" s="31"/>
      <c r="B147" s="32"/>
      <c r="C147" s="200" t="s">
        <v>230</v>
      </c>
      <c r="D147" s="200" t="s">
        <v>260</v>
      </c>
      <c r="E147" s="201" t="s">
        <v>802</v>
      </c>
      <c r="F147" s="202" t="s">
        <v>803</v>
      </c>
      <c r="G147" s="203" t="s">
        <v>182</v>
      </c>
      <c r="H147" s="204">
        <v>16</v>
      </c>
      <c r="I147" s="205"/>
      <c r="J147" s="206">
        <f>ROUND(I147*H147,2)</f>
        <v>0</v>
      </c>
      <c r="K147" s="202" t="s">
        <v>183</v>
      </c>
      <c r="L147" s="36"/>
      <c r="M147" s="207" t="s">
        <v>1</v>
      </c>
      <c r="N147" s="208" t="s">
        <v>38</v>
      </c>
      <c r="O147" s="68"/>
      <c r="P147" s="177">
        <f>O147*H147</f>
        <v>0</v>
      </c>
      <c r="Q147" s="177">
        <v>0</v>
      </c>
      <c r="R147" s="177">
        <f>Q147*H147</f>
        <v>0</v>
      </c>
      <c r="S147" s="177">
        <v>0</v>
      </c>
      <c r="T147" s="178">
        <f>S147*H147</f>
        <v>0</v>
      </c>
      <c r="U147" s="31"/>
      <c r="V147" s="31"/>
      <c r="W147" s="31"/>
      <c r="X147" s="31"/>
      <c r="Y147" s="31"/>
      <c r="Z147" s="31"/>
      <c r="AA147" s="31"/>
      <c r="AB147" s="31"/>
      <c r="AC147" s="31"/>
      <c r="AD147" s="31"/>
      <c r="AE147" s="31"/>
      <c r="AR147" s="179" t="s">
        <v>285</v>
      </c>
      <c r="AT147" s="179" t="s">
        <v>260</v>
      </c>
      <c r="AU147" s="179" t="s">
        <v>80</v>
      </c>
      <c r="AY147" s="14" t="s">
        <v>185</v>
      </c>
      <c r="BE147" s="180">
        <f>IF(N147="základní",J147,0)</f>
        <v>0</v>
      </c>
      <c r="BF147" s="180">
        <f>IF(N147="snížená",J147,0)</f>
        <v>0</v>
      </c>
      <c r="BG147" s="180">
        <f>IF(N147="zákl. přenesená",J147,0)</f>
        <v>0</v>
      </c>
      <c r="BH147" s="180">
        <f>IF(N147="sníž. přenesená",J147,0)</f>
        <v>0</v>
      </c>
      <c r="BI147" s="180">
        <f>IF(N147="nulová",J147,0)</f>
        <v>0</v>
      </c>
      <c r="BJ147" s="14" t="s">
        <v>80</v>
      </c>
      <c r="BK147" s="180">
        <f>ROUND(I147*H147,2)</f>
        <v>0</v>
      </c>
      <c r="BL147" s="14" t="s">
        <v>285</v>
      </c>
      <c r="BM147" s="179" t="s">
        <v>804</v>
      </c>
    </row>
    <row r="148" spans="1:65" s="2" customFormat="1" ht="19.5">
      <c r="A148" s="31"/>
      <c r="B148" s="32"/>
      <c r="C148" s="33"/>
      <c r="D148" s="181" t="s">
        <v>188</v>
      </c>
      <c r="E148" s="33"/>
      <c r="F148" s="182" t="s">
        <v>805</v>
      </c>
      <c r="G148" s="33"/>
      <c r="H148" s="33"/>
      <c r="I148" s="183"/>
      <c r="J148" s="33"/>
      <c r="K148" s="33"/>
      <c r="L148" s="36"/>
      <c r="M148" s="184"/>
      <c r="N148" s="185"/>
      <c r="O148" s="68"/>
      <c r="P148" s="68"/>
      <c r="Q148" s="68"/>
      <c r="R148" s="68"/>
      <c r="S148" s="68"/>
      <c r="T148" s="69"/>
      <c r="U148" s="31"/>
      <c r="V148" s="31"/>
      <c r="W148" s="31"/>
      <c r="X148" s="31"/>
      <c r="Y148" s="31"/>
      <c r="Z148" s="31"/>
      <c r="AA148" s="31"/>
      <c r="AB148" s="31"/>
      <c r="AC148" s="31"/>
      <c r="AD148" s="31"/>
      <c r="AE148" s="31"/>
      <c r="AT148" s="14" t="s">
        <v>188</v>
      </c>
      <c r="AU148" s="14" t="s">
        <v>80</v>
      </c>
    </row>
    <row r="149" spans="1:65" s="2" customFormat="1" ht="16.5" customHeight="1">
      <c r="A149" s="31"/>
      <c r="B149" s="32"/>
      <c r="C149" s="200" t="s">
        <v>234</v>
      </c>
      <c r="D149" s="200" t="s">
        <v>260</v>
      </c>
      <c r="E149" s="201" t="s">
        <v>806</v>
      </c>
      <c r="F149" s="202" t="s">
        <v>807</v>
      </c>
      <c r="G149" s="203" t="s">
        <v>182</v>
      </c>
      <c r="H149" s="204">
        <v>16</v>
      </c>
      <c r="I149" s="205"/>
      <c r="J149" s="206">
        <f>ROUND(I149*H149,2)</f>
        <v>0</v>
      </c>
      <c r="K149" s="202" t="s">
        <v>183</v>
      </c>
      <c r="L149" s="36"/>
      <c r="M149" s="207" t="s">
        <v>1</v>
      </c>
      <c r="N149" s="208" t="s">
        <v>38</v>
      </c>
      <c r="O149" s="68"/>
      <c r="P149" s="177">
        <f>O149*H149</f>
        <v>0</v>
      </c>
      <c r="Q149" s="177">
        <v>0</v>
      </c>
      <c r="R149" s="177">
        <f>Q149*H149</f>
        <v>0</v>
      </c>
      <c r="S149" s="177">
        <v>0</v>
      </c>
      <c r="T149" s="178">
        <f>S149*H149</f>
        <v>0</v>
      </c>
      <c r="U149" s="31"/>
      <c r="V149" s="31"/>
      <c r="W149" s="31"/>
      <c r="X149" s="31"/>
      <c r="Y149" s="31"/>
      <c r="Z149" s="31"/>
      <c r="AA149" s="31"/>
      <c r="AB149" s="31"/>
      <c r="AC149" s="31"/>
      <c r="AD149" s="31"/>
      <c r="AE149" s="31"/>
      <c r="AR149" s="179" t="s">
        <v>285</v>
      </c>
      <c r="AT149" s="179" t="s">
        <v>260</v>
      </c>
      <c r="AU149" s="179" t="s">
        <v>80</v>
      </c>
      <c r="AY149" s="14" t="s">
        <v>185</v>
      </c>
      <c r="BE149" s="180">
        <f>IF(N149="základní",J149,0)</f>
        <v>0</v>
      </c>
      <c r="BF149" s="180">
        <f>IF(N149="snížená",J149,0)</f>
        <v>0</v>
      </c>
      <c r="BG149" s="180">
        <f>IF(N149="zákl. přenesená",J149,0)</f>
        <v>0</v>
      </c>
      <c r="BH149" s="180">
        <f>IF(N149="sníž. přenesená",J149,0)</f>
        <v>0</v>
      </c>
      <c r="BI149" s="180">
        <f>IF(N149="nulová",J149,0)</f>
        <v>0</v>
      </c>
      <c r="BJ149" s="14" t="s">
        <v>80</v>
      </c>
      <c r="BK149" s="180">
        <f>ROUND(I149*H149,2)</f>
        <v>0</v>
      </c>
      <c r="BL149" s="14" t="s">
        <v>285</v>
      </c>
      <c r="BM149" s="179" t="s">
        <v>808</v>
      </c>
    </row>
    <row r="150" spans="1:65" s="2" customFormat="1" ht="11.25">
      <c r="A150" s="31"/>
      <c r="B150" s="32"/>
      <c r="C150" s="33"/>
      <c r="D150" s="181" t="s">
        <v>188</v>
      </c>
      <c r="E150" s="33"/>
      <c r="F150" s="182" t="s">
        <v>807</v>
      </c>
      <c r="G150" s="33"/>
      <c r="H150" s="33"/>
      <c r="I150" s="183"/>
      <c r="J150" s="33"/>
      <c r="K150" s="33"/>
      <c r="L150" s="36"/>
      <c r="M150" s="184"/>
      <c r="N150" s="185"/>
      <c r="O150" s="68"/>
      <c r="P150" s="68"/>
      <c r="Q150" s="68"/>
      <c r="R150" s="68"/>
      <c r="S150" s="68"/>
      <c r="T150" s="69"/>
      <c r="U150" s="31"/>
      <c r="V150" s="31"/>
      <c r="W150" s="31"/>
      <c r="X150" s="31"/>
      <c r="Y150" s="31"/>
      <c r="Z150" s="31"/>
      <c r="AA150" s="31"/>
      <c r="AB150" s="31"/>
      <c r="AC150" s="31"/>
      <c r="AD150" s="31"/>
      <c r="AE150" s="31"/>
      <c r="AT150" s="14" t="s">
        <v>188</v>
      </c>
      <c r="AU150" s="14" t="s">
        <v>80</v>
      </c>
    </row>
    <row r="151" spans="1:65" s="2" customFormat="1" ht="24">
      <c r="A151" s="31"/>
      <c r="B151" s="32"/>
      <c r="C151" s="200" t="s">
        <v>8</v>
      </c>
      <c r="D151" s="200" t="s">
        <v>260</v>
      </c>
      <c r="E151" s="201" t="s">
        <v>809</v>
      </c>
      <c r="F151" s="202" t="s">
        <v>810</v>
      </c>
      <c r="G151" s="203" t="s">
        <v>811</v>
      </c>
      <c r="H151" s="204">
        <v>3</v>
      </c>
      <c r="I151" s="205"/>
      <c r="J151" s="206">
        <f>ROUND(I151*H151,2)</f>
        <v>0</v>
      </c>
      <c r="K151" s="202" t="s">
        <v>183</v>
      </c>
      <c r="L151" s="36"/>
      <c r="M151" s="207" t="s">
        <v>1</v>
      </c>
      <c r="N151" s="208" t="s">
        <v>38</v>
      </c>
      <c r="O151" s="68"/>
      <c r="P151" s="177">
        <f>O151*H151</f>
        <v>0</v>
      </c>
      <c r="Q151" s="177">
        <v>0</v>
      </c>
      <c r="R151" s="177">
        <f>Q151*H151</f>
        <v>0</v>
      </c>
      <c r="S151" s="177">
        <v>0</v>
      </c>
      <c r="T151" s="178">
        <f>S151*H151</f>
        <v>0</v>
      </c>
      <c r="U151" s="31"/>
      <c r="V151" s="31"/>
      <c r="W151" s="31"/>
      <c r="X151" s="31"/>
      <c r="Y151" s="31"/>
      <c r="Z151" s="31"/>
      <c r="AA151" s="31"/>
      <c r="AB151" s="31"/>
      <c r="AC151" s="31"/>
      <c r="AD151" s="31"/>
      <c r="AE151" s="31"/>
      <c r="AR151" s="179" t="s">
        <v>80</v>
      </c>
      <c r="AT151" s="179" t="s">
        <v>260</v>
      </c>
      <c r="AU151" s="179" t="s">
        <v>80</v>
      </c>
      <c r="AY151" s="14" t="s">
        <v>185</v>
      </c>
      <c r="BE151" s="180">
        <f>IF(N151="základní",J151,0)</f>
        <v>0</v>
      </c>
      <c r="BF151" s="180">
        <f>IF(N151="snížená",J151,0)</f>
        <v>0</v>
      </c>
      <c r="BG151" s="180">
        <f>IF(N151="zákl. přenesená",J151,0)</f>
        <v>0</v>
      </c>
      <c r="BH151" s="180">
        <f>IF(N151="sníž. přenesená",J151,0)</f>
        <v>0</v>
      </c>
      <c r="BI151" s="180">
        <f>IF(N151="nulová",J151,0)</f>
        <v>0</v>
      </c>
      <c r="BJ151" s="14" t="s">
        <v>80</v>
      </c>
      <c r="BK151" s="180">
        <f>ROUND(I151*H151,2)</f>
        <v>0</v>
      </c>
      <c r="BL151" s="14" t="s">
        <v>80</v>
      </c>
      <c r="BM151" s="179" t="s">
        <v>812</v>
      </c>
    </row>
    <row r="152" spans="1:65" s="2" customFormat="1" ht="39">
      <c r="A152" s="31"/>
      <c r="B152" s="32"/>
      <c r="C152" s="33"/>
      <c r="D152" s="181" t="s">
        <v>188</v>
      </c>
      <c r="E152" s="33"/>
      <c r="F152" s="182" t="s">
        <v>813</v>
      </c>
      <c r="G152" s="33"/>
      <c r="H152" s="33"/>
      <c r="I152" s="183"/>
      <c r="J152" s="33"/>
      <c r="K152" s="33"/>
      <c r="L152" s="36"/>
      <c r="M152" s="184"/>
      <c r="N152" s="185"/>
      <c r="O152" s="68"/>
      <c r="P152" s="68"/>
      <c r="Q152" s="68"/>
      <c r="R152" s="68"/>
      <c r="S152" s="68"/>
      <c r="T152" s="69"/>
      <c r="U152" s="31"/>
      <c r="V152" s="31"/>
      <c r="W152" s="31"/>
      <c r="X152" s="31"/>
      <c r="Y152" s="31"/>
      <c r="Z152" s="31"/>
      <c r="AA152" s="31"/>
      <c r="AB152" s="31"/>
      <c r="AC152" s="31"/>
      <c r="AD152" s="31"/>
      <c r="AE152" s="31"/>
      <c r="AT152" s="14" t="s">
        <v>188</v>
      </c>
      <c r="AU152" s="14" t="s">
        <v>80</v>
      </c>
    </row>
    <row r="153" spans="1:65" s="2" customFormat="1" ht="33" customHeight="1">
      <c r="A153" s="31"/>
      <c r="B153" s="32"/>
      <c r="C153" s="200" t="s">
        <v>241</v>
      </c>
      <c r="D153" s="200" t="s">
        <v>260</v>
      </c>
      <c r="E153" s="201" t="s">
        <v>814</v>
      </c>
      <c r="F153" s="202" t="s">
        <v>815</v>
      </c>
      <c r="G153" s="203" t="s">
        <v>811</v>
      </c>
      <c r="H153" s="204">
        <v>3</v>
      </c>
      <c r="I153" s="205"/>
      <c r="J153" s="206">
        <f>ROUND(I153*H153,2)</f>
        <v>0</v>
      </c>
      <c r="K153" s="202" t="s">
        <v>183</v>
      </c>
      <c r="L153" s="36"/>
      <c r="M153" s="207" t="s">
        <v>1</v>
      </c>
      <c r="N153" s="208" t="s">
        <v>38</v>
      </c>
      <c r="O153" s="68"/>
      <c r="P153" s="177">
        <f>O153*H153</f>
        <v>0</v>
      </c>
      <c r="Q153" s="177">
        <v>0</v>
      </c>
      <c r="R153" s="177">
        <f>Q153*H153</f>
        <v>0</v>
      </c>
      <c r="S153" s="177">
        <v>0</v>
      </c>
      <c r="T153" s="178">
        <f>S153*H153</f>
        <v>0</v>
      </c>
      <c r="U153" s="31"/>
      <c r="V153" s="31"/>
      <c r="W153" s="31"/>
      <c r="X153" s="31"/>
      <c r="Y153" s="31"/>
      <c r="Z153" s="31"/>
      <c r="AA153" s="31"/>
      <c r="AB153" s="31"/>
      <c r="AC153" s="31"/>
      <c r="AD153" s="31"/>
      <c r="AE153" s="31"/>
      <c r="AR153" s="179" t="s">
        <v>80</v>
      </c>
      <c r="AT153" s="179" t="s">
        <v>260</v>
      </c>
      <c r="AU153" s="179" t="s">
        <v>80</v>
      </c>
      <c r="AY153" s="14" t="s">
        <v>185</v>
      </c>
      <c r="BE153" s="180">
        <f>IF(N153="základní",J153,0)</f>
        <v>0</v>
      </c>
      <c r="BF153" s="180">
        <f>IF(N153="snížená",J153,0)</f>
        <v>0</v>
      </c>
      <c r="BG153" s="180">
        <f>IF(N153="zákl. přenesená",J153,0)</f>
        <v>0</v>
      </c>
      <c r="BH153" s="180">
        <f>IF(N153="sníž. přenesená",J153,0)</f>
        <v>0</v>
      </c>
      <c r="BI153" s="180">
        <f>IF(N153="nulová",J153,0)</f>
        <v>0</v>
      </c>
      <c r="BJ153" s="14" t="s">
        <v>80</v>
      </c>
      <c r="BK153" s="180">
        <f>ROUND(I153*H153,2)</f>
        <v>0</v>
      </c>
      <c r="BL153" s="14" t="s">
        <v>80</v>
      </c>
      <c r="BM153" s="179" t="s">
        <v>816</v>
      </c>
    </row>
    <row r="154" spans="1:65" s="2" customFormat="1" ht="39">
      <c r="A154" s="31"/>
      <c r="B154" s="32"/>
      <c r="C154" s="33"/>
      <c r="D154" s="181" t="s">
        <v>188</v>
      </c>
      <c r="E154" s="33"/>
      <c r="F154" s="182" t="s">
        <v>817</v>
      </c>
      <c r="G154" s="33"/>
      <c r="H154" s="33"/>
      <c r="I154" s="183"/>
      <c r="J154" s="33"/>
      <c r="K154" s="33"/>
      <c r="L154" s="36"/>
      <c r="M154" s="184"/>
      <c r="N154" s="185"/>
      <c r="O154" s="68"/>
      <c r="P154" s="68"/>
      <c r="Q154" s="68"/>
      <c r="R154" s="68"/>
      <c r="S154" s="68"/>
      <c r="T154" s="69"/>
      <c r="U154" s="31"/>
      <c r="V154" s="31"/>
      <c r="W154" s="31"/>
      <c r="X154" s="31"/>
      <c r="Y154" s="31"/>
      <c r="Z154" s="31"/>
      <c r="AA154" s="31"/>
      <c r="AB154" s="31"/>
      <c r="AC154" s="31"/>
      <c r="AD154" s="31"/>
      <c r="AE154" s="31"/>
      <c r="AT154" s="14" t="s">
        <v>188</v>
      </c>
      <c r="AU154" s="14" t="s">
        <v>80</v>
      </c>
    </row>
    <row r="155" spans="1:65" s="2" customFormat="1" ht="33" customHeight="1">
      <c r="A155" s="31"/>
      <c r="B155" s="32"/>
      <c r="C155" s="200" t="s">
        <v>245</v>
      </c>
      <c r="D155" s="200" t="s">
        <v>260</v>
      </c>
      <c r="E155" s="201" t="s">
        <v>818</v>
      </c>
      <c r="F155" s="202" t="s">
        <v>819</v>
      </c>
      <c r="G155" s="203" t="s">
        <v>182</v>
      </c>
      <c r="H155" s="204">
        <v>16</v>
      </c>
      <c r="I155" s="205"/>
      <c r="J155" s="206">
        <f>ROUND(I155*H155,2)</f>
        <v>0</v>
      </c>
      <c r="K155" s="202" t="s">
        <v>183</v>
      </c>
      <c r="L155" s="36"/>
      <c r="M155" s="207" t="s">
        <v>1</v>
      </c>
      <c r="N155" s="208" t="s">
        <v>38</v>
      </c>
      <c r="O155" s="68"/>
      <c r="P155" s="177">
        <f>O155*H155</f>
        <v>0</v>
      </c>
      <c r="Q155" s="177">
        <v>0</v>
      </c>
      <c r="R155" s="177">
        <f>Q155*H155</f>
        <v>0</v>
      </c>
      <c r="S155" s="177">
        <v>0</v>
      </c>
      <c r="T155" s="178">
        <f>S155*H155</f>
        <v>0</v>
      </c>
      <c r="U155" s="31"/>
      <c r="V155" s="31"/>
      <c r="W155" s="31"/>
      <c r="X155" s="31"/>
      <c r="Y155" s="31"/>
      <c r="Z155" s="31"/>
      <c r="AA155" s="31"/>
      <c r="AB155" s="31"/>
      <c r="AC155" s="31"/>
      <c r="AD155" s="31"/>
      <c r="AE155" s="31"/>
      <c r="AR155" s="179" t="s">
        <v>285</v>
      </c>
      <c r="AT155" s="179" t="s">
        <v>260</v>
      </c>
      <c r="AU155" s="179" t="s">
        <v>80</v>
      </c>
      <c r="AY155" s="14" t="s">
        <v>185</v>
      </c>
      <c r="BE155" s="180">
        <f>IF(N155="základní",J155,0)</f>
        <v>0</v>
      </c>
      <c r="BF155" s="180">
        <f>IF(N155="snížená",J155,0)</f>
        <v>0</v>
      </c>
      <c r="BG155" s="180">
        <f>IF(N155="zákl. přenesená",J155,0)</f>
        <v>0</v>
      </c>
      <c r="BH155" s="180">
        <f>IF(N155="sníž. přenesená",J155,0)</f>
        <v>0</v>
      </c>
      <c r="BI155" s="180">
        <f>IF(N155="nulová",J155,0)</f>
        <v>0</v>
      </c>
      <c r="BJ155" s="14" t="s">
        <v>80</v>
      </c>
      <c r="BK155" s="180">
        <f>ROUND(I155*H155,2)</f>
        <v>0</v>
      </c>
      <c r="BL155" s="14" t="s">
        <v>285</v>
      </c>
      <c r="BM155" s="179" t="s">
        <v>820</v>
      </c>
    </row>
    <row r="156" spans="1:65" s="2" customFormat="1" ht="19.5">
      <c r="A156" s="31"/>
      <c r="B156" s="32"/>
      <c r="C156" s="33"/>
      <c r="D156" s="181" t="s">
        <v>188</v>
      </c>
      <c r="E156" s="33"/>
      <c r="F156" s="182" t="s">
        <v>819</v>
      </c>
      <c r="G156" s="33"/>
      <c r="H156" s="33"/>
      <c r="I156" s="183"/>
      <c r="J156" s="33"/>
      <c r="K156" s="33"/>
      <c r="L156" s="36"/>
      <c r="M156" s="184"/>
      <c r="N156" s="185"/>
      <c r="O156" s="68"/>
      <c r="P156" s="68"/>
      <c r="Q156" s="68"/>
      <c r="R156" s="68"/>
      <c r="S156" s="68"/>
      <c r="T156" s="69"/>
      <c r="U156" s="31"/>
      <c r="V156" s="31"/>
      <c r="W156" s="31"/>
      <c r="X156" s="31"/>
      <c r="Y156" s="31"/>
      <c r="Z156" s="31"/>
      <c r="AA156" s="31"/>
      <c r="AB156" s="31"/>
      <c r="AC156" s="31"/>
      <c r="AD156" s="31"/>
      <c r="AE156" s="31"/>
      <c r="AT156" s="14" t="s">
        <v>188</v>
      </c>
      <c r="AU156" s="14" t="s">
        <v>80</v>
      </c>
    </row>
    <row r="157" spans="1:65" s="2" customFormat="1" ht="24">
      <c r="A157" s="31"/>
      <c r="B157" s="32"/>
      <c r="C157" s="200" t="s">
        <v>249</v>
      </c>
      <c r="D157" s="200" t="s">
        <v>260</v>
      </c>
      <c r="E157" s="201" t="s">
        <v>821</v>
      </c>
      <c r="F157" s="202" t="s">
        <v>822</v>
      </c>
      <c r="G157" s="203" t="s">
        <v>182</v>
      </c>
      <c r="H157" s="204">
        <v>16</v>
      </c>
      <c r="I157" s="205"/>
      <c r="J157" s="206">
        <f>ROUND(I157*H157,2)</f>
        <v>0</v>
      </c>
      <c r="K157" s="202" t="s">
        <v>183</v>
      </c>
      <c r="L157" s="36"/>
      <c r="M157" s="207" t="s">
        <v>1</v>
      </c>
      <c r="N157" s="208" t="s">
        <v>38</v>
      </c>
      <c r="O157" s="68"/>
      <c r="P157" s="177">
        <f>O157*H157</f>
        <v>0</v>
      </c>
      <c r="Q157" s="177">
        <v>0</v>
      </c>
      <c r="R157" s="177">
        <f>Q157*H157</f>
        <v>0</v>
      </c>
      <c r="S157" s="177">
        <v>0</v>
      </c>
      <c r="T157" s="178">
        <f>S157*H157</f>
        <v>0</v>
      </c>
      <c r="U157" s="31"/>
      <c r="V157" s="31"/>
      <c r="W157" s="31"/>
      <c r="X157" s="31"/>
      <c r="Y157" s="31"/>
      <c r="Z157" s="31"/>
      <c r="AA157" s="31"/>
      <c r="AB157" s="31"/>
      <c r="AC157" s="31"/>
      <c r="AD157" s="31"/>
      <c r="AE157" s="31"/>
      <c r="AR157" s="179" t="s">
        <v>285</v>
      </c>
      <c r="AT157" s="179" t="s">
        <v>260</v>
      </c>
      <c r="AU157" s="179" t="s">
        <v>80</v>
      </c>
      <c r="AY157" s="14" t="s">
        <v>185</v>
      </c>
      <c r="BE157" s="180">
        <f>IF(N157="základní",J157,0)</f>
        <v>0</v>
      </c>
      <c r="BF157" s="180">
        <f>IF(N157="snížená",J157,0)</f>
        <v>0</v>
      </c>
      <c r="BG157" s="180">
        <f>IF(N157="zákl. přenesená",J157,0)</f>
        <v>0</v>
      </c>
      <c r="BH157" s="180">
        <f>IF(N157="sníž. přenesená",J157,0)</f>
        <v>0</v>
      </c>
      <c r="BI157" s="180">
        <f>IF(N157="nulová",J157,0)</f>
        <v>0</v>
      </c>
      <c r="BJ157" s="14" t="s">
        <v>80</v>
      </c>
      <c r="BK157" s="180">
        <f>ROUND(I157*H157,2)</f>
        <v>0</v>
      </c>
      <c r="BL157" s="14" t="s">
        <v>285</v>
      </c>
      <c r="BM157" s="179" t="s">
        <v>823</v>
      </c>
    </row>
    <row r="158" spans="1:65" s="2" customFormat="1" ht="19.5">
      <c r="A158" s="31"/>
      <c r="B158" s="32"/>
      <c r="C158" s="33"/>
      <c r="D158" s="181" t="s">
        <v>188</v>
      </c>
      <c r="E158" s="33"/>
      <c r="F158" s="182" t="s">
        <v>822</v>
      </c>
      <c r="G158" s="33"/>
      <c r="H158" s="33"/>
      <c r="I158" s="183"/>
      <c r="J158" s="33"/>
      <c r="K158" s="33"/>
      <c r="L158" s="36"/>
      <c r="M158" s="184"/>
      <c r="N158" s="185"/>
      <c r="O158" s="68"/>
      <c r="P158" s="68"/>
      <c r="Q158" s="68"/>
      <c r="R158" s="68"/>
      <c r="S158" s="68"/>
      <c r="T158" s="69"/>
      <c r="U158" s="31"/>
      <c r="V158" s="31"/>
      <c r="W158" s="31"/>
      <c r="X158" s="31"/>
      <c r="Y158" s="31"/>
      <c r="Z158" s="31"/>
      <c r="AA158" s="31"/>
      <c r="AB158" s="31"/>
      <c r="AC158" s="31"/>
      <c r="AD158" s="31"/>
      <c r="AE158" s="31"/>
      <c r="AT158" s="14" t="s">
        <v>188</v>
      </c>
      <c r="AU158" s="14" t="s">
        <v>80</v>
      </c>
    </row>
    <row r="159" spans="1:65" s="2" customFormat="1" ht="24">
      <c r="A159" s="31"/>
      <c r="B159" s="32"/>
      <c r="C159" s="200" t="s">
        <v>253</v>
      </c>
      <c r="D159" s="200" t="s">
        <v>260</v>
      </c>
      <c r="E159" s="201" t="s">
        <v>824</v>
      </c>
      <c r="F159" s="202" t="s">
        <v>825</v>
      </c>
      <c r="G159" s="203" t="s">
        <v>182</v>
      </c>
      <c r="H159" s="204">
        <v>16</v>
      </c>
      <c r="I159" s="205"/>
      <c r="J159" s="206">
        <f>ROUND(I159*H159,2)</f>
        <v>0</v>
      </c>
      <c r="K159" s="202" t="s">
        <v>183</v>
      </c>
      <c r="L159" s="36"/>
      <c r="M159" s="207" t="s">
        <v>1</v>
      </c>
      <c r="N159" s="208" t="s">
        <v>38</v>
      </c>
      <c r="O159" s="68"/>
      <c r="P159" s="177">
        <f>O159*H159</f>
        <v>0</v>
      </c>
      <c r="Q159" s="177">
        <v>0</v>
      </c>
      <c r="R159" s="177">
        <f>Q159*H159</f>
        <v>0</v>
      </c>
      <c r="S159" s="177">
        <v>0</v>
      </c>
      <c r="T159" s="178">
        <f>S159*H159</f>
        <v>0</v>
      </c>
      <c r="U159" s="31"/>
      <c r="V159" s="31"/>
      <c r="W159" s="31"/>
      <c r="X159" s="31"/>
      <c r="Y159" s="31"/>
      <c r="Z159" s="31"/>
      <c r="AA159" s="31"/>
      <c r="AB159" s="31"/>
      <c r="AC159" s="31"/>
      <c r="AD159" s="31"/>
      <c r="AE159" s="31"/>
      <c r="AR159" s="179" t="s">
        <v>285</v>
      </c>
      <c r="AT159" s="179" t="s">
        <v>260</v>
      </c>
      <c r="AU159" s="179" t="s">
        <v>80</v>
      </c>
      <c r="AY159" s="14" t="s">
        <v>185</v>
      </c>
      <c r="BE159" s="180">
        <f>IF(N159="základní",J159,0)</f>
        <v>0</v>
      </c>
      <c r="BF159" s="180">
        <f>IF(N159="snížená",J159,0)</f>
        <v>0</v>
      </c>
      <c r="BG159" s="180">
        <f>IF(N159="zákl. přenesená",J159,0)</f>
        <v>0</v>
      </c>
      <c r="BH159" s="180">
        <f>IF(N159="sníž. přenesená",J159,0)</f>
        <v>0</v>
      </c>
      <c r="BI159" s="180">
        <f>IF(N159="nulová",J159,0)</f>
        <v>0</v>
      </c>
      <c r="BJ159" s="14" t="s">
        <v>80</v>
      </c>
      <c r="BK159" s="180">
        <f>ROUND(I159*H159,2)</f>
        <v>0</v>
      </c>
      <c r="BL159" s="14" t="s">
        <v>285</v>
      </c>
      <c r="BM159" s="179" t="s">
        <v>826</v>
      </c>
    </row>
    <row r="160" spans="1:65" s="2" customFormat="1" ht="19.5">
      <c r="A160" s="31"/>
      <c r="B160" s="32"/>
      <c r="C160" s="33"/>
      <c r="D160" s="181" t="s">
        <v>188</v>
      </c>
      <c r="E160" s="33"/>
      <c r="F160" s="182" t="s">
        <v>825</v>
      </c>
      <c r="G160" s="33"/>
      <c r="H160" s="33"/>
      <c r="I160" s="183"/>
      <c r="J160" s="33"/>
      <c r="K160" s="33"/>
      <c r="L160" s="36"/>
      <c r="M160" s="184"/>
      <c r="N160" s="185"/>
      <c r="O160" s="68"/>
      <c r="P160" s="68"/>
      <c r="Q160" s="68"/>
      <c r="R160" s="68"/>
      <c r="S160" s="68"/>
      <c r="T160" s="69"/>
      <c r="U160" s="31"/>
      <c r="V160" s="31"/>
      <c r="W160" s="31"/>
      <c r="X160" s="31"/>
      <c r="Y160" s="31"/>
      <c r="Z160" s="31"/>
      <c r="AA160" s="31"/>
      <c r="AB160" s="31"/>
      <c r="AC160" s="31"/>
      <c r="AD160" s="31"/>
      <c r="AE160" s="31"/>
      <c r="AT160" s="14" t="s">
        <v>188</v>
      </c>
      <c r="AU160" s="14" t="s">
        <v>80</v>
      </c>
    </row>
    <row r="161" spans="1:65" s="2" customFormat="1" ht="24">
      <c r="A161" s="31"/>
      <c r="B161" s="32"/>
      <c r="C161" s="200" t="s">
        <v>259</v>
      </c>
      <c r="D161" s="200" t="s">
        <v>260</v>
      </c>
      <c r="E161" s="201" t="s">
        <v>827</v>
      </c>
      <c r="F161" s="202" t="s">
        <v>828</v>
      </c>
      <c r="G161" s="203" t="s">
        <v>182</v>
      </c>
      <c r="H161" s="204">
        <v>16</v>
      </c>
      <c r="I161" s="205"/>
      <c r="J161" s="206">
        <f>ROUND(I161*H161,2)</f>
        <v>0</v>
      </c>
      <c r="K161" s="202" t="s">
        <v>183</v>
      </c>
      <c r="L161" s="36"/>
      <c r="M161" s="207" t="s">
        <v>1</v>
      </c>
      <c r="N161" s="208" t="s">
        <v>38</v>
      </c>
      <c r="O161" s="68"/>
      <c r="P161" s="177">
        <f>O161*H161</f>
        <v>0</v>
      </c>
      <c r="Q161" s="177">
        <v>0</v>
      </c>
      <c r="R161" s="177">
        <f>Q161*H161</f>
        <v>0</v>
      </c>
      <c r="S161" s="177">
        <v>0</v>
      </c>
      <c r="T161" s="178">
        <f>S161*H161</f>
        <v>0</v>
      </c>
      <c r="U161" s="31"/>
      <c r="V161" s="31"/>
      <c r="W161" s="31"/>
      <c r="X161" s="31"/>
      <c r="Y161" s="31"/>
      <c r="Z161" s="31"/>
      <c r="AA161" s="31"/>
      <c r="AB161" s="31"/>
      <c r="AC161" s="31"/>
      <c r="AD161" s="31"/>
      <c r="AE161" s="31"/>
      <c r="AR161" s="179" t="s">
        <v>285</v>
      </c>
      <c r="AT161" s="179" t="s">
        <v>260</v>
      </c>
      <c r="AU161" s="179" t="s">
        <v>80</v>
      </c>
      <c r="AY161" s="14" t="s">
        <v>185</v>
      </c>
      <c r="BE161" s="180">
        <f>IF(N161="základní",J161,0)</f>
        <v>0</v>
      </c>
      <c r="BF161" s="180">
        <f>IF(N161="snížená",J161,0)</f>
        <v>0</v>
      </c>
      <c r="BG161" s="180">
        <f>IF(N161="zákl. přenesená",J161,0)</f>
        <v>0</v>
      </c>
      <c r="BH161" s="180">
        <f>IF(N161="sníž. přenesená",J161,0)</f>
        <v>0</v>
      </c>
      <c r="BI161" s="180">
        <f>IF(N161="nulová",J161,0)</f>
        <v>0</v>
      </c>
      <c r="BJ161" s="14" t="s">
        <v>80</v>
      </c>
      <c r="BK161" s="180">
        <f>ROUND(I161*H161,2)</f>
        <v>0</v>
      </c>
      <c r="BL161" s="14" t="s">
        <v>285</v>
      </c>
      <c r="BM161" s="179" t="s">
        <v>829</v>
      </c>
    </row>
    <row r="162" spans="1:65" s="2" customFormat="1" ht="11.25">
      <c r="A162" s="31"/>
      <c r="B162" s="32"/>
      <c r="C162" s="33"/>
      <c r="D162" s="181" t="s">
        <v>188</v>
      </c>
      <c r="E162" s="33"/>
      <c r="F162" s="182" t="s">
        <v>828</v>
      </c>
      <c r="G162" s="33"/>
      <c r="H162" s="33"/>
      <c r="I162" s="183"/>
      <c r="J162" s="33"/>
      <c r="K162" s="33"/>
      <c r="L162" s="36"/>
      <c r="M162" s="184"/>
      <c r="N162" s="185"/>
      <c r="O162" s="68"/>
      <c r="P162" s="68"/>
      <c r="Q162" s="68"/>
      <c r="R162" s="68"/>
      <c r="S162" s="68"/>
      <c r="T162" s="69"/>
      <c r="U162" s="31"/>
      <c r="V162" s="31"/>
      <c r="W162" s="31"/>
      <c r="X162" s="31"/>
      <c r="Y162" s="31"/>
      <c r="Z162" s="31"/>
      <c r="AA162" s="31"/>
      <c r="AB162" s="31"/>
      <c r="AC162" s="31"/>
      <c r="AD162" s="31"/>
      <c r="AE162" s="31"/>
      <c r="AT162" s="14" t="s">
        <v>188</v>
      </c>
      <c r="AU162" s="14" t="s">
        <v>80</v>
      </c>
    </row>
    <row r="163" spans="1:65" s="2" customFormat="1" ht="33" customHeight="1">
      <c r="A163" s="31"/>
      <c r="B163" s="32"/>
      <c r="C163" s="200" t="s">
        <v>7</v>
      </c>
      <c r="D163" s="200" t="s">
        <v>260</v>
      </c>
      <c r="E163" s="201" t="s">
        <v>830</v>
      </c>
      <c r="F163" s="202" t="s">
        <v>831</v>
      </c>
      <c r="G163" s="203" t="s">
        <v>182</v>
      </c>
      <c r="H163" s="204">
        <v>16</v>
      </c>
      <c r="I163" s="205"/>
      <c r="J163" s="206">
        <f>ROUND(I163*H163,2)</f>
        <v>0</v>
      </c>
      <c r="K163" s="202" t="s">
        <v>183</v>
      </c>
      <c r="L163" s="36"/>
      <c r="M163" s="207" t="s">
        <v>1</v>
      </c>
      <c r="N163" s="208" t="s">
        <v>38</v>
      </c>
      <c r="O163" s="68"/>
      <c r="P163" s="177">
        <f>O163*H163</f>
        <v>0</v>
      </c>
      <c r="Q163" s="177">
        <v>0</v>
      </c>
      <c r="R163" s="177">
        <f>Q163*H163</f>
        <v>0</v>
      </c>
      <c r="S163" s="177">
        <v>0</v>
      </c>
      <c r="T163" s="178">
        <f>S163*H163</f>
        <v>0</v>
      </c>
      <c r="U163" s="31"/>
      <c r="V163" s="31"/>
      <c r="W163" s="31"/>
      <c r="X163" s="31"/>
      <c r="Y163" s="31"/>
      <c r="Z163" s="31"/>
      <c r="AA163" s="31"/>
      <c r="AB163" s="31"/>
      <c r="AC163" s="31"/>
      <c r="AD163" s="31"/>
      <c r="AE163" s="31"/>
      <c r="AR163" s="179" t="s">
        <v>285</v>
      </c>
      <c r="AT163" s="179" t="s">
        <v>260</v>
      </c>
      <c r="AU163" s="179" t="s">
        <v>80</v>
      </c>
      <c r="AY163" s="14" t="s">
        <v>185</v>
      </c>
      <c r="BE163" s="180">
        <f>IF(N163="základní",J163,0)</f>
        <v>0</v>
      </c>
      <c r="BF163" s="180">
        <f>IF(N163="snížená",J163,0)</f>
        <v>0</v>
      </c>
      <c r="BG163" s="180">
        <f>IF(N163="zákl. přenesená",J163,0)</f>
        <v>0</v>
      </c>
      <c r="BH163" s="180">
        <f>IF(N163="sníž. přenesená",J163,0)</f>
        <v>0</v>
      </c>
      <c r="BI163" s="180">
        <f>IF(N163="nulová",J163,0)</f>
        <v>0</v>
      </c>
      <c r="BJ163" s="14" t="s">
        <v>80</v>
      </c>
      <c r="BK163" s="180">
        <f>ROUND(I163*H163,2)</f>
        <v>0</v>
      </c>
      <c r="BL163" s="14" t="s">
        <v>285</v>
      </c>
      <c r="BM163" s="179" t="s">
        <v>832</v>
      </c>
    </row>
    <row r="164" spans="1:65" s="2" customFormat="1" ht="19.5">
      <c r="A164" s="31"/>
      <c r="B164" s="32"/>
      <c r="C164" s="33"/>
      <c r="D164" s="181" t="s">
        <v>188</v>
      </c>
      <c r="E164" s="33"/>
      <c r="F164" s="182" t="s">
        <v>831</v>
      </c>
      <c r="G164" s="33"/>
      <c r="H164" s="33"/>
      <c r="I164" s="183"/>
      <c r="J164" s="33"/>
      <c r="K164" s="33"/>
      <c r="L164" s="36"/>
      <c r="M164" s="184"/>
      <c r="N164" s="185"/>
      <c r="O164" s="68"/>
      <c r="P164" s="68"/>
      <c r="Q164" s="68"/>
      <c r="R164" s="68"/>
      <c r="S164" s="68"/>
      <c r="T164" s="69"/>
      <c r="U164" s="31"/>
      <c r="V164" s="31"/>
      <c r="W164" s="31"/>
      <c r="X164" s="31"/>
      <c r="Y164" s="31"/>
      <c r="Z164" s="31"/>
      <c r="AA164" s="31"/>
      <c r="AB164" s="31"/>
      <c r="AC164" s="31"/>
      <c r="AD164" s="31"/>
      <c r="AE164" s="31"/>
      <c r="AT164" s="14" t="s">
        <v>188</v>
      </c>
      <c r="AU164" s="14" t="s">
        <v>80</v>
      </c>
    </row>
    <row r="165" spans="1:65" s="2" customFormat="1" ht="24">
      <c r="A165" s="31"/>
      <c r="B165" s="32"/>
      <c r="C165" s="200" t="s">
        <v>270</v>
      </c>
      <c r="D165" s="200" t="s">
        <v>260</v>
      </c>
      <c r="E165" s="201" t="s">
        <v>833</v>
      </c>
      <c r="F165" s="202" t="s">
        <v>834</v>
      </c>
      <c r="G165" s="203" t="s">
        <v>182</v>
      </c>
      <c r="H165" s="204">
        <v>16</v>
      </c>
      <c r="I165" s="205"/>
      <c r="J165" s="206">
        <f>ROUND(I165*H165,2)</f>
        <v>0</v>
      </c>
      <c r="K165" s="202" t="s">
        <v>183</v>
      </c>
      <c r="L165" s="36"/>
      <c r="M165" s="207" t="s">
        <v>1</v>
      </c>
      <c r="N165" s="208" t="s">
        <v>38</v>
      </c>
      <c r="O165" s="68"/>
      <c r="P165" s="177">
        <f>O165*H165</f>
        <v>0</v>
      </c>
      <c r="Q165" s="177">
        <v>0</v>
      </c>
      <c r="R165" s="177">
        <f>Q165*H165</f>
        <v>0</v>
      </c>
      <c r="S165" s="177">
        <v>0</v>
      </c>
      <c r="T165" s="178">
        <f>S165*H165</f>
        <v>0</v>
      </c>
      <c r="U165" s="31"/>
      <c r="V165" s="31"/>
      <c r="W165" s="31"/>
      <c r="X165" s="31"/>
      <c r="Y165" s="31"/>
      <c r="Z165" s="31"/>
      <c r="AA165" s="31"/>
      <c r="AB165" s="31"/>
      <c r="AC165" s="31"/>
      <c r="AD165" s="31"/>
      <c r="AE165" s="31"/>
      <c r="AR165" s="179" t="s">
        <v>285</v>
      </c>
      <c r="AT165" s="179" t="s">
        <v>260</v>
      </c>
      <c r="AU165" s="179" t="s">
        <v>80</v>
      </c>
      <c r="AY165" s="14" t="s">
        <v>185</v>
      </c>
      <c r="BE165" s="180">
        <f>IF(N165="základní",J165,0)</f>
        <v>0</v>
      </c>
      <c r="BF165" s="180">
        <f>IF(N165="snížená",J165,0)</f>
        <v>0</v>
      </c>
      <c r="BG165" s="180">
        <f>IF(N165="zákl. přenesená",J165,0)</f>
        <v>0</v>
      </c>
      <c r="BH165" s="180">
        <f>IF(N165="sníž. přenesená",J165,0)</f>
        <v>0</v>
      </c>
      <c r="BI165" s="180">
        <f>IF(N165="nulová",J165,0)</f>
        <v>0</v>
      </c>
      <c r="BJ165" s="14" t="s">
        <v>80</v>
      </c>
      <c r="BK165" s="180">
        <f>ROUND(I165*H165,2)</f>
        <v>0</v>
      </c>
      <c r="BL165" s="14" t="s">
        <v>285</v>
      </c>
      <c r="BM165" s="179" t="s">
        <v>835</v>
      </c>
    </row>
    <row r="166" spans="1:65" s="2" customFormat="1" ht="19.5">
      <c r="A166" s="31"/>
      <c r="B166" s="32"/>
      <c r="C166" s="33"/>
      <c r="D166" s="181" t="s">
        <v>188</v>
      </c>
      <c r="E166" s="33"/>
      <c r="F166" s="182" t="s">
        <v>834</v>
      </c>
      <c r="G166" s="33"/>
      <c r="H166" s="33"/>
      <c r="I166" s="183"/>
      <c r="J166" s="33"/>
      <c r="K166" s="33"/>
      <c r="L166" s="36"/>
      <c r="M166" s="184"/>
      <c r="N166" s="185"/>
      <c r="O166" s="68"/>
      <c r="P166" s="68"/>
      <c r="Q166" s="68"/>
      <c r="R166" s="68"/>
      <c r="S166" s="68"/>
      <c r="T166" s="69"/>
      <c r="U166" s="31"/>
      <c r="V166" s="31"/>
      <c r="W166" s="31"/>
      <c r="X166" s="31"/>
      <c r="Y166" s="31"/>
      <c r="Z166" s="31"/>
      <c r="AA166" s="31"/>
      <c r="AB166" s="31"/>
      <c r="AC166" s="31"/>
      <c r="AD166" s="31"/>
      <c r="AE166" s="31"/>
      <c r="AT166" s="14" t="s">
        <v>188</v>
      </c>
      <c r="AU166" s="14" t="s">
        <v>80</v>
      </c>
    </row>
    <row r="167" spans="1:65" s="2" customFormat="1" ht="24">
      <c r="A167" s="31"/>
      <c r="B167" s="32"/>
      <c r="C167" s="200" t="s">
        <v>274</v>
      </c>
      <c r="D167" s="200" t="s">
        <v>260</v>
      </c>
      <c r="E167" s="201" t="s">
        <v>836</v>
      </c>
      <c r="F167" s="202" t="s">
        <v>837</v>
      </c>
      <c r="G167" s="203" t="s">
        <v>182</v>
      </c>
      <c r="H167" s="204">
        <v>16</v>
      </c>
      <c r="I167" s="205"/>
      <c r="J167" s="206">
        <f>ROUND(I167*H167,2)</f>
        <v>0</v>
      </c>
      <c r="K167" s="202" t="s">
        <v>183</v>
      </c>
      <c r="L167" s="36"/>
      <c r="M167" s="207" t="s">
        <v>1</v>
      </c>
      <c r="N167" s="208" t="s">
        <v>38</v>
      </c>
      <c r="O167" s="68"/>
      <c r="P167" s="177">
        <f>O167*H167</f>
        <v>0</v>
      </c>
      <c r="Q167" s="177">
        <v>0</v>
      </c>
      <c r="R167" s="177">
        <f>Q167*H167</f>
        <v>0</v>
      </c>
      <c r="S167" s="177">
        <v>0</v>
      </c>
      <c r="T167" s="178">
        <f>S167*H167</f>
        <v>0</v>
      </c>
      <c r="U167" s="31"/>
      <c r="V167" s="31"/>
      <c r="W167" s="31"/>
      <c r="X167" s="31"/>
      <c r="Y167" s="31"/>
      <c r="Z167" s="31"/>
      <c r="AA167" s="31"/>
      <c r="AB167" s="31"/>
      <c r="AC167" s="31"/>
      <c r="AD167" s="31"/>
      <c r="AE167" s="31"/>
      <c r="AR167" s="179" t="s">
        <v>285</v>
      </c>
      <c r="AT167" s="179" t="s">
        <v>260</v>
      </c>
      <c r="AU167" s="179" t="s">
        <v>80</v>
      </c>
      <c r="AY167" s="14" t="s">
        <v>185</v>
      </c>
      <c r="BE167" s="180">
        <f>IF(N167="základní",J167,0)</f>
        <v>0</v>
      </c>
      <c r="BF167" s="180">
        <f>IF(N167="snížená",J167,0)</f>
        <v>0</v>
      </c>
      <c r="BG167" s="180">
        <f>IF(N167="zákl. přenesená",J167,0)</f>
        <v>0</v>
      </c>
      <c r="BH167" s="180">
        <f>IF(N167="sníž. přenesená",J167,0)</f>
        <v>0</v>
      </c>
      <c r="BI167" s="180">
        <f>IF(N167="nulová",J167,0)</f>
        <v>0</v>
      </c>
      <c r="BJ167" s="14" t="s">
        <v>80</v>
      </c>
      <c r="BK167" s="180">
        <f>ROUND(I167*H167,2)</f>
        <v>0</v>
      </c>
      <c r="BL167" s="14" t="s">
        <v>285</v>
      </c>
      <c r="BM167" s="179" t="s">
        <v>838</v>
      </c>
    </row>
    <row r="168" spans="1:65" s="2" customFormat="1" ht="19.5">
      <c r="A168" s="31"/>
      <c r="B168" s="32"/>
      <c r="C168" s="33"/>
      <c r="D168" s="181" t="s">
        <v>188</v>
      </c>
      <c r="E168" s="33"/>
      <c r="F168" s="182" t="s">
        <v>837</v>
      </c>
      <c r="G168" s="33"/>
      <c r="H168" s="33"/>
      <c r="I168" s="183"/>
      <c r="J168" s="33"/>
      <c r="K168" s="33"/>
      <c r="L168" s="36"/>
      <c r="M168" s="184"/>
      <c r="N168" s="185"/>
      <c r="O168" s="68"/>
      <c r="P168" s="68"/>
      <c r="Q168" s="68"/>
      <c r="R168" s="68"/>
      <c r="S168" s="68"/>
      <c r="T168" s="69"/>
      <c r="U168" s="31"/>
      <c r="V168" s="31"/>
      <c r="W168" s="31"/>
      <c r="X168" s="31"/>
      <c r="Y168" s="31"/>
      <c r="Z168" s="31"/>
      <c r="AA168" s="31"/>
      <c r="AB168" s="31"/>
      <c r="AC168" s="31"/>
      <c r="AD168" s="31"/>
      <c r="AE168" s="31"/>
      <c r="AT168" s="14" t="s">
        <v>188</v>
      </c>
      <c r="AU168" s="14" t="s">
        <v>80</v>
      </c>
    </row>
    <row r="169" spans="1:65" s="2" customFormat="1" ht="24">
      <c r="A169" s="31"/>
      <c r="B169" s="32"/>
      <c r="C169" s="200" t="s">
        <v>278</v>
      </c>
      <c r="D169" s="200" t="s">
        <v>260</v>
      </c>
      <c r="E169" s="201" t="s">
        <v>839</v>
      </c>
      <c r="F169" s="202" t="s">
        <v>840</v>
      </c>
      <c r="G169" s="203" t="s">
        <v>182</v>
      </c>
      <c r="H169" s="204">
        <v>16</v>
      </c>
      <c r="I169" s="205"/>
      <c r="J169" s="206">
        <f>ROUND(I169*H169,2)</f>
        <v>0</v>
      </c>
      <c r="K169" s="202" t="s">
        <v>183</v>
      </c>
      <c r="L169" s="36"/>
      <c r="M169" s="207" t="s">
        <v>1</v>
      </c>
      <c r="N169" s="208" t="s">
        <v>38</v>
      </c>
      <c r="O169" s="68"/>
      <c r="P169" s="177">
        <f>O169*H169</f>
        <v>0</v>
      </c>
      <c r="Q169" s="177">
        <v>0</v>
      </c>
      <c r="R169" s="177">
        <f>Q169*H169</f>
        <v>0</v>
      </c>
      <c r="S169" s="177">
        <v>0</v>
      </c>
      <c r="T169" s="178">
        <f>S169*H169</f>
        <v>0</v>
      </c>
      <c r="U169" s="31"/>
      <c r="V169" s="31"/>
      <c r="W169" s="31"/>
      <c r="X169" s="31"/>
      <c r="Y169" s="31"/>
      <c r="Z169" s="31"/>
      <c r="AA169" s="31"/>
      <c r="AB169" s="31"/>
      <c r="AC169" s="31"/>
      <c r="AD169" s="31"/>
      <c r="AE169" s="31"/>
      <c r="AR169" s="179" t="s">
        <v>285</v>
      </c>
      <c r="AT169" s="179" t="s">
        <v>260</v>
      </c>
      <c r="AU169" s="179" t="s">
        <v>80</v>
      </c>
      <c r="AY169" s="14" t="s">
        <v>185</v>
      </c>
      <c r="BE169" s="180">
        <f>IF(N169="základní",J169,0)</f>
        <v>0</v>
      </c>
      <c r="BF169" s="180">
        <f>IF(N169="snížená",J169,0)</f>
        <v>0</v>
      </c>
      <c r="BG169" s="180">
        <f>IF(N169="zákl. přenesená",J169,0)</f>
        <v>0</v>
      </c>
      <c r="BH169" s="180">
        <f>IF(N169="sníž. přenesená",J169,0)</f>
        <v>0</v>
      </c>
      <c r="BI169" s="180">
        <f>IF(N169="nulová",J169,0)</f>
        <v>0</v>
      </c>
      <c r="BJ169" s="14" t="s">
        <v>80</v>
      </c>
      <c r="BK169" s="180">
        <f>ROUND(I169*H169,2)</f>
        <v>0</v>
      </c>
      <c r="BL169" s="14" t="s">
        <v>285</v>
      </c>
      <c r="BM169" s="179" t="s">
        <v>841</v>
      </c>
    </row>
    <row r="170" spans="1:65" s="2" customFormat="1" ht="11.25">
      <c r="A170" s="31"/>
      <c r="B170" s="32"/>
      <c r="C170" s="33"/>
      <c r="D170" s="181" t="s">
        <v>188</v>
      </c>
      <c r="E170" s="33"/>
      <c r="F170" s="182" t="s">
        <v>840</v>
      </c>
      <c r="G170" s="33"/>
      <c r="H170" s="33"/>
      <c r="I170" s="183"/>
      <c r="J170" s="33"/>
      <c r="K170" s="33"/>
      <c r="L170" s="36"/>
      <c r="M170" s="184"/>
      <c r="N170" s="185"/>
      <c r="O170" s="68"/>
      <c r="P170" s="68"/>
      <c r="Q170" s="68"/>
      <c r="R170" s="68"/>
      <c r="S170" s="68"/>
      <c r="T170" s="69"/>
      <c r="U170" s="31"/>
      <c r="V170" s="31"/>
      <c r="W170" s="31"/>
      <c r="X170" s="31"/>
      <c r="Y170" s="31"/>
      <c r="Z170" s="31"/>
      <c r="AA170" s="31"/>
      <c r="AB170" s="31"/>
      <c r="AC170" s="31"/>
      <c r="AD170" s="31"/>
      <c r="AE170" s="31"/>
      <c r="AT170" s="14" t="s">
        <v>188</v>
      </c>
      <c r="AU170" s="14" t="s">
        <v>80</v>
      </c>
    </row>
    <row r="171" spans="1:65" s="2" customFormat="1" ht="24">
      <c r="A171" s="31"/>
      <c r="B171" s="32"/>
      <c r="C171" s="200" t="s">
        <v>282</v>
      </c>
      <c r="D171" s="200" t="s">
        <v>260</v>
      </c>
      <c r="E171" s="201" t="s">
        <v>527</v>
      </c>
      <c r="F171" s="202" t="s">
        <v>528</v>
      </c>
      <c r="G171" s="203" t="s">
        <v>182</v>
      </c>
      <c r="H171" s="204">
        <v>8</v>
      </c>
      <c r="I171" s="205"/>
      <c r="J171" s="206">
        <f>ROUND(I171*H171,2)</f>
        <v>0</v>
      </c>
      <c r="K171" s="202" t="s">
        <v>183</v>
      </c>
      <c r="L171" s="36"/>
      <c r="M171" s="207" t="s">
        <v>1</v>
      </c>
      <c r="N171" s="208" t="s">
        <v>38</v>
      </c>
      <c r="O171" s="68"/>
      <c r="P171" s="177">
        <f>O171*H171</f>
        <v>0</v>
      </c>
      <c r="Q171" s="177">
        <v>0</v>
      </c>
      <c r="R171" s="177">
        <f>Q171*H171</f>
        <v>0</v>
      </c>
      <c r="S171" s="177">
        <v>0</v>
      </c>
      <c r="T171" s="178">
        <f>S171*H171</f>
        <v>0</v>
      </c>
      <c r="U171" s="31"/>
      <c r="V171" s="31"/>
      <c r="W171" s="31"/>
      <c r="X171" s="31"/>
      <c r="Y171" s="31"/>
      <c r="Z171" s="31"/>
      <c r="AA171" s="31"/>
      <c r="AB171" s="31"/>
      <c r="AC171" s="31"/>
      <c r="AD171" s="31"/>
      <c r="AE171" s="31"/>
      <c r="AR171" s="179" t="s">
        <v>80</v>
      </c>
      <c r="AT171" s="179" t="s">
        <v>260</v>
      </c>
      <c r="AU171" s="179" t="s">
        <v>80</v>
      </c>
      <c r="AY171" s="14" t="s">
        <v>185</v>
      </c>
      <c r="BE171" s="180">
        <f>IF(N171="základní",J171,0)</f>
        <v>0</v>
      </c>
      <c r="BF171" s="180">
        <f>IF(N171="snížená",J171,0)</f>
        <v>0</v>
      </c>
      <c r="BG171" s="180">
        <f>IF(N171="zákl. přenesená",J171,0)</f>
        <v>0</v>
      </c>
      <c r="BH171" s="180">
        <f>IF(N171="sníž. přenesená",J171,0)</f>
        <v>0</v>
      </c>
      <c r="BI171" s="180">
        <f>IF(N171="nulová",J171,0)</f>
        <v>0</v>
      </c>
      <c r="BJ171" s="14" t="s">
        <v>80</v>
      </c>
      <c r="BK171" s="180">
        <f>ROUND(I171*H171,2)</f>
        <v>0</v>
      </c>
      <c r="BL171" s="14" t="s">
        <v>80</v>
      </c>
      <c r="BM171" s="179" t="s">
        <v>842</v>
      </c>
    </row>
    <row r="172" spans="1:65" s="2" customFormat="1" ht="39">
      <c r="A172" s="31"/>
      <c r="B172" s="32"/>
      <c r="C172" s="33"/>
      <c r="D172" s="181" t="s">
        <v>188</v>
      </c>
      <c r="E172" s="33"/>
      <c r="F172" s="182" t="s">
        <v>530</v>
      </c>
      <c r="G172" s="33"/>
      <c r="H172" s="33"/>
      <c r="I172" s="183"/>
      <c r="J172" s="33"/>
      <c r="K172" s="33"/>
      <c r="L172" s="36"/>
      <c r="M172" s="184"/>
      <c r="N172" s="185"/>
      <c r="O172" s="68"/>
      <c r="P172" s="68"/>
      <c r="Q172" s="68"/>
      <c r="R172" s="68"/>
      <c r="S172" s="68"/>
      <c r="T172" s="69"/>
      <c r="U172" s="31"/>
      <c r="V172" s="31"/>
      <c r="W172" s="31"/>
      <c r="X172" s="31"/>
      <c r="Y172" s="31"/>
      <c r="Z172" s="31"/>
      <c r="AA172" s="31"/>
      <c r="AB172" s="31"/>
      <c r="AC172" s="31"/>
      <c r="AD172" s="31"/>
      <c r="AE172" s="31"/>
      <c r="AT172" s="14" t="s">
        <v>188</v>
      </c>
      <c r="AU172" s="14" t="s">
        <v>80</v>
      </c>
    </row>
    <row r="173" spans="1:65" s="2" customFormat="1" ht="16.5" customHeight="1">
      <c r="A173" s="31"/>
      <c r="B173" s="32"/>
      <c r="C173" s="200" t="s">
        <v>288</v>
      </c>
      <c r="D173" s="200" t="s">
        <v>260</v>
      </c>
      <c r="E173" s="201" t="s">
        <v>843</v>
      </c>
      <c r="F173" s="202" t="s">
        <v>844</v>
      </c>
      <c r="G173" s="203" t="s">
        <v>182</v>
      </c>
      <c r="H173" s="204">
        <v>16</v>
      </c>
      <c r="I173" s="205"/>
      <c r="J173" s="206">
        <f>ROUND(I173*H173,2)</f>
        <v>0</v>
      </c>
      <c r="K173" s="202" t="s">
        <v>183</v>
      </c>
      <c r="L173" s="36"/>
      <c r="M173" s="207" t="s">
        <v>1</v>
      </c>
      <c r="N173" s="208" t="s">
        <v>38</v>
      </c>
      <c r="O173" s="68"/>
      <c r="P173" s="177">
        <f>O173*H173</f>
        <v>0</v>
      </c>
      <c r="Q173" s="177">
        <v>0</v>
      </c>
      <c r="R173" s="177">
        <f>Q173*H173</f>
        <v>0</v>
      </c>
      <c r="S173" s="177">
        <v>0</v>
      </c>
      <c r="T173" s="178">
        <f>S173*H173</f>
        <v>0</v>
      </c>
      <c r="U173" s="31"/>
      <c r="V173" s="31"/>
      <c r="W173" s="31"/>
      <c r="X173" s="31"/>
      <c r="Y173" s="31"/>
      <c r="Z173" s="31"/>
      <c r="AA173" s="31"/>
      <c r="AB173" s="31"/>
      <c r="AC173" s="31"/>
      <c r="AD173" s="31"/>
      <c r="AE173" s="31"/>
      <c r="AR173" s="179" t="s">
        <v>285</v>
      </c>
      <c r="AT173" s="179" t="s">
        <v>260</v>
      </c>
      <c r="AU173" s="179" t="s">
        <v>80</v>
      </c>
      <c r="AY173" s="14" t="s">
        <v>185</v>
      </c>
      <c r="BE173" s="180">
        <f>IF(N173="základní",J173,0)</f>
        <v>0</v>
      </c>
      <c r="BF173" s="180">
        <f>IF(N173="snížená",J173,0)</f>
        <v>0</v>
      </c>
      <c r="BG173" s="180">
        <f>IF(N173="zákl. přenesená",J173,0)</f>
        <v>0</v>
      </c>
      <c r="BH173" s="180">
        <f>IF(N173="sníž. přenesená",J173,0)</f>
        <v>0</v>
      </c>
      <c r="BI173" s="180">
        <f>IF(N173="nulová",J173,0)</f>
        <v>0</v>
      </c>
      <c r="BJ173" s="14" t="s">
        <v>80</v>
      </c>
      <c r="BK173" s="180">
        <f>ROUND(I173*H173,2)</f>
        <v>0</v>
      </c>
      <c r="BL173" s="14" t="s">
        <v>285</v>
      </c>
      <c r="BM173" s="179" t="s">
        <v>845</v>
      </c>
    </row>
    <row r="174" spans="1:65" s="2" customFormat="1" ht="29.25">
      <c r="A174" s="31"/>
      <c r="B174" s="32"/>
      <c r="C174" s="33"/>
      <c r="D174" s="181" t="s">
        <v>188</v>
      </c>
      <c r="E174" s="33"/>
      <c r="F174" s="182" t="s">
        <v>846</v>
      </c>
      <c r="G174" s="33"/>
      <c r="H174" s="33"/>
      <c r="I174" s="183"/>
      <c r="J174" s="33"/>
      <c r="K174" s="33"/>
      <c r="L174" s="36"/>
      <c r="M174" s="184"/>
      <c r="N174" s="185"/>
      <c r="O174" s="68"/>
      <c r="P174" s="68"/>
      <c r="Q174" s="68"/>
      <c r="R174" s="68"/>
      <c r="S174" s="68"/>
      <c r="T174" s="69"/>
      <c r="U174" s="31"/>
      <c r="V174" s="31"/>
      <c r="W174" s="31"/>
      <c r="X174" s="31"/>
      <c r="Y174" s="31"/>
      <c r="Z174" s="31"/>
      <c r="AA174" s="31"/>
      <c r="AB174" s="31"/>
      <c r="AC174" s="31"/>
      <c r="AD174" s="31"/>
      <c r="AE174" s="31"/>
      <c r="AT174" s="14" t="s">
        <v>188</v>
      </c>
      <c r="AU174" s="14" t="s">
        <v>80</v>
      </c>
    </row>
    <row r="175" spans="1:65" s="2" customFormat="1" ht="24">
      <c r="A175" s="31"/>
      <c r="B175" s="32"/>
      <c r="C175" s="200" t="s">
        <v>292</v>
      </c>
      <c r="D175" s="200" t="s">
        <v>260</v>
      </c>
      <c r="E175" s="201" t="s">
        <v>847</v>
      </c>
      <c r="F175" s="202" t="s">
        <v>848</v>
      </c>
      <c r="G175" s="203" t="s">
        <v>182</v>
      </c>
      <c r="H175" s="204">
        <v>6</v>
      </c>
      <c r="I175" s="205"/>
      <c r="J175" s="206">
        <f>ROUND(I175*H175,2)</f>
        <v>0</v>
      </c>
      <c r="K175" s="202" t="s">
        <v>183</v>
      </c>
      <c r="L175" s="36"/>
      <c r="M175" s="207" t="s">
        <v>1</v>
      </c>
      <c r="N175" s="208" t="s">
        <v>38</v>
      </c>
      <c r="O175" s="68"/>
      <c r="P175" s="177">
        <f>O175*H175</f>
        <v>0</v>
      </c>
      <c r="Q175" s="177">
        <v>0</v>
      </c>
      <c r="R175" s="177">
        <f>Q175*H175</f>
        <v>0</v>
      </c>
      <c r="S175" s="177">
        <v>0</v>
      </c>
      <c r="T175" s="178">
        <f>S175*H175</f>
        <v>0</v>
      </c>
      <c r="U175" s="31"/>
      <c r="V175" s="31"/>
      <c r="W175" s="31"/>
      <c r="X175" s="31"/>
      <c r="Y175" s="31"/>
      <c r="Z175" s="31"/>
      <c r="AA175" s="31"/>
      <c r="AB175" s="31"/>
      <c r="AC175" s="31"/>
      <c r="AD175" s="31"/>
      <c r="AE175" s="31"/>
      <c r="AR175" s="179" t="s">
        <v>285</v>
      </c>
      <c r="AT175" s="179" t="s">
        <v>260</v>
      </c>
      <c r="AU175" s="179" t="s">
        <v>80</v>
      </c>
      <c r="AY175" s="14" t="s">
        <v>185</v>
      </c>
      <c r="BE175" s="180">
        <f>IF(N175="základní",J175,0)</f>
        <v>0</v>
      </c>
      <c r="BF175" s="180">
        <f>IF(N175="snížená",J175,0)</f>
        <v>0</v>
      </c>
      <c r="BG175" s="180">
        <f>IF(N175="zákl. přenesená",J175,0)</f>
        <v>0</v>
      </c>
      <c r="BH175" s="180">
        <f>IF(N175="sníž. přenesená",J175,0)</f>
        <v>0</v>
      </c>
      <c r="BI175" s="180">
        <f>IF(N175="nulová",J175,0)</f>
        <v>0</v>
      </c>
      <c r="BJ175" s="14" t="s">
        <v>80</v>
      </c>
      <c r="BK175" s="180">
        <f>ROUND(I175*H175,2)</f>
        <v>0</v>
      </c>
      <c r="BL175" s="14" t="s">
        <v>285</v>
      </c>
      <c r="BM175" s="179" t="s">
        <v>849</v>
      </c>
    </row>
    <row r="176" spans="1:65" s="2" customFormat="1" ht="29.25">
      <c r="A176" s="31"/>
      <c r="B176" s="32"/>
      <c r="C176" s="33"/>
      <c r="D176" s="181" t="s">
        <v>188</v>
      </c>
      <c r="E176" s="33"/>
      <c r="F176" s="182" t="s">
        <v>850</v>
      </c>
      <c r="G176" s="33"/>
      <c r="H176" s="33"/>
      <c r="I176" s="183"/>
      <c r="J176" s="33"/>
      <c r="K176" s="33"/>
      <c r="L176" s="36"/>
      <c r="M176" s="184"/>
      <c r="N176" s="185"/>
      <c r="O176" s="68"/>
      <c r="P176" s="68"/>
      <c r="Q176" s="68"/>
      <c r="R176" s="68"/>
      <c r="S176" s="68"/>
      <c r="T176" s="69"/>
      <c r="U176" s="31"/>
      <c r="V176" s="31"/>
      <c r="W176" s="31"/>
      <c r="X176" s="31"/>
      <c r="Y176" s="31"/>
      <c r="Z176" s="31"/>
      <c r="AA176" s="31"/>
      <c r="AB176" s="31"/>
      <c r="AC176" s="31"/>
      <c r="AD176" s="31"/>
      <c r="AE176" s="31"/>
      <c r="AT176" s="14" t="s">
        <v>188</v>
      </c>
      <c r="AU176" s="14" t="s">
        <v>80</v>
      </c>
    </row>
    <row r="177" spans="1:65" s="2" customFormat="1" ht="24">
      <c r="A177" s="31"/>
      <c r="B177" s="32"/>
      <c r="C177" s="200" t="s">
        <v>297</v>
      </c>
      <c r="D177" s="200" t="s">
        <v>260</v>
      </c>
      <c r="E177" s="201" t="s">
        <v>542</v>
      </c>
      <c r="F177" s="202" t="s">
        <v>543</v>
      </c>
      <c r="G177" s="203" t="s">
        <v>182</v>
      </c>
      <c r="H177" s="204">
        <v>2</v>
      </c>
      <c r="I177" s="205"/>
      <c r="J177" s="206">
        <f>ROUND(I177*H177,2)</f>
        <v>0</v>
      </c>
      <c r="K177" s="202" t="s">
        <v>183</v>
      </c>
      <c r="L177" s="36"/>
      <c r="M177" s="207" t="s">
        <v>1</v>
      </c>
      <c r="N177" s="208" t="s">
        <v>38</v>
      </c>
      <c r="O177" s="68"/>
      <c r="P177" s="177">
        <f>O177*H177</f>
        <v>0</v>
      </c>
      <c r="Q177" s="177">
        <v>0</v>
      </c>
      <c r="R177" s="177">
        <f>Q177*H177</f>
        <v>0</v>
      </c>
      <c r="S177" s="177">
        <v>0</v>
      </c>
      <c r="T177" s="178">
        <f>S177*H177</f>
        <v>0</v>
      </c>
      <c r="U177" s="31"/>
      <c r="V177" s="31"/>
      <c r="W177" s="31"/>
      <c r="X177" s="31"/>
      <c r="Y177" s="31"/>
      <c r="Z177" s="31"/>
      <c r="AA177" s="31"/>
      <c r="AB177" s="31"/>
      <c r="AC177" s="31"/>
      <c r="AD177" s="31"/>
      <c r="AE177" s="31"/>
      <c r="AR177" s="179" t="s">
        <v>285</v>
      </c>
      <c r="AT177" s="179" t="s">
        <v>260</v>
      </c>
      <c r="AU177" s="179" t="s">
        <v>80</v>
      </c>
      <c r="AY177" s="14" t="s">
        <v>185</v>
      </c>
      <c r="BE177" s="180">
        <f>IF(N177="základní",J177,0)</f>
        <v>0</v>
      </c>
      <c r="BF177" s="180">
        <f>IF(N177="snížená",J177,0)</f>
        <v>0</v>
      </c>
      <c r="BG177" s="180">
        <f>IF(N177="zákl. přenesená",J177,0)</f>
        <v>0</v>
      </c>
      <c r="BH177" s="180">
        <f>IF(N177="sníž. přenesená",J177,0)</f>
        <v>0</v>
      </c>
      <c r="BI177" s="180">
        <f>IF(N177="nulová",J177,0)</f>
        <v>0</v>
      </c>
      <c r="BJ177" s="14" t="s">
        <v>80</v>
      </c>
      <c r="BK177" s="180">
        <f>ROUND(I177*H177,2)</f>
        <v>0</v>
      </c>
      <c r="BL177" s="14" t="s">
        <v>285</v>
      </c>
      <c r="BM177" s="179" t="s">
        <v>851</v>
      </c>
    </row>
    <row r="178" spans="1:65" s="2" customFormat="1" ht="48.75">
      <c r="A178" s="31"/>
      <c r="B178" s="32"/>
      <c r="C178" s="33"/>
      <c r="D178" s="181" t="s">
        <v>188</v>
      </c>
      <c r="E178" s="33"/>
      <c r="F178" s="182" t="s">
        <v>545</v>
      </c>
      <c r="G178" s="33"/>
      <c r="H178" s="33"/>
      <c r="I178" s="183"/>
      <c r="J178" s="33"/>
      <c r="K178" s="33"/>
      <c r="L178" s="36"/>
      <c r="M178" s="184"/>
      <c r="N178" s="185"/>
      <c r="O178" s="68"/>
      <c r="P178" s="68"/>
      <c r="Q178" s="68"/>
      <c r="R178" s="68"/>
      <c r="S178" s="68"/>
      <c r="T178" s="69"/>
      <c r="U178" s="31"/>
      <c r="V178" s="31"/>
      <c r="W178" s="31"/>
      <c r="X178" s="31"/>
      <c r="Y178" s="31"/>
      <c r="Z178" s="31"/>
      <c r="AA178" s="31"/>
      <c r="AB178" s="31"/>
      <c r="AC178" s="31"/>
      <c r="AD178" s="31"/>
      <c r="AE178" s="31"/>
      <c r="AT178" s="14" t="s">
        <v>188</v>
      </c>
      <c r="AU178" s="14" t="s">
        <v>80</v>
      </c>
    </row>
    <row r="179" spans="1:65" s="2" customFormat="1" ht="24">
      <c r="A179" s="31"/>
      <c r="B179" s="32"/>
      <c r="C179" s="200" t="s">
        <v>302</v>
      </c>
      <c r="D179" s="200" t="s">
        <v>260</v>
      </c>
      <c r="E179" s="201" t="s">
        <v>852</v>
      </c>
      <c r="F179" s="202" t="s">
        <v>853</v>
      </c>
      <c r="G179" s="203" t="s">
        <v>182</v>
      </c>
      <c r="H179" s="204">
        <v>4</v>
      </c>
      <c r="I179" s="205"/>
      <c r="J179" s="206">
        <f>ROUND(I179*H179,2)</f>
        <v>0</v>
      </c>
      <c r="K179" s="202" t="s">
        <v>183</v>
      </c>
      <c r="L179" s="36"/>
      <c r="M179" s="207" t="s">
        <v>1</v>
      </c>
      <c r="N179" s="208" t="s">
        <v>38</v>
      </c>
      <c r="O179" s="68"/>
      <c r="P179" s="177">
        <f>O179*H179</f>
        <v>0</v>
      </c>
      <c r="Q179" s="177">
        <v>0</v>
      </c>
      <c r="R179" s="177">
        <f>Q179*H179</f>
        <v>0</v>
      </c>
      <c r="S179" s="177">
        <v>0</v>
      </c>
      <c r="T179" s="178">
        <f>S179*H179</f>
        <v>0</v>
      </c>
      <c r="U179" s="31"/>
      <c r="V179" s="31"/>
      <c r="W179" s="31"/>
      <c r="X179" s="31"/>
      <c r="Y179" s="31"/>
      <c r="Z179" s="31"/>
      <c r="AA179" s="31"/>
      <c r="AB179" s="31"/>
      <c r="AC179" s="31"/>
      <c r="AD179" s="31"/>
      <c r="AE179" s="31"/>
      <c r="AR179" s="179" t="s">
        <v>80</v>
      </c>
      <c r="AT179" s="179" t="s">
        <v>260</v>
      </c>
      <c r="AU179" s="179" t="s">
        <v>80</v>
      </c>
      <c r="AY179" s="14" t="s">
        <v>185</v>
      </c>
      <c r="BE179" s="180">
        <f>IF(N179="základní",J179,0)</f>
        <v>0</v>
      </c>
      <c r="BF179" s="180">
        <f>IF(N179="snížená",J179,0)</f>
        <v>0</v>
      </c>
      <c r="BG179" s="180">
        <f>IF(N179="zákl. přenesená",J179,0)</f>
        <v>0</v>
      </c>
      <c r="BH179" s="180">
        <f>IF(N179="sníž. přenesená",J179,0)</f>
        <v>0</v>
      </c>
      <c r="BI179" s="180">
        <f>IF(N179="nulová",J179,0)</f>
        <v>0</v>
      </c>
      <c r="BJ179" s="14" t="s">
        <v>80</v>
      </c>
      <c r="BK179" s="180">
        <f>ROUND(I179*H179,2)</f>
        <v>0</v>
      </c>
      <c r="BL179" s="14" t="s">
        <v>80</v>
      </c>
      <c r="BM179" s="179" t="s">
        <v>854</v>
      </c>
    </row>
    <row r="180" spans="1:65" s="2" customFormat="1" ht="29.25">
      <c r="A180" s="31"/>
      <c r="B180" s="32"/>
      <c r="C180" s="33"/>
      <c r="D180" s="181" t="s">
        <v>188</v>
      </c>
      <c r="E180" s="33"/>
      <c r="F180" s="182" t="s">
        <v>855</v>
      </c>
      <c r="G180" s="33"/>
      <c r="H180" s="33"/>
      <c r="I180" s="183"/>
      <c r="J180" s="33"/>
      <c r="K180" s="33"/>
      <c r="L180" s="36"/>
      <c r="M180" s="184"/>
      <c r="N180" s="185"/>
      <c r="O180" s="68"/>
      <c r="P180" s="68"/>
      <c r="Q180" s="68"/>
      <c r="R180" s="68"/>
      <c r="S180" s="68"/>
      <c r="T180" s="69"/>
      <c r="U180" s="31"/>
      <c r="V180" s="31"/>
      <c r="W180" s="31"/>
      <c r="X180" s="31"/>
      <c r="Y180" s="31"/>
      <c r="Z180" s="31"/>
      <c r="AA180" s="31"/>
      <c r="AB180" s="31"/>
      <c r="AC180" s="31"/>
      <c r="AD180" s="31"/>
      <c r="AE180" s="31"/>
      <c r="AT180" s="14" t="s">
        <v>188</v>
      </c>
      <c r="AU180" s="14" t="s">
        <v>80</v>
      </c>
    </row>
    <row r="181" spans="1:65" s="2" customFormat="1" ht="24">
      <c r="A181" s="31"/>
      <c r="B181" s="32"/>
      <c r="C181" s="200" t="s">
        <v>307</v>
      </c>
      <c r="D181" s="200" t="s">
        <v>260</v>
      </c>
      <c r="E181" s="201" t="s">
        <v>552</v>
      </c>
      <c r="F181" s="202" t="s">
        <v>553</v>
      </c>
      <c r="G181" s="203" t="s">
        <v>182</v>
      </c>
      <c r="H181" s="204">
        <v>8</v>
      </c>
      <c r="I181" s="205"/>
      <c r="J181" s="206">
        <f>ROUND(I181*H181,2)</f>
        <v>0</v>
      </c>
      <c r="K181" s="202" t="s">
        <v>183</v>
      </c>
      <c r="L181" s="36"/>
      <c r="M181" s="207" t="s">
        <v>1</v>
      </c>
      <c r="N181" s="208" t="s">
        <v>38</v>
      </c>
      <c r="O181" s="68"/>
      <c r="P181" s="177">
        <f>O181*H181</f>
        <v>0</v>
      </c>
      <c r="Q181" s="177">
        <v>0</v>
      </c>
      <c r="R181" s="177">
        <f>Q181*H181</f>
        <v>0</v>
      </c>
      <c r="S181" s="177">
        <v>0</v>
      </c>
      <c r="T181" s="178">
        <f>S181*H181</f>
        <v>0</v>
      </c>
      <c r="U181" s="31"/>
      <c r="V181" s="31"/>
      <c r="W181" s="31"/>
      <c r="X181" s="31"/>
      <c r="Y181" s="31"/>
      <c r="Z181" s="31"/>
      <c r="AA181" s="31"/>
      <c r="AB181" s="31"/>
      <c r="AC181" s="31"/>
      <c r="AD181" s="31"/>
      <c r="AE181" s="31"/>
      <c r="AR181" s="179" t="s">
        <v>285</v>
      </c>
      <c r="AT181" s="179" t="s">
        <v>260</v>
      </c>
      <c r="AU181" s="179" t="s">
        <v>80</v>
      </c>
      <c r="AY181" s="14" t="s">
        <v>185</v>
      </c>
      <c r="BE181" s="180">
        <f>IF(N181="základní",J181,0)</f>
        <v>0</v>
      </c>
      <c r="BF181" s="180">
        <f>IF(N181="snížená",J181,0)</f>
        <v>0</v>
      </c>
      <c r="BG181" s="180">
        <f>IF(N181="zákl. přenesená",J181,0)</f>
        <v>0</v>
      </c>
      <c r="BH181" s="180">
        <f>IF(N181="sníž. přenesená",J181,0)</f>
        <v>0</v>
      </c>
      <c r="BI181" s="180">
        <f>IF(N181="nulová",J181,0)</f>
        <v>0</v>
      </c>
      <c r="BJ181" s="14" t="s">
        <v>80</v>
      </c>
      <c r="BK181" s="180">
        <f>ROUND(I181*H181,2)</f>
        <v>0</v>
      </c>
      <c r="BL181" s="14" t="s">
        <v>285</v>
      </c>
      <c r="BM181" s="179" t="s">
        <v>856</v>
      </c>
    </row>
    <row r="182" spans="1:65" s="2" customFormat="1" ht="87.75">
      <c r="A182" s="31"/>
      <c r="B182" s="32"/>
      <c r="C182" s="33"/>
      <c r="D182" s="181" t="s">
        <v>188</v>
      </c>
      <c r="E182" s="33"/>
      <c r="F182" s="182" t="s">
        <v>555</v>
      </c>
      <c r="G182" s="33"/>
      <c r="H182" s="33"/>
      <c r="I182" s="183"/>
      <c r="J182" s="33"/>
      <c r="K182" s="33"/>
      <c r="L182" s="36"/>
      <c r="M182" s="184"/>
      <c r="N182" s="185"/>
      <c r="O182" s="68"/>
      <c r="P182" s="68"/>
      <c r="Q182" s="68"/>
      <c r="R182" s="68"/>
      <c r="S182" s="68"/>
      <c r="T182" s="69"/>
      <c r="U182" s="31"/>
      <c r="V182" s="31"/>
      <c r="W182" s="31"/>
      <c r="X182" s="31"/>
      <c r="Y182" s="31"/>
      <c r="Z182" s="31"/>
      <c r="AA182" s="31"/>
      <c r="AB182" s="31"/>
      <c r="AC182" s="31"/>
      <c r="AD182" s="31"/>
      <c r="AE182" s="31"/>
      <c r="AT182" s="14" t="s">
        <v>188</v>
      </c>
      <c r="AU182" s="14" t="s">
        <v>80</v>
      </c>
    </row>
    <row r="183" spans="1:65" s="2" customFormat="1" ht="24">
      <c r="A183" s="31"/>
      <c r="B183" s="32"/>
      <c r="C183" s="200" t="s">
        <v>311</v>
      </c>
      <c r="D183" s="200" t="s">
        <v>260</v>
      </c>
      <c r="E183" s="201" t="s">
        <v>578</v>
      </c>
      <c r="F183" s="202" t="s">
        <v>579</v>
      </c>
      <c r="G183" s="203" t="s">
        <v>182</v>
      </c>
      <c r="H183" s="204">
        <v>8</v>
      </c>
      <c r="I183" s="205"/>
      <c r="J183" s="206">
        <f>ROUND(I183*H183,2)</f>
        <v>0</v>
      </c>
      <c r="K183" s="202" t="s">
        <v>183</v>
      </c>
      <c r="L183" s="36"/>
      <c r="M183" s="207" t="s">
        <v>1</v>
      </c>
      <c r="N183" s="208" t="s">
        <v>38</v>
      </c>
      <c r="O183" s="68"/>
      <c r="P183" s="177">
        <f>O183*H183</f>
        <v>0</v>
      </c>
      <c r="Q183" s="177">
        <v>0</v>
      </c>
      <c r="R183" s="177">
        <f>Q183*H183</f>
        <v>0</v>
      </c>
      <c r="S183" s="177">
        <v>0</v>
      </c>
      <c r="T183" s="178">
        <f>S183*H183</f>
        <v>0</v>
      </c>
      <c r="U183" s="31"/>
      <c r="V183" s="31"/>
      <c r="W183" s="31"/>
      <c r="X183" s="31"/>
      <c r="Y183" s="31"/>
      <c r="Z183" s="31"/>
      <c r="AA183" s="31"/>
      <c r="AB183" s="31"/>
      <c r="AC183" s="31"/>
      <c r="AD183" s="31"/>
      <c r="AE183" s="31"/>
      <c r="AR183" s="179" t="s">
        <v>285</v>
      </c>
      <c r="AT183" s="179" t="s">
        <v>260</v>
      </c>
      <c r="AU183" s="179" t="s">
        <v>80</v>
      </c>
      <c r="AY183" s="14" t="s">
        <v>185</v>
      </c>
      <c r="BE183" s="180">
        <f>IF(N183="základní",J183,0)</f>
        <v>0</v>
      </c>
      <c r="BF183" s="180">
        <f>IF(N183="snížená",J183,0)</f>
        <v>0</v>
      </c>
      <c r="BG183" s="180">
        <f>IF(N183="zákl. přenesená",J183,0)</f>
        <v>0</v>
      </c>
      <c r="BH183" s="180">
        <f>IF(N183="sníž. přenesená",J183,0)</f>
        <v>0</v>
      </c>
      <c r="BI183" s="180">
        <f>IF(N183="nulová",J183,0)</f>
        <v>0</v>
      </c>
      <c r="BJ183" s="14" t="s">
        <v>80</v>
      </c>
      <c r="BK183" s="180">
        <f>ROUND(I183*H183,2)</f>
        <v>0</v>
      </c>
      <c r="BL183" s="14" t="s">
        <v>285</v>
      </c>
      <c r="BM183" s="179" t="s">
        <v>857</v>
      </c>
    </row>
    <row r="184" spans="1:65" s="2" customFormat="1" ht="29.25">
      <c r="A184" s="31"/>
      <c r="B184" s="32"/>
      <c r="C184" s="33"/>
      <c r="D184" s="181" t="s">
        <v>188</v>
      </c>
      <c r="E184" s="33"/>
      <c r="F184" s="182" t="s">
        <v>581</v>
      </c>
      <c r="G184" s="33"/>
      <c r="H184" s="33"/>
      <c r="I184" s="183"/>
      <c r="J184" s="33"/>
      <c r="K184" s="33"/>
      <c r="L184" s="36"/>
      <c r="M184" s="184"/>
      <c r="N184" s="185"/>
      <c r="O184" s="68"/>
      <c r="P184" s="68"/>
      <c r="Q184" s="68"/>
      <c r="R184" s="68"/>
      <c r="S184" s="68"/>
      <c r="T184" s="69"/>
      <c r="U184" s="31"/>
      <c r="V184" s="31"/>
      <c r="W184" s="31"/>
      <c r="X184" s="31"/>
      <c r="Y184" s="31"/>
      <c r="Z184" s="31"/>
      <c r="AA184" s="31"/>
      <c r="AB184" s="31"/>
      <c r="AC184" s="31"/>
      <c r="AD184" s="31"/>
      <c r="AE184" s="31"/>
      <c r="AT184" s="14" t="s">
        <v>188</v>
      </c>
      <c r="AU184" s="14" t="s">
        <v>80</v>
      </c>
    </row>
    <row r="185" spans="1:65" s="2" customFormat="1" ht="36">
      <c r="A185" s="31"/>
      <c r="B185" s="32"/>
      <c r="C185" s="200" t="s">
        <v>316</v>
      </c>
      <c r="D185" s="200" t="s">
        <v>260</v>
      </c>
      <c r="E185" s="201" t="s">
        <v>583</v>
      </c>
      <c r="F185" s="202" t="s">
        <v>584</v>
      </c>
      <c r="G185" s="203" t="s">
        <v>182</v>
      </c>
      <c r="H185" s="204">
        <v>4</v>
      </c>
      <c r="I185" s="205"/>
      <c r="J185" s="206">
        <f>ROUND(I185*H185,2)</f>
        <v>0</v>
      </c>
      <c r="K185" s="202" t="s">
        <v>183</v>
      </c>
      <c r="L185" s="36"/>
      <c r="M185" s="207" t="s">
        <v>1</v>
      </c>
      <c r="N185" s="208" t="s">
        <v>38</v>
      </c>
      <c r="O185" s="68"/>
      <c r="P185" s="177">
        <f>O185*H185</f>
        <v>0</v>
      </c>
      <c r="Q185" s="177">
        <v>0</v>
      </c>
      <c r="R185" s="177">
        <f>Q185*H185</f>
        <v>0</v>
      </c>
      <c r="S185" s="177">
        <v>0</v>
      </c>
      <c r="T185" s="178">
        <f>S185*H185</f>
        <v>0</v>
      </c>
      <c r="U185" s="31"/>
      <c r="V185" s="31"/>
      <c r="W185" s="31"/>
      <c r="X185" s="31"/>
      <c r="Y185" s="31"/>
      <c r="Z185" s="31"/>
      <c r="AA185" s="31"/>
      <c r="AB185" s="31"/>
      <c r="AC185" s="31"/>
      <c r="AD185" s="31"/>
      <c r="AE185" s="31"/>
      <c r="AR185" s="179" t="s">
        <v>285</v>
      </c>
      <c r="AT185" s="179" t="s">
        <v>260</v>
      </c>
      <c r="AU185" s="179" t="s">
        <v>80</v>
      </c>
      <c r="AY185" s="14" t="s">
        <v>185</v>
      </c>
      <c r="BE185" s="180">
        <f>IF(N185="základní",J185,0)</f>
        <v>0</v>
      </c>
      <c r="BF185" s="180">
        <f>IF(N185="snížená",J185,0)</f>
        <v>0</v>
      </c>
      <c r="BG185" s="180">
        <f>IF(N185="zákl. přenesená",J185,0)</f>
        <v>0</v>
      </c>
      <c r="BH185" s="180">
        <f>IF(N185="sníž. přenesená",J185,0)</f>
        <v>0</v>
      </c>
      <c r="BI185" s="180">
        <f>IF(N185="nulová",J185,0)</f>
        <v>0</v>
      </c>
      <c r="BJ185" s="14" t="s">
        <v>80</v>
      </c>
      <c r="BK185" s="180">
        <f>ROUND(I185*H185,2)</f>
        <v>0</v>
      </c>
      <c r="BL185" s="14" t="s">
        <v>285</v>
      </c>
      <c r="BM185" s="179" t="s">
        <v>858</v>
      </c>
    </row>
    <row r="186" spans="1:65" s="2" customFormat="1" ht="39">
      <c r="A186" s="31"/>
      <c r="B186" s="32"/>
      <c r="C186" s="33"/>
      <c r="D186" s="181" t="s">
        <v>188</v>
      </c>
      <c r="E186" s="33"/>
      <c r="F186" s="182" t="s">
        <v>586</v>
      </c>
      <c r="G186" s="33"/>
      <c r="H186" s="33"/>
      <c r="I186" s="183"/>
      <c r="J186" s="33"/>
      <c r="K186" s="33"/>
      <c r="L186" s="36"/>
      <c r="M186" s="184"/>
      <c r="N186" s="185"/>
      <c r="O186" s="68"/>
      <c r="P186" s="68"/>
      <c r="Q186" s="68"/>
      <c r="R186" s="68"/>
      <c r="S186" s="68"/>
      <c r="T186" s="69"/>
      <c r="U186" s="31"/>
      <c r="V186" s="31"/>
      <c r="W186" s="31"/>
      <c r="X186" s="31"/>
      <c r="Y186" s="31"/>
      <c r="Z186" s="31"/>
      <c r="AA186" s="31"/>
      <c r="AB186" s="31"/>
      <c r="AC186" s="31"/>
      <c r="AD186" s="31"/>
      <c r="AE186" s="31"/>
      <c r="AT186" s="14" t="s">
        <v>188</v>
      </c>
      <c r="AU186" s="14" t="s">
        <v>80</v>
      </c>
    </row>
    <row r="187" spans="1:65" s="2" customFormat="1" ht="36">
      <c r="A187" s="31"/>
      <c r="B187" s="32"/>
      <c r="C187" s="200" t="s">
        <v>321</v>
      </c>
      <c r="D187" s="200" t="s">
        <v>260</v>
      </c>
      <c r="E187" s="201" t="s">
        <v>859</v>
      </c>
      <c r="F187" s="202" t="s">
        <v>860</v>
      </c>
      <c r="G187" s="203" t="s">
        <v>182</v>
      </c>
      <c r="H187" s="204">
        <v>4</v>
      </c>
      <c r="I187" s="205"/>
      <c r="J187" s="206">
        <f>ROUND(I187*H187,2)</f>
        <v>0</v>
      </c>
      <c r="K187" s="202" t="s">
        <v>183</v>
      </c>
      <c r="L187" s="36"/>
      <c r="M187" s="207" t="s">
        <v>1</v>
      </c>
      <c r="N187" s="208" t="s">
        <v>38</v>
      </c>
      <c r="O187" s="68"/>
      <c r="P187" s="177">
        <f>O187*H187</f>
        <v>0</v>
      </c>
      <c r="Q187" s="177">
        <v>0</v>
      </c>
      <c r="R187" s="177">
        <f>Q187*H187</f>
        <v>0</v>
      </c>
      <c r="S187" s="177">
        <v>0</v>
      </c>
      <c r="T187" s="178">
        <f>S187*H187</f>
        <v>0</v>
      </c>
      <c r="U187" s="31"/>
      <c r="V187" s="31"/>
      <c r="W187" s="31"/>
      <c r="X187" s="31"/>
      <c r="Y187" s="31"/>
      <c r="Z187" s="31"/>
      <c r="AA187" s="31"/>
      <c r="AB187" s="31"/>
      <c r="AC187" s="31"/>
      <c r="AD187" s="31"/>
      <c r="AE187" s="31"/>
      <c r="AR187" s="179" t="s">
        <v>285</v>
      </c>
      <c r="AT187" s="179" t="s">
        <v>260</v>
      </c>
      <c r="AU187" s="179" t="s">
        <v>80</v>
      </c>
      <c r="AY187" s="14" t="s">
        <v>185</v>
      </c>
      <c r="BE187" s="180">
        <f>IF(N187="základní",J187,0)</f>
        <v>0</v>
      </c>
      <c r="BF187" s="180">
        <f>IF(N187="snížená",J187,0)</f>
        <v>0</v>
      </c>
      <c r="BG187" s="180">
        <f>IF(N187="zákl. přenesená",J187,0)</f>
        <v>0</v>
      </c>
      <c r="BH187" s="180">
        <f>IF(N187="sníž. přenesená",J187,0)</f>
        <v>0</v>
      </c>
      <c r="BI187" s="180">
        <f>IF(N187="nulová",J187,0)</f>
        <v>0</v>
      </c>
      <c r="BJ187" s="14" t="s">
        <v>80</v>
      </c>
      <c r="BK187" s="180">
        <f>ROUND(I187*H187,2)</f>
        <v>0</v>
      </c>
      <c r="BL187" s="14" t="s">
        <v>285</v>
      </c>
      <c r="BM187" s="179" t="s">
        <v>861</v>
      </c>
    </row>
    <row r="188" spans="1:65" s="2" customFormat="1" ht="39">
      <c r="A188" s="31"/>
      <c r="B188" s="32"/>
      <c r="C188" s="33"/>
      <c r="D188" s="181" t="s">
        <v>188</v>
      </c>
      <c r="E188" s="33"/>
      <c r="F188" s="182" t="s">
        <v>862</v>
      </c>
      <c r="G188" s="33"/>
      <c r="H188" s="33"/>
      <c r="I188" s="183"/>
      <c r="J188" s="33"/>
      <c r="K188" s="33"/>
      <c r="L188" s="36"/>
      <c r="M188" s="184"/>
      <c r="N188" s="185"/>
      <c r="O188" s="68"/>
      <c r="P188" s="68"/>
      <c r="Q188" s="68"/>
      <c r="R188" s="68"/>
      <c r="S188" s="68"/>
      <c r="T188" s="69"/>
      <c r="U188" s="31"/>
      <c r="V188" s="31"/>
      <c r="W188" s="31"/>
      <c r="X188" s="31"/>
      <c r="Y188" s="31"/>
      <c r="Z188" s="31"/>
      <c r="AA188" s="31"/>
      <c r="AB188" s="31"/>
      <c r="AC188" s="31"/>
      <c r="AD188" s="31"/>
      <c r="AE188" s="31"/>
      <c r="AT188" s="14" t="s">
        <v>188</v>
      </c>
      <c r="AU188" s="14" t="s">
        <v>80</v>
      </c>
    </row>
    <row r="189" spans="1:65" s="2" customFormat="1" ht="36">
      <c r="A189" s="31"/>
      <c r="B189" s="32"/>
      <c r="C189" s="200" t="s">
        <v>325</v>
      </c>
      <c r="D189" s="200" t="s">
        <v>260</v>
      </c>
      <c r="E189" s="201" t="s">
        <v>588</v>
      </c>
      <c r="F189" s="202" t="s">
        <v>589</v>
      </c>
      <c r="G189" s="203" t="s">
        <v>182</v>
      </c>
      <c r="H189" s="204">
        <v>2</v>
      </c>
      <c r="I189" s="205"/>
      <c r="J189" s="206">
        <f>ROUND(I189*H189,2)</f>
        <v>0</v>
      </c>
      <c r="K189" s="202" t="s">
        <v>183</v>
      </c>
      <c r="L189" s="36"/>
      <c r="M189" s="207" t="s">
        <v>1</v>
      </c>
      <c r="N189" s="208" t="s">
        <v>38</v>
      </c>
      <c r="O189" s="68"/>
      <c r="P189" s="177">
        <f>O189*H189</f>
        <v>0</v>
      </c>
      <c r="Q189" s="177">
        <v>0</v>
      </c>
      <c r="R189" s="177">
        <f>Q189*H189</f>
        <v>0</v>
      </c>
      <c r="S189" s="177">
        <v>0</v>
      </c>
      <c r="T189" s="178">
        <f>S189*H189</f>
        <v>0</v>
      </c>
      <c r="U189" s="31"/>
      <c r="V189" s="31"/>
      <c r="W189" s="31"/>
      <c r="X189" s="31"/>
      <c r="Y189" s="31"/>
      <c r="Z189" s="31"/>
      <c r="AA189" s="31"/>
      <c r="AB189" s="31"/>
      <c r="AC189" s="31"/>
      <c r="AD189" s="31"/>
      <c r="AE189" s="31"/>
      <c r="AR189" s="179" t="s">
        <v>285</v>
      </c>
      <c r="AT189" s="179" t="s">
        <v>260</v>
      </c>
      <c r="AU189" s="179" t="s">
        <v>80</v>
      </c>
      <c r="AY189" s="14" t="s">
        <v>185</v>
      </c>
      <c r="BE189" s="180">
        <f>IF(N189="základní",J189,0)</f>
        <v>0</v>
      </c>
      <c r="BF189" s="180">
        <f>IF(N189="snížená",J189,0)</f>
        <v>0</v>
      </c>
      <c r="BG189" s="180">
        <f>IF(N189="zákl. přenesená",J189,0)</f>
        <v>0</v>
      </c>
      <c r="BH189" s="180">
        <f>IF(N189="sníž. přenesená",J189,0)</f>
        <v>0</v>
      </c>
      <c r="BI189" s="180">
        <f>IF(N189="nulová",J189,0)</f>
        <v>0</v>
      </c>
      <c r="BJ189" s="14" t="s">
        <v>80</v>
      </c>
      <c r="BK189" s="180">
        <f>ROUND(I189*H189,2)</f>
        <v>0</v>
      </c>
      <c r="BL189" s="14" t="s">
        <v>285</v>
      </c>
      <c r="BM189" s="179" t="s">
        <v>863</v>
      </c>
    </row>
    <row r="190" spans="1:65" s="2" customFormat="1" ht="39">
      <c r="A190" s="31"/>
      <c r="B190" s="32"/>
      <c r="C190" s="33"/>
      <c r="D190" s="181" t="s">
        <v>188</v>
      </c>
      <c r="E190" s="33"/>
      <c r="F190" s="182" t="s">
        <v>591</v>
      </c>
      <c r="G190" s="33"/>
      <c r="H190" s="33"/>
      <c r="I190" s="183"/>
      <c r="J190" s="33"/>
      <c r="K190" s="33"/>
      <c r="L190" s="36"/>
      <c r="M190" s="184"/>
      <c r="N190" s="185"/>
      <c r="O190" s="68"/>
      <c r="P190" s="68"/>
      <c r="Q190" s="68"/>
      <c r="R190" s="68"/>
      <c r="S190" s="68"/>
      <c r="T190" s="69"/>
      <c r="U190" s="31"/>
      <c r="V190" s="31"/>
      <c r="W190" s="31"/>
      <c r="X190" s="31"/>
      <c r="Y190" s="31"/>
      <c r="Z190" s="31"/>
      <c r="AA190" s="31"/>
      <c r="AB190" s="31"/>
      <c r="AC190" s="31"/>
      <c r="AD190" s="31"/>
      <c r="AE190" s="31"/>
      <c r="AT190" s="14" t="s">
        <v>188</v>
      </c>
      <c r="AU190" s="14" t="s">
        <v>80</v>
      </c>
    </row>
    <row r="191" spans="1:65" s="2" customFormat="1" ht="21.75" customHeight="1">
      <c r="A191" s="31"/>
      <c r="B191" s="32"/>
      <c r="C191" s="200" t="s">
        <v>329</v>
      </c>
      <c r="D191" s="200" t="s">
        <v>260</v>
      </c>
      <c r="E191" s="201" t="s">
        <v>593</v>
      </c>
      <c r="F191" s="202" t="s">
        <v>594</v>
      </c>
      <c r="G191" s="203" t="s">
        <v>182</v>
      </c>
      <c r="H191" s="204">
        <v>8</v>
      </c>
      <c r="I191" s="205"/>
      <c r="J191" s="206">
        <f>ROUND(I191*H191,2)</f>
        <v>0</v>
      </c>
      <c r="K191" s="202" t="s">
        <v>183</v>
      </c>
      <c r="L191" s="36"/>
      <c r="M191" s="207" t="s">
        <v>1</v>
      </c>
      <c r="N191" s="208" t="s">
        <v>38</v>
      </c>
      <c r="O191" s="68"/>
      <c r="P191" s="177">
        <f>O191*H191</f>
        <v>0</v>
      </c>
      <c r="Q191" s="177">
        <v>0</v>
      </c>
      <c r="R191" s="177">
        <f>Q191*H191</f>
        <v>0</v>
      </c>
      <c r="S191" s="177">
        <v>0</v>
      </c>
      <c r="T191" s="178">
        <f>S191*H191</f>
        <v>0</v>
      </c>
      <c r="U191" s="31"/>
      <c r="V191" s="31"/>
      <c r="W191" s="31"/>
      <c r="X191" s="31"/>
      <c r="Y191" s="31"/>
      <c r="Z191" s="31"/>
      <c r="AA191" s="31"/>
      <c r="AB191" s="31"/>
      <c r="AC191" s="31"/>
      <c r="AD191" s="31"/>
      <c r="AE191" s="31"/>
      <c r="AR191" s="179" t="s">
        <v>285</v>
      </c>
      <c r="AT191" s="179" t="s">
        <v>260</v>
      </c>
      <c r="AU191" s="179" t="s">
        <v>80</v>
      </c>
      <c r="AY191" s="14" t="s">
        <v>185</v>
      </c>
      <c r="BE191" s="180">
        <f>IF(N191="základní",J191,0)</f>
        <v>0</v>
      </c>
      <c r="BF191" s="180">
        <f>IF(N191="snížená",J191,0)</f>
        <v>0</v>
      </c>
      <c r="BG191" s="180">
        <f>IF(N191="zákl. přenesená",J191,0)</f>
        <v>0</v>
      </c>
      <c r="BH191" s="180">
        <f>IF(N191="sníž. přenesená",J191,0)</f>
        <v>0</v>
      </c>
      <c r="BI191" s="180">
        <f>IF(N191="nulová",J191,0)</f>
        <v>0</v>
      </c>
      <c r="BJ191" s="14" t="s">
        <v>80</v>
      </c>
      <c r="BK191" s="180">
        <f>ROUND(I191*H191,2)</f>
        <v>0</v>
      </c>
      <c r="BL191" s="14" t="s">
        <v>285</v>
      </c>
      <c r="BM191" s="179" t="s">
        <v>864</v>
      </c>
    </row>
    <row r="192" spans="1:65" s="2" customFormat="1" ht="78">
      <c r="A192" s="31"/>
      <c r="B192" s="32"/>
      <c r="C192" s="33"/>
      <c r="D192" s="181" t="s">
        <v>188</v>
      </c>
      <c r="E192" s="33"/>
      <c r="F192" s="182" t="s">
        <v>596</v>
      </c>
      <c r="G192" s="33"/>
      <c r="H192" s="33"/>
      <c r="I192" s="183"/>
      <c r="J192" s="33"/>
      <c r="K192" s="33"/>
      <c r="L192" s="36"/>
      <c r="M192" s="184"/>
      <c r="N192" s="185"/>
      <c r="O192" s="68"/>
      <c r="P192" s="68"/>
      <c r="Q192" s="68"/>
      <c r="R192" s="68"/>
      <c r="S192" s="68"/>
      <c r="T192" s="69"/>
      <c r="U192" s="31"/>
      <c r="V192" s="31"/>
      <c r="W192" s="31"/>
      <c r="X192" s="31"/>
      <c r="Y192" s="31"/>
      <c r="Z192" s="31"/>
      <c r="AA192" s="31"/>
      <c r="AB192" s="31"/>
      <c r="AC192" s="31"/>
      <c r="AD192" s="31"/>
      <c r="AE192" s="31"/>
      <c r="AT192" s="14" t="s">
        <v>188</v>
      </c>
      <c r="AU192" s="14" t="s">
        <v>80</v>
      </c>
    </row>
    <row r="193" spans="1:65" s="2" customFormat="1" ht="33" customHeight="1">
      <c r="A193" s="31"/>
      <c r="B193" s="32"/>
      <c r="C193" s="200" t="s">
        <v>333</v>
      </c>
      <c r="D193" s="200" t="s">
        <v>260</v>
      </c>
      <c r="E193" s="201" t="s">
        <v>598</v>
      </c>
      <c r="F193" s="202" t="s">
        <v>599</v>
      </c>
      <c r="G193" s="203" t="s">
        <v>182</v>
      </c>
      <c r="H193" s="204">
        <v>4</v>
      </c>
      <c r="I193" s="205"/>
      <c r="J193" s="206">
        <f>ROUND(I193*H193,2)</f>
        <v>0</v>
      </c>
      <c r="K193" s="202" t="s">
        <v>183</v>
      </c>
      <c r="L193" s="36"/>
      <c r="M193" s="207" t="s">
        <v>1</v>
      </c>
      <c r="N193" s="208" t="s">
        <v>38</v>
      </c>
      <c r="O193" s="68"/>
      <c r="P193" s="177">
        <f>O193*H193</f>
        <v>0</v>
      </c>
      <c r="Q193" s="177">
        <v>0</v>
      </c>
      <c r="R193" s="177">
        <f>Q193*H193</f>
        <v>0</v>
      </c>
      <c r="S193" s="177">
        <v>0</v>
      </c>
      <c r="T193" s="178">
        <f>S193*H193</f>
        <v>0</v>
      </c>
      <c r="U193" s="31"/>
      <c r="V193" s="31"/>
      <c r="W193" s="31"/>
      <c r="X193" s="31"/>
      <c r="Y193" s="31"/>
      <c r="Z193" s="31"/>
      <c r="AA193" s="31"/>
      <c r="AB193" s="31"/>
      <c r="AC193" s="31"/>
      <c r="AD193" s="31"/>
      <c r="AE193" s="31"/>
      <c r="AR193" s="179" t="s">
        <v>285</v>
      </c>
      <c r="AT193" s="179" t="s">
        <v>260</v>
      </c>
      <c r="AU193" s="179" t="s">
        <v>80</v>
      </c>
      <c r="AY193" s="14" t="s">
        <v>185</v>
      </c>
      <c r="BE193" s="180">
        <f>IF(N193="základní",J193,0)</f>
        <v>0</v>
      </c>
      <c r="BF193" s="180">
        <f>IF(N193="snížená",J193,0)</f>
        <v>0</v>
      </c>
      <c r="BG193" s="180">
        <f>IF(N193="zákl. přenesená",J193,0)</f>
        <v>0</v>
      </c>
      <c r="BH193" s="180">
        <f>IF(N193="sníž. přenesená",J193,0)</f>
        <v>0</v>
      </c>
      <c r="BI193" s="180">
        <f>IF(N193="nulová",J193,0)</f>
        <v>0</v>
      </c>
      <c r="BJ193" s="14" t="s">
        <v>80</v>
      </c>
      <c r="BK193" s="180">
        <f>ROUND(I193*H193,2)</f>
        <v>0</v>
      </c>
      <c r="BL193" s="14" t="s">
        <v>285</v>
      </c>
      <c r="BM193" s="179" t="s">
        <v>865</v>
      </c>
    </row>
    <row r="194" spans="1:65" s="2" customFormat="1" ht="87.75">
      <c r="A194" s="31"/>
      <c r="B194" s="32"/>
      <c r="C194" s="33"/>
      <c r="D194" s="181" t="s">
        <v>188</v>
      </c>
      <c r="E194" s="33"/>
      <c r="F194" s="182" t="s">
        <v>601</v>
      </c>
      <c r="G194" s="33"/>
      <c r="H194" s="33"/>
      <c r="I194" s="183"/>
      <c r="J194" s="33"/>
      <c r="K194" s="33"/>
      <c r="L194" s="36"/>
      <c r="M194" s="184"/>
      <c r="N194" s="185"/>
      <c r="O194" s="68"/>
      <c r="P194" s="68"/>
      <c r="Q194" s="68"/>
      <c r="R194" s="68"/>
      <c r="S194" s="68"/>
      <c r="T194" s="69"/>
      <c r="U194" s="31"/>
      <c r="V194" s="31"/>
      <c r="W194" s="31"/>
      <c r="X194" s="31"/>
      <c r="Y194" s="31"/>
      <c r="Z194" s="31"/>
      <c r="AA194" s="31"/>
      <c r="AB194" s="31"/>
      <c r="AC194" s="31"/>
      <c r="AD194" s="31"/>
      <c r="AE194" s="31"/>
      <c r="AT194" s="14" t="s">
        <v>188</v>
      </c>
      <c r="AU194" s="14" t="s">
        <v>80</v>
      </c>
    </row>
    <row r="195" spans="1:65" s="2" customFormat="1" ht="36">
      <c r="A195" s="31"/>
      <c r="B195" s="32"/>
      <c r="C195" s="200" t="s">
        <v>337</v>
      </c>
      <c r="D195" s="200" t="s">
        <v>260</v>
      </c>
      <c r="E195" s="201" t="s">
        <v>866</v>
      </c>
      <c r="F195" s="202" t="s">
        <v>867</v>
      </c>
      <c r="G195" s="203" t="s">
        <v>182</v>
      </c>
      <c r="H195" s="204">
        <v>4</v>
      </c>
      <c r="I195" s="205"/>
      <c r="J195" s="206">
        <f>ROUND(I195*H195,2)</f>
        <v>0</v>
      </c>
      <c r="K195" s="202" t="s">
        <v>183</v>
      </c>
      <c r="L195" s="36"/>
      <c r="M195" s="207" t="s">
        <v>1</v>
      </c>
      <c r="N195" s="208" t="s">
        <v>38</v>
      </c>
      <c r="O195" s="68"/>
      <c r="P195" s="177">
        <f>O195*H195</f>
        <v>0</v>
      </c>
      <c r="Q195" s="177">
        <v>0</v>
      </c>
      <c r="R195" s="177">
        <f>Q195*H195</f>
        <v>0</v>
      </c>
      <c r="S195" s="177">
        <v>0</v>
      </c>
      <c r="T195" s="178">
        <f>S195*H195</f>
        <v>0</v>
      </c>
      <c r="U195" s="31"/>
      <c r="V195" s="31"/>
      <c r="W195" s="31"/>
      <c r="X195" s="31"/>
      <c r="Y195" s="31"/>
      <c r="Z195" s="31"/>
      <c r="AA195" s="31"/>
      <c r="AB195" s="31"/>
      <c r="AC195" s="31"/>
      <c r="AD195" s="31"/>
      <c r="AE195" s="31"/>
      <c r="AR195" s="179" t="s">
        <v>285</v>
      </c>
      <c r="AT195" s="179" t="s">
        <v>260</v>
      </c>
      <c r="AU195" s="179" t="s">
        <v>80</v>
      </c>
      <c r="AY195" s="14" t="s">
        <v>185</v>
      </c>
      <c r="BE195" s="180">
        <f>IF(N195="základní",J195,0)</f>
        <v>0</v>
      </c>
      <c r="BF195" s="180">
        <f>IF(N195="snížená",J195,0)</f>
        <v>0</v>
      </c>
      <c r="BG195" s="180">
        <f>IF(N195="zákl. přenesená",J195,0)</f>
        <v>0</v>
      </c>
      <c r="BH195" s="180">
        <f>IF(N195="sníž. přenesená",J195,0)</f>
        <v>0</v>
      </c>
      <c r="BI195" s="180">
        <f>IF(N195="nulová",J195,0)</f>
        <v>0</v>
      </c>
      <c r="BJ195" s="14" t="s">
        <v>80</v>
      </c>
      <c r="BK195" s="180">
        <f>ROUND(I195*H195,2)</f>
        <v>0</v>
      </c>
      <c r="BL195" s="14" t="s">
        <v>285</v>
      </c>
      <c r="BM195" s="179" t="s">
        <v>868</v>
      </c>
    </row>
    <row r="196" spans="1:65" s="2" customFormat="1" ht="87.75">
      <c r="A196" s="31"/>
      <c r="B196" s="32"/>
      <c r="C196" s="33"/>
      <c r="D196" s="181" t="s">
        <v>188</v>
      </c>
      <c r="E196" s="33"/>
      <c r="F196" s="182" t="s">
        <v>869</v>
      </c>
      <c r="G196" s="33"/>
      <c r="H196" s="33"/>
      <c r="I196" s="183"/>
      <c r="J196" s="33"/>
      <c r="K196" s="33"/>
      <c r="L196" s="36"/>
      <c r="M196" s="184"/>
      <c r="N196" s="185"/>
      <c r="O196" s="68"/>
      <c r="P196" s="68"/>
      <c r="Q196" s="68"/>
      <c r="R196" s="68"/>
      <c r="S196" s="68"/>
      <c r="T196" s="69"/>
      <c r="U196" s="31"/>
      <c r="V196" s="31"/>
      <c r="W196" s="31"/>
      <c r="X196" s="31"/>
      <c r="Y196" s="31"/>
      <c r="Z196" s="31"/>
      <c r="AA196" s="31"/>
      <c r="AB196" s="31"/>
      <c r="AC196" s="31"/>
      <c r="AD196" s="31"/>
      <c r="AE196" s="31"/>
      <c r="AT196" s="14" t="s">
        <v>188</v>
      </c>
      <c r="AU196" s="14" t="s">
        <v>80</v>
      </c>
    </row>
    <row r="197" spans="1:65" s="2" customFormat="1" ht="24">
      <c r="A197" s="31"/>
      <c r="B197" s="32"/>
      <c r="C197" s="200" t="s">
        <v>341</v>
      </c>
      <c r="D197" s="200" t="s">
        <v>260</v>
      </c>
      <c r="E197" s="201" t="s">
        <v>603</v>
      </c>
      <c r="F197" s="202" t="s">
        <v>604</v>
      </c>
      <c r="G197" s="203" t="s">
        <v>182</v>
      </c>
      <c r="H197" s="204">
        <v>2</v>
      </c>
      <c r="I197" s="205"/>
      <c r="J197" s="206">
        <f>ROUND(I197*H197,2)</f>
        <v>0</v>
      </c>
      <c r="K197" s="202" t="s">
        <v>183</v>
      </c>
      <c r="L197" s="36"/>
      <c r="M197" s="207" t="s">
        <v>1</v>
      </c>
      <c r="N197" s="208" t="s">
        <v>38</v>
      </c>
      <c r="O197" s="68"/>
      <c r="P197" s="177">
        <f>O197*H197</f>
        <v>0</v>
      </c>
      <c r="Q197" s="177">
        <v>0</v>
      </c>
      <c r="R197" s="177">
        <f>Q197*H197</f>
        <v>0</v>
      </c>
      <c r="S197" s="177">
        <v>0</v>
      </c>
      <c r="T197" s="178">
        <f>S197*H197</f>
        <v>0</v>
      </c>
      <c r="U197" s="31"/>
      <c r="V197" s="31"/>
      <c r="W197" s="31"/>
      <c r="X197" s="31"/>
      <c r="Y197" s="31"/>
      <c r="Z197" s="31"/>
      <c r="AA197" s="31"/>
      <c r="AB197" s="31"/>
      <c r="AC197" s="31"/>
      <c r="AD197" s="31"/>
      <c r="AE197" s="31"/>
      <c r="AR197" s="179" t="s">
        <v>285</v>
      </c>
      <c r="AT197" s="179" t="s">
        <v>260</v>
      </c>
      <c r="AU197" s="179" t="s">
        <v>80</v>
      </c>
      <c r="AY197" s="14" t="s">
        <v>185</v>
      </c>
      <c r="BE197" s="180">
        <f>IF(N197="základní",J197,0)</f>
        <v>0</v>
      </c>
      <c r="BF197" s="180">
        <f>IF(N197="snížená",J197,0)</f>
        <v>0</v>
      </c>
      <c r="BG197" s="180">
        <f>IF(N197="zákl. přenesená",J197,0)</f>
        <v>0</v>
      </c>
      <c r="BH197" s="180">
        <f>IF(N197="sníž. přenesená",J197,0)</f>
        <v>0</v>
      </c>
      <c r="BI197" s="180">
        <f>IF(N197="nulová",J197,0)</f>
        <v>0</v>
      </c>
      <c r="BJ197" s="14" t="s">
        <v>80</v>
      </c>
      <c r="BK197" s="180">
        <f>ROUND(I197*H197,2)</f>
        <v>0</v>
      </c>
      <c r="BL197" s="14" t="s">
        <v>285</v>
      </c>
      <c r="BM197" s="179" t="s">
        <v>870</v>
      </c>
    </row>
    <row r="198" spans="1:65" s="2" customFormat="1" ht="87.75">
      <c r="A198" s="31"/>
      <c r="B198" s="32"/>
      <c r="C198" s="33"/>
      <c r="D198" s="181" t="s">
        <v>188</v>
      </c>
      <c r="E198" s="33"/>
      <c r="F198" s="182" t="s">
        <v>606</v>
      </c>
      <c r="G198" s="33"/>
      <c r="H198" s="33"/>
      <c r="I198" s="183"/>
      <c r="J198" s="33"/>
      <c r="K198" s="33"/>
      <c r="L198" s="36"/>
      <c r="M198" s="184"/>
      <c r="N198" s="185"/>
      <c r="O198" s="68"/>
      <c r="P198" s="68"/>
      <c r="Q198" s="68"/>
      <c r="R198" s="68"/>
      <c r="S198" s="68"/>
      <c r="T198" s="69"/>
      <c r="U198" s="31"/>
      <c r="V198" s="31"/>
      <c r="W198" s="31"/>
      <c r="X198" s="31"/>
      <c r="Y198" s="31"/>
      <c r="Z198" s="31"/>
      <c r="AA198" s="31"/>
      <c r="AB198" s="31"/>
      <c r="AC198" s="31"/>
      <c r="AD198" s="31"/>
      <c r="AE198" s="31"/>
      <c r="AT198" s="14" t="s">
        <v>188</v>
      </c>
      <c r="AU198" s="14" t="s">
        <v>80</v>
      </c>
    </row>
    <row r="199" spans="1:65" s="2" customFormat="1" ht="24">
      <c r="A199" s="31"/>
      <c r="B199" s="32"/>
      <c r="C199" s="200" t="s">
        <v>345</v>
      </c>
      <c r="D199" s="200" t="s">
        <v>260</v>
      </c>
      <c r="E199" s="201" t="s">
        <v>608</v>
      </c>
      <c r="F199" s="202" t="s">
        <v>609</v>
      </c>
      <c r="G199" s="203" t="s">
        <v>182</v>
      </c>
      <c r="H199" s="204">
        <v>1</v>
      </c>
      <c r="I199" s="205"/>
      <c r="J199" s="206">
        <f>ROUND(I199*H199,2)</f>
        <v>0</v>
      </c>
      <c r="K199" s="202" t="s">
        <v>183</v>
      </c>
      <c r="L199" s="36"/>
      <c r="M199" s="207" t="s">
        <v>1</v>
      </c>
      <c r="N199" s="208" t="s">
        <v>38</v>
      </c>
      <c r="O199" s="68"/>
      <c r="P199" s="177">
        <f>O199*H199</f>
        <v>0</v>
      </c>
      <c r="Q199" s="177">
        <v>0</v>
      </c>
      <c r="R199" s="177">
        <f>Q199*H199</f>
        <v>0</v>
      </c>
      <c r="S199" s="177">
        <v>0</v>
      </c>
      <c r="T199" s="178">
        <f>S199*H199</f>
        <v>0</v>
      </c>
      <c r="U199" s="31"/>
      <c r="V199" s="31"/>
      <c r="W199" s="31"/>
      <c r="X199" s="31"/>
      <c r="Y199" s="31"/>
      <c r="Z199" s="31"/>
      <c r="AA199" s="31"/>
      <c r="AB199" s="31"/>
      <c r="AC199" s="31"/>
      <c r="AD199" s="31"/>
      <c r="AE199" s="31"/>
      <c r="AR199" s="179" t="s">
        <v>285</v>
      </c>
      <c r="AT199" s="179" t="s">
        <v>260</v>
      </c>
      <c r="AU199" s="179" t="s">
        <v>80</v>
      </c>
      <c r="AY199" s="14" t="s">
        <v>185</v>
      </c>
      <c r="BE199" s="180">
        <f>IF(N199="základní",J199,0)</f>
        <v>0</v>
      </c>
      <c r="BF199" s="180">
        <f>IF(N199="snížená",J199,0)</f>
        <v>0</v>
      </c>
      <c r="BG199" s="180">
        <f>IF(N199="zákl. přenesená",J199,0)</f>
        <v>0</v>
      </c>
      <c r="BH199" s="180">
        <f>IF(N199="sníž. přenesená",J199,0)</f>
        <v>0</v>
      </c>
      <c r="BI199" s="180">
        <f>IF(N199="nulová",J199,0)</f>
        <v>0</v>
      </c>
      <c r="BJ199" s="14" t="s">
        <v>80</v>
      </c>
      <c r="BK199" s="180">
        <f>ROUND(I199*H199,2)</f>
        <v>0</v>
      </c>
      <c r="BL199" s="14" t="s">
        <v>285</v>
      </c>
      <c r="BM199" s="179" t="s">
        <v>871</v>
      </c>
    </row>
    <row r="200" spans="1:65" s="2" customFormat="1" ht="58.5">
      <c r="A200" s="31"/>
      <c r="B200" s="32"/>
      <c r="C200" s="33"/>
      <c r="D200" s="181" t="s">
        <v>188</v>
      </c>
      <c r="E200" s="33"/>
      <c r="F200" s="182" t="s">
        <v>611</v>
      </c>
      <c r="G200" s="33"/>
      <c r="H200" s="33"/>
      <c r="I200" s="183"/>
      <c r="J200" s="33"/>
      <c r="K200" s="33"/>
      <c r="L200" s="36"/>
      <c r="M200" s="184"/>
      <c r="N200" s="185"/>
      <c r="O200" s="68"/>
      <c r="P200" s="68"/>
      <c r="Q200" s="68"/>
      <c r="R200" s="68"/>
      <c r="S200" s="68"/>
      <c r="T200" s="69"/>
      <c r="U200" s="31"/>
      <c r="V200" s="31"/>
      <c r="W200" s="31"/>
      <c r="X200" s="31"/>
      <c r="Y200" s="31"/>
      <c r="Z200" s="31"/>
      <c r="AA200" s="31"/>
      <c r="AB200" s="31"/>
      <c r="AC200" s="31"/>
      <c r="AD200" s="31"/>
      <c r="AE200" s="31"/>
      <c r="AT200" s="14" t="s">
        <v>188</v>
      </c>
      <c r="AU200" s="14" t="s">
        <v>80</v>
      </c>
    </row>
    <row r="201" spans="1:65" s="2" customFormat="1" ht="36">
      <c r="A201" s="31"/>
      <c r="B201" s="32"/>
      <c r="C201" s="200" t="s">
        <v>349</v>
      </c>
      <c r="D201" s="200" t="s">
        <v>260</v>
      </c>
      <c r="E201" s="201" t="s">
        <v>613</v>
      </c>
      <c r="F201" s="202" t="s">
        <v>614</v>
      </c>
      <c r="G201" s="203" t="s">
        <v>182</v>
      </c>
      <c r="H201" s="204">
        <v>1</v>
      </c>
      <c r="I201" s="205"/>
      <c r="J201" s="206">
        <f>ROUND(I201*H201,2)</f>
        <v>0</v>
      </c>
      <c r="K201" s="202" t="s">
        <v>183</v>
      </c>
      <c r="L201" s="36"/>
      <c r="M201" s="207" t="s">
        <v>1</v>
      </c>
      <c r="N201" s="208" t="s">
        <v>38</v>
      </c>
      <c r="O201" s="68"/>
      <c r="P201" s="177">
        <f>O201*H201</f>
        <v>0</v>
      </c>
      <c r="Q201" s="177">
        <v>0</v>
      </c>
      <c r="R201" s="177">
        <f>Q201*H201</f>
        <v>0</v>
      </c>
      <c r="S201" s="177">
        <v>0</v>
      </c>
      <c r="T201" s="178">
        <f>S201*H201</f>
        <v>0</v>
      </c>
      <c r="U201" s="31"/>
      <c r="V201" s="31"/>
      <c r="W201" s="31"/>
      <c r="X201" s="31"/>
      <c r="Y201" s="31"/>
      <c r="Z201" s="31"/>
      <c r="AA201" s="31"/>
      <c r="AB201" s="31"/>
      <c r="AC201" s="31"/>
      <c r="AD201" s="31"/>
      <c r="AE201" s="31"/>
      <c r="AR201" s="179" t="s">
        <v>285</v>
      </c>
      <c r="AT201" s="179" t="s">
        <v>260</v>
      </c>
      <c r="AU201" s="179" t="s">
        <v>80</v>
      </c>
      <c r="AY201" s="14" t="s">
        <v>185</v>
      </c>
      <c r="BE201" s="180">
        <f>IF(N201="základní",J201,0)</f>
        <v>0</v>
      </c>
      <c r="BF201" s="180">
        <f>IF(N201="snížená",J201,0)</f>
        <v>0</v>
      </c>
      <c r="BG201" s="180">
        <f>IF(N201="zákl. přenesená",J201,0)</f>
        <v>0</v>
      </c>
      <c r="BH201" s="180">
        <f>IF(N201="sníž. přenesená",J201,0)</f>
        <v>0</v>
      </c>
      <c r="BI201" s="180">
        <f>IF(N201="nulová",J201,0)</f>
        <v>0</v>
      </c>
      <c r="BJ201" s="14" t="s">
        <v>80</v>
      </c>
      <c r="BK201" s="180">
        <f>ROUND(I201*H201,2)</f>
        <v>0</v>
      </c>
      <c r="BL201" s="14" t="s">
        <v>285</v>
      </c>
      <c r="BM201" s="179" t="s">
        <v>872</v>
      </c>
    </row>
    <row r="202" spans="1:65" s="2" customFormat="1" ht="58.5">
      <c r="A202" s="31"/>
      <c r="B202" s="32"/>
      <c r="C202" s="33"/>
      <c r="D202" s="181" t="s">
        <v>188</v>
      </c>
      <c r="E202" s="33"/>
      <c r="F202" s="182" t="s">
        <v>616</v>
      </c>
      <c r="G202" s="33"/>
      <c r="H202" s="33"/>
      <c r="I202" s="183"/>
      <c r="J202" s="33"/>
      <c r="K202" s="33"/>
      <c r="L202" s="36"/>
      <c r="M202" s="184"/>
      <c r="N202" s="185"/>
      <c r="O202" s="68"/>
      <c r="P202" s="68"/>
      <c r="Q202" s="68"/>
      <c r="R202" s="68"/>
      <c r="S202" s="68"/>
      <c r="T202" s="69"/>
      <c r="U202" s="31"/>
      <c r="V202" s="31"/>
      <c r="W202" s="31"/>
      <c r="X202" s="31"/>
      <c r="Y202" s="31"/>
      <c r="Z202" s="31"/>
      <c r="AA202" s="31"/>
      <c r="AB202" s="31"/>
      <c r="AC202" s="31"/>
      <c r="AD202" s="31"/>
      <c r="AE202" s="31"/>
      <c r="AT202" s="14" t="s">
        <v>188</v>
      </c>
      <c r="AU202" s="14" t="s">
        <v>80</v>
      </c>
    </row>
    <row r="203" spans="1:65" s="2" customFormat="1" ht="24">
      <c r="A203" s="31"/>
      <c r="B203" s="32"/>
      <c r="C203" s="200" t="s">
        <v>353</v>
      </c>
      <c r="D203" s="200" t="s">
        <v>260</v>
      </c>
      <c r="E203" s="201" t="s">
        <v>618</v>
      </c>
      <c r="F203" s="202" t="s">
        <v>619</v>
      </c>
      <c r="G203" s="203" t="s">
        <v>182</v>
      </c>
      <c r="H203" s="204">
        <v>2</v>
      </c>
      <c r="I203" s="205"/>
      <c r="J203" s="206">
        <f>ROUND(I203*H203,2)</f>
        <v>0</v>
      </c>
      <c r="K203" s="202" t="s">
        <v>183</v>
      </c>
      <c r="L203" s="36"/>
      <c r="M203" s="207" t="s">
        <v>1</v>
      </c>
      <c r="N203" s="208" t="s">
        <v>38</v>
      </c>
      <c r="O203" s="68"/>
      <c r="P203" s="177">
        <f>O203*H203</f>
        <v>0</v>
      </c>
      <c r="Q203" s="177">
        <v>0</v>
      </c>
      <c r="R203" s="177">
        <f>Q203*H203</f>
        <v>0</v>
      </c>
      <c r="S203" s="177">
        <v>0</v>
      </c>
      <c r="T203" s="178">
        <f>S203*H203</f>
        <v>0</v>
      </c>
      <c r="U203" s="31"/>
      <c r="V203" s="31"/>
      <c r="W203" s="31"/>
      <c r="X203" s="31"/>
      <c r="Y203" s="31"/>
      <c r="Z203" s="31"/>
      <c r="AA203" s="31"/>
      <c r="AB203" s="31"/>
      <c r="AC203" s="31"/>
      <c r="AD203" s="31"/>
      <c r="AE203" s="31"/>
      <c r="AR203" s="179" t="s">
        <v>285</v>
      </c>
      <c r="AT203" s="179" t="s">
        <v>260</v>
      </c>
      <c r="AU203" s="179" t="s">
        <v>80</v>
      </c>
      <c r="AY203" s="14" t="s">
        <v>185</v>
      </c>
      <c r="BE203" s="180">
        <f>IF(N203="základní",J203,0)</f>
        <v>0</v>
      </c>
      <c r="BF203" s="180">
        <f>IF(N203="snížená",J203,0)</f>
        <v>0</v>
      </c>
      <c r="BG203" s="180">
        <f>IF(N203="zákl. přenesená",J203,0)</f>
        <v>0</v>
      </c>
      <c r="BH203" s="180">
        <f>IF(N203="sníž. přenesená",J203,0)</f>
        <v>0</v>
      </c>
      <c r="BI203" s="180">
        <f>IF(N203="nulová",J203,0)</f>
        <v>0</v>
      </c>
      <c r="BJ203" s="14" t="s">
        <v>80</v>
      </c>
      <c r="BK203" s="180">
        <f>ROUND(I203*H203,2)</f>
        <v>0</v>
      </c>
      <c r="BL203" s="14" t="s">
        <v>285</v>
      </c>
      <c r="BM203" s="179" t="s">
        <v>873</v>
      </c>
    </row>
    <row r="204" spans="1:65" s="2" customFormat="1" ht="29.25">
      <c r="A204" s="31"/>
      <c r="B204" s="32"/>
      <c r="C204" s="33"/>
      <c r="D204" s="181" t="s">
        <v>188</v>
      </c>
      <c r="E204" s="33"/>
      <c r="F204" s="182" t="s">
        <v>621</v>
      </c>
      <c r="G204" s="33"/>
      <c r="H204" s="33"/>
      <c r="I204" s="183"/>
      <c r="J204" s="33"/>
      <c r="K204" s="33"/>
      <c r="L204" s="36"/>
      <c r="M204" s="184"/>
      <c r="N204" s="185"/>
      <c r="O204" s="68"/>
      <c r="P204" s="68"/>
      <c r="Q204" s="68"/>
      <c r="R204" s="68"/>
      <c r="S204" s="68"/>
      <c r="T204" s="69"/>
      <c r="U204" s="31"/>
      <c r="V204" s="31"/>
      <c r="W204" s="31"/>
      <c r="X204" s="31"/>
      <c r="Y204" s="31"/>
      <c r="Z204" s="31"/>
      <c r="AA204" s="31"/>
      <c r="AB204" s="31"/>
      <c r="AC204" s="31"/>
      <c r="AD204" s="31"/>
      <c r="AE204" s="31"/>
      <c r="AT204" s="14" t="s">
        <v>188</v>
      </c>
      <c r="AU204" s="14" t="s">
        <v>80</v>
      </c>
    </row>
    <row r="205" spans="1:65" s="2" customFormat="1" ht="24">
      <c r="A205" s="31"/>
      <c r="B205" s="32"/>
      <c r="C205" s="200" t="s">
        <v>358</v>
      </c>
      <c r="D205" s="200" t="s">
        <v>260</v>
      </c>
      <c r="E205" s="201" t="s">
        <v>623</v>
      </c>
      <c r="F205" s="202" t="s">
        <v>624</v>
      </c>
      <c r="G205" s="203" t="s">
        <v>182</v>
      </c>
      <c r="H205" s="204">
        <v>4</v>
      </c>
      <c r="I205" s="205"/>
      <c r="J205" s="206">
        <f>ROUND(I205*H205,2)</f>
        <v>0</v>
      </c>
      <c r="K205" s="202" t="s">
        <v>183</v>
      </c>
      <c r="L205" s="36"/>
      <c r="M205" s="207" t="s">
        <v>1</v>
      </c>
      <c r="N205" s="208" t="s">
        <v>38</v>
      </c>
      <c r="O205" s="68"/>
      <c r="P205" s="177">
        <f>O205*H205</f>
        <v>0</v>
      </c>
      <c r="Q205" s="177">
        <v>0</v>
      </c>
      <c r="R205" s="177">
        <f>Q205*H205</f>
        <v>0</v>
      </c>
      <c r="S205" s="177">
        <v>0</v>
      </c>
      <c r="T205" s="178">
        <f>S205*H205</f>
        <v>0</v>
      </c>
      <c r="U205" s="31"/>
      <c r="V205" s="31"/>
      <c r="W205" s="31"/>
      <c r="X205" s="31"/>
      <c r="Y205" s="31"/>
      <c r="Z205" s="31"/>
      <c r="AA205" s="31"/>
      <c r="AB205" s="31"/>
      <c r="AC205" s="31"/>
      <c r="AD205" s="31"/>
      <c r="AE205" s="31"/>
      <c r="AR205" s="179" t="s">
        <v>285</v>
      </c>
      <c r="AT205" s="179" t="s">
        <v>260</v>
      </c>
      <c r="AU205" s="179" t="s">
        <v>80</v>
      </c>
      <c r="AY205" s="14" t="s">
        <v>185</v>
      </c>
      <c r="BE205" s="180">
        <f>IF(N205="základní",J205,0)</f>
        <v>0</v>
      </c>
      <c r="BF205" s="180">
        <f>IF(N205="snížená",J205,0)</f>
        <v>0</v>
      </c>
      <c r="BG205" s="180">
        <f>IF(N205="zákl. přenesená",J205,0)</f>
        <v>0</v>
      </c>
      <c r="BH205" s="180">
        <f>IF(N205="sníž. přenesená",J205,0)</f>
        <v>0</v>
      </c>
      <c r="BI205" s="180">
        <f>IF(N205="nulová",J205,0)</f>
        <v>0</v>
      </c>
      <c r="BJ205" s="14" t="s">
        <v>80</v>
      </c>
      <c r="BK205" s="180">
        <f>ROUND(I205*H205,2)</f>
        <v>0</v>
      </c>
      <c r="BL205" s="14" t="s">
        <v>285</v>
      </c>
      <c r="BM205" s="179" t="s">
        <v>874</v>
      </c>
    </row>
    <row r="206" spans="1:65" s="2" customFormat="1" ht="29.25">
      <c r="A206" s="31"/>
      <c r="B206" s="32"/>
      <c r="C206" s="33"/>
      <c r="D206" s="181" t="s">
        <v>188</v>
      </c>
      <c r="E206" s="33"/>
      <c r="F206" s="182" t="s">
        <v>626</v>
      </c>
      <c r="G206" s="33"/>
      <c r="H206" s="33"/>
      <c r="I206" s="183"/>
      <c r="J206" s="33"/>
      <c r="K206" s="33"/>
      <c r="L206" s="36"/>
      <c r="M206" s="184"/>
      <c r="N206" s="185"/>
      <c r="O206" s="68"/>
      <c r="P206" s="68"/>
      <c r="Q206" s="68"/>
      <c r="R206" s="68"/>
      <c r="S206" s="68"/>
      <c r="T206" s="69"/>
      <c r="U206" s="31"/>
      <c r="V206" s="31"/>
      <c r="W206" s="31"/>
      <c r="X206" s="31"/>
      <c r="Y206" s="31"/>
      <c r="Z206" s="31"/>
      <c r="AA206" s="31"/>
      <c r="AB206" s="31"/>
      <c r="AC206" s="31"/>
      <c r="AD206" s="31"/>
      <c r="AE206" s="31"/>
      <c r="AT206" s="14" t="s">
        <v>188</v>
      </c>
      <c r="AU206" s="14" t="s">
        <v>80</v>
      </c>
    </row>
    <row r="207" spans="1:65" s="2" customFormat="1" ht="24">
      <c r="A207" s="31"/>
      <c r="B207" s="32"/>
      <c r="C207" s="200" t="s">
        <v>362</v>
      </c>
      <c r="D207" s="200" t="s">
        <v>260</v>
      </c>
      <c r="E207" s="201" t="s">
        <v>628</v>
      </c>
      <c r="F207" s="202" t="s">
        <v>629</v>
      </c>
      <c r="G207" s="203" t="s">
        <v>182</v>
      </c>
      <c r="H207" s="204">
        <v>1</v>
      </c>
      <c r="I207" s="205"/>
      <c r="J207" s="206">
        <f>ROUND(I207*H207,2)</f>
        <v>0</v>
      </c>
      <c r="K207" s="202" t="s">
        <v>183</v>
      </c>
      <c r="L207" s="36"/>
      <c r="M207" s="207" t="s">
        <v>1</v>
      </c>
      <c r="N207" s="208" t="s">
        <v>38</v>
      </c>
      <c r="O207" s="68"/>
      <c r="P207" s="177">
        <f>O207*H207</f>
        <v>0</v>
      </c>
      <c r="Q207" s="177">
        <v>0</v>
      </c>
      <c r="R207" s="177">
        <f>Q207*H207</f>
        <v>0</v>
      </c>
      <c r="S207" s="177">
        <v>0</v>
      </c>
      <c r="T207" s="178">
        <f>S207*H207</f>
        <v>0</v>
      </c>
      <c r="U207" s="31"/>
      <c r="V207" s="31"/>
      <c r="W207" s="31"/>
      <c r="X207" s="31"/>
      <c r="Y207" s="31"/>
      <c r="Z207" s="31"/>
      <c r="AA207" s="31"/>
      <c r="AB207" s="31"/>
      <c r="AC207" s="31"/>
      <c r="AD207" s="31"/>
      <c r="AE207" s="31"/>
      <c r="AR207" s="179" t="s">
        <v>285</v>
      </c>
      <c r="AT207" s="179" t="s">
        <v>260</v>
      </c>
      <c r="AU207" s="179" t="s">
        <v>80</v>
      </c>
      <c r="AY207" s="14" t="s">
        <v>185</v>
      </c>
      <c r="BE207" s="180">
        <f>IF(N207="základní",J207,0)</f>
        <v>0</v>
      </c>
      <c r="BF207" s="180">
        <f>IF(N207="snížená",J207,0)</f>
        <v>0</v>
      </c>
      <c r="BG207" s="180">
        <f>IF(N207="zákl. přenesená",J207,0)</f>
        <v>0</v>
      </c>
      <c r="BH207" s="180">
        <f>IF(N207="sníž. přenesená",J207,0)</f>
        <v>0</v>
      </c>
      <c r="BI207" s="180">
        <f>IF(N207="nulová",J207,0)</f>
        <v>0</v>
      </c>
      <c r="BJ207" s="14" t="s">
        <v>80</v>
      </c>
      <c r="BK207" s="180">
        <f>ROUND(I207*H207,2)</f>
        <v>0</v>
      </c>
      <c r="BL207" s="14" t="s">
        <v>285</v>
      </c>
      <c r="BM207" s="179" t="s">
        <v>875</v>
      </c>
    </row>
    <row r="208" spans="1:65" s="2" customFormat="1" ht="39">
      <c r="A208" s="31"/>
      <c r="B208" s="32"/>
      <c r="C208" s="33"/>
      <c r="D208" s="181" t="s">
        <v>188</v>
      </c>
      <c r="E208" s="33"/>
      <c r="F208" s="182" t="s">
        <v>631</v>
      </c>
      <c r="G208" s="33"/>
      <c r="H208" s="33"/>
      <c r="I208" s="183"/>
      <c r="J208" s="33"/>
      <c r="K208" s="33"/>
      <c r="L208" s="36"/>
      <c r="M208" s="184"/>
      <c r="N208" s="185"/>
      <c r="O208" s="68"/>
      <c r="P208" s="68"/>
      <c r="Q208" s="68"/>
      <c r="R208" s="68"/>
      <c r="S208" s="68"/>
      <c r="T208" s="69"/>
      <c r="U208" s="31"/>
      <c r="V208" s="31"/>
      <c r="W208" s="31"/>
      <c r="X208" s="31"/>
      <c r="Y208" s="31"/>
      <c r="Z208" s="31"/>
      <c r="AA208" s="31"/>
      <c r="AB208" s="31"/>
      <c r="AC208" s="31"/>
      <c r="AD208" s="31"/>
      <c r="AE208" s="31"/>
      <c r="AT208" s="14" t="s">
        <v>188</v>
      </c>
      <c r="AU208" s="14" t="s">
        <v>80</v>
      </c>
    </row>
    <row r="209" spans="1:65" s="2" customFormat="1" ht="16.5" customHeight="1">
      <c r="A209" s="31"/>
      <c r="B209" s="32"/>
      <c r="C209" s="200" t="s">
        <v>366</v>
      </c>
      <c r="D209" s="200" t="s">
        <v>260</v>
      </c>
      <c r="E209" s="201" t="s">
        <v>876</v>
      </c>
      <c r="F209" s="202" t="s">
        <v>877</v>
      </c>
      <c r="G209" s="203" t="s">
        <v>182</v>
      </c>
      <c r="H209" s="204">
        <v>2</v>
      </c>
      <c r="I209" s="205"/>
      <c r="J209" s="206">
        <f>ROUND(I209*H209,2)</f>
        <v>0</v>
      </c>
      <c r="K209" s="202" t="s">
        <v>183</v>
      </c>
      <c r="L209" s="36"/>
      <c r="M209" s="207" t="s">
        <v>1</v>
      </c>
      <c r="N209" s="208" t="s">
        <v>38</v>
      </c>
      <c r="O209" s="68"/>
      <c r="P209" s="177">
        <f>O209*H209</f>
        <v>0</v>
      </c>
      <c r="Q209" s="177">
        <v>0</v>
      </c>
      <c r="R209" s="177">
        <f>Q209*H209</f>
        <v>0</v>
      </c>
      <c r="S209" s="177">
        <v>0</v>
      </c>
      <c r="T209" s="178">
        <f>S209*H209</f>
        <v>0</v>
      </c>
      <c r="U209" s="31"/>
      <c r="V209" s="31"/>
      <c r="W209" s="31"/>
      <c r="X209" s="31"/>
      <c r="Y209" s="31"/>
      <c r="Z209" s="31"/>
      <c r="AA209" s="31"/>
      <c r="AB209" s="31"/>
      <c r="AC209" s="31"/>
      <c r="AD209" s="31"/>
      <c r="AE209" s="31"/>
      <c r="AR209" s="179" t="s">
        <v>285</v>
      </c>
      <c r="AT209" s="179" t="s">
        <v>260</v>
      </c>
      <c r="AU209" s="179" t="s">
        <v>80</v>
      </c>
      <c r="AY209" s="14" t="s">
        <v>185</v>
      </c>
      <c r="BE209" s="180">
        <f>IF(N209="základní",J209,0)</f>
        <v>0</v>
      </c>
      <c r="BF209" s="180">
        <f>IF(N209="snížená",J209,0)</f>
        <v>0</v>
      </c>
      <c r="BG209" s="180">
        <f>IF(N209="zákl. přenesená",J209,0)</f>
        <v>0</v>
      </c>
      <c r="BH209" s="180">
        <f>IF(N209="sníž. přenesená",J209,0)</f>
        <v>0</v>
      </c>
      <c r="BI209" s="180">
        <f>IF(N209="nulová",J209,0)</f>
        <v>0</v>
      </c>
      <c r="BJ209" s="14" t="s">
        <v>80</v>
      </c>
      <c r="BK209" s="180">
        <f>ROUND(I209*H209,2)</f>
        <v>0</v>
      </c>
      <c r="BL209" s="14" t="s">
        <v>285</v>
      </c>
      <c r="BM209" s="179" t="s">
        <v>878</v>
      </c>
    </row>
    <row r="210" spans="1:65" s="2" customFormat="1" ht="29.25">
      <c r="A210" s="31"/>
      <c r="B210" s="32"/>
      <c r="C210" s="33"/>
      <c r="D210" s="181" t="s">
        <v>188</v>
      </c>
      <c r="E210" s="33"/>
      <c r="F210" s="182" t="s">
        <v>879</v>
      </c>
      <c r="G210" s="33"/>
      <c r="H210" s="33"/>
      <c r="I210" s="183"/>
      <c r="J210" s="33"/>
      <c r="K210" s="33"/>
      <c r="L210" s="36"/>
      <c r="M210" s="184"/>
      <c r="N210" s="185"/>
      <c r="O210" s="68"/>
      <c r="P210" s="68"/>
      <c r="Q210" s="68"/>
      <c r="R210" s="68"/>
      <c r="S210" s="68"/>
      <c r="T210" s="69"/>
      <c r="U210" s="31"/>
      <c r="V210" s="31"/>
      <c r="W210" s="31"/>
      <c r="X210" s="31"/>
      <c r="Y210" s="31"/>
      <c r="Z210" s="31"/>
      <c r="AA210" s="31"/>
      <c r="AB210" s="31"/>
      <c r="AC210" s="31"/>
      <c r="AD210" s="31"/>
      <c r="AE210" s="31"/>
      <c r="AT210" s="14" t="s">
        <v>188</v>
      </c>
      <c r="AU210" s="14" t="s">
        <v>80</v>
      </c>
    </row>
    <row r="211" spans="1:65" s="2" customFormat="1" ht="16.5" customHeight="1">
      <c r="A211" s="31"/>
      <c r="B211" s="32"/>
      <c r="C211" s="200" t="s">
        <v>370</v>
      </c>
      <c r="D211" s="200" t="s">
        <v>260</v>
      </c>
      <c r="E211" s="201" t="s">
        <v>633</v>
      </c>
      <c r="F211" s="202" t="s">
        <v>634</v>
      </c>
      <c r="G211" s="203" t="s">
        <v>182</v>
      </c>
      <c r="H211" s="204">
        <v>4</v>
      </c>
      <c r="I211" s="205"/>
      <c r="J211" s="206">
        <f>ROUND(I211*H211,2)</f>
        <v>0</v>
      </c>
      <c r="K211" s="202" t="s">
        <v>183</v>
      </c>
      <c r="L211" s="36"/>
      <c r="M211" s="207" t="s">
        <v>1</v>
      </c>
      <c r="N211" s="208" t="s">
        <v>38</v>
      </c>
      <c r="O211" s="68"/>
      <c r="P211" s="177">
        <f>O211*H211</f>
        <v>0</v>
      </c>
      <c r="Q211" s="177">
        <v>0</v>
      </c>
      <c r="R211" s="177">
        <f>Q211*H211</f>
        <v>0</v>
      </c>
      <c r="S211" s="177">
        <v>0</v>
      </c>
      <c r="T211" s="178">
        <f>S211*H211</f>
        <v>0</v>
      </c>
      <c r="U211" s="31"/>
      <c r="V211" s="31"/>
      <c r="W211" s="31"/>
      <c r="X211" s="31"/>
      <c r="Y211" s="31"/>
      <c r="Z211" s="31"/>
      <c r="AA211" s="31"/>
      <c r="AB211" s="31"/>
      <c r="AC211" s="31"/>
      <c r="AD211" s="31"/>
      <c r="AE211" s="31"/>
      <c r="AR211" s="179" t="s">
        <v>285</v>
      </c>
      <c r="AT211" s="179" t="s">
        <v>260</v>
      </c>
      <c r="AU211" s="179" t="s">
        <v>80</v>
      </c>
      <c r="AY211" s="14" t="s">
        <v>185</v>
      </c>
      <c r="BE211" s="180">
        <f>IF(N211="základní",J211,0)</f>
        <v>0</v>
      </c>
      <c r="BF211" s="180">
        <f>IF(N211="snížená",J211,0)</f>
        <v>0</v>
      </c>
      <c r="BG211" s="180">
        <f>IF(N211="zákl. přenesená",J211,0)</f>
        <v>0</v>
      </c>
      <c r="BH211" s="180">
        <f>IF(N211="sníž. přenesená",J211,0)</f>
        <v>0</v>
      </c>
      <c r="BI211" s="180">
        <f>IF(N211="nulová",J211,0)</f>
        <v>0</v>
      </c>
      <c r="BJ211" s="14" t="s">
        <v>80</v>
      </c>
      <c r="BK211" s="180">
        <f>ROUND(I211*H211,2)</f>
        <v>0</v>
      </c>
      <c r="BL211" s="14" t="s">
        <v>285</v>
      </c>
      <c r="BM211" s="179" t="s">
        <v>880</v>
      </c>
    </row>
    <row r="212" spans="1:65" s="2" customFormat="1" ht="48.75">
      <c r="A212" s="31"/>
      <c r="B212" s="32"/>
      <c r="C212" s="33"/>
      <c r="D212" s="181" t="s">
        <v>188</v>
      </c>
      <c r="E212" s="33"/>
      <c r="F212" s="182" t="s">
        <v>636</v>
      </c>
      <c r="G212" s="33"/>
      <c r="H212" s="33"/>
      <c r="I212" s="183"/>
      <c r="J212" s="33"/>
      <c r="K212" s="33"/>
      <c r="L212" s="36"/>
      <c r="M212" s="209"/>
      <c r="N212" s="210"/>
      <c r="O212" s="211"/>
      <c r="P212" s="211"/>
      <c r="Q212" s="211"/>
      <c r="R212" s="211"/>
      <c r="S212" s="211"/>
      <c r="T212" s="212"/>
      <c r="U212" s="31"/>
      <c r="V212" s="31"/>
      <c r="W212" s="31"/>
      <c r="X212" s="31"/>
      <c r="Y212" s="31"/>
      <c r="Z212" s="31"/>
      <c r="AA212" s="31"/>
      <c r="AB212" s="31"/>
      <c r="AC212" s="31"/>
      <c r="AD212" s="31"/>
      <c r="AE212" s="31"/>
      <c r="AT212" s="14" t="s">
        <v>188</v>
      </c>
      <c r="AU212" s="14" t="s">
        <v>80</v>
      </c>
    </row>
    <row r="213" spans="1:65" s="2" customFormat="1" ht="6.95" customHeight="1">
      <c r="A213" s="31"/>
      <c r="B213" s="51"/>
      <c r="C213" s="52"/>
      <c r="D213" s="52"/>
      <c r="E213" s="52"/>
      <c r="F213" s="52"/>
      <c r="G213" s="52"/>
      <c r="H213" s="52"/>
      <c r="I213" s="52"/>
      <c r="J213" s="52"/>
      <c r="K213" s="52"/>
      <c r="L213" s="36"/>
      <c r="M213" s="31"/>
      <c r="O213" s="31"/>
      <c r="P213" s="31"/>
      <c r="Q213" s="31"/>
      <c r="R213" s="31"/>
      <c r="S213" s="31"/>
      <c r="T213" s="31"/>
      <c r="U213" s="31"/>
      <c r="V213" s="31"/>
      <c r="W213" s="31"/>
      <c r="X213" s="31"/>
      <c r="Y213" s="31"/>
      <c r="Z213" s="31"/>
      <c r="AA213" s="31"/>
      <c r="AB213" s="31"/>
      <c r="AC213" s="31"/>
      <c r="AD213" s="31"/>
      <c r="AE213" s="31"/>
    </row>
  </sheetData>
  <sheetProtection algorithmName="SHA-512" hashValue="/ySQZOnbZ90Yl5E79IX1NsKoAIveoYmVvqVUwWTBmg25oehoYQ3YNzbky25/7iBtwAeSzScJ5vX6PR8yGeGqzQ==" saltValue="eQPxLeEZI36h4OKgliOHWHmmFtmo1oc1DCC8ZxMEO9iYJRf4pUmAv5vAjywgEaMPhhr0do+Nrs027NrVapIKUQ==" spinCount="100000" sheet="1" objects="1" scenarios="1" formatColumns="0" formatRows="0" autoFilter="0"/>
  <autoFilter ref="C120:K212"/>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100</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2" customFormat="1" ht="12" customHeight="1">
      <c r="A8" s="31"/>
      <c r="B8" s="36"/>
      <c r="C8" s="31"/>
      <c r="D8" s="116" t="s">
        <v>156</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69" t="s">
        <v>881</v>
      </c>
      <c r="F9" s="268"/>
      <c r="G9" s="268"/>
      <c r="H9" s="268"/>
      <c r="I9" s="31"/>
      <c r="J9" s="31"/>
      <c r="K9" s="31"/>
      <c r="L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16" t="s">
        <v>18</v>
      </c>
      <c r="E11" s="31"/>
      <c r="F11" s="107" t="s">
        <v>1</v>
      </c>
      <c r="G11" s="31"/>
      <c r="H11" s="31"/>
      <c r="I11" s="116" t="s">
        <v>19</v>
      </c>
      <c r="J11" s="107" t="s">
        <v>1</v>
      </c>
      <c r="K11" s="31"/>
      <c r="L11" s="48"/>
      <c r="S11" s="31"/>
      <c r="T11" s="31"/>
      <c r="U11" s="31"/>
      <c r="V11" s="31"/>
      <c r="W11" s="31"/>
      <c r="X11" s="31"/>
      <c r="Y11" s="31"/>
      <c r="Z11" s="31"/>
      <c r="AA11" s="31"/>
      <c r="AB11" s="31"/>
      <c r="AC11" s="31"/>
      <c r="AD11" s="31"/>
      <c r="AE11" s="31"/>
    </row>
    <row r="12" spans="1:46" s="2" customFormat="1" ht="12" customHeight="1">
      <c r="A12" s="31"/>
      <c r="B12" s="36"/>
      <c r="C12" s="31"/>
      <c r="D12" s="116" t="s">
        <v>20</v>
      </c>
      <c r="E12" s="31"/>
      <c r="F12" s="107" t="s">
        <v>21</v>
      </c>
      <c r="G12" s="31"/>
      <c r="H12" s="31"/>
      <c r="I12" s="116" t="s">
        <v>22</v>
      </c>
      <c r="J12" s="117">
        <f>'Rekapitulace stavby'!AN8</f>
        <v>0</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16" t="s">
        <v>23</v>
      </c>
      <c r="E14" s="31"/>
      <c r="F14" s="31"/>
      <c r="G14" s="31"/>
      <c r="H14" s="31"/>
      <c r="I14" s="116" t="s">
        <v>24</v>
      </c>
      <c r="J14" s="107"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07" t="str">
        <f>IF('Rekapitulace stavby'!E11="","",'Rekapitulace stavby'!E11)</f>
        <v xml:space="preserve"> </v>
      </c>
      <c r="F15" s="31"/>
      <c r="G15" s="31"/>
      <c r="H15" s="31"/>
      <c r="I15" s="116" t="s">
        <v>26</v>
      </c>
      <c r="J15" s="107"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16" t="s">
        <v>27</v>
      </c>
      <c r="E17" s="31"/>
      <c r="F17" s="31"/>
      <c r="G17" s="31"/>
      <c r="H17" s="31"/>
      <c r="I17" s="116" t="s">
        <v>24</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70" t="str">
        <f>'Rekapitulace stavby'!E14</f>
        <v>Vyplň údaj</v>
      </c>
      <c r="F18" s="271"/>
      <c r="G18" s="271"/>
      <c r="H18" s="271"/>
      <c r="I18" s="116" t="s">
        <v>26</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16" t="s">
        <v>29</v>
      </c>
      <c r="E20" s="31"/>
      <c r="F20" s="31"/>
      <c r="G20" s="31"/>
      <c r="H20" s="31"/>
      <c r="I20" s="116" t="s">
        <v>24</v>
      </c>
      <c r="J20" s="107"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07" t="str">
        <f>IF('Rekapitulace stavby'!E17="","",'Rekapitulace stavby'!E17)</f>
        <v xml:space="preserve"> </v>
      </c>
      <c r="F21" s="31"/>
      <c r="G21" s="31"/>
      <c r="H21" s="31"/>
      <c r="I21" s="116" t="s">
        <v>26</v>
      </c>
      <c r="J21" s="107"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16" t="s">
        <v>31</v>
      </c>
      <c r="E23" s="31"/>
      <c r="F23" s="31"/>
      <c r="G23" s="31"/>
      <c r="H23" s="31"/>
      <c r="I23" s="116" t="s">
        <v>24</v>
      </c>
      <c r="J23" s="107"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07" t="str">
        <f>IF('Rekapitulace stavby'!E20="","",'Rekapitulace stavby'!E20)</f>
        <v xml:space="preserve"> </v>
      </c>
      <c r="F24" s="31"/>
      <c r="G24" s="31"/>
      <c r="H24" s="31"/>
      <c r="I24" s="116" t="s">
        <v>26</v>
      </c>
      <c r="J24" s="107"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16" t="s">
        <v>32</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18"/>
      <c r="B27" s="119"/>
      <c r="C27" s="118"/>
      <c r="D27" s="118"/>
      <c r="E27" s="272" t="s">
        <v>1</v>
      </c>
      <c r="F27" s="272"/>
      <c r="G27" s="272"/>
      <c r="H27" s="272"/>
      <c r="I27" s="118"/>
      <c r="J27" s="118"/>
      <c r="K27" s="118"/>
      <c r="L27" s="120"/>
      <c r="S27" s="118"/>
      <c r="T27" s="118"/>
      <c r="U27" s="118"/>
      <c r="V27" s="118"/>
      <c r="W27" s="118"/>
      <c r="X27" s="118"/>
      <c r="Y27" s="118"/>
      <c r="Z27" s="118"/>
      <c r="AA27" s="118"/>
      <c r="AB27" s="118"/>
      <c r="AC27" s="118"/>
      <c r="AD27" s="118"/>
      <c r="AE27" s="118"/>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21"/>
      <c r="E29" s="121"/>
      <c r="F29" s="121"/>
      <c r="G29" s="121"/>
      <c r="H29" s="121"/>
      <c r="I29" s="121"/>
      <c r="J29" s="121"/>
      <c r="K29" s="121"/>
      <c r="L29" s="48"/>
      <c r="S29" s="31"/>
      <c r="T29" s="31"/>
      <c r="U29" s="31"/>
      <c r="V29" s="31"/>
      <c r="W29" s="31"/>
      <c r="X29" s="31"/>
      <c r="Y29" s="31"/>
      <c r="Z29" s="31"/>
      <c r="AA29" s="31"/>
      <c r="AB29" s="31"/>
      <c r="AC29" s="31"/>
      <c r="AD29" s="31"/>
      <c r="AE29" s="31"/>
    </row>
    <row r="30" spans="1:31" s="2" customFormat="1" ht="25.35" customHeight="1">
      <c r="A30" s="31"/>
      <c r="B30" s="36"/>
      <c r="C30" s="31"/>
      <c r="D30" s="122" t="s">
        <v>33</v>
      </c>
      <c r="E30" s="31"/>
      <c r="F30" s="31"/>
      <c r="G30" s="31"/>
      <c r="H30" s="31"/>
      <c r="I30" s="31"/>
      <c r="J30" s="123">
        <f>ROUND(J117,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24" t="s">
        <v>35</v>
      </c>
      <c r="G32" s="31"/>
      <c r="H32" s="31"/>
      <c r="I32" s="124" t="s">
        <v>34</v>
      </c>
      <c r="J32" s="124" t="s">
        <v>36</v>
      </c>
      <c r="K32" s="31"/>
      <c r="L32" s="48"/>
      <c r="S32" s="31"/>
      <c r="T32" s="31"/>
      <c r="U32" s="31"/>
      <c r="V32" s="31"/>
      <c r="W32" s="31"/>
      <c r="X32" s="31"/>
      <c r="Y32" s="31"/>
      <c r="Z32" s="31"/>
      <c r="AA32" s="31"/>
      <c r="AB32" s="31"/>
      <c r="AC32" s="31"/>
      <c r="AD32" s="31"/>
      <c r="AE32" s="31"/>
    </row>
    <row r="33" spans="1:31" s="2" customFormat="1" ht="14.45" customHeight="1">
      <c r="A33" s="31"/>
      <c r="B33" s="36"/>
      <c r="C33" s="31"/>
      <c r="D33" s="125" t="s">
        <v>37</v>
      </c>
      <c r="E33" s="116" t="s">
        <v>38</v>
      </c>
      <c r="F33" s="126">
        <f>ROUND((SUM(BE117:BE132)),  2)</f>
        <v>0</v>
      </c>
      <c r="G33" s="31"/>
      <c r="H33" s="31"/>
      <c r="I33" s="127">
        <v>0.21</v>
      </c>
      <c r="J33" s="126">
        <f>ROUND(((SUM(BE117:BE132))*I33),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16" t="s">
        <v>39</v>
      </c>
      <c r="F34" s="126">
        <f>ROUND((SUM(BF117:BF132)),  2)</f>
        <v>0</v>
      </c>
      <c r="G34" s="31"/>
      <c r="H34" s="31"/>
      <c r="I34" s="127">
        <v>0.15</v>
      </c>
      <c r="J34" s="126">
        <f>ROUND(((SUM(BF117:BF132))*I34),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16" t="s">
        <v>40</v>
      </c>
      <c r="F35" s="126">
        <f>ROUND((SUM(BG117:BG132)),  2)</f>
        <v>0</v>
      </c>
      <c r="G35" s="31"/>
      <c r="H35" s="31"/>
      <c r="I35" s="127">
        <v>0.21</v>
      </c>
      <c r="J35" s="126">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16" t="s">
        <v>41</v>
      </c>
      <c r="F36" s="126">
        <f>ROUND((SUM(BH117:BH132)),  2)</f>
        <v>0</v>
      </c>
      <c r="G36" s="31"/>
      <c r="H36" s="31"/>
      <c r="I36" s="127">
        <v>0.15</v>
      </c>
      <c r="J36" s="126">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42</v>
      </c>
      <c r="F37" s="126">
        <f>ROUND((SUM(BI117:BI132)),  2)</f>
        <v>0</v>
      </c>
      <c r="G37" s="31"/>
      <c r="H37" s="31"/>
      <c r="I37" s="127">
        <v>0</v>
      </c>
      <c r="J37" s="126">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28"/>
      <c r="D39" s="129" t="s">
        <v>43</v>
      </c>
      <c r="E39" s="130"/>
      <c r="F39" s="130"/>
      <c r="G39" s="131" t="s">
        <v>44</v>
      </c>
      <c r="H39" s="132" t="s">
        <v>45</v>
      </c>
      <c r="I39" s="130"/>
      <c r="J39" s="133">
        <f>SUM(J30:J37)</f>
        <v>0</v>
      </c>
      <c r="K39" s="134"/>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47"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47"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156</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customHeight="1">
      <c r="A87" s="31"/>
      <c r="B87" s="32"/>
      <c r="C87" s="33"/>
      <c r="D87" s="33"/>
      <c r="E87" s="221" t="str">
        <f>E9</f>
        <v>PS 02 - VON pro opravu zabezpečovacího zařízení</v>
      </c>
      <c r="F87" s="275"/>
      <c r="G87" s="275"/>
      <c r="H87" s="275"/>
      <c r="I87" s="33"/>
      <c r="J87" s="33"/>
      <c r="K87" s="33"/>
      <c r="L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Tlumačov</v>
      </c>
      <c r="G89" s="33"/>
      <c r="H89" s="33"/>
      <c r="I89" s="26" t="s">
        <v>22</v>
      </c>
      <c r="J89" s="63">
        <f>IF(J12="","",J12)</f>
        <v>0</v>
      </c>
      <c r="K89" s="33"/>
      <c r="L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customHeight="1">
      <c r="A91" s="31"/>
      <c r="B91" s="32"/>
      <c r="C91" s="26" t="s">
        <v>23</v>
      </c>
      <c r="D91" s="33"/>
      <c r="E91" s="33"/>
      <c r="F91" s="24" t="str">
        <f>E15</f>
        <v xml:space="preserve"> </v>
      </c>
      <c r="G91" s="33"/>
      <c r="H91" s="33"/>
      <c r="I91" s="26" t="s">
        <v>29</v>
      </c>
      <c r="J91" s="29" t="str">
        <f>E21</f>
        <v xml:space="preserve"> </v>
      </c>
      <c r="K91" s="33"/>
      <c r="L91" s="48"/>
      <c r="S91" s="31"/>
      <c r="T91" s="31"/>
      <c r="U91" s="31"/>
      <c r="V91" s="31"/>
      <c r="W91" s="31"/>
      <c r="X91" s="31"/>
      <c r="Y91" s="31"/>
      <c r="Z91" s="31"/>
      <c r="AA91" s="31"/>
      <c r="AB91" s="31"/>
      <c r="AC91" s="31"/>
      <c r="AD91" s="31"/>
      <c r="AE91" s="31"/>
    </row>
    <row r="92" spans="1:47" s="2" customFormat="1" ht="15.2" customHeight="1">
      <c r="A92" s="31"/>
      <c r="B92" s="32"/>
      <c r="C92" s="26" t="s">
        <v>27</v>
      </c>
      <c r="D92" s="33"/>
      <c r="E92" s="33"/>
      <c r="F92" s="24" t="str">
        <f>IF(E18="","",E18)</f>
        <v>Vyplň údaj</v>
      </c>
      <c r="G92" s="33"/>
      <c r="H92" s="33"/>
      <c r="I92" s="26" t="s">
        <v>31</v>
      </c>
      <c r="J92" s="29" t="str">
        <f>E24</f>
        <v xml:space="preserve"> </v>
      </c>
      <c r="K92" s="33"/>
      <c r="L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46" t="s">
        <v>161</v>
      </c>
      <c r="D94" s="147"/>
      <c r="E94" s="147"/>
      <c r="F94" s="147"/>
      <c r="G94" s="147"/>
      <c r="H94" s="147"/>
      <c r="I94" s="147"/>
      <c r="J94" s="148" t="s">
        <v>162</v>
      </c>
      <c r="K94" s="147"/>
      <c r="L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customHeight="1">
      <c r="A96" s="31"/>
      <c r="B96" s="32"/>
      <c r="C96" s="149" t="s">
        <v>163</v>
      </c>
      <c r="D96" s="33"/>
      <c r="E96" s="33"/>
      <c r="F96" s="33"/>
      <c r="G96" s="33"/>
      <c r="H96" s="33"/>
      <c r="I96" s="33"/>
      <c r="J96" s="81">
        <f>J117</f>
        <v>0</v>
      </c>
      <c r="K96" s="33"/>
      <c r="L96" s="48"/>
      <c r="S96" s="31"/>
      <c r="T96" s="31"/>
      <c r="U96" s="31"/>
      <c r="V96" s="31"/>
      <c r="W96" s="31"/>
      <c r="X96" s="31"/>
      <c r="Y96" s="31"/>
      <c r="Z96" s="31"/>
      <c r="AA96" s="31"/>
      <c r="AB96" s="31"/>
      <c r="AC96" s="31"/>
      <c r="AD96" s="31"/>
      <c r="AE96" s="31"/>
      <c r="AU96" s="14" t="s">
        <v>164</v>
      </c>
    </row>
    <row r="97" spans="1:31" s="9" customFormat="1" ht="24.95" customHeight="1">
      <c r="B97" s="150"/>
      <c r="C97" s="151"/>
      <c r="D97" s="152" t="s">
        <v>882</v>
      </c>
      <c r="E97" s="153"/>
      <c r="F97" s="153"/>
      <c r="G97" s="153"/>
      <c r="H97" s="153"/>
      <c r="I97" s="153"/>
      <c r="J97" s="154">
        <f>J118</f>
        <v>0</v>
      </c>
      <c r="K97" s="151"/>
      <c r="L97" s="155"/>
    </row>
    <row r="98" spans="1:31" s="2" customFormat="1" ht="21.75" customHeight="1">
      <c r="A98" s="31"/>
      <c r="B98" s="32"/>
      <c r="C98" s="33"/>
      <c r="D98" s="33"/>
      <c r="E98" s="33"/>
      <c r="F98" s="33"/>
      <c r="G98" s="33"/>
      <c r="H98" s="33"/>
      <c r="I98" s="33"/>
      <c r="J98" s="33"/>
      <c r="K98" s="33"/>
      <c r="L98" s="48"/>
      <c r="S98" s="31"/>
      <c r="T98" s="31"/>
      <c r="U98" s="31"/>
      <c r="V98" s="31"/>
      <c r="W98" s="31"/>
      <c r="X98" s="31"/>
      <c r="Y98" s="31"/>
      <c r="Z98" s="31"/>
      <c r="AA98" s="31"/>
      <c r="AB98" s="31"/>
      <c r="AC98" s="31"/>
      <c r="AD98" s="31"/>
      <c r="AE98" s="31"/>
    </row>
    <row r="99" spans="1:31" s="2" customFormat="1" ht="6.95" customHeight="1">
      <c r="A99" s="31"/>
      <c r="B99" s="51"/>
      <c r="C99" s="52"/>
      <c r="D99" s="52"/>
      <c r="E99" s="52"/>
      <c r="F99" s="52"/>
      <c r="G99" s="52"/>
      <c r="H99" s="52"/>
      <c r="I99" s="52"/>
      <c r="J99" s="52"/>
      <c r="K99" s="52"/>
      <c r="L99" s="48"/>
      <c r="S99" s="31"/>
      <c r="T99" s="31"/>
      <c r="U99" s="31"/>
      <c r="V99" s="31"/>
      <c r="W99" s="31"/>
      <c r="X99" s="31"/>
      <c r="Y99" s="31"/>
      <c r="Z99" s="31"/>
      <c r="AA99" s="31"/>
      <c r="AB99" s="31"/>
      <c r="AC99" s="31"/>
      <c r="AD99" s="31"/>
      <c r="AE99" s="31"/>
    </row>
    <row r="103" spans="1:31" s="2" customFormat="1" ht="6.95" customHeight="1">
      <c r="A103" s="31"/>
      <c r="B103" s="53"/>
      <c r="C103" s="54"/>
      <c r="D103" s="54"/>
      <c r="E103" s="54"/>
      <c r="F103" s="54"/>
      <c r="G103" s="54"/>
      <c r="H103" s="54"/>
      <c r="I103" s="54"/>
      <c r="J103" s="54"/>
      <c r="K103" s="54"/>
      <c r="L103" s="48"/>
      <c r="S103" s="31"/>
      <c r="T103" s="31"/>
      <c r="U103" s="31"/>
      <c r="V103" s="31"/>
      <c r="W103" s="31"/>
      <c r="X103" s="31"/>
      <c r="Y103" s="31"/>
      <c r="Z103" s="31"/>
      <c r="AA103" s="31"/>
      <c r="AB103" s="31"/>
      <c r="AC103" s="31"/>
      <c r="AD103" s="31"/>
      <c r="AE103" s="31"/>
    </row>
    <row r="104" spans="1:31" s="2" customFormat="1" ht="24.95" customHeight="1">
      <c r="A104" s="31"/>
      <c r="B104" s="32"/>
      <c r="C104" s="20" t="s">
        <v>166</v>
      </c>
      <c r="D104" s="33"/>
      <c r="E104" s="33"/>
      <c r="F104" s="33"/>
      <c r="G104" s="33"/>
      <c r="H104" s="33"/>
      <c r="I104" s="33"/>
      <c r="J104" s="33"/>
      <c r="K104" s="33"/>
      <c r="L104" s="48"/>
      <c r="S104" s="31"/>
      <c r="T104" s="31"/>
      <c r="U104" s="31"/>
      <c r="V104" s="31"/>
      <c r="W104" s="31"/>
      <c r="X104" s="31"/>
      <c r="Y104" s="31"/>
      <c r="Z104" s="31"/>
      <c r="AA104" s="31"/>
      <c r="AB104" s="31"/>
      <c r="AC104" s="31"/>
      <c r="AD104" s="31"/>
      <c r="AE104" s="31"/>
    </row>
    <row r="105" spans="1:31" s="2" customFormat="1" ht="6.95" customHeight="1">
      <c r="A105" s="31"/>
      <c r="B105" s="32"/>
      <c r="C105" s="33"/>
      <c r="D105" s="33"/>
      <c r="E105" s="33"/>
      <c r="F105" s="33"/>
      <c r="G105" s="33"/>
      <c r="H105" s="33"/>
      <c r="I105" s="33"/>
      <c r="J105" s="33"/>
      <c r="K105" s="33"/>
      <c r="L105" s="48"/>
      <c r="S105" s="31"/>
      <c r="T105" s="31"/>
      <c r="U105" s="31"/>
      <c r="V105" s="31"/>
      <c r="W105" s="31"/>
      <c r="X105" s="31"/>
      <c r="Y105" s="31"/>
      <c r="Z105" s="31"/>
      <c r="AA105" s="31"/>
      <c r="AB105" s="31"/>
      <c r="AC105" s="31"/>
      <c r="AD105" s="31"/>
      <c r="AE105" s="31"/>
    </row>
    <row r="106" spans="1:31" s="2" customFormat="1" ht="12" customHeight="1">
      <c r="A106" s="31"/>
      <c r="B106" s="32"/>
      <c r="C106" s="26" t="s">
        <v>16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31" s="2" customFormat="1" ht="16.5" customHeight="1">
      <c r="A107" s="31"/>
      <c r="B107" s="32"/>
      <c r="C107" s="33"/>
      <c r="D107" s="33"/>
      <c r="E107" s="273" t="str">
        <f>E7</f>
        <v>Oprava zabezpečovacího zařízení v ŽST Tlumačov</v>
      </c>
      <c r="F107" s="274"/>
      <c r="G107" s="274"/>
      <c r="H107" s="274"/>
      <c r="I107" s="33"/>
      <c r="J107" s="33"/>
      <c r="K107" s="33"/>
      <c r="L107" s="48"/>
      <c r="S107" s="31"/>
      <c r="T107" s="31"/>
      <c r="U107" s="31"/>
      <c r="V107" s="31"/>
      <c r="W107" s="31"/>
      <c r="X107" s="31"/>
      <c r="Y107" s="31"/>
      <c r="Z107" s="31"/>
      <c r="AA107" s="31"/>
      <c r="AB107" s="31"/>
      <c r="AC107" s="31"/>
      <c r="AD107" s="31"/>
      <c r="AE107" s="31"/>
    </row>
    <row r="108" spans="1:31" s="2" customFormat="1" ht="12" customHeight="1">
      <c r="A108" s="31"/>
      <c r="B108" s="32"/>
      <c r="C108" s="26" t="s">
        <v>156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31" s="2" customFormat="1" ht="16.5" customHeight="1">
      <c r="A109" s="31"/>
      <c r="B109" s="32"/>
      <c r="C109" s="33"/>
      <c r="D109" s="33"/>
      <c r="E109" s="221" t="str">
        <f>E9</f>
        <v>PS 02 - VON pro opravu zabezpečovacího zařízení</v>
      </c>
      <c r="F109" s="275"/>
      <c r="G109" s="275"/>
      <c r="H109" s="275"/>
      <c r="I109" s="33"/>
      <c r="J109" s="33"/>
      <c r="K109" s="33"/>
      <c r="L109" s="48"/>
      <c r="S109" s="31"/>
      <c r="T109" s="31"/>
      <c r="U109" s="31"/>
      <c r="V109" s="31"/>
      <c r="W109" s="31"/>
      <c r="X109" s="31"/>
      <c r="Y109" s="31"/>
      <c r="Z109" s="31"/>
      <c r="AA109" s="31"/>
      <c r="AB109" s="31"/>
      <c r="AC109" s="31"/>
      <c r="AD109" s="31"/>
      <c r="AE109" s="31"/>
    </row>
    <row r="110" spans="1:31" s="2" customFormat="1" ht="6.95" customHeight="1">
      <c r="A110" s="31"/>
      <c r="B110" s="32"/>
      <c r="C110" s="33"/>
      <c r="D110" s="33"/>
      <c r="E110" s="33"/>
      <c r="F110" s="33"/>
      <c r="G110" s="33"/>
      <c r="H110" s="33"/>
      <c r="I110" s="33"/>
      <c r="J110" s="33"/>
      <c r="K110" s="33"/>
      <c r="L110" s="48"/>
      <c r="S110" s="31"/>
      <c r="T110" s="31"/>
      <c r="U110" s="31"/>
      <c r="V110" s="31"/>
      <c r="W110" s="31"/>
      <c r="X110" s="31"/>
      <c r="Y110" s="31"/>
      <c r="Z110" s="31"/>
      <c r="AA110" s="31"/>
      <c r="AB110" s="31"/>
      <c r="AC110" s="31"/>
      <c r="AD110" s="31"/>
      <c r="AE110" s="31"/>
    </row>
    <row r="111" spans="1:31" s="2" customFormat="1" ht="12" customHeight="1">
      <c r="A111" s="31"/>
      <c r="B111" s="32"/>
      <c r="C111" s="26" t="s">
        <v>20</v>
      </c>
      <c r="D111" s="33"/>
      <c r="E111" s="33"/>
      <c r="F111" s="24" t="str">
        <f>F12</f>
        <v>Tlumačov</v>
      </c>
      <c r="G111" s="33"/>
      <c r="H111" s="33"/>
      <c r="I111" s="26" t="s">
        <v>22</v>
      </c>
      <c r="J111" s="63">
        <f>IF(J12="","",J12)</f>
        <v>0</v>
      </c>
      <c r="K111" s="33"/>
      <c r="L111" s="48"/>
      <c r="S111" s="31"/>
      <c r="T111" s="31"/>
      <c r="U111" s="31"/>
      <c r="V111" s="31"/>
      <c r="W111" s="31"/>
      <c r="X111" s="31"/>
      <c r="Y111" s="31"/>
      <c r="Z111" s="31"/>
      <c r="AA111" s="31"/>
      <c r="AB111" s="31"/>
      <c r="AC111" s="31"/>
      <c r="AD111" s="31"/>
      <c r="AE111" s="31"/>
    </row>
    <row r="112" spans="1:31" s="2" customFormat="1" ht="6.95" customHeight="1">
      <c r="A112" s="31"/>
      <c r="B112" s="32"/>
      <c r="C112" s="33"/>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5.2" customHeight="1">
      <c r="A113" s="31"/>
      <c r="B113" s="32"/>
      <c r="C113" s="26" t="s">
        <v>23</v>
      </c>
      <c r="D113" s="33"/>
      <c r="E113" s="33"/>
      <c r="F113" s="24" t="str">
        <f>E15</f>
        <v xml:space="preserve"> </v>
      </c>
      <c r="G113" s="33"/>
      <c r="H113" s="33"/>
      <c r="I113" s="26" t="s">
        <v>29</v>
      </c>
      <c r="J113" s="29" t="str">
        <f>E21</f>
        <v xml:space="preserve"> </v>
      </c>
      <c r="K113" s="33"/>
      <c r="L113" s="48"/>
      <c r="S113" s="31"/>
      <c r="T113" s="31"/>
      <c r="U113" s="31"/>
      <c r="V113" s="31"/>
      <c r="W113" s="31"/>
      <c r="X113" s="31"/>
      <c r="Y113" s="31"/>
      <c r="Z113" s="31"/>
      <c r="AA113" s="31"/>
      <c r="AB113" s="31"/>
      <c r="AC113" s="31"/>
      <c r="AD113" s="31"/>
      <c r="AE113" s="31"/>
    </row>
    <row r="114" spans="1:65" s="2" customFormat="1" ht="15.2" customHeight="1">
      <c r="A114" s="31"/>
      <c r="B114" s="32"/>
      <c r="C114" s="26" t="s">
        <v>27</v>
      </c>
      <c r="D114" s="33"/>
      <c r="E114" s="33"/>
      <c r="F114" s="24" t="str">
        <f>IF(E18="","",E18)</f>
        <v>Vyplň údaj</v>
      </c>
      <c r="G114" s="33"/>
      <c r="H114" s="33"/>
      <c r="I114" s="26" t="s">
        <v>31</v>
      </c>
      <c r="J114" s="29" t="str">
        <f>E24</f>
        <v xml:space="preserve"> </v>
      </c>
      <c r="K114" s="33"/>
      <c r="L114" s="48"/>
      <c r="S114" s="31"/>
      <c r="T114" s="31"/>
      <c r="U114" s="31"/>
      <c r="V114" s="31"/>
      <c r="W114" s="31"/>
      <c r="X114" s="31"/>
      <c r="Y114" s="31"/>
      <c r="Z114" s="31"/>
      <c r="AA114" s="31"/>
      <c r="AB114" s="31"/>
      <c r="AC114" s="31"/>
      <c r="AD114" s="31"/>
      <c r="AE114" s="31"/>
    </row>
    <row r="115" spans="1:65" s="2" customFormat="1" ht="10.35" customHeight="1">
      <c r="A115" s="31"/>
      <c r="B115" s="32"/>
      <c r="C115" s="33"/>
      <c r="D115" s="33"/>
      <c r="E115" s="33"/>
      <c r="F115" s="33"/>
      <c r="G115" s="33"/>
      <c r="H115" s="33"/>
      <c r="I115" s="33"/>
      <c r="J115" s="33"/>
      <c r="K115" s="33"/>
      <c r="L115" s="48"/>
      <c r="S115" s="31"/>
      <c r="T115" s="31"/>
      <c r="U115" s="31"/>
      <c r="V115" s="31"/>
      <c r="W115" s="31"/>
      <c r="X115" s="31"/>
      <c r="Y115" s="31"/>
      <c r="Z115" s="31"/>
      <c r="AA115" s="31"/>
      <c r="AB115" s="31"/>
      <c r="AC115" s="31"/>
      <c r="AD115" s="31"/>
      <c r="AE115" s="31"/>
    </row>
    <row r="116" spans="1:65" s="10" customFormat="1" ht="29.25" customHeight="1">
      <c r="A116" s="156"/>
      <c r="B116" s="157"/>
      <c r="C116" s="158" t="s">
        <v>167</v>
      </c>
      <c r="D116" s="159" t="s">
        <v>58</v>
      </c>
      <c r="E116" s="159" t="s">
        <v>54</v>
      </c>
      <c r="F116" s="159" t="s">
        <v>55</v>
      </c>
      <c r="G116" s="159" t="s">
        <v>168</v>
      </c>
      <c r="H116" s="159" t="s">
        <v>169</v>
      </c>
      <c r="I116" s="159" t="s">
        <v>170</v>
      </c>
      <c r="J116" s="159" t="s">
        <v>162</v>
      </c>
      <c r="K116" s="160" t="s">
        <v>171</v>
      </c>
      <c r="L116" s="161"/>
      <c r="M116" s="72" t="s">
        <v>1</v>
      </c>
      <c r="N116" s="73" t="s">
        <v>37</v>
      </c>
      <c r="O116" s="73" t="s">
        <v>172</v>
      </c>
      <c r="P116" s="73" t="s">
        <v>173</v>
      </c>
      <c r="Q116" s="73" t="s">
        <v>174</v>
      </c>
      <c r="R116" s="73" t="s">
        <v>175</v>
      </c>
      <c r="S116" s="73" t="s">
        <v>176</v>
      </c>
      <c r="T116" s="74" t="s">
        <v>177</v>
      </c>
      <c r="U116" s="156"/>
      <c r="V116" s="156"/>
      <c r="W116" s="156"/>
      <c r="X116" s="156"/>
      <c r="Y116" s="156"/>
      <c r="Z116" s="156"/>
      <c r="AA116" s="156"/>
      <c r="AB116" s="156"/>
      <c r="AC116" s="156"/>
      <c r="AD116" s="156"/>
      <c r="AE116" s="156"/>
    </row>
    <row r="117" spans="1:65" s="2" customFormat="1" ht="22.9" customHeight="1">
      <c r="A117" s="31"/>
      <c r="B117" s="32"/>
      <c r="C117" s="79" t="s">
        <v>178</v>
      </c>
      <c r="D117" s="33"/>
      <c r="E117" s="33"/>
      <c r="F117" s="33"/>
      <c r="G117" s="33"/>
      <c r="H117" s="33"/>
      <c r="I117" s="33"/>
      <c r="J117" s="162">
        <f>BK117</f>
        <v>0</v>
      </c>
      <c r="K117" s="33"/>
      <c r="L117" s="36"/>
      <c r="M117" s="75"/>
      <c r="N117" s="163"/>
      <c r="O117" s="76"/>
      <c r="P117" s="164">
        <f>P118</f>
        <v>0</v>
      </c>
      <c r="Q117" s="76"/>
      <c r="R117" s="164">
        <f>R118</f>
        <v>0</v>
      </c>
      <c r="S117" s="76"/>
      <c r="T117" s="165">
        <f>T118</f>
        <v>0</v>
      </c>
      <c r="U117" s="31"/>
      <c r="V117" s="31"/>
      <c r="W117" s="31"/>
      <c r="X117" s="31"/>
      <c r="Y117" s="31"/>
      <c r="Z117" s="31"/>
      <c r="AA117" s="31"/>
      <c r="AB117" s="31"/>
      <c r="AC117" s="31"/>
      <c r="AD117" s="31"/>
      <c r="AE117" s="31"/>
      <c r="AT117" s="14" t="s">
        <v>72</v>
      </c>
      <c r="AU117" s="14" t="s">
        <v>164</v>
      </c>
      <c r="BK117" s="166">
        <f>BK118</f>
        <v>0</v>
      </c>
    </row>
    <row r="118" spans="1:65" s="11" customFormat="1" ht="25.9" customHeight="1">
      <c r="B118" s="186"/>
      <c r="C118" s="187"/>
      <c r="D118" s="188" t="s">
        <v>72</v>
      </c>
      <c r="E118" s="189" t="s">
        <v>883</v>
      </c>
      <c r="F118" s="189" t="s">
        <v>884</v>
      </c>
      <c r="G118" s="187"/>
      <c r="H118" s="187"/>
      <c r="I118" s="190"/>
      <c r="J118" s="191">
        <f>BK118</f>
        <v>0</v>
      </c>
      <c r="K118" s="187"/>
      <c r="L118" s="192"/>
      <c r="M118" s="193"/>
      <c r="N118" s="194"/>
      <c r="O118" s="194"/>
      <c r="P118" s="195">
        <f>SUM(P119:P132)</f>
        <v>0</v>
      </c>
      <c r="Q118" s="194"/>
      <c r="R118" s="195">
        <f>SUM(R119:R132)</f>
        <v>0</v>
      </c>
      <c r="S118" s="194"/>
      <c r="T118" s="196">
        <f>SUM(T119:T132)</f>
        <v>0</v>
      </c>
      <c r="AR118" s="197" t="s">
        <v>199</v>
      </c>
      <c r="AT118" s="198" t="s">
        <v>72</v>
      </c>
      <c r="AU118" s="198" t="s">
        <v>73</v>
      </c>
      <c r="AY118" s="197" t="s">
        <v>185</v>
      </c>
      <c r="BK118" s="199">
        <f>SUM(BK119:BK132)</f>
        <v>0</v>
      </c>
    </row>
    <row r="119" spans="1:65" s="2" customFormat="1" ht="33" customHeight="1">
      <c r="A119" s="31"/>
      <c r="B119" s="32"/>
      <c r="C119" s="200" t="s">
        <v>80</v>
      </c>
      <c r="D119" s="200" t="s">
        <v>260</v>
      </c>
      <c r="E119" s="201" t="s">
        <v>885</v>
      </c>
      <c r="F119" s="202" t="s">
        <v>886</v>
      </c>
      <c r="G119" s="203" t="s">
        <v>887</v>
      </c>
      <c r="H119" s="220"/>
      <c r="I119" s="205"/>
      <c r="J119" s="206">
        <f>ROUND(I119*H119,2)</f>
        <v>0</v>
      </c>
      <c r="K119" s="202" t="s">
        <v>183</v>
      </c>
      <c r="L119" s="36"/>
      <c r="M119" s="207" t="s">
        <v>1</v>
      </c>
      <c r="N119" s="208" t="s">
        <v>38</v>
      </c>
      <c r="O119" s="68"/>
      <c r="P119" s="177">
        <f>O119*H119</f>
        <v>0</v>
      </c>
      <c r="Q119" s="177">
        <v>0</v>
      </c>
      <c r="R119" s="177">
        <f>Q119*H119</f>
        <v>0</v>
      </c>
      <c r="S119" s="177">
        <v>0</v>
      </c>
      <c r="T119" s="178">
        <f>S119*H119</f>
        <v>0</v>
      </c>
      <c r="U119" s="31"/>
      <c r="V119" s="31"/>
      <c r="W119" s="31"/>
      <c r="X119" s="31"/>
      <c r="Y119" s="31"/>
      <c r="Z119" s="31"/>
      <c r="AA119" s="31"/>
      <c r="AB119" s="31"/>
      <c r="AC119" s="31"/>
      <c r="AD119" s="31"/>
      <c r="AE119" s="31"/>
      <c r="AR119" s="179" t="s">
        <v>80</v>
      </c>
      <c r="AT119" s="179" t="s">
        <v>260</v>
      </c>
      <c r="AU119" s="179" t="s">
        <v>80</v>
      </c>
      <c r="AY119" s="14" t="s">
        <v>185</v>
      </c>
      <c r="BE119" s="180">
        <f>IF(N119="základní",J119,0)</f>
        <v>0</v>
      </c>
      <c r="BF119" s="180">
        <f>IF(N119="snížená",J119,0)</f>
        <v>0</v>
      </c>
      <c r="BG119" s="180">
        <f>IF(N119="zákl. přenesená",J119,0)</f>
        <v>0</v>
      </c>
      <c r="BH119" s="180">
        <f>IF(N119="sníž. přenesená",J119,0)</f>
        <v>0</v>
      </c>
      <c r="BI119" s="180">
        <f>IF(N119="nulová",J119,0)</f>
        <v>0</v>
      </c>
      <c r="BJ119" s="14" t="s">
        <v>80</v>
      </c>
      <c r="BK119" s="180">
        <f>ROUND(I119*H119,2)</f>
        <v>0</v>
      </c>
      <c r="BL119" s="14" t="s">
        <v>80</v>
      </c>
      <c r="BM119" s="179" t="s">
        <v>888</v>
      </c>
    </row>
    <row r="120" spans="1:65" s="2" customFormat="1" ht="19.5">
      <c r="A120" s="31"/>
      <c r="B120" s="32"/>
      <c r="C120" s="33"/>
      <c r="D120" s="181" t="s">
        <v>188</v>
      </c>
      <c r="E120" s="33"/>
      <c r="F120" s="182" t="s">
        <v>886</v>
      </c>
      <c r="G120" s="33"/>
      <c r="H120" s="33"/>
      <c r="I120" s="183"/>
      <c r="J120" s="33"/>
      <c r="K120" s="33"/>
      <c r="L120" s="36"/>
      <c r="M120" s="184"/>
      <c r="N120" s="185"/>
      <c r="O120" s="68"/>
      <c r="P120" s="68"/>
      <c r="Q120" s="68"/>
      <c r="R120" s="68"/>
      <c r="S120" s="68"/>
      <c r="T120" s="69"/>
      <c r="U120" s="31"/>
      <c r="V120" s="31"/>
      <c r="W120" s="31"/>
      <c r="X120" s="31"/>
      <c r="Y120" s="31"/>
      <c r="Z120" s="31"/>
      <c r="AA120" s="31"/>
      <c r="AB120" s="31"/>
      <c r="AC120" s="31"/>
      <c r="AD120" s="31"/>
      <c r="AE120" s="31"/>
      <c r="AT120" s="14" t="s">
        <v>188</v>
      </c>
      <c r="AU120" s="14" t="s">
        <v>80</v>
      </c>
    </row>
    <row r="121" spans="1:65" s="2" customFormat="1" ht="36">
      <c r="A121" s="31"/>
      <c r="B121" s="32"/>
      <c r="C121" s="200" t="s">
        <v>82</v>
      </c>
      <c r="D121" s="200" t="s">
        <v>260</v>
      </c>
      <c r="E121" s="201" t="s">
        <v>889</v>
      </c>
      <c r="F121" s="202" t="s">
        <v>890</v>
      </c>
      <c r="G121" s="203" t="s">
        <v>887</v>
      </c>
      <c r="H121" s="220"/>
      <c r="I121" s="205"/>
      <c r="J121" s="206">
        <f>ROUND(I121*H121,2)</f>
        <v>0</v>
      </c>
      <c r="K121" s="202" t="s">
        <v>183</v>
      </c>
      <c r="L121" s="36"/>
      <c r="M121" s="207" t="s">
        <v>1</v>
      </c>
      <c r="N121" s="208" t="s">
        <v>38</v>
      </c>
      <c r="O121" s="68"/>
      <c r="P121" s="177">
        <f>O121*H121</f>
        <v>0</v>
      </c>
      <c r="Q121" s="177">
        <v>0</v>
      </c>
      <c r="R121" s="177">
        <f>Q121*H121</f>
        <v>0</v>
      </c>
      <c r="S121" s="177">
        <v>0</v>
      </c>
      <c r="T121" s="178">
        <f>S121*H121</f>
        <v>0</v>
      </c>
      <c r="U121" s="31"/>
      <c r="V121" s="31"/>
      <c r="W121" s="31"/>
      <c r="X121" s="31"/>
      <c r="Y121" s="31"/>
      <c r="Z121" s="31"/>
      <c r="AA121" s="31"/>
      <c r="AB121" s="31"/>
      <c r="AC121" s="31"/>
      <c r="AD121" s="31"/>
      <c r="AE121" s="31"/>
      <c r="AR121" s="179" t="s">
        <v>80</v>
      </c>
      <c r="AT121" s="179" t="s">
        <v>260</v>
      </c>
      <c r="AU121" s="179" t="s">
        <v>80</v>
      </c>
      <c r="AY121" s="14" t="s">
        <v>185</v>
      </c>
      <c r="BE121" s="180">
        <f>IF(N121="základní",J121,0)</f>
        <v>0</v>
      </c>
      <c r="BF121" s="180">
        <f>IF(N121="snížená",J121,0)</f>
        <v>0</v>
      </c>
      <c r="BG121" s="180">
        <f>IF(N121="zákl. přenesená",J121,0)</f>
        <v>0</v>
      </c>
      <c r="BH121" s="180">
        <f>IF(N121="sníž. přenesená",J121,0)</f>
        <v>0</v>
      </c>
      <c r="BI121" s="180">
        <f>IF(N121="nulová",J121,0)</f>
        <v>0</v>
      </c>
      <c r="BJ121" s="14" t="s">
        <v>80</v>
      </c>
      <c r="BK121" s="180">
        <f>ROUND(I121*H121,2)</f>
        <v>0</v>
      </c>
      <c r="BL121" s="14" t="s">
        <v>80</v>
      </c>
      <c r="BM121" s="179" t="s">
        <v>891</v>
      </c>
    </row>
    <row r="122" spans="1:65" s="2" customFormat="1" ht="58.5">
      <c r="A122" s="31"/>
      <c r="B122" s="32"/>
      <c r="C122" s="33"/>
      <c r="D122" s="181" t="s">
        <v>188</v>
      </c>
      <c r="E122" s="33"/>
      <c r="F122" s="182" t="s">
        <v>892</v>
      </c>
      <c r="G122" s="33"/>
      <c r="H122" s="33"/>
      <c r="I122" s="183"/>
      <c r="J122" s="33"/>
      <c r="K122" s="33"/>
      <c r="L122" s="36"/>
      <c r="M122" s="184"/>
      <c r="N122" s="185"/>
      <c r="O122" s="68"/>
      <c r="P122" s="68"/>
      <c r="Q122" s="68"/>
      <c r="R122" s="68"/>
      <c r="S122" s="68"/>
      <c r="T122" s="69"/>
      <c r="U122" s="31"/>
      <c r="V122" s="31"/>
      <c r="W122" s="31"/>
      <c r="X122" s="31"/>
      <c r="Y122" s="31"/>
      <c r="Z122" s="31"/>
      <c r="AA122" s="31"/>
      <c r="AB122" s="31"/>
      <c r="AC122" s="31"/>
      <c r="AD122" s="31"/>
      <c r="AE122" s="31"/>
      <c r="AT122" s="14" t="s">
        <v>188</v>
      </c>
      <c r="AU122" s="14" t="s">
        <v>80</v>
      </c>
    </row>
    <row r="123" spans="1:65" s="2" customFormat="1" ht="33" customHeight="1">
      <c r="A123" s="31"/>
      <c r="B123" s="32"/>
      <c r="C123" s="200" t="s">
        <v>192</v>
      </c>
      <c r="D123" s="200" t="s">
        <v>260</v>
      </c>
      <c r="E123" s="201" t="s">
        <v>893</v>
      </c>
      <c r="F123" s="202" t="s">
        <v>894</v>
      </c>
      <c r="G123" s="203" t="s">
        <v>887</v>
      </c>
      <c r="H123" s="220"/>
      <c r="I123" s="205"/>
      <c r="J123" s="206">
        <f>ROUND(I123*H123,2)</f>
        <v>0</v>
      </c>
      <c r="K123" s="202" t="s">
        <v>183</v>
      </c>
      <c r="L123" s="36"/>
      <c r="M123" s="207" t="s">
        <v>1</v>
      </c>
      <c r="N123" s="208" t="s">
        <v>38</v>
      </c>
      <c r="O123" s="68"/>
      <c r="P123" s="177">
        <f>O123*H123</f>
        <v>0</v>
      </c>
      <c r="Q123" s="177">
        <v>0</v>
      </c>
      <c r="R123" s="177">
        <f>Q123*H123</f>
        <v>0</v>
      </c>
      <c r="S123" s="177">
        <v>0</v>
      </c>
      <c r="T123" s="178">
        <f>S123*H123</f>
        <v>0</v>
      </c>
      <c r="U123" s="31"/>
      <c r="V123" s="31"/>
      <c r="W123" s="31"/>
      <c r="X123" s="31"/>
      <c r="Y123" s="31"/>
      <c r="Z123" s="31"/>
      <c r="AA123" s="31"/>
      <c r="AB123" s="31"/>
      <c r="AC123" s="31"/>
      <c r="AD123" s="31"/>
      <c r="AE123" s="31"/>
      <c r="AR123" s="179" t="s">
        <v>80</v>
      </c>
      <c r="AT123" s="179" t="s">
        <v>260</v>
      </c>
      <c r="AU123" s="179" t="s">
        <v>80</v>
      </c>
      <c r="AY123" s="14" t="s">
        <v>185</v>
      </c>
      <c r="BE123" s="180">
        <f>IF(N123="základní",J123,0)</f>
        <v>0</v>
      </c>
      <c r="BF123" s="180">
        <f>IF(N123="snížená",J123,0)</f>
        <v>0</v>
      </c>
      <c r="BG123" s="180">
        <f>IF(N123="zákl. přenesená",J123,0)</f>
        <v>0</v>
      </c>
      <c r="BH123" s="180">
        <f>IF(N123="sníž. přenesená",J123,0)</f>
        <v>0</v>
      </c>
      <c r="BI123" s="180">
        <f>IF(N123="nulová",J123,0)</f>
        <v>0</v>
      </c>
      <c r="BJ123" s="14" t="s">
        <v>80</v>
      </c>
      <c r="BK123" s="180">
        <f>ROUND(I123*H123,2)</f>
        <v>0</v>
      </c>
      <c r="BL123" s="14" t="s">
        <v>80</v>
      </c>
      <c r="BM123" s="179" t="s">
        <v>895</v>
      </c>
    </row>
    <row r="124" spans="1:65" s="2" customFormat="1" ht="58.5">
      <c r="A124" s="31"/>
      <c r="B124" s="32"/>
      <c r="C124" s="33"/>
      <c r="D124" s="181" t="s">
        <v>188</v>
      </c>
      <c r="E124" s="33"/>
      <c r="F124" s="182" t="s">
        <v>896</v>
      </c>
      <c r="G124" s="33"/>
      <c r="H124" s="33"/>
      <c r="I124" s="183"/>
      <c r="J124" s="33"/>
      <c r="K124" s="33"/>
      <c r="L124" s="36"/>
      <c r="M124" s="184"/>
      <c r="N124" s="185"/>
      <c r="O124" s="68"/>
      <c r="P124" s="68"/>
      <c r="Q124" s="68"/>
      <c r="R124" s="68"/>
      <c r="S124" s="68"/>
      <c r="T124" s="69"/>
      <c r="U124" s="31"/>
      <c r="V124" s="31"/>
      <c r="W124" s="31"/>
      <c r="X124" s="31"/>
      <c r="Y124" s="31"/>
      <c r="Z124" s="31"/>
      <c r="AA124" s="31"/>
      <c r="AB124" s="31"/>
      <c r="AC124" s="31"/>
      <c r="AD124" s="31"/>
      <c r="AE124" s="31"/>
      <c r="AT124" s="14" t="s">
        <v>188</v>
      </c>
      <c r="AU124" s="14" t="s">
        <v>80</v>
      </c>
    </row>
    <row r="125" spans="1:65" s="2" customFormat="1" ht="24">
      <c r="A125" s="31"/>
      <c r="B125" s="32"/>
      <c r="C125" s="200" t="s">
        <v>186</v>
      </c>
      <c r="D125" s="200" t="s">
        <v>260</v>
      </c>
      <c r="E125" s="201" t="s">
        <v>897</v>
      </c>
      <c r="F125" s="202" t="s">
        <v>898</v>
      </c>
      <c r="G125" s="203" t="s">
        <v>887</v>
      </c>
      <c r="H125" s="220"/>
      <c r="I125" s="205"/>
      <c r="J125" s="206">
        <f>ROUND(I125*H125,2)</f>
        <v>0</v>
      </c>
      <c r="K125" s="202" t="s">
        <v>183</v>
      </c>
      <c r="L125" s="36"/>
      <c r="M125" s="207" t="s">
        <v>1</v>
      </c>
      <c r="N125" s="208" t="s">
        <v>38</v>
      </c>
      <c r="O125" s="68"/>
      <c r="P125" s="177">
        <f>O125*H125</f>
        <v>0</v>
      </c>
      <c r="Q125" s="177">
        <v>0</v>
      </c>
      <c r="R125" s="177">
        <f>Q125*H125</f>
        <v>0</v>
      </c>
      <c r="S125" s="177">
        <v>0</v>
      </c>
      <c r="T125" s="178">
        <f>S125*H125</f>
        <v>0</v>
      </c>
      <c r="U125" s="31"/>
      <c r="V125" s="31"/>
      <c r="W125" s="31"/>
      <c r="X125" s="31"/>
      <c r="Y125" s="31"/>
      <c r="Z125" s="31"/>
      <c r="AA125" s="31"/>
      <c r="AB125" s="31"/>
      <c r="AC125" s="31"/>
      <c r="AD125" s="31"/>
      <c r="AE125" s="31"/>
      <c r="AR125" s="179" t="s">
        <v>80</v>
      </c>
      <c r="AT125" s="179" t="s">
        <v>260</v>
      </c>
      <c r="AU125" s="179" t="s">
        <v>80</v>
      </c>
      <c r="AY125" s="14" t="s">
        <v>185</v>
      </c>
      <c r="BE125" s="180">
        <f>IF(N125="základní",J125,0)</f>
        <v>0</v>
      </c>
      <c r="BF125" s="180">
        <f>IF(N125="snížená",J125,0)</f>
        <v>0</v>
      </c>
      <c r="BG125" s="180">
        <f>IF(N125="zákl. přenesená",J125,0)</f>
        <v>0</v>
      </c>
      <c r="BH125" s="180">
        <f>IF(N125="sníž. přenesená",J125,0)</f>
        <v>0</v>
      </c>
      <c r="BI125" s="180">
        <f>IF(N125="nulová",J125,0)</f>
        <v>0</v>
      </c>
      <c r="BJ125" s="14" t="s">
        <v>80</v>
      </c>
      <c r="BK125" s="180">
        <f>ROUND(I125*H125,2)</f>
        <v>0</v>
      </c>
      <c r="BL125" s="14" t="s">
        <v>80</v>
      </c>
      <c r="BM125" s="179" t="s">
        <v>899</v>
      </c>
    </row>
    <row r="126" spans="1:65" s="2" customFormat="1" ht="11.25">
      <c r="A126" s="31"/>
      <c r="B126" s="32"/>
      <c r="C126" s="33"/>
      <c r="D126" s="181" t="s">
        <v>188</v>
      </c>
      <c r="E126" s="33"/>
      <c r="F126" s="182" t="s">
        <v>898</v>
      </c>
      <c r="G126" s="33"/>
      <c r="H126" s="33"/>
      <c r="I126" s="183"/>
      <c r="J126" s="33"/>
      <c r="K126" s="33"/>
      <c r="L126" s="36"/>
      <c r="M126" s="184"/>
      <c r="N126" s="185"/>
      <c r="O126" s="68"/>
      <c r="P126" s="68"/>
      <c r="Q126" s="68"/>
      <c r="R126" s="68"/>
      <c r="S126" s="68"/>
      <c r="T126" s="69"/>
      <c r="U126" s="31"/>
      <c r="V126" s="31"/>
      <c r="W126" s="31"/>
      <c r="X126" s="31"/>
      <c r="Y126" s="31"/>
      <c r="Z126" s="31"/>
      <c r="AA126" s="31"/>
      <c r="AB126" s="31"/>
      <c r="AC126" s="31"/>
      <c r="AD126" s="31"/>
      <c r="AE126" s="31"/>
      <c r="AT126" s="14" t="s">
        <v>188</v>
      </c>
      <c r="AU126" s="14" t="s">
        <v>80</v>
      </c>
    </row>
    <row r="127" spans="1:65" s="2" customFormat="1" ht="66.75" customHeight="1">
      <c r="A127" s="31"/>
      <c r="B127" s="32"/>
      <c r="C127" s="200" t="s">
        <v>199</v>
      </c>
      <c r="D127" s="200" t="s">
        <v>260</v>
      </c>
      <c r="E127" s="201" t="s">
        <v>900</v>
      </c>
      <c r="F127" s="202" t="s">
        <v>901</v>
      </c>
      <c r="G127" s="203" t="s">
        <v>887</v>
      </c>
      <c r="H127" s="220"/>
      <c r="I127" s="205"/>
      <c r="J127" s="206">
        <f>ROUND(I127*H127,2)</f>
        <v>0</v>
      </c>
      <c r="K127" s="202" t="s">
        <v>183</v>
      </c>
      <c r="L127" s="36"/>
      <c r="M127" s="207" t="s">
        <v>1</v>
      </c>
      <c r="N127" s="208" t="s">
        <v>38</v>
      </c>
      <c r="O127" s="68"/>
      <c r="P127" s="177">
        <f>O127*H127</f>
        <v>0</v>
      </c>
      <c r="Q127" s="177">
        <v>0</v>
      </c>
      <c r="R127" s="177">
        <f>Q127*H127</f>
        <v>0</v>
      </c>
      <c r="S127" s="177">
        <v>0</v>
      </c>
      <c r="T127" s="178">
        <f>S127*H127</f>
        <v>0</v>
      </c>
      <c r="U127" s="31"/>
      <c r="V127" s="31"/>
      <c r="W127" s="31"/>
      <c r="X127" s="31"/>
      <c r="Y127" s="31"/>
      <c r="Z127" s="31"/>
      <c r="AA127" s="31"/>
      <c r="AB127" s="31"/>
      <c r="AC127" s="31"/>
      <c r="AD127" s="31"/>
      <c r="AE127" s="31"/>
      <c r="AR127" s="179" t="s">
        <v>80</v>
      </c>
      <c r="AT127" s="179" t="s">
        <v>260</v>
      </c>
      <c r="AU127" s="179" t="s">
        <v>80</v>
      </c>
      <c r="AY127" s="14" t="s">
        <v>185</v>
      </c>
      <c r="BE127" s="180">
        <f>IF(N127="základní",J127,0)</f>
        <v>0</v>
      </c>
      <c r="BF127" s="180">
        <f>IF(N127="snížená",J127,0)</f>
        <v>0</v>
      </c>
      <c r="BG127" s="180">
        <f>IF(N127="zákl. přenesená",J127,0)</f>
        <v>0</v>
      </c>
      <c r="BH127" s="180">
        <f>IF(N127="sníž. přenesená",J127,0)</f>
        <v>0</v>
      </c>
      <c r="BI127" s="180">
        <f>IF(N127="nulová",J127,0)</f>
        <v>0</v>
      </c>
      <c r="BJ127" s="14" t="s">
        <v>80</v>
      </c>
      <c r="BK127" s="180">
        <f>ROUND(I127*H127,2)</f>
        <v>0</v>
      </c>
      <c r="BL127" s="14" t="s">
        <v>80</v>
      </c>
      <c r="BM127" s="179" t="s">
        <v>902</v>
      </c>
    </row>
    <row r="128" spans="1:65" s="2" customFormat="1" ht="39">
      <c r="A128" s="31"/>
      <c r="B128" s="32"/>
      <c r="C128" s="33"/>
      <c r="D128" s="181" t="s">
        <v>188</v>
      </c>
      <c r="E128" s="33"/>
      <c r="F128" s="182" t="s">
        <v>901</v>
      </c>
      <c r="G128" s="33"/>
      <c r="H128" s="33"/>
      <c r="I128" s="183"/>
      <c r="J128" s="33"/>
      <c r="K128" s="33"/>
      <c r="L128" s="36"/>
      <c r="M128" s="184"/>
      <c r="N128" s="185"/>
      <c r="O128" s="68"/>
      <c r="P128" s="68"/>
      <c r="Q128" s="68"/>
      <c r="R128" s="68"/>
      <c r="S128" s="68"/>
      <c r="T128" s="69"/>
      <c r="U128" s="31"/>
      <c r="V128" s="31"/>
      <c r="W128" s="31"/>
      <c r="X128" s="31"/>
      <c r="Y128" s="31"/>
      <c r="Z128" s="31"/>
      <c r="AA128" s="31"/>
      <c r="AB128" s="31"/>
      <c r="AC128" s="31"/>
      <c r="AD128" s="31"/>
      <c r="AE128" s="31"/>
      <c r="AT128" s="14" t="s">
        <v>188</v>
      </c>
      <c r="AU128" s="14" t="s">
        <v>80</v>
      </c>
    </row>
    <row r="129" spans="1:65" s="2" customFormat="1" ht="33" customHeight="1">
      <c r="A129" s="31"/>
      <c r="B129" s="32"/>
      <c r="C129" s="200" t="s">
        <v>203</v>
      </c>
      <c r="D129" s="200" t="s">
        <v>260</v>
      </c>
      <c r="E129" s="201" t="s">
        <v>903</v>
      </c>
      <c r="F129" s="202" t="s">
        <v>904</v>
      </c>
      <c r="G129" s="203" t="s">
        <v>887</v>
      </c>
      <c r="H129" s="220"/>
      <c r="I129" s="205"/>
      <c r="J129" s="206">
        <f>ROUND(I129*H129,2)</f>
        <v>0</v>
      </c>
      <c r="K129" s="202" t="s">
        <v>183</v>
      </c>
      <c r="L129" s="36"/>
      <c r="M129" s="207" t="s">
        <v>1</v>
      </c>
      <c r="N129" s="208" t="s">
        <v>38</v>
      </c>
      <c r="O129" s="68"/>
      <c r="P129" s="177">
        <f>O129*H129</f>
        <v>0</v>
      </c>
      <c r="Q129" s="177">
        <v>0</v>
      </c>
      <c r="R129" s="177">
        <f>Q129*H129</f>
        <v>0</v>
      </c>
      <c r="S129" s="177">
        <v>0</v>
      </c>
      <c r="T129" s="178">
        <f>S129*H129</f>
        <v>0</v>
      </c>
      <c r="U129" s="31"/>
      <c r="V129" s="31"/>
      <c r="W129" s="31"/>
      <c r="X129" s="31"/>
      <c r="Y129" s="31"/>
      <c r="Z129" s="31"/>
      <c r="AA129" s="31"/>
      <c r="AB129" s="31"/>
      <c r="AC129" s="31"/>
      <c r="AD129" s="31"/>
      <c r="AE129" s="31"/>
      <c r="AR129" s="179" t="s">
        <v>80</v>
      </c>
      <c r="AT129" s="179" t="s">
        <v>260</v>
      </c>
      <c r="AU129" s="179" t="s">
        <v>80</v>
      </c>
      <c r="AY129" s="14" t="s">
        <v>185</v>
      </c>
      <c r="BE129" s="180">
        <f>IF(N129="základní",J129,0)</f>
        <v>0</v>
      </c>
      <c r="BF129" s="180">
        <f>IF(N129="snížená",J129,0)</f>
        <v>0</v>
      </c>
      <c r="BG129" s="180">
        <f>IF(N129="zákl. přenesená",J129,0)</f>
        <v>0</v>
      </c>
      <c r="BH129" s="180">
        <f>IF(N129="sníž. přenesená",J129,0)</f>
        <v>0</v>
      </c>
      <c r="BI129" s="180">
        <f>IF(N129="nulová",J129,0)</f>
        <v>0</v>
      </c>
      <c r="BJ129" s="14" t="s">
        <v>80</v>
      </c>
      <c r="BK129" s="180">
        <f>ROUND(I129*H129,2)</f>
        <v>0</v>
      </c>
      <c r="BL129" s="14" t="s">
        <v>80</v>
      </c>
      <c r="BM129" s="179" t="s">
        <v>905</v>
      </c>
    </row>
    <row r="130" spans="1:65" s="2" customFormat="1" ht="19.5">
      <c r="A130" s="31"/>
      <c r="B130" s="32"/>
      <c r="C130" s="33"/>
      <c r="D130" s="181" t="s">
        <v>188</v>
      </c>
      <c r="E130" s="33"/>
      <c r="F130" s="182" t="s">
        <v>906</v>
      </c>
      <c r="G130" s="33"/>
      <c r="H130" s="33"/>
      <c r="I130" s="183"/>
      <c r="J130" s="33"/>
      <c r="K130" s="33"/>
      <c r="L130" s="36"/>
      <c r="M130" s="184"/>
      <c r="N130" s="185"/>
      <c r="O130" s="68"/>
      <c r="P130" s="68"/>
      <c r="Q130" s="68"/>
      <c r="R130" s="68"/>
      <c r="S130" s="68"/>
      <c r="T130" s="69"/>
      <c r="U130" s="31"/>
      <c r="V130" s="31"/>
      <c r="W130" s="31"/>
      <c r="X130" s="31"/>
      <c r="Y130" s="31"/>
      <c r="Z130" s="31"/>
      <c r="AA130" s="31"/>
      <c r="AB130" s="31"/>
      <c r="AC130" s="31"/>
      <c r="AD130" s="31"/>
      <c r="AE130" s="31"/>
      <c r="AT130" s="14" t="s">
        <v>188</v>
      </c>
      <c r="AU130" s="14" t="s">
        <v>80</v>
      </c>
    </row>
    <row r="131" spans="1:65" s="2" customFormat="1" ht="36">
      <c r="A131" s="31"/>
      <c r="B131" s="32"/>
      <c r="C131" s="200" t="s">
        <v>207</v>
      </c>
      <c r="D131" s="200" t="s">
        <v>260</v>
      </c>
      <c r="E131" s="201" t="s">
        <v>907</v>
      </c>
      <c r="F131" s="202" t="s">
        <v>908</v>
      </c>
      <c r="G131" s="203" t="s">
        <v>887</v>
      </c>
      <c r="H131" s="220"/>
      <c r="I131" s="205"/>
      <c r="J131" s="206">
        <f>ROUND(I131*H131,2)</f>
        <v>0</v>
      </c>
      <c r="K131" s="202" t="s">
        <v>183</v>
      </c>
      <c r="L131" s="36"/>
      <c r="M131" s="207" t="s">
        <v>1</v>
      </c>
      <c r="N131" s="208" t="s">
        <v>38</v>
      </c>
      <c r="O131" s="68"/>
      <c r="P131" s="177">
        <f>O131*H131</f>
        <v>0</v>
      </c>
      <c r="Q131" s="177">
        <v>0</v>
      </c>
      <c r="R131" s="177">
        <f>Q131*H131</f>
        <v>0</v>
      </c>
      <c r="S131" s="177">
        <v>0</v>
      </c>
      <c r="T131" s="178">
        <f>S131*H131</f>
        <v>0</v>
      </c>
      <c r="U131" s="31"/>
      <c r="V131" s="31"/>
      <c r="W131" s="31"/>
      <c r="X131" s="31"/>
      <c r="Y131" s="31"/>
      <c r="Z131" s="31"/>
      <c r="AA131" s="31"/>
      <c r="AB131" s="31"/>
      <c r="AC131" s="31"/>
      <c r="AD131" s="31"/>
      <c r="AE131" s="31"/>
      <c r="AR131" s="179" t="s">
        <v>80</v>
      </c>
      <c r="AT131" s="179" t="s">
        <v>260</v>
      </c>
      <c r="AU131" s="179" t="s">
        <v>80</v>
      </c>
      <c r="AY131" s="14" t="s">
        <v>185</v>
      </c>
      <c r="BE131" s="180">
        <f>IF(N131="základní",J131,0)</f>
        <v>0</v>
      </c>
      <c r="BF131" s="180">
        <f>IF(N131="snížená",J131,0)</f>
        <v>0</v>
      </c>
      <c r="BG131" s="180">
        <f>IF(N131="zákl. přenesená",J131,0)</f>
        <v>0</v>
      </c>
      <c r="BH131" s="180">
        <f>IF(N131="sníž. přenesená",J131,0)</f>
        <v>0</v>
      </c>
      <c r="BI131" s="180">
        <f>IF(N131="nulová",J131,0)</f>
        <v>0</v>
      </c>
      <c r="BJ131" s="14" t="s">
        <v>80</v>
      </c>
      <c r="BK131" s="180">
        <f>ROUND(I131*H131,2)</f>
        <v>0</v>
      </c>
      <c r="BL131" s="14" t="s">
        <v>80</v>
      </c>
      <c r="BM131" s="179" t="s">
        <v>909</v>
      </c>
    </row>
    <row r="132" spans="1:65" s="2" customFormat="1" ht="29.25">
      <c r="A132" s="31"/>
      <c r="B132" s="32"/>
      <c r="C132" s="33"/>
      <c r="D132" s="181" t="s">
        <v>188</v>
      </c>
      <c r="E132" s="33"/>
      <c r="F132" s="182" t="s">
        <v>908</v>
      </c>
      <c r="G132" s="33"/>
      <c r="H132" s="33"/>
      <c r="I132" s="183"/>
      <c r="J132" s="33"/>
      <c r="K132" s="33"/>
      <c r="L132" s="36"/>
      <c r="M132" s="209"/>
      <c r="N132" s="210"/>
      <c r="O132" s="211"/>
      <c r="P132" s="211"/>
      <c r="Q132" s="211"/>
      <c r="R132" s="211"/>
      <c r="S132" s="211"/>
      <c r="T132" s="212"/>
      <c r="U132" s="31"/>
      <c r="V132" s="31"/>
      <c r="W132" s="31"/>
      <c r="X132" s="31"/>
      <c r="Y132" s="31"/>
      <c r="Z132" s="31"/>
      <c r="AA132" s="31"/>
      <c r="AB132" s="31"/>
      <c r="AC132" s="31"/>
      <c r="AD132" s="31"/>
      <c r="AE132" s="31"/>
      <c r="AT132" s="14" t="s">
        <v>188</v>
      </c>
      <c r="AU132" s="14" t="s">
        <v>80</v>
      </c>
    </row>
    <row r="133" spans="1:65" s="2" customFormat="1" ht="6.95" customHeight="1">
      <c r="A133" s="31"/>
      <c r="B133" s="51"/>
      <c r="C133" s="52"/>
      <c r="D133" s="52"/>
      <c r="E133" s="52"/>
      <c r="F133" s="52"/>
      <c r="G133" s="52"/>
      <c r="H133" s="52"/>
      <c r="I133" s="52"/>
      <c r="J133" s="52"/>
      <c r="K133" s="52"/>
      <c r="L133" s="36"/>
      <c r="M133" s="31"/>
      <c r="O133" s="31"/>
      <c r="P133" s="31"/>
      <c r="Q133" s="31"/>
      <c r="R133" s="31"/>
      <c r="S133" s="31"/>
      <c r="T133" s="31"/>
      <c r="U133" s="31"/>
      <c r="V133" s="31"/>
      <c r="W133" s="31"/>
      <c r="X133" s="31"/>
      <c r="Y133" s="31"/>
      <c r="Z133" s="31"/>
      <c r="AA133" s="31"/>
      <c r="AB133" s="31"/>
      <c r="AC133" s="31"/>
      <c r="AD133" s="31"/>
      <c r="AE133" s="31"/>
    </row>
  </sheetData>
  <sheetProtection algorithmName="SHA-512" hashValue="vIzWi2ld/uzOe5m333pA91el6NCN1JuZi9ODv1fr59Gs/6Fyh9nqM+GniCRpVmtsdRwrIJwJMwLTw9L6KNNOIA==" saltValue="yjSm32eszYpckSZzDrE1ed9pIF95pFneGc4ZYoWU+qAv0XOtNWTzaO19zZLj6JsGf1YSJ0ePl6YyLuuvYek1OA==" spinCount="100000" sheet="1" objects="1" scenarios="1" formatColumns="0" formatRows="0" autoFilter="0"/>
  <autoFilter ref="C116:K132"/>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9"/>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106</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1" customFormat="1" ht="12" customHeight="1">
      <c r="B8" s="17"/>
      <c r="D8" s="116" t="s">
        <v>156</v>
      </c>
      <c r="L8" s="17"/>
    </row>
    <row r="9" spans="1:46" s="2" customFormat="1" ht="16.5" customHeight="1">
      <c r="A9" s="31"/>
      <c r="B9" s="36"/>
      <c r="C9" s="31"/>
      <c r="D9" s="31"/>
      <c r="E9" s="266" t="s">
        <v>910</v>
      </c>
      <c r="F9" s="268"/>
      <c r="G9" s="268"/>
      <c r="H9" s="268"/>
      <c r="I9" s="31"/>
      <c r="J9" s="31"/>
      <c r="K9" s="31"/>
      <c r="L9" s="48"/>
      <c r="S9" s="31"/>
      <c r="T9" s="31"/>
      <c r="U9" s="31"/>
      <c r="V9" s="31"/>
      <c r="W9" s="31"/>
      <c r="X9" s="31"/>
      <c r="Y9" s="31"/>
      <c r="Z9" s="31"/>
      <c r="AA9" s="31"/>
      <c r="AB9" s="31"/>
      <c r="AC9" s="31"/>
      <c r="AD9" s="31"/>
      <c r="AE9" s="31"/>
    </row>
    <row r="10" spans="1:46" s="2" customFormat="1" ht="12" customHeight="1">
      <c r="A10" s="31"/>
      <c r="B10" s="36"/>
      <c r="C10" s="31"/>
      <c r="D10" s="116" t="s">
        <v>158</v>
      </c>
      <c r="E10" s="31"/>
      <c r="F10" s="31"/>
      <c r="G10" s="31"/>
      <c r="H10" s="31"/>
      <c r="I10" s="31"/>
      <c r="J10" s="31"/>
      <c r="K10" s="31"/>
      <c r="L10" s="48"/>
      <c r="S10" s="31"/>
      <c r="T10" s="31"/>
      <c r="U10" s="31"/>
      <c r="V10" s="31"/>
      <c r="W10" s="31"/>
      <c r="X10" s="31"/>
      <c r="Y10" s="31"/>
      <c r="Z10" s="31"/>
      <c r="AA10" s="31"/>
      <c r="AB10" s="31"/>
      <c r="AC10" s="31"/>
      <c r="AD10" s="31"/>
      <c r="AE10" s="31"/>
    </row>
    <row r="11" spans="1:46" s="2" customFormat="1" ht="16.5" customHeight="1">
      <c r="A11" s="31"/>
      <c r="B11" s="36"/>
      <c r="C11" s="31"/>
      <c r="D11" s="31"/>
      <c r="E11" s="269" t="s">
        <v>911</v>
      </c>
      <c r="F11" s="268"/>
      <c r="G11" s="268"/>
      <c r="H11" s="268"/>
      <c r="I11" s="31"/>
      <c r="J11" s="31"/>
      <c r="K11" s="31"/>
      <c r="L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48"/>
      <c r="S12" s="31"/>
      <c r="T12" s="31"/>
      <c r="U12" s="31"/>
      <c r="V12" s="31"/>
      <c r="W12" s="31"/>
      <c r="X12" s="31"/>
      <c r="Y12" s="31"/>
      <c r="Z12" s="31"/>
      <c r="AA12" s="31"/>
      <c r="AB12" s="31"/>
      <c r="AC12" s="31"/>
      <c r="AD12" s="31"/>
      <c r="AE12" s="31"/>
    </row>
    <row r="13" spans="1:46" s="2" customFormat="1" ht="12" customHeight="1">
      <c r="A13" s="31"/>
      <c r="B13" s="36"/>
      <c r="C13" s="31"/>
      <c r="D13" s="116" t="s">
        <v>18</v>
      </c>
      <c r="E13" s="31"/>
      <c r="F13" s="107" t="s">
        <v>1</v>
      </c>
      <c r="G13" s="31"/>
      <c r="H13" s="31"/>
      <c r="I13" s="116" t="s">
        <v>19</v>
      </c>
      <c r="J13" s="107" t="s">
        <v>1</v>
      </c>
      <c r="K13" s="31"/>
      <c r="L13" s="48"/>
      <c r="S13" s="31"/>
      <c r="T13" s="31"/>
      <c r="U13" s="31"/>
      <c r="V13" s="31"/>
      <c r="W13" s="31"/>
      <c r="X13" s="31"/>
      <c r="Y13" s="31"/>
      <c r="Z13" s="31"/>
      <c r="AA13" s="31"/>
      <c r="AB13" s="31"/>
      <c r="AC13" s="31"/>
      <c r="AD13" s="31"/>
      <c r="AE13" s="31"/>
    </row>
    <row r="14" spans="1:46" s="2" customFormat="1" ht="12" customHeight="1">
      <c r="A14" s="31"/>
      <c r="B14" s="36"/>
      <c r="C14" s="31"/>
      <c r="D14" s="116" t="s">
        <v>20</v>
      </c>
      <c r="E14" s="31"/>
      <c r="F14" s="107" t="s">
        <v>21</v>
      </c>
      <c r="G14" s="31"/>
      <c r="H14" s="31"/>
      <c r="I14" s="116" t="s">
        <v>22</v>
      </c>
      <c r="J14" s="117">
        <f>'Rekapitulace stavby'!AN8</f>
        <v>0</v>
      </c>
      <c r="K14" s="31"/>
      <c r="L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48"/>
      <c r="S15" s="31"/>
      <c r="T15" s="31"/>
      <c r="U15" s="31"/>
      <c r="V15" s="31"/>
      <c r="W15" s="31"/>
      <c r="X15" s="31"/>
      <c r="Y15" s="31"/>
      <c r="Z15" s="31"/>
      <c r="AA15" s="31"/>
      <c r="AB15" s="31"/>
      <c r="AC15" s="31"/>
      <c r="AD15" s="31"/>
      <c r="AE15" s="31"/>
    </row>
    <row r="16" spans="1:46" s="2" customFormat="1" ht="12" customHeight="1">
      <c r="A16" s="31"/>
      <c r="B16" s="36"/>
      <c r="C16" s="31"/>
      <c r="D16" s="116" t="s">
        <v>23</v>
      </c>
      <c r="E16" s="31"/>
      <c r="F16" s="31"/>
      <c r="G16" s="31"/>
      <c r="H16" s="31"/>
      <c r="I16" s="116" t="s">
        <v>24</v>
      </c>
      <c r="J16" s="107" t="str">
        <f>IF('Rekapitulace stavby'!AN10="","",'Rekapitulace stavby'!AN10)</f>
        <v/>
      </c>
      <c r="K16" s="31"/>
      <c r="L16" s="48"/>
      <c r="S16" s="31"/>
      <c r="T16" s="31"/>
      <c r="U16" s="31"/>
      <c r="V16" s="31"/>
      <c r="W16" s="31"/>
      <c r="X16" s="31"/>
      <c r="Y16" s="31"/>
      <c r="Z16" s="31"/>
      <c r="AA16" s="31"/>
      <c r="AB16" s="31"/>
      <c r="AC16" s="31"/>
      <c r="AD16" s="31"/>
      <c r="AE16" s="31"/>
    </row>
    <row r="17" spans="1:31" s="2" customFormat="1" ht="18" customHeight="1">
      <c r="A17" s="31"/>
      <c r="B17" s="36"/>
      <c r="C17" s="31"/>
      <c r="D17" s="31"/>
      <c r="E17" s="107" t="str">
        <f>IF('Rekapitulace stavby'!E11="","",'Rekapitulace stavby'!E11)</f>
        <v xml:space="preserve"> </v>
      </c>
      <c r="F17" s="31"/>
      <c r="G17" s="31"/>
      <c r="H17" s="31"/>
      <c r="I17" s="116" t="s">
        <v>26</v>
      </c>
      <c r="J17" s="107" t="str">
        <f>IF('Rekapitulace stavby'!AN11="","",'Rekapitulace stavby'!AN11)</f>
        <v/>
      </c>
      <c r="K17" s="31"/>
      <c r="L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48"/>
      <c r="S18" s="31"/>
      <c r="T18" s="31"/>
      <c r="U18" s="31"/>
      <c r="V18" s="31"/>
      <c r="W18" s="31"/>
      <c r="X18" s="31"/>
      <c r="Y18" s="31"/>
      <c r="Z18" s="31"/>
      <c r="AA18" s="31"/>
      <c r="AB18" s="31"/>
      <c r="AC18" s="31"/>
      <c r="AD18" s="31"/>
      <c r="AE18" s="31"/>
    </row>
    <row r="19" spans="1:31" s="2" customFormat="1" ht="12" customHeight="1">
      <c r="A19" s="31"/>
      <c r="B19" s="36"/>
      <c r="C19" s="31"/>
      <c r="D19" s="116" t="s">
        <v>27</v>
      </c>
      <c r="E19" s="31"/>
      <c r="F19" s="31"/>
      <c r="G19" s="31"/>
      <c r="H19" s="31"/>
      <c r="I19" s="116" t="s">
        <v>24</v>
      </c>
      <c r="J19" s="27" t="str">
        <f>'Rekapitulace stavby'!AN13</f>
        <v>Vyplň údaj</v>
      </c>
      <c r="K19" s="31"/>
      <c r="L19" s="48"/>
      <c r="S19" s="31"/>
      <c r="T19" s="31"/>
      <c r="U19" s="31"/>
      <c r="V19" s="31"/>
      <c r="W19" s="31"/>
      <c r="X19" s="31"/>
      <c r="Y19" s="31"/>
      <c r="Z19" s="31"/>
      <c r="AA19" s="31"/>
      <c r="AB19" s="31"/>
      <c r="AC19" s="31"/>
      <c r="AD19" s="31"/>
      <c r="AE19" s="31"/>
    </row>
    <row r="20" spans="1:31" s="2" customFormat="1" ht="18" customHeight="1">
      <c r="A20" s="31"/>
      <c r="B20" s="36"/>
      <c r="C20" s="31"/>
      <c r="D20" s="31"/>
      <c r="E20" s="270" t="str">
        <f>'Rekapitulace stavby'!E14</f>
        <v>Vyplň údaj</v>
      </c>
      <c r="F20" s="271"/>
      <c r="G20" s="271"/>
      <c r="H20" s="271"/>
      <c r="I20" s="116" t="s">
        <v>26</v>
      </c>
      <c r="J20" s="27" t="str">
        <f>'Rekapitulace stavby'!AN14</f>
        <v>Vyplň údaj</v>
      </c>
      <c r="K20" s="31"/>
      <c r="L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48"/>
      <c r="S21" s="31"/>
      <c r="T21" s="31"/>
      <c r="U21" s="31"/>
      <c r="V21" s="31"/>
      <c r="W21" s="31"/>
      <c r="X21" s="31"/>
      <c r="Y21" s="31"/>
      <c r="Z21" s="31"/>
      <c r="AA21" s="31"/>
      <c r="AB21" s="31"/>
      <c r="AC21" s="31"/>
      <c r="AD21" s="31"/>
      <c r="AE21" s="31"/>
    </row>
    <row r="22" spans="1:31" s="2" customFormat="1" ht="12" customHeight="1">
      <c r="A22" s="31"/>
      <c r="B22" s="36"/>
      <c r="C22" s="31"/>
      <c r="D22" s="116" t="s">
        <v>29</v>
      </c>
      <c r="E22" s="31"/>
      <c r="F22" s="31"/>
      <c r="G22" s="31"/>
      <c r="H22" s="31"/>
      <c r="I22" s="116" t="s">
        <v>24</v>
      </c>
      <c r="J22" s="107" t="str">
        <f>IF('Rekapitulace stavby'!AN16="","",'Rekapitulace stavby'!AN16)</f>
        <v/>
      </c>
      <c r="K22" s="31"/>
      <c r="L22" s="48"/>
      <c r="S22" s="31"/>
      <c r="T22" s="31"/>
      <c r="U22" s="31"/>
      <c r="V22" s="31"/>
      <c r="W22" s="31"/>
      <c r="X22" s="31"/>
      <c r="Y22" s="31"/>
      <c r="Z22" s="31"/>
      <c r="AA22" s="31"/>
      <c r="AB22" s="31"/>
      <c r="AC22" s="31"/>
      <c r="AD22" s="31"/>
      <c r="AE22" s="31"/>
    </row>
    <row r="23" spans="1:31" s="2" customFormat="1" ht="18" customHeight="1">
      <c r="A23" s="31"/>
      <c r="B23" s="36"/>
      <c r="C23" s="31"/>
      <c r="D23" s="31"/>
      <c r="E23" s="107" t="str">
        <f>IF('Rekapitulace stavby'!E17="","",'Rekapitulace stavby'!E17)</f>
        <v xml:space="preserve"> </v>
      </c>
      <c r="F23" s="31"/>
      <c r="G23" s="31"/>
      <c r="H23" s="31"/>
      <c r="I23" s="116" t="s">
        <v>26</v>
      </c>
      <c r="J23" s="107" t="str">
        <f>IF('Rekapitulace stavby'!AN17="","",'Rekapitulace stavby'!AN17)</f>
        <v/>
      </c>
      <c r="K23" s="31"/>
      <c r="L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48"/>
      <c r="S24" s="31"/>
      <c r="T24" s="31"/>
      <c r="U24" s="31"/>
      <c r="V24" s="31"/>
      <c r="W24" s="31"/>
      <c r="X24" s="31"/>
      <c r="Y24" s="31"/>
      <c r="Z24" s="31"/>
      <c r="AA24" s="31"/>
      <c r="AB24" s="31"/>
      <c r="AC24" s="31"/>
      <c r="AD24" s="31"/>
      <c r="AE24" s="31"/>
    </row>
    <row r="25" spans="1:31" s="2" customFormat="1" ht="12" customHeight="1">
      <c r="A25" s="31"/>
      <c r="B25" s="36"/>
      <c r="C25" s="31"/>
      <c r="D25" s="116" t="s">
        <v>31</v>
      </c>
      <c r="E25" s="31"/>
      <c r="F25" s="31"/>
      <c r="G25" s="31"/>
      <c r="H25" s="31"/>
      <c r="I25" s="116" t="s">
        <v>24</v>
      </c>
      <c r="J25" s="107" t="str">
        <f>IF('Rekapitulace stavby'!AN19="","",'Rekapitulace stavby'!AN19)</f>
        <v/>
      </c>
      <c r="K25" s="31"/>
      <c r="L25" s="48"/>
      <c r="S25" s="31"/>
      <c r="T25" s="31"/>
      <c r="U25" s="31"/>
      <c r="V25" s="31"/>
      <c r="W25" s="31"/>
      <c r="X25" s="31"/>
      <c r="Y25" s="31"/>
      <c r="Z25" s="31"/>
      <c r="AA25" s="31"/>
      <c r="AB25" s="31"/>
      <c r="AC25" s="31"/>
      <c r="AD25" s="31"/>
      <c r="AE25" s="31"/>
    </row>
    <row r="26" spans="1:31" s="2" customFormat="1" ht="18" customHeight="1">
      <c r="A26" s="31"/>
      <c r="B26" s="36"/>
      <c r="C26" s="31"/>
      <c r="D26" s="31"/>
      <c r="E26" s="107" t="str">
        <f>IF('Rekapitulace stavby'!E20="","",'Rekapitulace stavby'!E20)</f>
        <v xml:space="preserve"> </v>
      </c>
      <c r="F26" s="31"/>
      <c r="G26" s="31"/>
      <c r="H26" s="31"/>
      <c r="I26" s="116" t="s">
        <v>26</v>
      </c>
      <c r="J26" s="107" t="str">
        <f>IF('Rekapitulace stavby'!AN20="","",'Rekapitulace stavby'!AN20)</f>
        <v/>
      </c>
      <c r="K26" s="31"/>
      <c r="L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48"/>
      <c r="S27" s="31"/>
      <c r="T27" s="31"/>
      <c r="U27" s="31"/>
      <c r="V27" s="31"/>
      <c r="W27" s="31"/>
      <c r="X27" s="31"/>
      <c r="Y27" s="31"/>
      <c r="Z27" s="31"/>
      <c r="AA27" s="31"/>
      <c r="AB27" s="31"/>
      <c r="AC27" s="31"/>
      <c r="AD27" s="31"/>
      <c r="AE27" s="31"/>
    </row>
    <row r="28" spans="1:31" s="2" customFormat="1" ht="12" customHeight="1">
      <c r="A28" s="31"/>
      <c r="B28" s="36"/>
      <c r="C28" s="31"/>
      <c r="D28" s="116" t="s">
        <v>32</v>
      </c>
      <c r="E28" s="31"/>
      <c r="F28" s="31"/>
      <c r="G28" s="31"/>
      <c r="H28" s="31"/>
      <c r="I28" s="31"/>
      <c r="J28" s="31"/>
      <c r="K28" s="31"/>
      <c r="L28" s="48"/>
      <c r="S28" s="31"/>
      <c r="T28" s="31"/>
      <c r="U28" s="31"/>
      <c r="V28" s="31"/>
      <c r="W28" s="31"/>
      <c r="X28" s="31"/>
      <c r="Y28" s="31"/>
      <c r="Z28" s="31"/>
      <c r="AA28" s="31"/>
      <c r="AB28" s="31"/>
      <c r="AC28" s="31"/>
      <c r="AD28" s="31"/>
      <c r="AE28" s="31"/>
    </row>
    <row r="29" spans="1:31" s="8" customFormat="1" ht="16.5" customHeight="1">
      <c r="A29" s="118"/>
      <c r="B29" s="119"/>
      <c r="C29" s="118"/>
      <c r="D29" s="118"/>
      <c r="E29" s="272" t="s">
        <v>1</v>
      </c>
      <c r="F29" s="272"/>
      <c r="G29" s="272"/>
      <c r="H29" s="272"/>
      <c r="I29" s="118"/>
      <c r="J29" s="118"/>
      <c r="K29" s="118"/>
      <c r="L29" s="120"/>
      <c r="S29" s="118"/>
      <c r="T29" s="118"/>
      <c r="U29" s="118"/>
      <c r="V29" s="118"/>
      <c r="W29" s="118"/>
      <c r="X29" s="118"/>
      <c r="Y29" s="118"/>
      <c r="Z29" s="118"/>
      <c r="AA29" s="118"/>
      <c r="AB29" s="118"/>
      <c r="AC29" s="118"/>
      <c r="AD29" s="118"/>
      <c r="AE29" s="118"/>
    </row>
    <row r="30" spans="1:31" s="2" customFormat="1" ht="6.95" customHeight="1">
      <c r="A30" s="31"/>
      <c r="B30" s="36"/>
      <c r="C30" s="31"/>
      <c r="D30" s="31"/>
      <c r="E30" s="31"/>
      <c r="F30" s="31"/>
      <c r="G30" s="31"/>
      <c r="H30" s="31"/>
      <c r="I30" s="31"/>
      <c r="J30" s="31"/>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25.35" customHeight="1">
      <c r="A32" s="31"/>
      <c r="B32" s="36"/>
      <c r="C32" s="31"/>
      <c r="D32" s="122" t="s">
        <v>33</v>
      </c>
      <c r="E32" s="31"/>
      <c r="F32" s="31"/>
      <c r="G32" s="31"/>
      <c r="H32" s="31"/>
      <c r="I32" s="31"/>
      <c r="J32" s="123">
        <f>ROUND(J121, 2)</f>
        <v>0</v>
      </c>
      <c r="K32" s="31"/>
      <c r="L32" s="48"/>
      <c r="S32" s="31"/>
      <c r="T32" s="31"/>
      <c r="U32" s="31"/>
      <c r="V32" s="31"/>
      <c r="W32" s="31"/>
      <c r="X32" s="31"/>
      <c r="Y32" s="31"/>
      <c r="Z32" s="31"/>
      <c r="AA32" s="31"/>
      <c r="AB32" s="31"/>
      <c r="AC32" s="31"/>
      <c r="AD32" s="31"/>
      <c r="AE32" s="31"/>
    </row>
    <row r="33" spans="1:31" s="2" customFormat="1" ht="6.95" customHeight="1">
      <c r="A33" s="31"/>
      <c r="B33" s="36"/>
      <c r="C33" s="31"/>
      <c r="D33" s="121"/>
      <c r="E33" s="121"/>
      <c r="F33" s="121"/>
      <c r="G33" s="121"/>
      <c r="H33" s="121"/>
      <c r="I33" s="121"/>
      <c r="J33" s="121"/>
      <c r="K33" s="121"/>
      <c r="L33" s="48"/>
      <c r="S33" s="31"/>
      <c r="T33" s="31"/>
      <c r="U33" s="31"/>
      <c r="V33" s="31"/>
      <c r="W33" s="31"/>
      <c r="X33" s="31"/>
      <c r="Y33" s="31"/>
      <c r="Z33" s="31"/>
      <c r="AA33" s="31"/>
      <c r="AB33" s="31"/>
      <c r="AC33" s="31"/>
      <c r="AD33" s="31"/>
      <c r="AE33" s="31"/>
    </row>
    <row r="34" spans="1:31" s="2" customFormat="1" ht="14.45" customHeight="1">
      <c r="A34" s="31"/>
      <c r="B34" s="36"/>
      <c r="C34" s="31"/>
      <c r="D34" s="31"/>
      <c r="E34" s="31"/>
      <c r="F34" s="124" t="s">
        <v>35</v>
      </c>
      <c r="G34" s="31"/>
      <c r="H34" s="31"/>
      <c r="I34" s="124" t="s">
        <v>34</v>
      </c>
      <c r="J34" s="124" t="s">
        <v>36</v>
      </c>
      <c r="K34" s="31"/>
      <c r="L34" s="48"/>
      <c r="S34" s="31"/>
      <c r="T34" s="31"/>
      <c r="U34" s="31"/>
      <c r="V34" s="31"/>
      <c r="W34" s="31"/>
      <c r="X34" s="31"/>
      <c r="Y34" s="31"/>
      <c r="Z34" s="31"/>
      <c r="AA34" s="31"/>
      <c r="AB34" s="31"/>
      <c r="AC34" s="31"/>
      <c r="AD34" s="31"/>
      <c r="AE34" s="31"/>
    </row>
    <row r="35" spans="1:31" s="2" customFormat="1" ht="14.45" customHeight="1">
      <c r="A35" s="31"/>
      <c r="B35" s="36"/>
      <c r="C35" s="31"/>
      <c r="D35" s="125" t="s">
        <v>37</v>
      </c>
      <c r="E35" s="116" t="s">
        <v>38</v>
      </c>
      <c r="F35" s="126">
        <f>ROUND((SUM(BE121:BE138)),  2)</f>
        <v>0</v>
      </c>
      <c r="G35" s="31"/>
      <c r="H35" s="31"/>
      <c r="I35" s="127">
        <v>0.21</v>
      </c>
      <c r="J35" s="126">
        <f>ROUND(((SUM(BE121:BE138))*I35),  2)</f>
        <v>0</v>
      </c>
      <c r="K35" s="31"/>
      <c r="L35" s="48"/>
      <c r="S35" s="31"/>
      <c r="T35" s="31"/>
      <c r="U35" s="31"/>
      <c r="V35" s="31"/>
      <c r="W35" s="31"/>
      <c r="X35" s="31"/>
      <c r="Y35" s="31"/>
      <c r="Z35" s="31"/>
      <c r="AA35" s="31"/>
      <c r="AB35" s="31"/>
      <c r="AC35" s="31"/>
      <c r="AD35" s="31"/>
      <c r="AE35" s="31"/>
    </row>
    <row r="36" spans="1:31" s="2" customFormat="1" ht="14.45" customHeight="1">
      <c r="A36" s="31"/>
      <c r="B36" s="36"/>
      <c r="C36" s="31"/>
      <c r="D36" s="31"/>
      <c r="E36" s="116" t="s">
        <v>39</v>
      </c>
      <c r="F36" s="126">
        <f>ROUND((SUM(BF121:BF138)),  2)</f>
        <v>0</v>
      </c>
      <c r="G36" s="31"/>
      <c r="H36" s="31"/>
      <c r="I36" s="127">
        <v>0.15</v>
      </c>
      <c r="J36" s="126">
        <f>ROUND(((SUM(BF121:BF138))*I36),  2)</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40</v>
      </c>
      <c r="F37" s="126">
        <f>ROUND((SUM(BG121:BG138)),  2)</f>
        <v>0</v>
      </c>
      <c r="G37" s="31"/>
      <c r="H37" s="31"/>
      <c r="I37" s="127">
        <v>0.21</v>
      </c>
      <c r="J37" s="126">
        <f>0</f>
        <v>0</v>
      </c>
      <c r="K37" s="31"/>
      <c r="L37" s="48"/>
      <c r="S37" s="31"/>
      <c r="T37" s="31"/>
      <c r="U37" s="31"/>
      <c r="V37" s="31"/>
      <c r="W37" s="31"/>
      <c r="X37" s="31"/>
      <c r="Y37" s="31"/>
      <c r="Z37" s="31"/>
      <c r="AA37" s="31"/>
      <c r="AB37" s="31"/>
      <c r="AC37" s="31"/>
      <c r="AD37" s="31"/>
      <c r="AE37" s="31"/>
    </row>
    <row r="38" spans="1:31" s="2" customFormat="1" ht="14.45" hidden="1" customHeight="1">
      <c r="A38" s="31"/>
      <c r="B38" s="36"/>
      <c r="C38" s="31"/>
      <c r="D38" s="31"/>
      <c r="E38" s="116" t="s">
        <v>41</v>
      </c>
      <c r="F38" s="126">
        <f>ROUND((SUM(BH121:BH138)),  2)</f>
        <v>0</v>
      </c>
      <c r="G38" s="31"/>
      <c r="H38" s="31"/>
      <c r="I38" s="127">
        <v>0.15</v>
      </c>
      <c r="J38" s="126">
        <f>0</f>
        <v>0</v>
      </c>
      <c r="K38" s="31"/>
      <c r="L38" s="48"/>
      <c r="S38" s="31"/>
      <c r="T38" s="31"/>
      <c r="U38" s="31"/>
      <c r="V38" s="31"/>
      <c r="W38" s="31"/>
      <c r="X38" s="31"/>
      <c r="Y38" s="31"/>
      <c r="Z38" s="31"/>
      <c r="AA38" s="31"/>
      <c r="AB38" s="31"/>
      <c r="AC38" s="31"/>
      <c r="AD38" s="31"/>
      <c r="AE38" s="31"/>
    </row>
    <row r="39" spans="1:31" s="2" customFormat="1" ht="14.45" hidden="1" customHeight="1">
      <c r="A39" s="31"/>
      <c r="B39" s="36"/>
      <c r="C39" s="31"/>
      <c r="D39" s="31"/>
      <c r="E39" s="116" t="s">
        <v>42</v>
      </c>
      <c r="F39" s="126">
        <f>ROUND((SUM(BI121:BI138)),  2)</f>
        <v>0</v>
      </c>
      <c r="G39" s="31"/>
      <c r="H39" s="31"/>
      <c r="I39" s="127">
        <v>0</v>
      </c>
      <c r="J39" s="126">
        <f>0</f>
        <v>0</v>
      </c>
      <c r="K39" s="31"/>
      <c r="L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2" customFormat="1" ht="25.35" customHeight="1">
      <c r="A41" s="31"/>
      <c r="B41" s="36"/>
      <c r="C41" s="128"/>
      <c r="D41" s="129" t="s">
        <v>43</v>
      </c>
      <c r="E41" s="130"/>
      <c r="F41" s="130"/>
      <c r="G41" s="131" t="s">
        <v>44</v>
      </c>
      <c r="H41" s="132" t="s">
        <v>45</v>
      </c>
      <c r="I41" s="130"/>
      <c r="J41" s="133">
        <f>SUM(J32:J39)</f>
        <v>0</v>
      </c>
      <c r="K41" s="134"/>
      <c r="L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48"/>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31"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31"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31"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31"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31" s="1" customFormat="1" ht="12" customHeight="1">
      <c r="B86" s="18"/>
      <c r="C86" s="26" t="s">
        <v>156</v>
      </c>
      <c r="D86" s="19"/>
      <c r="E86" s="19"/>
      <c r="F86" s="19"/>
      <c r="G86" s="19"/>
      <c r="H86" s="19"/>
      <c r="I86" s="19"/>
      <c r="J86" s="19"/>
      <c r="K86" s="19"/>
      <c r="L86" s="17"/>
    </row>
    <row r="87" spans="1:31" s="2" customFormat="1" ht="16.5" customHeight="1">
      <c r="A87" s="31"/>
      <c r="B87" s="32"/>
      <c r="C87" s="33"/>
      <c r="D87" s="33"/>
      <c r="E87" s="273" t="s">
        <v>910</v>
      </c>
      <c r="F87" s="275"/>
      <c r="G87" s="275"/>
      <c r="H87" s="275"/>
      <c r="I87" s="33"/>
      <c r="J87" s="33"/>
      <c r="K87" s="33"/>
      <c r="L87" s="48"/>
      <c r="S87" s="31"/>
      <c r="T87" s="31"/>
      <c r="U87" s="31"/>
      <c r="V87" s="31"/>
      <c r="W87" s="31"/>
      <c r="X87" s="31"/>
      <c r="Y87" s="31"/>
      <c r="Z87" s="31"/>
      <c r="AA87" s="31"/>
      <c r="AB87" s="31"/>
      <c r="AC87" s="31"/>
      <c r="AD87" s="31"/>
      <c r="AE87" s="31"/>
    </row>
    <row r="88" spans="1:31" s="2" customFormat="1" ht="12" customHeight="1">
      <c r="A88" s="31"/>
      <c r="B88" s="32"/>
      <c r="C88" s="26" t="s">
        <v>158</v>
      </c>
      <c r="D88" s="33"/>
      <c r="E88" s="33"/>
      <c r="F88" s="33"/>
      <c r="G88" s="33"/>
      <c r="H88" s="33"/>
      <c r="I88" s="33"/>
      <c r="J88" s="33"/>
      <c r="K88" s="33"/>
      <c r="L88" s="48"/>
      <c r="S88" s="31"/>
      <c r="T88" s="31"/>
      <c r="U88" s="31"/>
      <c r="V88" s="31"/>
      <c r="W88" s="31"/>
      <c r="X88" s="31"/>
      <c r="Y88" s="31"/>
      <c r="Z88" s="31"/>
      <c r="AA88" s="31"/>
      <c r="AB88" s="31"/>
      <c r="AC88" s="31"/>
      <c r="AD88" s="31"/>
      <c r="AE88" s="31"/>
    </row>
    <row r="89" spans="1:31" s="2" customFormat="1" ht="16.5" customHeight="1">
      <c r="A89" s="31"/>
      <c r="B89" s="32"/>
      <c r="C89" s="33"/>
      <c r="D89" s="33"/>
      <c r="E89" s="221" t="str">
        <f>E11</f>
        <v>PS 03.1 - Demontáž sdělovacích zařízení</v>
      </c>
      <c r="F89" s="275"/>
      <c r="G89" s="275"/>
      <c r="H89" s="275"/>
      <c r="I89" s="33"/>
      <c r="J89" s="33"/>
      <c r="K89" s="33"/>
      <c r="L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31" s="2" customFormat="1" ht="12" customHeight="1">
      <c r="A91" s="31"/>
      <c r="B91" s="32"/>
      <c r="C91" s="26" t="s">
        <v>20</v>
      </c>
      <c r="D91" s="33"/>
      <c r="E91" s="33"/>
      <c r="F91" s="24" t="str">
        <f>F14</f>
        <v>Tlumačov</v>
      </c>
      <c r="G91" s="33"/>
      <c r="H91" s="33"/>
      <c r="I91" s="26" t="s">
        <v>22</v>
      </c>
      <c r="J91" s="63">
        <f>IF(J14="","",J14)</f>
        <v>0</v>
      </c>
      <c r="K91" s="33"/>
      <c r="L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48"/>
      <c r="S92" s="31"/>
      <c r="T92" s="31"/>
      <c r="U92" s="31"/>
      <c r="V92" s="31"/>
      <c r="W92" s="31"/>
      <c r="X92" s="31"/>
      <c r="Y92" s="31"/>
      <c r="Z92" s="31"/>
      <c r="AA92" s="31"/>
      <c r="AB92" s="31"/>
      <c r="AC92" s="31"/>
      <c r="AD92" s="31"/>
      <c r="AE92" s="31"/>
    </row>
    <row r="93" spans="1:31" s="2" customFormat="1" ht="15.2" customHeight="1">
      <c r="A93" s="31"/>
      <c r="B93" s="32"/>
      <c r="C93" s="26" t="s">
        <v>23</v>
      </c>
      <c r="D93" s="33"/>
      <c r="E93" s="33"/>
      <c r="F93" s="24" t="str">
        <f>E17</f>
        <v xml:space="preserve"> </v>
      </c>
      <c r="G93" s="33"/>
      <c r="H93" s="33"/>
      <c r="I93" s="26" t="s">
        <v>29</v>
      </c>
      <c r="J93" s="29" t="str">
        <f>E23</f>
        <v xml:space="preserve"> </v>
      </c>
      <c r="K93" s="33"/>
      <c r="L93" s="48"/>
      <c r="S93" s="31"/>
      <c r="T93" s="31"/>
      <c r="U93" s="31"/>
      <c r="V93" s="31"/>
      <c r="W93" s="31"/>
      <c r="X93" s="31"/>
      <c r="Y93" s="31"/>
      <c r="Z93" s="31"/>
      <c r="AA93" s="31"/>
      <c r="AB93" s="31"/>
      <c r="AC93" s="31"/>
      <c r="AD93" s="31"/>
      <c r="AE93" s="31"/>
    </row>
    <row r="94" spans="1:31" s="2" customFormat="1" ht="15.2" customHeight="1">
      <c r="A94" s="31"/>
      <c r="B94" s="32"/>
      <c r="C94" s="26" t="s">
        <v>27</v>
      </c>
      <c r="D94" s="33"/>
      <c r="E94" s="33"/>
      <c r="F94" s="24" t="str">
        <f>IF(E20="","",E20)</f>
        <v>Vyplň údaj</v>
      </c>
      <c r="G94" s="33"/>
      <c r="H94" s="33"/>
      <c r="I94" s="26" t="s">
        <v>31</v>
      </c>
      <c r="J94" s="29" t="str">
        <f>E26</f>
        <v xml:space="preserve"> </v>
      </c>
      <c r="K94" s="33"/>
      <c r="L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31" s="2" customFormat="1" ht="29.25" customHeight="1">
      <c r="A96" s="31"/>
      <c r="B96" s="32"/>
      <c r="C96" s="146" t="s">
        <v>161</v>
      </c>
      <c r="D96" s="147"/>
      <c r="E96" s="147"/>
      <c r="F96" s="147"/>
      <c r="G96" s="147"/>
      <c r="H96" s="147"/>
      <c r="I96" s="147"/>
      <c r="J96" s="148" t="s">
        <v>162</v>
      </c>
      <c r="K96" s="147"/>
      <c r="L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48"/>
      <c r="S97" s="31"/>
      <c r="T97" s="31"/>
      <c r="U97" s="31"/>
      <c r="V97" s="31"/>
      <c r="W97" s="31"/>
      <c r="X97" s="31"/>
      <c r="Y97" s="31"/>
      <c r="Z97" s="31"/>
      <c r="AA97" s="31"/>
      <c r="AB97" s="31"/>
      <c r="AC97" s="31"/>
      <c r="AD97" s="31"/>
      <c r="AE97" s="31"/>
    </row>
    <row r="98" spans="1:47" s="2" customFormat="1" ht="22.9" customHeight="1">
      <c r="A98" s="31"/>
      <c r="B98" s="32"/>
      <c r="C98" s="149" t="s">
        <v>163</v>
      </c>
      <c r="D98" s="33"/>
      <c r="E98" s="33"/>
      <c r="F98" s="33"/>
      <c r="G98" s="33"/>
      <c r="H98" s="33"/>
      <c r="I98" s="33"/>
      <c r="J98" s="81">
        <f>J121</f>
        <v>0</v>
      </c>
      <c r="K98" s="33"/>
      <c r="L98" s="48"/>
      <c r="S98" s="31"/>
      <c r="T98" s="31"/>
      <c r="U98" s="31"/>
      <c r="V98" s="31"/>
      <c r="W98" s="31"/>
      <c r="X98" s="31"/>
      <c r="Y98" s="31"/>
      <c r="Z98" s="31"/>
      <c r="AA98" s="31"/>
      <c r="AB98" s="31"/>
      <c r="AC98" s="31"/>
      <c r="AD98" s="31"/>
      <c r="AE98" s="31"/>
      <c r="AU98" s="14" t="s">
        <v>164</v>
      </c>
    </row>
    <row r="99" spans="1:47" s="9" customFormat="1" ht="24.95" customHeight="1">
      <c r="B99" s="150"/>
      <c r="C99" s="151"/>
      <c r="D99" s="152" t="s">
        <v>165</v>
      </c>
      <c r="E99" s="153"/>
      <c r="F99" s="153"/>
      <c r="G99" s="153"/>
      <c r="H99" s="153"/>
      <c r="I99" s="153"/>
      <c r="J99" s="154">
        <f>J122</f>
        <v>0</v>
      </c>
      <c r="K99" s="151"/>
      <c r="L99" s="155"/>
    </row>
    <row r="100" spans="1:47" s="2" customFormat="1" ht="21.75" customHeight="1">
      <c r="A100" s="31"/>
      <c r="B100" s="32"/>
      <c r="C100" s="33"/>
      <c r="D100" s="33"/>
      <c r="E100" s="33"/>
      <c r="F100" s="33"/>
      <c r="G100" s="33"/>
      <c r="H100" s="33"/>
      <c r="I100" s="33"/>
      <c r="J100" s="33"/>
      <c r="K100" s="33"/>
      <c r="L100" s="48"/>
      <c r="S100" s="31"/>
      <c r="T100" s="31"/>
      <c r="U100" s="31"/>
      <c r="V100" s="31"/>
      <c r="W100" s="31"/>
      <c r="X100" s="31"/>
      <c r="Y100" s="31"/>
      <c r="Z100" s="31"/>
      <c r="AA100" s="31"/>
      <c r="AB100" s="31"/>
      <c r="AC100" s="31"/>
      <c r="AD100" s="31"/>
      <c r="AE100" s="31"/>
    </row>
    <row r="101" spans="1:47" s="2" customFormat="1" ht="6.95" customHeight="1">
      <c r="A101" s="31"/>
      <c r="B101" s="51"/>
      <c r="C101" s="52"/>
      <c r="D101" s="52"/>
      <c r="E101" s="52"/>
      <c r="F101" s="52"/>
      <c r="G101" s="52"/>
      <c r="H101" s="52"/>
      <c r="I101" s="52"/>
      <c r="J101" s="52"/>
      <c r="K101" s="52"/>
      <c r="L101" s="48"/>
      <c r="S101" s="31"/>
      <c r="T101" s="31"/>
      <c r="U101" s="31"/>
      <c r="V101" s="31"/>
      <c r="W101" s="31"/>
      <c r="X101" s="31"/>
      <c r="Y101" s="31"/>
      <c r="Z101" s="31"/>
      <c r="AA101" s="31"/>
      <c r="AB101" s="31"/>
      <c r="AC101" s="31"/>
      <c r="AD101" s="31"/>
      <c r="AE101" s="31"/>
    </row>
    <row r="105" spans="1:47" s="2" customFormat="1" ht="6.95" customHeight="1">
      <c r="A105" s="31"/>
      <c r="B105" s="53"/>
      <c r="C105" s="54"/>
      <c r="D105" s="54"/>
      <c r="E105" s="54"/>
      <c r="F105" s="54"/>
      <c r="G105" s="54"/>
      <c r="H105" s="54"/>
      <c r="I105" s="54"/>
      <c r="J105" s="54"/>
      <c r="K105" s="54"/>
      <c r="L105" s="48"/>
      <c r="S105" s="31"/>
      <c r="T105" s="31"/>
      <c r="U105" s="31"/>
      <c r="V105" s="31"/>
      <c r="W105" s="31"/>
      <c r="X105" s="31"/>
      <c r="Y105" s="31"/>
      <c r="Z105" s="31"/>
      <c r="AA105" s="31"/>
      <c r="AB105" s="31"/>
      <c r="AC105" s="31"/>
      <c r="AD105" s="31"/>
      <c r="AE105" s="31"/>
    </row>
    <row r="106" spans="1:47" s="2" customFormat="1" ht="24.95" customHeight="1">
      <c r="A106" s="31"/>
      <c r="B106" s="32"/>
      <c r="C106" s="20" t="s">
        <v>166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47" s="2" customFormat="1" ht="6.95" customHeight="1">
      <c r="A107" s="31"/>
      <c r="B107" s="32"/>
      <c r="C107" s="33"/>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47" s="2" customFormat="1" ht="12" customHeight="1">
      <c r="A108" s="31"/>
      <c r="B108" s="32"/>
      <c r="C108" s="26" t="s">
        <v>16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47" s="2" customFormat="1" ht="16.5" customHeight="1">
      <c r="A109" s="31"/>
      <c r="B109" s="32"/>
      <c r="C109" s="33"/>
      <c r="D109" s="33"/>
      <c r="E109" s="273" t="str">
        <f>E7</f>
        <v>Oprava zabezpečovacího zařízení v ŽST Tlumačov</v>
      </c>
      <c r="F109" s="274"/>
      <c r="G109" s="274"/>
      <c r="H109" s="274"/>
      <c r="I109" s="33"/>
      <c r="J109" s="33"/>
      <c r="K109" s="33"/>
      <c r="L109" s="48"/>
      <c r="S109" s="31"/>
      <c r="T109" s="31"/>
      <c r="U109" s="31"/>
      <c r="V109" s="31"/>
      <c r="W109" s="31"/>
      <c r="X109" s="31"/>
      <c r="Y109" s="31"/>
      <c r="Z109" s="31"/>
      <c r="AA109" s="31"/>
      <c r="AB109" s="31"/>
      <c r="AC109" s="31"/>
      <c r="AD109" s="31"/>
      <c r="AE109" s="31"/>
    </row>
    <row r="110" spans="1:47" s="1" customFormat="1" ht="12" customHeight="1">
      <c r="B110" s="18"/>
      <c r="C110" s="26" t="s">
        <v>156</v>
      </c>
      <c r="D110" s="19"/>
      <c r="E110" s="19"/>
      <c r="F110" s="19"/>
      <c r="G110" s="19"/>
      <c r="H110" s="19"/>
      <c r="I110" s="19"/>
      <c r="J110" s="19"/>
      <c r="K110" s="19"/>
      <c r="L110" s="17"/>
    </row>
    <row r="111" spans="1:47" s="2" customFormat="1" ht="16.5" customHeight="1">
      <c r="A111" s="31"/>
      <c r="B111" s="32"/>
      <c r="C111" s="33"/>
      <c r="D111" s="33"/>
      <c r="E111" s="273" t="s">
        <v>910</v>
      </c>
      <c r="F111" s="275"/>
      <c r="G111" s="275"/>
      <c r="H111" s="275"/>
      <c r="I111" s="33"/>
      <c r="J111" s="33"/>
      <c r="K111" s="33"/>
      <c r="L111" s="48"/>
      <c r="S111" s="31"/>
      <c r="T111" s="31"/>
      <c r="U111" s="31"/>
      <c r="V111" s="31"/>
      <c r="W111" s="31"/>
      <c r="X111" s="31"/>
      <c r="Y111" s="31"/>
      <c r="Z111" s="31"/>
      <c r="AA111" s="31"/>
      <c r="AB111" s="31"/>
      <c r="AC111" s="31"/>
      <c r="AD111" s="31"/>
      <c r="AE111" s="31"/>
    </row>
    <row r="112" spans="1:47" s="2" customFormat="1" ht="12" customHeight="1">
      <c r="A112" s="31"/>
      <c r="B112" s="32"/>
      <c r="C112" s="26" t="s">
        <v>158</v>
      </c>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6.5" customHeight="1">
      <c r="A113" s="31"/>
      <c r="B113" s="32"/>
      <c r="C113" s="33"/>
      <c r="D113" s="33"/>
      <c r="E113" s="221" t="str">
        <f>E11</f>
        <v>PS 03.1 - Demontáž sdělovacích zařízení</v>
      </c>
      <c r="F113" s="275"/>
      <c r="G113" s="275"/>
      <c r="H113" s="275"/>
      <c r="I113" s="33"/>
      <c r="J113" s="33"/>
      <c r="K113" s="33"/>
      <c r="L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2" customHeight="1">
      <c r="A115" s="31"/>
      <c r="B115" s="32"/>
      <c r="C115" s="26" t="s">
        <v>20</v>
      </c>
      <c r="D115" s="33"/>
      <c r="E115" s="33"/>
      <c r="F115" s="24" t="str">
        <f>F14</f>
        <v>Tlumačov</v>
      </c>
      <c r="G115" s="33"/>
      <c r="H115" s="33"/>
      <c r="I115" s="26" t="s">
        <v>22</v>
      </c>
      <c r="J115" s="63">
        <f>IF(J14="","",J14)</f>
        <v>0</v>
      </c>
      <c r="K115" s="33"/>
      <c r="L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48"/>
      <c r="S116" s="31"/>
      <c r="T116" s="31"/>
      <c r="U116" s="31"/>
      <c r="V116" s="31"/>
      <c r="W116" s="31"/>
      <c r="X116" s="31"/>
      <c r="Y116" s="31"/>
      <c r="Z116" s="31"/>
      <c r="AA116" s="31"/>
      <c r="AB116" s="31"/>
      <c r="AC116" s="31"/>
      <c r="AD116" s="31"/>
      <c r="AE116" s="31"/>
    </row>
    <row r="117" spans="1:65" s="2" customFormat="1" ht="15.2" customHeight="1">
      <c r="A117" s="31"/>
      <c r="B117" s="32"/>
      <c r="C117" s="26" t="s">
        <v>23</v>
      </c>
      <c r="D117" s="33"/>
      <c r="E117" s="33"/>
      <c r="F117" s="24" t="str">
        <f>E17</f>
        <v xml:space="preserve"> </v>
      </c>
      <c r="G117" s="33"/>
      <c r="H117" s="33"/>
      <c r="I117" s="26" t="s">
        <v>29</v>
      </c>
      <c r="J117" s="29" t="str">
        <f>E23</f>
        <v xml:space="preserve"> </v>
      </c>
      <c r="K117" s="33"/>
      <c r="L117" s="48"/>
      <c r="S117" s="31"/>
      <c r="T117" s="31"/>
      <c r="U117" s="31"/>
      <c r="V117" s="31"/>
      <c r="W117" s="31"/>
      <c r="X117" s="31"/>
      <c r="Y117" s="31"/>
      <c r="Z117" s="31"/>
      <c r="AA117" s="31"/>
      <c r="AB117" s="31"/>
      <c r="AC117" s="31"/>
      <c r="AD117" s="31"/>
      <c r="AE117" s="31"/>
    </row>
    <row r="118" spans="1:65" s="2" customFormat="1" ht="15.2" customHeight="1">
      <c r="A118" s="31"/>
      <c r="B118" s="32"/>
      <c r="C118" s="26" t="s">
        <v>27</v>
      </c>
      <c r="D118" s="33"/>
      <c r="E118" s="33"/>
      <c r="F118" s="24" t="str">
        <f>IF(E20="","",E20)</f>
        <v>Vyplň údaj</v>
      </c>
      <c r="G118" s="33"/>
      <c r="H118" s="33"/>
      <c r="I118" s="26" t="s">
        <v>31</v>
      </c>
      <c r="J118" s="29" t="str">
        <f>E26</f>
        <v xml:space="preserve"> </v>
      </c>
      <c r="K118" s="33"/>
      <c r="L118" s="48"/>
      <c r="S118" s="31"/>
      <c r="T118" s="31"/>
      <c r="U118" s="31"/>
      <c r="V118" s="31"/>
      <c r="W118" s="31"/>
      <c r="X118" s="31"/>
      <c r="Y118" s="31"/>
      <c r="Z118" s="31"/>
      <c r="AA118" s="31"/>
      <c r="AB118" s="31"/>
      <c r="AC118" s="31"/>
      <c r="AD118" s="31"/>
      <c r="AE118" s="31"/>
    </row>
    <row r="119" spans="1:65" s="2" customFormat="1" ht="10.35" customHeight="1">
      <c r="A119" s="31"/>
      <c r="B119" s="32"/>
      <c r="C119" s="33"/>
      <c r="D119" s="33"/>
      <c r="E119" s="33"/>
      <c r="F119" s="33"/>
      <c r="G119" s="33"/>
      <c r="H119" s="33"/>
      <c r="I119" s="33"/>
      <c r="J119" s="33"/>
      <c r="K119" s="33"/>
      <c r="L119" s="48"/>
      <c r="S119" s="31"/>
      <c r="T119" s="31"/>
      <c r="U119" s="31"/>
      <c r="V119" s="31"/>
      <c r="W119" s="31"/>
      <c r="X119" s="31"/>
      <c r="Y119" s="31"/>
      <c r="Z119" s="31"/>
      <c r="AA119" s="31"/>
      <c r="AB119" s="31"/>
      <c r="AC119" s="31"/>
      <c r="AD119" s="31"/>
      <c r="AE119" s="31"/>
    </row>
    <row r="120" spans="1:65" s="10" customFormat="1" ht="29.25" customHeight="1">
      <c r="A120" s="156"/>
      <c r="B120" s="157"/>
      <c r="C120" s="158" t="s">
        <v>167</v>
      </c>
      <c r="D120" s="159" t="s">
        <v>58</v>
      </c>
      <c r="E120" s="159" t="s">
        <v>54</v>
      </c>
      <c r="F120" s="159" t="s">
        <v>55</v>
      </c>
      <c r="G120" s="159" t="s">
        <v>168</v>
      </c>
      <c r="H120" s="159" t="s">
        <v>169</v>
      </c>
      <c r="I120" s="159" t="s">
        <v>170</v>
      </c>
      <c r="J120" s="159" t="s">
        <v>162</v>
      </c>
      <c r="K120" s="160" t="s">
        <v>171</v>
      </c>
      <c r="L120" s="161"/>
      <c r="M120" s="72" t="s">
        <v>1</v>
      </c>
      <c r="N120" s="73" t="s">
        <v>37</v>
      </c>
      <c r="O120" s="73" t="s">
        <v>172</v>
      </c>
      <c r="P120" s="73" t="s">
        <v>173</v>
      </c>
      <c r="Q120" s="73" t="s">
        <v>174</v>
      </c>
      <c r="R120" s="73" t="s">
        <v>175</v>
      </c>
      <c r="S120" s="73" t="s">
        <v>176</v>
      </c>
      <c r="T120" s="74" t="s">
        <v>177</v>
      </c>
      <c r="U120" s="156"/>
      <c r="V120" s="156"/>
      <c r="W120" s="156"/>
      <c r="X120" s="156"/>
      <c r="Y120" s="156"/>
      <c r="Z120" s="156"/>
      <c r="AA120" s="156"/>
      <c r="AB120" s="156"/>
      <c r="AC120" s="156"/>
      <c r="AD120" s="156"/>
      <c r="AE120" s="156"/>
    </row>
    <row r="121" spans="1:65" s="2" customFormat="1" ht="22.9" customHeight="1">
      <c r="A121" s="31"/>
      <c r="B121" s="32"/>
      <c r="C121" s="79" t="s">
        <v>178</v>
      </c>
      <c r="D121" s="33"/>
      <c r="E121" s="33"/>
      <c r="F121" s="33"/>
      <c r="G121" s="33"/>
      <c r="H121" s="33"/>
      <c r="I121" s="33"/>
      <c r="J121" s="162">
        <f>BK121</f>
        <v>0</v>
      </c>
      <c r="K121" s="33"/>
      <c r="L121" s="36"/>
      <c r="M121" s="75"/>
      <c r="N121" s="163"/>
      <c r="O121" s="76"/>
      <c r="P121" s="164">
        <f>P122</f>
        <v>0</v>
      </c>
      <c r="Q121" s="76"/>
      <c r="R121" s="164">
        <f>R122</f>
        <v>0</v>
      </c>
      <c r="S121" s="76"/>
      <c r="T121" s="165">
        <f>T122</f>
        <v>0</v>
      </c>
      <c r="U121" s="31"/>
      <c r="V121" s="31"/>
      <c r="W121" s="31"/>
      <c r="X121" s="31"/>
      <c r="Y121" s="31"/>
      <c r="Z121" s="31"/>
      <c r="AA121" s="31"/>
      <c r="AB121" s="31"/>
      <c r="AC121" s="31"/>
      <c r="AD121" s="31"/>
      <c r="AE121" s="31"/>
      <c r="AT121" s="14" t="s">
        <v>72</v>
      </c>
      <c r="AU121" s="14" t="s">
        <v>164</v>
      </c>
      <c r="BK121" s="166">
        <f>BK122</f>
        <v>0</v>
      </c>
    </row>
    <row r="122" spans="1:65" s="11" customFormat="1" ht="25.9" customHeight="1">
      <c r="B122" s="186"/>
      <c r="C122" s="187"/>
      <c r="D122" s="188" t="s">
        <v>72</v>
      </c>
      <c r="E122" s="189" t="s">
        <v>257</v>
      </c>
      <c r="F122" s="189" t="s">
        <v>258</v>
      </c>
      <c r="G122" s="187"/>
      <c r="H122" s="187"/>
      <c r="I122" s="190"/>
      <c r="J122" s="191">
        <f>BK122</f>
        <v>0</v>
      </c>
      <c r="K122" s="187"/>
      <c r="L122" s="192"/>
      <c r="M122" s="193"/>
      <c r="N122" s="194"/>
      <c r="O122" s="194"/>
      <c r="P122" s="195">
        <f>SUM(P123:P138)</f>
        <v>0</v>
      </c>
      <c r="Q122" s="194"/>
      <c r="R122" s="195">
        <f>SUM(R123:R138)</f>
        <v>0</v>
      </c>
      <c r="S122" s="194"/>
      <c r="T122" s="196">
        <f>SUM(T123:T138)</f>
        <v>0</v>
      </c>
      <c r="AR122" s="197" t="s">
        <v>186</v>
      </c>
      <c r="AT122" s="198" t="s">
        <v>72</v>
      </c>
      <c r="AU122" s="198" t="s">
        <v>73</v>
      </c>
      <c r="AY122" s="197" t="s">
        <v>185</v>
      </c>
      <c r="BK122" s="199">
        <f>SUM(BK123:BK138)</f>
        <v>0</v>
      </c>
    </row>
    <row r="123" spans="1:65" s="2" customFormat="1" ht="24">
      <c r="A123" s="31"/>
      <c r="B123" s="32"/>
      <c r="C123" s="200" t="s">
        <v>186</v>
      </c>
      <c r="D123" s="200" t="s">
        <v>260</v>
      </c>
      <c r="E123" s="201" t="s">
        <v>912</v>
      </c>
      <c r="F123" s="202" t="s">
        <v>913</v>
      </c>
      <c r="G123" s="203" t="s">
        <v>182</v>
      </c>
      <c r="H123" s="204">
        <v>2</v>
      </c>
      <c r="I123" s="205"/>
      <c r="J123" s="206">
        <f>ROUND(I123*H123,2)</f>
        <v>0</v>
      </c>
      <c r="K123" s="202" t="s">
        <v>183</v>
      </c>
      <c r="L123" s="36"/>
      <c r="M123" s="207" t="s">
        <v>1</v>
      </c>
      <c r="N123" s="208" t="s">
        <v>38</v>
      </c>
      <c r="O123" s="68"/>
      <c r="P123" s="177">
        <f>O123*H123</f>
        <v>0</v>
      </c>
      <c r="Q123" s="177">
        <v>0</v>
      </c>
      <c r="R123" s="177">
        <f>Q123*H123</f>
        <v>0</v>
      </c>
      <c r="S123" s="177">
        <v>0</v>
      </c>
      <c r="T123" s="178">
        <f>S123*H123</f>
        <v>0</v>
      </c>
      <c r="U123" s="31"/>
      <c r="V123" s="31"/>
      <c r="W123" s="31"/>
      <c r="X123" s="31"/>
      <c r="Y123" s="31"/>
      <c r="Z123" s="31"/>
      <c r="AA123" s="31"/>
      <c r="AB123" s="31"/>
      <c r="AC123" s="31"/>
      <c r="AD123" s="31"/>
      <c r="AE123" s="31"/>
      <c r="AR123" s="179" t="s">
        <v>285</v>
      </c>
      <c r="AT123" s="179" t="s">
        <v>260</v>
      </c>
      <c r="AU123" s="179" t="s">
        <v>80</v>
      </c>
      <c r="AY123" s="14" t="s">
        <v>185</v>
      </c>
      <c r="BE123" s="180">
        <f>IF(N123="základní",J123,0)</f>
        <v>0</v>
      </c>
      <c r="BF123" s="180">
        <f>IF(N123="snížená",J123,0)</f>
        <v>0</v>
      </c>
      <c r="BG123" s="180">
        <f>IF(N123="zákl. přenesená",J123,0)</f>
        <v>0</v>
      </c>
      <c r="BH123" s="180">
        <f>IF(N123="sníž. přenesená",J123,0)</f>
        <v>0</v>
      </c>
      <c r="BI123" s="180">
        <f>IF(N123="nulová",J123,0)</f>
        <v>0</v>
      </c>
      <c r="BJ123" s="14" t="s">
        <v>80</v>
      </c>
      <c r="BK123" s="180">
        <f>ROUND(I123*H123,2)</f>
        <v>0</v>
      </c>
      <c r="BL123" s="14" t="s">
        <v>285</v>
      </c>
      <c r="BM123" s="179" t="s">
        <v>914</v>
      </c>
    </row>
    <row r="124" spans="1:65" s="2" customFormat="1" ht="11.25">
      <c r="A124" s="31"/>
      <c r="B124" s="32"/>
      <c r="C124" s="33"/>
      <c r="D124" s="181" t="s">
        <v>188</v>
      </c>
      <c r="E124" s="33"/>
      <c r="F124" s="182" t="s">
        <v>913</v>
      </c>
      <c r="G124" s="33"/>
      <c r="H124" s="33"/>
      <c r="I124" s="183"/>
      <c r="J124" s="33"/>
      <c r="K124" s="33"/>
      <c r="L124" s="36"/>
      <c r="M124" s="184"/>
      <c r="N124" s="185"/>
      <c r="O124" s="68"/>
      <c r="P124" s="68"/>
      <c r="Q124" s="68"/>
      <c r="R124" s="68"/>
      <c r="S124" s="68"/>
      <c r="T124" s="69"/>
      <c r="U124" s="31"/>
      <c r="V124" s="31"/>
      <c r="W124" s="31"/>
      <c r="X124" s="31"/>
      <c r="Y124" s="31"/>
      <c r="Z124" s="31"/>
      <c r="AA124" s="31"/>
      <c r="AB124" s="31"/>
      <c r="AC124" s="31"/>
      <c r="AD124" s="31"/>
      <c r="AE124" s="31"/>
      <c r="AT124" s="14" t="s">
        <v>188</v>
      </c>
      <c r="AU124" s="14" t="s">
        <v>80</v>
      </c>
    </row>
    <row r="125" spans="1:65" s="2" customFormat="1" ht="24">
      <c r="A125" s="31"/>
      <c r="B125" s="32"/>
      <c r="C125" s="200" t="s">
        <v>199</v>
      </c>
      <c r="D125" s="200" t="s">
        <v>260</v>
      </c>
      <c r="E125" s="201" t="s">
        <v>915</v>
      </c>
      <c r="F125" s="202" t="s">
        <v>916</v>
      </c>
      <c r="G125" s="203" t="s">
        <v>182</v>
      </c>
      <c r="H125" s="204">
        <v>1</v>
      </c>
      <c r="I125" s="205"/>
      <c r="J125" s="206">
        <f>ROUND(I125*H125,2)</f>
        <v>0</v>
      </c>
      <c r="K125" s="202" t="s">
        <v>183</v>
      </c>
      <c r="L125" s="36"/>
      <c r="M125" s="207" t="s">
        <v>1</v>
      </c>
      <c r="N125" s="208" t="s">
        <v>38</v>
      </c>
      <c r="O125" s="68"/>
      <c r="P125" s="177">
        <f>O125*H125</f>
        <v>0</v>
      </c>
      <c r="Q125" s="177">
        <v>0</v>
      </c>
      <c r="R125" s="177">
        <f>Q125*H125</f>
        <v>0</v>
      </c>
      <c r="S125" s="177">
        <v>0</v>
      </c>
      <c r="T125" s="178">
        <f>S125*H125</f>
        <v>0</v>
      </c>
      <c r="U125" s="31"/>
      <c r="V125" s="31"/>
      <c r="W125" s="31"/>
      <c r="X125" s="31"/>
      <c r="Y125" s="31"/>
      <c r="Z125" s="31"/>
      <c r="AA125" s="31"/>
      <c r="AB125" s="31"/>
      <c r="AC125" s="31"/>
      <c r="AD125" s="31"/>
      <c r="AE125" s="31"/>
      <c r="AR125" s="179" t="s">
        <v>285</v>
      </c>
      <c r="AT125" s="179" t="s">
        <v>260</v>
      </c>
      <c r="AU125" s="179" t="s">
        <v>80</v>
      </c>
      <c r="AY125" s="14" t="s">
        <v>185</v>
      </c>
      <c r="BE125" s="180">
        <f>IF(N125="základní",J125,0)</f>
        <v>0</v>
      </c>
      <c r="BF125" s="180">
        <f>IF(N125="snížená",J125,0)</f>
        <v>0</v>
      </c>
      <c r="BG125" s="180">
        <f>IF(N125="zákl. přenesená",J125,0)</f>
        <v>0</v>
      </c>
      <c r="BH125" s="180">
        <f>IF(N125="sníž. přenesená",J125,0)</f>
        <v>0</v>
      </c>
      <c r="BI125" s="180">
        <f>IF(N125="nulová",J125,0)</f>
        <v>0</v>
      </c>
      <c r="BJ125" s="14" t="s">
        <v>80</v>
      </c>
      <c r="BK125" s="180">
        <f>ROUND(I125*H125,2)</f>
        <v>0</v>
      </c>
      <c r="BL125" s="14" t="s">
        <v>285</v>
      </c>
      <c r="BM125" s="179" t="s">
        <v>917</v>
      </c>
    </row>
    <row r="126" spans="1:65" s="2" customFormat="1" ht="11.25">
      <c r="A126" s="31"/>
      <c r="B126" s="32"/>
      <c r="C126" s="33"/>
      <c r="D126" s="181" t="s">
        <v>188</v>
      </c>
      <c r="E126" s="33"/>
      <c r="F126" s="182" t="s">
        <v>918</v>
      </c>
      <c r="G126" s="33"/>
      <c r="H126" s="33"/>
      <c r="I126" s="183"/>
      <c r="J126" s="33"/>
      <c r="K126" s="33"/>
      <c r="L126" s="36"/>
      <c r="M126" s="184"/>
      <c r="N126" s="185"/>
      <c r="O126" s="68"/>
      <c r="P126" s="68"/>
      <c r="Q126" s="68"/>
      <c r="R126" s="68"/>
      <c r="S126" s="68"/>
      <c r="T126" s="69"/>
      <c r="U126" s="31"/>
      <c r="V126" s="31"/>
      <c r="W126" s="31"/>
      <c r="X126" s="31"/>
      <c r="Y126" s="31"/>
      <c r="Z126" s="31"/>
      <c r="AA126" s="31"/>
      <c r="AB126" s="31"/>
      <c r="AC126" s="31"/>
      <c r="AD126" s="31"/>
      <c r="AE126" s="31"/>
      <c r="AT126" s="14" t="s">
        <v>188</v>
      </c>
      <c r="AU126" s="14" t="s">
        <v>80</v>
      </c>
    </row>
    <row r="127" spans="1:65" s="2" customFormat="1" ht="16.5" customHeight="1">
      <c r="A127" s="31"/>
      <c r="B127" s="32"/>
      <c r="C127" s="200" t="s">
        <v>203</v>
      </c>
      <c r="D127" s="200" t="s">
        <v>260</v>
      </c>
      <c r="E127" s="201" t="s">
        <v>919</v>
      </c>
      <c r="F127" s="202" t="s">
        <v>920</v>
      </c>
      <c r="G127" s="203" t="s">
        <v>182</v>
      </c>
      <c r="H127" s="204">
        <v>3</v>
      </c>
      <c r="I127" s="205"/>
      <c r="J127" s="206">
        <f>ROUND(I127*H127,2)</f>
        <v>0</v>
      </c>
      <c r="K127" s="202" t="s">
        <v>183</v>
      </c>
      <c r="L127" s="36"/>
      <c r="M127" s="207" t="s">
        <v>1</v>
      </c>
      <c r="N127" s="208" t="s">
        <v>38</v>
      </c>
      <c r="O127" s="68"/>
      <c r="P127" s="177">
        <f>O127*H127</f>
        <v>0</v>
      </c>
      <c r="Q127" s="177">
        <v>0</v>
      </c>
      <c r="R127" s="177">
        <f>Q127*H127</f>
        <v>0</v>
      </c>
      <c r="S127" s="177">
        <v>0</v>
      </c>
      <c r="T127" s="178">
        <f>S127*H127</f>
        <v>0</v>
      </c>
      <c r="U127" s="31"/>
      <c r="V127" s="31"/>
      <c r="W127" s="31"/>
      <c r="X127" s="31"/>
      <c r="Y127" s="31"/>
      <c r="Z127" s="31"/>
      <c r="AA127" s="31"/>
      <c r="AB127" s="31"/>
      <c r="AC127" s="31"/>
      <c r="AD127" s="31"/>
      <c r="AE127" s="31"/>
      <c r="AR127" s="179" t="s">
        <v>285</v>
      </c>
      <c r="AT127" s="179" t="s">
        <v>260</v>
      </c>
      <c r="AU127" s="179" t="s">
        <v>80</v>
      </c>
      <c r="AY127" s="14" t="s">
        <v>185</v>
      </c>
      <c r="BE127" s="180">
        <f>IF(N127="základní",J127,0)</f>
        <v>0</v>
      </c>
      <c r="BF127" s="180">
        <f>IF(N127="snížená",J127,0)</f>
        <v>0</v>
      </c>
      <c r="BG127" s="180">
        <f>IF(N127="zákl. přenesená",J127,0)</f>
        <v>0</v>
      </c>
      <c r="BH127" s="180">
        <f>IF(N127="sníž. přenesená",J127,0)</f>
        <v>0</v>
      </c>
      <c r="BI127" s="180">
        <f>IF(N127="nulová",J127,0)</f>
        <v>0</v>
      </c>
      <c r="BJ127" s="14" t="s">
        <v>80</v>
      </c>
      <c r="BK127" s="180">
        <f>ROUND(I127*H127,2)</f>
        <v>0</v>
      </c>
      <c r="BL127" s="14" t="s">
        <v>285</v>
      </c>
      <c r="BM127" s="179" t="s">
        <v>921</v>
      </c>
    </row>
    <row r="128" spans="1:65" s="2" customFormat="1" ht="11.25">
      <c r="A128" s="31"/>
      <c r="B128" s="32"/>
      <c r="C128" s="33"/>
      <c r="D128" s="181" t="s">
        <v>188</v>
      </c>
      <c r="E128" s="33"/>
      <c r="F128" s="182" t="s">
        <v>920</v>
      </c>
      <c r="G128" s="33"/>
      <c r="H128" s="33"/>
      <c r="I128" s="183"/>
      <c r="J128" s="33"/>
      <c r="K128" s="33"/>
      <c r="L128" s="36"/>
      <c r="M128" s="184"/>
      <c r="N128" s="185"/>
      <c r="O128" s="68"/>
      <c r="P128" s="68"/>
      <c r="Q128" s="68"/>
      <c r="R128" s="68"/>
      <c r="S128" s="68"/>
      <c r="T128" s="69"/>
      <c r="U128" s="31"/>
      <c r="V128" s="31"/>
      <c r="W128" s="31"/>
      <c r="X128" s="31"/>
      <c r="Y128" s="31"/>
      <c r="Z128" s="31"/>
      <c r="AA128" s="31"/>
      <c r="AB128" s="31"/>
      <c r="AC128" s="31"/>
      <c r="AD128" s="31"/>
      <c r="AE128" s="31"/>
      <c r="AT128" s="14" t="s">
        <v>188</v>
      </c>
      <c r="AU128" s="14" t="s">
        <v>80</v>
      </c>
    </row>
    <row r="129" spans="1:65" s="2" customFormat="1" ht="16.5" customHeight="1">
      <c r="A129" s="31"/>
      <c r="B129" s="32"/>
      <c r="C129" s="200" t="s">
        <v>207</v>
      </c>
      <c r="D129" s="200" t="s">
        <v>260</v>
      </c>
      <c r="E129" s="201" t="s">
        <v>922</v>
      </c>
      <c r="F129" s="202" t="s">
        <v>923</v>
      </c>
      <c r="G129" s="203" t="s">
        <v>182</v>
      </c>
      <c r="H129" s="204">
        <v>3</v>
      </c>
      <c r="I129" s="205"/>
      <c r="J129" s="206">
        <f>ROUND(I129*H129,2)</f>
        <v>0</v>
      </c>
      <c r="K129" s="202" t="s">
        <v>183</v>
      </c>
      <c r="L129" s="36"/>
      <c r="M129" s="207" t="s">
        <v>1</v>
      </c>
      <c r="N129" s="208" t="s">
        <v>38</v>
      </c>
      <c r="O129" s="68"/>
      <c r="P129" s="177">
        <f>O129*H129</f>
        <v>0</v>
      </c>
      <c r="Q129" s="177">
        <v>0</v>
      </c>
      <c r="R129" s="177">
        <f>Q129*H129</f>
        <v>0</v>
      </c>
      <c r="S129" s="177">
        <v>0</v>
      </c>
      <c r="T129" s="178">
        <f>S129*H129</f>
        <v>0</v>
      </c>
      <c r="U129" s="31"/>
      <c r="V129" s="31"/>
      <c r="W129" s="31"/>
      <c r="X129" s="31"/>
      <c r="Y129" s="31"/>
      <c r="Z129" s="31"/>
      <c r="AA129" s="31"/>
      <c r="AB129" s="31"/>
      <c r="AC129" s="31"/>
      <c r="AD129" s="31"/>
      <c r="AE129" s="31"/>
      <c r="AR129" s="179" t="s">
        <v>285</v>
      </c>
      <c r="AT129" s="179" t="s">
        <v>260</v>
      </c>
      <c r="AU129" s="179" t="s">
        <v>80</v>
      </c>
      <c r="AY129" s="14" t="s">
        <v>185</v>
      </c>
      <c r="BE129" s="180">
        <f>IF(N129="základní",J129,0)</f>
        <v>0</v>
      </c>
      <c r="BF129" s="180">
        <f>IF(N129="snížená",J129,0)</f>
        <v>0</v>
      </c>
      <c r="BG129" s="180">
        <f>IF(N129="zákl. přenesená",J129,0)</f>
        <v>0</v>
      </c>
      <c r="BH129" s="180">
        <f>IF(N129="sníž. přenesená",J129,0)</f>
        <v>0</v>
      </c>
      <c r="BI129" s="180">
        <f>IF(N129="nulová",J129,0)</f>
        <v>0</v>
      </c>
      <c r="BJ129" s="14" t="s">
        <v>80</v>
      </c>
      <c r="BK129" s="180">
        <f>ROUND(I129*H129,2)</f>
        <v>0</v>
      </c>
      <c r="BL129" s="14" t="s">
        <v>285</v>
      </c>
      <c r="BM129" s="179" t="s">
        <v>924</v>
      </c>
    </row>
    <row r="130" spans="1:65" s="2" customFormat="1" ht="11.25">
      <c r="A130" s="31"/>
      <c r="B130" s="32"/>
      <c r="C130" s="33"/>
      <c r="D130" s="181" t="s">
        <v>188</v>
      </c>
      <c r="E130" s="33"/>
      <c r="F130" s="182" t="s">
        <v>923</v>
      </c>
      <c r="G130" s="33"/>
      <c r="H130" s="33"/>
      <c r="I130" s="183"/>
      <c r="J130" s="33"/>
      <c r="K130" s="33"/>
      <c r="L130" s="36"/>
      <c r="M130" s="184"/>
      <c r="N130" s="185"/>
      <c r="O130" s="68"/>
      <c r="P130" s="68"/>
      <c r="Q130" s="68"/>
      <c r="R130" s="68"/>
      <c r="S130" s="68"/>
      <c r="T130" s="69"/>
      <c r="U130" s="31"/>
      <c r="V130" s="31"/>
      <c r="W130" s="31"/>
      <c r="X130" s="31"/>
      <c r="Y130" s="31"/>
      <c r="Z130" s="31"/>
      <c r="AA130" s="31"/>
      <c r="AB130" s="31"/>
      <c r="AC130" s="31"/>
      <c r="AD130" s="31"/>
      <c r="AE130" s="31"/>
      <c r="AT130" s="14" t="s">
        <v>188</v>
      </c>
      <c r="AU130" s="14" t="s">
        <v>80</v>
      </c>
    </row>
    <row r="131" spans="1:65" s="2" customFormat="1" ht="16.5" customHeight="1">
      <c r="A131" s="31"/>
      <c r="B131" s="32"/>
      <c r="C131" s="200" t="s">
        <v>184</v>
      </c>
      <c r="D131" s="200" t="s">
        <v>260</v>
      </c>
      <c r="E131" s="201" t="s">
        <v>925</v>
      </c>
      <c r="F131" s="202" t="s">
        <v>926</v>
      </c>
      <c r="G131" s="203" t="s">
        <v>182</v>
      </c>
      <c r="H131" s="204">
        <v>1</v>
      </c>
      <c r="I131" s="205"/>
      <c r="J131" s="206">
        <f>ROUND(I131*H131,2)</f>
        <v>0</v>
      </c>
      <c r="K131" s="202" t="s">
        <v>183</v>
      </c>
      <c r="L131" s="36"/>
      <c r="M131" s="207" t="s">
        <v>1</v>
      </c>
      <c r="N131" s="208" t="s">
        <v>38</v>
      </c>
      <c r="O131" s="68"/>
      <c r="P131" s="177">
        <f>O131*H131</f>
        <v>0</v>
      </c>
      <c r="Q131" s="177">
        <v>0</v>
      </c>
      <c r="R131" s="177">
        <f>Q131*H131</f>
        <v>0</v>
      </c>
      <c r="S131" s="177">
        <v>0</v>
      </c>
      <c r="T131" s="178">
        <f>S131*H131</f>
        <v>0</v>
      </c>
      <c r="U131" s="31"/>
      <c r="V131" s="31"/>
      <c r="W131" s="31"/>
      <c r="X131" s="31"/>
      <c r="Y131" s="31"/>
      <c r="Z131" s="31"/>
      <c r="AA131" s="31"/>
      <c r="AB131" s="31"/>
      <c r="AC131" s="31"/>
      <c r="AD131" s="31"/>
      <c r="AE131" s="31"/>
      <c r="AR131" s="179" t="s">
        <v>285</v>
      </c>
      <c r="AT131" s="179" t="s">
        <v>260</v>
      </c>
      <c r="AU131" s="179" t="s">
        <v>80</v>
      </c>
      <c r="AY131" s="14" t="s">
        <v>185</v>
      </c>
      <c r="BE131" s="180">
        <f>IF(N131="základní",J131,0)</f>
        <v>0</v>
      </c>
      <c r="BF131" s="180">
        <f>IF(N131="snížená",J131,0)</f>
        <v>0</v>
      </c>
      <c r="BG131" s="180">
        <f>IF(N131="zákl. přenesená",J131,0)</f>
        <v>0</v>
      </c>
      <c r="BH131" s="180">
        <f>IF(N131="sníž. přenesená",J131,0)</f>
        <v>0</v>
      </c>
      <c r="BI131" s="180">
        <f>IF(N131="nulová",J131,0)</f>
        <v>0</v>
      </c>
      <c r="BJ131" s="14" t="s">
        <v>80</v>
      </c>
      <c r="BK131" s="180">
        <f>ROUND(I131*H131,2)</f>
        <v>0</v>
      </c>
      <c r="BL131" s="14" t="s">
        <v>285</v>
      </c>
      <c r="BM131" s="179" t="s">
        <v>927</v>
      </c>
    </row>
    <row r="132" spans="1:65" s="2" customFormat="1" ht="11.25">
      <c r="A132" s="31"/>
      <c r="B132" s="32"/>
      <c r="C132" s="33"/>
      <c r="D132" s="181" t="s">
        <v>188</v>
      </c>
      <c r="E132" s="33"/>
      <c r="F132" s="182" t="s">
        <v>926</v>
      </c>
      <c r="G132" s="33"/>
      <c r="H132" s="33"/>
      <c r="I132" s="183"/>
      <c r="J132" s="33"/>
      <c r="K132" s="33"/>
      <c r="L132" s="36"/>
      <c r="M132" s="184"/>
      <c r="N132" s="185"/>
      <c r="O132" s="68"/>
      <c r="P132" s="68"/>
      <c r="Q132" s="68"/>
      <c r="R132" s="68"/>
      <c r="S132" s="68"/>
      <c r="T132" s="69"/>
      <c r="U132" s="31"/>
      <c r="V132" s="31"/>
      <c r="W132" s="31"/>
      <c r="X132" s="31"/>
      <c r="Y132" s="31"/>
      <c r="Z132" s="31"/>
      <c r="AA132" s="31"/>
      <c r="AB132" s="31"/>
      <c r="AC132" s="31"/>
      <c r="AD132" s="31"/>
      <c r="AE132" s="31"/>
      <c r="AT132" s="14" t="s">
        <v>188</v>
      </c>
      <c r="AU132" s="14" t="s">
        <v>80</v>
      </c>
    </row>
    <row r="133" spans="1:65" s="2" customFormat="1" ht="16.5" customHeight="1">
      <c r="A133" s="31"/>
      <c r="B133" s="32"/>
      <c r="C133" s="200" t="s">
        <v>80</v>
      </c>
      <c r="D133" s="200" t="s">
        <v>260</v>
      </c>
      <c r="E133" s="201" t="s">
        <v>928</v>
      </c>
      <c r="F133" s="202" t="s">
        <v>929</v>
      </c>
      <c r="G133" s="203" t="s">
        <v>182</v>
      </c>
      <c r="H133" s="204">
        <v>1</v>
      </c>
      <c r="I133" s="205"/>
      <c r="J133" s="206">
        <f>ROUND(I133*H133,2)</f>
        <v>0</v>
      </c>
      <c r="K133" s="202" t="s">
        <v>183</v>
      </c>
      <c r="L133" s="36"/>
      <c r="M133" s="207" t="s">
        <v>1</v>
      </c>
      <c r="N133" s="208" t="s">
        <v>38</v>
      </c>
      <c r="O133" s="68"/>
      <c r="P133" s="177">
        <f>O133*H133</f>
        <v>0</v>
      </c>
      <c r="Q133" s="177">
        <v>0</v>
      </c>
      <c r="R133" s="177">
        <f>Q133*H133</f>
        <v>0</v>
      </c>
      <c r="S133" s="177">
        <v>0</v>
      </c>
      <c r="T133" s="178">
        <f>S133*H133</f>
        <v>0</v>
      </c>
      <c r="U133" s="31"/>
      <c r="V133" s="31"/>
      <c r="W133" s="31"/>
      <c r="X133" s="31"/>
      <c r="Y133" s="31"/>
      <c r="Z133" s="31"/>
      <c r="AA133" s="31"/>
      <c r="AB133" s="31"/>
      <c r="AC133" s="31"/>
      <c r="AD133" s="31"/>
      <c r="AE133" s="31"/>
      <c r="AR133" s="179" t="s">
        <v>285</v>
      </c>
      <c r="AT133" s="179" t="s">
        <v>260</v>
      </c>
      <c r="AU133" s="179" t="s">
        <v>80</v>
      </c>
      <c r="AY133" s="14" t="s">
        <v>185</v>
      </c>
      <c r="BE133" s="180">
        <f>IF(N133="základní",J133,0)</f>
        <v>0</v>
      </c>
      <c r="BF133" s="180">
        <f>IF(N133="snížená",J133,0)</f>
        <v>0</v>
      </c>
      <c r="BG133" s="180">
        <f>IF(N133="zákl. přenesená",J133,0)</f>
        <v>0</v>
      </c>
      <c r="BH133" s="180">
        <f>IF(N133="sníž. přenesená",J133,0)</f>
        <v>0</v>
      </c>
      <c r="BI133" s="180">
        <f>IF(N133="nulová",J133,0)</f>
        <v>0</v>
      </c>
      <c r="BJ133" s="14" t="s">
        <v>80</v>
      </c>
      <c r="BK133" s="180">
        <f>ROUND(I133*H133,2)</f>
        <v>0</v>
      </c>
      <c r="BL133" s="14" t="s">
        <v>285</v>
      </c>
      <c r="BM133" s="179" t="s">
        <v>930</v>
      </c>
    </row>
    <row r="134" spans="1:65" s="2" customFormat="1" ht="11.25">
      <c r="A134" s="31"/>
      <c r="B134" s="32"/>
      <c r="C134" s="33"/>
      <c r="D134" s="181" t="s">
        <v>188</v>
      </c>
      <c r="E134" s="33"/>
      <c r="F134" s="182" t="s">
        <v>929</v>
      </c>
      <c r="G134" s="33"/>
      <c r="H134" s="33"/>
      <c r="I134" s="183"/>
      <c r="J134" s="33"/>
      <c r="K134" s="33"/>
      <c r="L134" s="36"/>
      <c r="M134" s="184"/>
      <c r="N134" s="185"/>
      <c r="O134" s="68"/>
      <c r="P134" s="68"/>
      <c r="Q134" s="68"/>
      <c r="R134" s="68"/>
      <c r="S134" s="68"/>
      <c r="T134" s="69"/>
      <c r="U134" s="31"/>
      <c r="V134" s="31"/>
      <c r="W134" s="31"/>
      <c r="X134" s="31"/>
      <c r="Y134" s="31"/>
      <c r="Z134" s="31"/>
      <c r="AA134" s="31"/>
      <c r="AB134" s="31"/>
      <c r="AC134" s="31"/>
      <c r="AD134" s="31"/>
      <c r="AE134" s="31"/>
      <c r="AT134" s="14" t="s">
        <v>188</v>
      </c>
      <c r="AU134" s="14" t="s">
        <v>80</v>
      </c>
    </row>
    <row r="135" spans="1:65" s="2" customFormat="1" ht="24">
      <c r="A135" s="31"/>
      <c r="B135" s="32"/>
      <c r="C135" s="200" t="s">
        <v>82</v>
      </c>
      <c r="D135" s="200" t="s">
        <v>260</v>
      </c>
      <c r="E135" s="201" t="s">
        <v>931</v>
      </c>
      <c r="F135" s="202" t="s">
        <v>932</v>
      </c>
      <c r="G135" s="203" t="s">
        <v>182</v>
      </c>
      <c r="H135" s="204">
        <v>1</v>
      </c>
      <c r="I135" s="205"/>
      <c r="J135" s="206">
        <f>ROUND(I135*H135,2)</f>
        <v>0</v>
      </c>
      <c r="K135" s="202" t="s">
        <v>183</v>
      </c>
      <c r="L135" s="36"/>
      <c r="M135" s="207" t="s">
        <v>1</v>
      </c>
      <c r="N135" s="208" t="s">
        <v>38</v>
      </c>
      <c r="O135" s="68"/>
      <c r="P135" s="177">
        <f>O135*H135</f>
        <v>0</v>
      </c>
      <c r="Q135" s="177">
        <v>0</v>
      </c>
      <c r="R135" s="177">
        <f>Q135*H135</f>
        <v>0</v>
      </c>
      <c r="S135" s="177">
        <v>0</v>
      </c>
      <c r="T135" s="178">
        <f>S135*H135</f>
        <v>0</v>
      </c>
      <c r="U135" s="31"/>
      <c r="V135" s="31"/>
      <c r="W135" s="31"/>
      <c r="X135" s="31"/>
      <c r="Y135" s="31"/>
      <c r="Z135" s="31"/>
      <c r="AA135" s="31"/>
      <c r="AB135" s="31"/>
      <c r="AC135" s="31"/>
      <c r="AD135" s="31"/>
      <c r="AE135" s="31"/>
      <c r="AR135" s="179" t="s">
        <v>285</v>
      </c>
      <c r="AT135" s="179" t="s">
        <v>260</v>
      </c>
      <c r="AU135" s="179" t="s">
        <v>80</v>
      </c>
      <c r="AY135" s="14" t="s">
        <v>185</v>
      </c>
      <c r="BE135" s="180">
        <f>IF(N135="základní",J135,0)</f>
        <v>0</v>
      </c>
      <c r="BF135" s="180">
        <f>IF(N135="snížená",J135,0)</f>
        <v>0</v>
      </c>
      <c r="BG135" s="180">
        <f>IF(N135="zákl. přenesená",J135,0)</f>
        <v>0</v>
      </c>
      <c r="BH135" s="180">
        <f>IF(N135="sníž. přenesená",J135,0)</f>
        <v>0</v>
      </c>
      <c r="BI135" s="180">
        <f>IF(N135="nulová",J135,0)</f>
        <v>0</v>
      </c>
      <c r="BJ135" s="14" t="s">
        <v>80</v>
      </c>
      <c r="BK135" s="180">
        <f>ROUND(I135*H135,2)</f>
        <v>0</v>
      </c>
      <c r="BL135" s="14" t="s">
        <v>285</v>
      </c>
      <c r="BM135" s="179" t="s">
        <v>933</v>
      </c>
    </row>
    <row r="136" spans="1:65" s="2" customFormat="1" ht="19.5">
      <c r="A136" s="31"/>
      <c r="B136" s="32"/>
      <c r="C136" s="33"/>
      <c r="D136" s="181" t="s">
        <v>188</v>
      </c>
      <c r="E136" s="33"/>
      <c r="F136" s="182" t="s">
        <v>932</v>
      </c>
      <c r="G136" s="33"/>
      <c r="H136" s="33"/>
      <c r="I136" s="183"/>
      <c r="J136" s="33"/>
      <c r="K136" s="33"/>
      <c r="L136" s="36"/>
      <c r="M136" s="184"/>
      <c r="N136" s="185"/>
      <c r="O136" s="68"/>
      <c r="P136" s="68"/>
      <c r="Q136" s="68"/>
      <c r="R136" s="68"/>
      <c r="S136" s="68"/>
      <c r="T136" s="69"/>
      <c r="U136" s="31"/>
      <c r="V136" s="31"/>
      <c r="W136" s="31"/>
      <c r="X136" s="31"/>
      <c r="Y136" s="31"/>
      <c r="Z136" s="31"/>
      <c r="AA136" s="31"/>
      <c r="AB136" s="31"/>
      <c r="AC136" s="31"/>
      <c r="AD136" s="31"/>
      <c r="AE136" s="31"/>
      <c r="AT136" s="14" t="s">
        <v>188</v>
      </c>
      <c r="AU136" s="14" t="s">
        <v>80</v>
      </c>
    </row>
    <row r="137" spans="1:65" s="2" customFormat="1" ht="24">
      <c r="A137" s="31"/>
      <c r="B137" s="32"/>
      <c r="C137" s="200" t="s">
        <v>192</v>
      </c>
      <c r="D137" s="200" t="s">
        <v>260</v>
      </c>
      <c r="E137" s="201" t="s">
        <v>934</v>
      </c>
      <c r="F137" s="202" t="s">
        <v>935</v>
      </c>
      <c r="G137" s="203" t="s">
        <v>182</v>
      </c>
      <c r="H137" s="204">
        <v>1</v>
      </c>
      <c r="I137" s="205"/>
      <c r="J137" s="206">
        <f>ROUND(I137*H137,2)</f>
        <v>0</v>
      </c>
      <c r="K137" s="202" t="s">
        <v>183</v>
      </c>
      <c r="L137" s="36"/>
      <c r="M137" s="207" t="s">
        <v>1</v>
      </c>
      <c r="N137" s="208" t="s">
        <v>38</v>
      </c>
      <c r="O137" s="68"/>
      <c r="P137" s="177">
        <f>O137*H137</f>
        <v>0</v>
      </c>
      <c r="Q137" s="177">
        <v>0</v>
      </c>
      <c r="R137" s="177">
        <f>Q137*H137</f>
        <v>0</v>
      </c>
      <c r="S137" s="177">
        <v>0</v>
      </c>
      <c r="T137" s="178">
        <f>S137*H137</f>
        <v>0</v>
      </c>
      <c r="U137" s="31"/>
      <c r="V137" s="31"/>
      <c r="W137" s="31"/>
      <c r="X137" s="31"/>
      <c r="Y137" s="31"/>
      <c r="Z137" s="31"/>
      <c r="AA137" s="31"/>
      <c r="AB137" s="31"/>
      <c r="AC137" s="31"/>
      <c r="AD137" s="31"/>
      <c r="AE137" s="31"/>
      <c r="AR137" s="179" t="s">
        <v>285</v>
      </c>
      <c r="AT137" s="179" t="s">
        <v>260</v>
      </c>
      <c r="AU137" s="179" t="s">
        <v>80</v>
      </c>
      <c r="AY137" s="14" t="s">
        <v>185</v>
      </c>
      <c r="BE137" s="180">
        <f>IF(N137="základní",J137,0)</f>
        <v>0</v>
      </c>
      <c r="BF137" s="180">
        <f>IF(N137="snížená",J137,0)</f>
        <v>0</v>
      </c>
      <c r="BG137" s="180">
        <f>IF(N137="zákl. přenesená",J137,0)</f>
        <v>0</v>
      </c>
      <c r="BH137" s="180">
        <f>IF(N137="sníž. přenesená",J137,0)</f>
        <v>0</v>
      </c>
      <c r="BI137" s="180">
        <f>IF(N137="nulová",J137,0)</f>
        <v>0</v>
      </c>
      <c r="BJ137" s="14" t="s">
        <v>80</v>
      </c>
      <c r="BK137" s="180">
        <f>ROUND(I137*H137,2)</f>
        <v>0</v>
      </c>
      <c r="BL137" s="14" t="s">
        <v>285</v>
      </c>
      <c r="BM137" s="179" t="s">
        <v>936</v>
      </c>
    </row>
    <row r="138" spans="1:65" s="2" customFormat="1" ht="19.5">
      <c r="A138" s="31"/>
      <c r="B138" s="32"/>
      <c r="C138" s="33"/>
      <c r="D138" s="181" t="s">
        <v>188</v>
      </c>
      <c r="E138" s="33"/>
      <c r="F138" s="182" t="s">
        <v>935</v>
      </c>
      <c r="G138" s="33"/>
      <c r="H138" s="33"/>
      <c r="I138" s="183"/>
      <c r="J138" s="33"/>
      <c r="K138" s="33"/>
      <c r="L138" s="36"/>
      <c r="M138" s="209"/>
      <c r="N138" s="210"/>
      <c r="O138" s="211"/>
      <c r="P138" s="211"/>
      <c r="Q138" s="211"/>
      <c r="R138" s="211"/>
      <c r="S138" s="211"/>
      <c r="T138" s="212"/>
      <c r="U138" s="31"/>
      <c r="V138" s="31"/>
      <c r="W138" s="31"/>
      <c r="X138" s="31"/>
      <c r="Y138" s="31"/>
      <c r="Z138" s="31"/>
      <c r="AA138" s="31"/>
      <c r="AB138" s="31"/>
      <c r="AC138" s="31"/>
      <c r="AD138" s="31"/>
      <c r="AE138" s="31"/>
      <c r="AT138" s="14" t="s">
        <v>188</v>
      </c>
      <c r="AU138" s="14" t="s">
        <v>80</v>
      </c>
    </row>
    <row r="139" spans="1:65" s="2" customFormat="1" ht="6.95" customHeight="1">
      <c r="A139" s="31"/>
      <c r="B139" s="51"/>
      <c r="C139" s="52"/>
      <c r="D139" s="52"/>
      <c r="E139" s="52"/>
      <c r="F139" s="52"/>
      <c r="G139" s="52"/>
      <c r="H139" s="52"/>
      <c r="I139" s="52"/>
      <c r="J139" s="52"/>
      <c r="K139" s="52"/>
      <c r="L139" s="36"/>
      <c r="M139" s="31"/>
      <c r="O139" s="31"/>
      <c r="P139" s="31"/>
      <c r="Q139" s="31"/>
      <c r="R139" s="31"/>
      <c r="S139" s="31"/>
      <c r="T139" s="31"/>
      <c r="U139" s="31"/>
      <c r="V139" s="31"/>
      <c r="W139" s="31"/>
      <c r="X139" s="31"/>
      <c r="Y139" s="31"/>
      <c r="Z139" s="31"/>
      <c r="AA139" s="31"/>
      <c r="AB139" s="31"/>
      <c r="AC139" s="31"/>
      <c r="AD139" s="31"/>
      <c r="AE139" s="31"/>
    </row>
  </sheetData>
  <sheetProtection algorithmName="SHA-512" hashValue="2enbIiPKgFvzW3klF89HcJ+b/eMrZGquLFo591h08PIN7b3NOe7OwTSgWK5rYMxHOTNYk6oMxgznC3BJmMNWTA==" saltValue="3MwMPJ5fUII6SngxGq0DwuckDacC+niQeB5xIHD4Fkk9SWPGLPKkHFnXc/QStIQeONxr09eoy82WeMOPE8KfHQ==" spinCount="100000" sheet="1" objects="1" scenarios="1" formatColumns="0" formatRows="0" autoFilter="0"/>
  <autoFilter ref="C120:K13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109</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1" customFormat="1" ht="12" customHeight="1">
      <c r="B8" s="17"/>
      <c r="D8" s="116" t="s">
        <v>156</v>
      </c>
      <c r="L8" s="17"/>
    </row>
    <row r="9" spans="1:46" s="2" customFormat="1" ht="16.5" customHeight="1">
      <c r="A9" s="31"/>
      <c r="B9" s="36"/>
      <c r="C9" s="31"/>
      <c r="D9" s="31"/>
      <c r="E9" s="266" t="s">
        <v>910</v>
      </c>
      <c r="F9" s="268"/>
      <c r="G9" s="268"/>
      <c r="H9" s="268"/>
      <c r="I9" s="31"/>
      <c r="J9" s="31"/>
      <c r="K9" s="31"/>
      <c r="L9" s="48"/>
      <c r="S9" s="31"/>
      <c r="T9" s="31"/>
      <c r="U9" s="31"/>
      <c r="V9" s="31"/>
      <c r="W9" s="31"/>
      <c r="X9" s="31"/>
      <c r="Y9" s="31"/>
      <c r="Z9" s="31"/>
      <c r="AA9" s="31"/>
      <c r="AB9" s="31"/>
      <c r="AC9" s="31"/>
      <c r="AD9" s="31"/>
      <c r="AE9" s="31"/>
    </row>
    <row r="10" spans="1:46" s="2" customFormat="1" ht="12" customHeight="1">
      <c r="A10" s="31"/>
      <c r="B10" s="36"/>
      <c r="C10" s="31"/>
      <c r="D10" s="116" t="s">
        <v>158</v>
      </c>
      <c r="E10" s="31"/>
      <c r="F10" s="31"/>
      <c r="G10" s="31"/>
      <c r="H10" s="31"/>
      <c r="I10" s="31"/>
      <c r="J10" s="31"/>
      <c r="K10" s="31"/>
      <c r="L10" s="48"/>
      <c r="S10" s="31"/>
      <c r="T10" s="31"/>
      <c r="U10" s="31"/>
      <c r="V10" s="31"/>
      <c r="W10" s="31"/>
      <c r="X10" s="31"/>
      <c r="Y10" s="31"/>
      <c r="Z10" s="31"/>
      <c r="AA10" s="31"/>
      <c r="AB10" s="31"/>
      <c r="AC10" s="31"/>
      <c r="AD10" s="31"/>
      <c r="AE10" s="31"/>
    </row>
    <row r="11" spans="1:46" s="2" customFormat="1" ht="16.5" customHeight="1">
      <c r="A11" s="31"/>
      <c r="B11" s="36"/>
      <c r="C11" s="31"/>
      <c r="D11" s="31"/>
      <c r="E11" s="269" t="s">
        <v>937</v>
      </c>
      <c r="F11" s="268"/>
      <c r="G11" s="268"/>
      <c r="H11" s="268"/>
      <c r="I11" s="31"/>
      <c r="J11" s="31"/>
      <c r="K11" s="31"/>
      <c r="L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48"/>
      <c r="S12" s="31"/>
      <c r="T12" s="31"/>
      <c r="U12" s="31"/>
      <c r="V12" s="31"/>
      <c r="W12" s="31"/>
      <c r="X12" s="31"/>
      <c r="Y12" s="31"/>
      <c r="Z12" s="31"/>
      <c r="AA12" s="31"/>
      <c r="AB12" s="31"/>
      <c r="AC12" s="31"/>
      <c r="AD12" s="31"/>
      <c r="AE12" s="31"/>
    </row>
    <row r="13" spans="1:46" s="2" customFormat="1" ht="12" customHeight="1">
      <c r="A13" s="31"/>
      <c r="B13" s="36"/>
      <c r="C13" s="31"/>
      <c r="D13" s="116" t="s">
        <v>18</v>
      </c>
      <c r="E13" s="31"/>
      <c r="F13" s="107" t="s">
        <v>1</v>
      </c>
      <c r="G13" s="31"/>
      <c r="H13" s="31"/>
      <c r="I13" s="116" t="s">
        <v>19</v>
      </c>
      <c r="J13" s="107" t="s">
        <v>1</v>
      </c>
      <c r="K13" s="31"/>
      <c r="L13" s="48"/>
      <c r="S13" s="31"/>
      <c r="T13" s="31"/>
      <c r="U13" s="31"/>
      <c r="V13" s="31"/>
      <c r="W13" s="31"/>
      <c r="X13" s="31"/>
      <c r="Y13" s="31"/>
      <c r="Z13" s="31"/>
      <c r="AA13" s="31"/>
      <c r="AB13" s="31"/>
      <c r="AC13" s="31"/>
      <c r="AD13" s="31"/>
      <c r="AE13" s="31"/>
    </row>
    <row r="14" spans="1:46" s="2" customFormat="1" ht="12" customHeight="1">
      <c r="A14" s="31"/>
      <c r="B14" s="36"/>
      <c r="C14" s="31"/>
      <c r="D14" s="116" t="s">
        <v>20</v>
      </c>
      <c r="E14" s="31"/>
      <c r="F14" s="107" t="s">
        <v>21</v>
      </c>
      <c r="G14" s="31"/>
      <c r="H14" s="31"/>
      <c r="I14" s="116" t="s">
        <v>22</v>
      </c>
      <c r="J14" s="117">
        <f>'Rekapitulace stavby'!AN8</f>
        <v>0</v>
      </c>
      <c r="K14" s="31"/>
      <c r="L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48"/>
      <c r="S15" s="31"/>
      <c r="T15" s="31"/>
      <c r="U15" s="31"/>
      <c r="V15" s="31"/>
      <c r="W15" s="31"/>
      <c r="X15" s="31"/>
      <c r="Y15" s="31"/>
      <c r="Z15" s="31"/>
      <c r="AA15" s="31"/>
      <c r="AB15" s="31"/>
      <c r="AC15" s="31"/>
      <c r="AD15" s="31"/>
      <c r="AE15" s="31"/>
    </row>
    <row r="16" spans="1:46" s="2" customFormat="1" ht="12" customHeight="1">
      <c r="A16" s="31"/>
      <c r="B16" s="36"/>
      <c r="C16" s="31"/>
      <c r="D16" s="116" t="s">
        <v>23</v>
      </c>
      <c r="E16" s="31"/>
      <c r="F16" s="31"/>
      <c r="G16" s="31"/>
      <c r="H16" s="31"/>
      <c r="I16" s="116" t="s">
        <v>24</v>
      </c>
      <c r="J16" s="107" t="str">
        <f>IF('Rekapitulace stavby'!AN10="","",'Rekapitulace stavby'!AN10)</f>
        <v/>
      </c>
      <c r="K16" s="31"/>
      <c r="L16" s="48"/>
      <c r="S16" s="31"/>
      <c r="T16" s="31"/>
      <c r="U16" s="31"/>
      <c r="V16" s="31"/>
      <c r="W16" s="31"/>
      <c r="X16" s="31"/>
      <c r="Y16" s="31"/>
      <c r="Z16" s="31"/>
      <c r="AA16" s="31"/>
      <c r="AB16" s="31"/>
      <c r="AC16" s="31"/>
      <c r="AD16" s="31"/>
      <c r="AE16" s="31"/>
    </row>
    <row r="17" spans="1:31" s="2" customFormat="1" ht="18" customHeight="1">
      <c r="A17" s="31"/>
      <c r="B17" s="36"/>
      <c r="C17" s="31"/>
      <c r="D17" s="31"/>
      <c r="E17" s="107" t="str">
        <f>IF('Rekapitulace stavby'!E11="","",'Rekapitulace stavby'!E11)</f>
        <v xml:space="preserve"> </v>
      </c>
      <c r="F17" s="31"/>
      <c r="G17" s="31"/>
      <c r="H17" s="31"/>
      <c r="I17" s="116" t="s">
        <v>26</v>
      </c>
      <c r="J17" s="107" t="str">
        <f>IF('Rekapitulace stavby'!AN11="","",'Rekapitulace stavby'!AN11)</f>
        <v/>
      </c>
      <c r="K17" s="31"/>
      <c r="L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48"/>
      <c r="S18" s="31"/>
      <c r="T18" s="31"/>
      <c r="U18" s="31"/>
      <c r="V18" s="31"/>
      <c r="W18" s="31"/>
      <c r="X18" s="31"/>
      <c r="Y18" s="31"/>
      <c r="Z18" s="31"/>
      <c r="AA18" s="31"/>
      <c r="AB18" s="31"/>
      <c r="AC18" s="31"/>
      <c r="AD18" s="31"/>
      <c r="AE18" s="31"/>
    </row>
    <row r="19" spans="1:31" s="2" customFormat="1" ht="12" customHeight="1">
      <c r="A19" s="31"/>
      <c r="B19" s="36"/>
      <c r="C19" s="31"/>
      <c r="D19" s="116" t="s">
        <v>27</v>
      </c>
      <c r="E19" s="31"/>
      <c r="F19" s="31"/>
      <c r="G19" s="31"/>
      <c r="H19" s="31"/>
      <c r="I19" s="116" t="s">
        <v>24</v>
      </c>
      <c r="J19" s="27" t="str">
        <f>'Rekapitulace stavby'!AN13</f>
        <v>Vyplň údaj</v>
      </c>
      <c r="K19" s="31"/>
      <c r="L19" s="48"/>
      <c r="S19" s="31"/>
      <c r="T19" s="31"/>
      <c r="U19" s="31"/>
      <c r="V19" s="31"/>
      <c r="W19" s="31"/>
      <c r="X19" s="31"/>
      <c r="Y19" s="31"/>
      <c r="Z19" s="31"/>
      <c r="AA19" s="31"/>
      <c r="AB19" s="31"/>
      <c r="AC19" s="31"/>
      <c r="AD19" s="31"/>
      <c r="AE19" s="31"/>
    </row>
    <row r="20" spans="1:31" s="2" customFormat="1" ht="18" customHeight="1">
      <c r="A20" s="31"/>
      <c r="B20" s="36"/>
      <c r="C20" s="31"/>
      <c r="D20" s="31"/>
      <c r="E20" s="270" t="str">
        <f>'Rekapitulace stavby'!E14</f>
        <v>Vyplň údaj</v>
      </c>
      <c r="F20" s="271"/>
      <c r="G20" s="271"/>
      <c r="H20" s="271"/>
      <c r="I20" s="116" t="s">
        <v>26</v>
      </c>
      <c r="J20" s="27" t="str">
        <f>'Rekapitulace stavby'!AN14</f>
        <v>Vyplň údaj</v>
      </c>
      <c r="K20" s="31"/>
      <c r="L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48"/>
      <c r="S21" s="31"/>
      <c r="T21" s="31"/>
      <c r="U21" s="31"/>
      <c r="V21" s="31"/>
      <c r="W21" s="31"/>
      <c r="X21" s="31"/>
      <c r="Y21" s="31"/>
      <c r="Z21" s="31"/>
      <c r="AA21" s="31"/>
      <c r="AB21" s="31"/>
      <c r="AC21" s="31"/>
      <c r="AD21" s="31"/>
      <c r="AE21" s="31"/>
    </row>
    <row r="22" spans="1:31" s="2" customFormat="1" ht="12" customHeight="1">
      <c r="A22" s="31"/>
      <c r="B22" s="36"/>
      <c r="C22" s="31"/>
      <c r="D22" s="116" t="s">
        <v>29</v>
      </c>
      <c r="E22" s="31"/>
      <c r="F22" s="31"/>
      <c r="G22" s="31"/>
      <c r="H22" s="31"/>
      <c r="I22" s="116" t="s">
        <v>24</v>
      </c>
      <c r="J22" s="107" t="str">
        <f>IF('Rekapitulace stavby'!AN16="","",'Rekapitulace stavby'!AN16)</f>
        <v/>
      </c>
      <c r="K22" s="31"/>
      <c r="L22" s="48"/>
      <c r="S22" s="31"/>
      <c r="T22" s="31"/>
      <c r="U22" s="31"/>
      <c r="V22" s="31"/>
      <c r="W22" s="31"/>
      <c r="X22" s="31"/>
      <c r="Y22" s="31"/>
      <c r="Z22" s="31"/>
      <c r="AA22" s="31"/>
      <c r="AB22" s="31"/>
      <c r="AC22" s="31"/>
      <c r="AD22" s="31"/>
      <c r="AE22" s="31"/>
    </row>
    <row r="23" spans="1:31" s="2" customFormat="1" ht="18" customHeight="1">
      <c r="A23" s="31"/>
      <c r="B23" s="36"/>
      <c r="C23" s="31"/>
      <c r="D23" s="31"/>
      <c r="E23" s="107" t="str">
        <f>IF('Rekapitulace stavby'!E17="","",'Rekapitulace stavby'!E17)</f>
        <v xml:space="preserve"> </v>
      </c>
      <c r="F23" s="31"/>
      <c r="G23" s="31"/>
      <c r="H23" s="31"/>
      <c r="I23" s="116" t="s">
        <v>26</v>
      </c>
      <c r="J23" s="107" t="str">
        <f>IF('Rekapitulace stavby'!AN17="","",'Rekapitulace stavby'!AN17)</f>
        <v/>
      </c>
      <c r="K23" s="31"/>
      <c r="L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48"/>
      <c r="S24" s="31"/>
      <c r="T24" s="31"/>
      <c r="U24" s="31"/>
      <c r="V24" s="31"/>
      <c r="W24" s="31"/>
      <c r="X24" s="31"/>
      <c r="Y24" s="31"/>
      <c r="Z24" s="31"/>
      <c r="AA24" s="31"/>
      <c r="AB24" s="31"/>
      <c r="AC24" s="31"/>
      <c r="AD24" s="31"/>
      <c r="AE24" s="31"/>
    </row>
    <row r="25" spans="1:31" s="2" customFormat="1" ht="12" customHeight="1">
      <c r="A25" s="31"/>
      <c r="B25" s="36"/>
      <c r="C25" s="31"/>
      <c r="D25" s="116" t="s">
        <v>31</v>
      </c>
      <c r="E25" s="31"/>
      <c r="F25" s="31"/>
      <c r="G25" s="31"/>
      <c r="H25" s="31"/>
      <c r="I25" s="116" t="s">
        <v>24</v>
      </c>
      <c r="J25" s="107" t="str">
        <f>IF('Rekapitulace stavby'!AN19="","",'Rekapitulace stavby'!AN19)</f>
        <v/>
      </c>
      <c r="K25" s="31"/>
      <c r="L25" s="48"/>
      <c r="S25" s="31"/>
      <c r="T25" s="31"/>
      <c r="U25" s="31"/>
      <c r="V25" s="31"/>
      <c r="W25" s="31"/>
      <c r="X25" s="31"/>
      <c r="Y25" s="31"/>
      <c r="Z25" s="31"/>
      <c r="AA25" s="31"/>
      <c r="AB25" s="31"/>
      <c r="AC25" s="31"/>
      <c r="AD25" s="31"/>
      <c r="AE25" s="31"/>
    </row>
    <row r="26" spans="1:31" s="2" customFormat="1" ht="18" customHeight="1">
      <c r="A26" s="31"/>
      <c r="B26" s="36"/>
      <c r="C26" s="31"/>
      <c r="D26" s="31"/>
      <c r="E26" s="107" t="str">
        <f>IF('Rekapitulace stavby'!E20="","",'Rekapitulace stavby'!E20)</f>
        <v xml:space="preserve"> </v>
      </c>
      <c r="F26" s="31"/>
      <c r="G26" s="31"/>
      <c r="H26" s="31"/>
      <c r="I26" s="116" t="s">
        <v>26</v>
      </c>
      <c r="J26" s="107" t="str">
        <f>IF('Rekapitulace stavby'!AN20="","",'Rekapitulace stavby'!AN20)</f>
        <v/>
      </c>
      <c r="K26" s="31"/>
      <c r="L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48"/>
      <c r="S27" s="31"/>
      <c r="T27" s="31"/>
      <c r="U27" s="31"/>
      <c r="V27" s="31"/>
      <c r="W27" s="31"/>
      <c r="X27" s="31"/>
      <c r="Y27" s="31"/>
      <c r="Z27" s="31"/>
      <c r="AA27" s="31"/>
      <c r="AB27" s="31"/>
      <c r="AC27" s="31"/>
      <c r="AD27" s="31"/>
      <c r="AE27" s="31"/>
    </row>
    <row r="28" spans="1:31" s="2" customFormat="1" ht="12" customHeight="1">
      <c r="A28" s="31"/>
      <c r="B28" s="36"/>
      <c r="C28" s="31"/>
      <c r="D28" s="116" t="s">
        <v>32</v>
      </c>
      <c r="E28" s="31"/>
      <c r="F28" s="31"/>
      <c r="G28" s="31"/>
      <c r="H28" s="31"/>
      <c r="I28" s="31"/>
      <c r="J28" s="31"/>
      <c r="K28" s="31"/>
      <c r="L28" s="48"/>
      <c r="S28" s="31"/>
      <c r="T28" s="31"/>
      <c r="U28" s="31"/>
      <c r="V28" s="31"/>
      <c r="W28" s="31"/>
      <c r="X28" s="31"/>
      <c r="Y28" s="31"/>
      <c r="Z28" s="31"/>
      <c r="AA28" s="31"/>
      <c r="AB28" s="31"/>
      <c r="AC28" s="31"/>
      <c r="AD28" s="31"/>
      <c r="AE28" s="31"/>
    </row>
    <row r="29" spans="1:31" s="8" customFormat="1" ht="16.5" customHeight="1">
      <c r="A29" s="118"/>
      <c r="B29" s="119"/>
      <c r="C29" s="118"/>
      <c r="D29" s="118"/>
      <c r="E29" s="272" t="s">
        <v>1</v>
      </c>
      <c r="F29" s="272"/>
      <c r="G29" s="272"/>
      <c r="H29" s="272"/>
      <c r="I29" s="118"/>
      <c r="J29" s="118"/>
      <c r="K29" s="118"/>
      <c r="L29" s="120"/>
      <c r="S29" s="118"/>
      <c r="T29" s="118"/>
      <c r="U29" s="118"/>
      <c r="V29" s="118"/>
      <c r="W29" s="118"/>
      <c r="X29" s="118"/>
      <c r="Y29" s="118"/>
      <c r="Z29" s="118"/>
      <c r="AA29" s="118"/>
      <c r="AB29" s="118"/>
      <c r="AC29" s="118"/>
      <c r="AD29" s="118"/>
      <c r="AE29" s="118"/>
    </row>
    <row r="30" spans="1:31" s="2" customFormat="1" ht="6.95" customHeight="1">
      <c r="A30" s="31"/>
      <c r="B30" s="36"/>
      <c r="C30" s="31"/>
      <c r="D30" s="31"/>
      <c r="E30" s="31"/>
      <c r="F30" s="31"/>
      <c r="G30" s="31"/>
      <c r="H30" s="31"/>
      <c r="I30" s="31"/>
      <c r="J30" s="31"/>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25.35" customHeight="1">
      <c r="A32" s="31"/>
      <c r="B32" s="36"/>
      <c r="C32" s="31"/>
      <c r="D32" s="122" t="s">
        <v>33</v>
      </c>
      <c r="E32" s="31"/>
      <c r="F32" s="31"/>
      <c r="G32" s="31"/>
      <c r="H32" s="31"/>
      <c r="I32" s="31"/>
      <c r="J32" s="123">
        <f>ROUND(J120, 2)</f>
        <v>0</v>
      </c>
      <c r="K32" s="31"/>
      <c r="L32" s="48"/>
      <c r="S32" s="31"/>
      <c r="T32" s="31"/>
      <c r="U32" s="31"/>
      <c r="V32" s="31"/>
      <c r="W32" s="31"/>
      <c r="X32" s="31"/>
      <c r="Y32" s="31"/>
      <c r="Z32" s="31"/>
      <c r="AA32" s="31"/>
      <c r="AB32" s="31"/>
      <c r="AC32" s="31"/>
      <c r="AD32" s="31"/>
      <c r="AE32" s="31"/>
    </row>
    <row r="33" spans="1:31" s="2" customFormat="1" ht="6.95" customHeight="1">
      <c r="A33" s="31"/>
      <c r="B33" s="36"/>
      <c r="C33" s="31"/>
      <c r="D33" s="121"/>
      <c r="E33" s="121"/>
      <c r="F33" s="121"/>
      <c r="G33" s="121"/>
      <c r="H33" s="121"/>
      <c r="I33" s="121"/>
      <c r="J33" s="121"/>
      <c r="K33" s="121"/>
      <c r="L33" s="48"/>
      <c r="S33" s="31"/>
      <c r="T33" s="31"/>
      <c r="U33" s="31"/>
      <c r="V33" s="31"/>
      <c r="W33" s="31"/>
      <c r="X33" s="31"/>
      <c r="Y33" s="31"/>
      <c r="Z33" s="31"/>
      <c r="AA33" s="31"/>
      <c r="AB33" s="31"/>
      <c r="AC33" s="31"/>
      <c r="AD33" s="31"/>
      <c r="AE33" s="31"/>
    </row>
    <row r="34" spans="1:31" s="2" customFormat="1" ht="14.45" customHeight="1">
      <c r="A34" s="31"/>
      <c r="B34" s="36"/>
      <c r="C34" s="31"/>
      <c r="D34" s="31"/>
      <c r="E34" s="31"/>
      <c r="F34" s="124" t="s">
        <v>35</v>
      </c>
      <c r="G34" s="31"/>
      <c r="H34" s="31"/>
      <c r="I34" s="124" t="s">
        <v>34</v>
      </c>
      <c r="J34" s="124" t="s">
        <v>36</v>
      </c>
      <c r="K34" s="31"/>
      <c r="L34" s="48"/>
      <c r="S34" s="31"/>
      <c r="T34" s="31"/>
      <c r="U34" s="31"/>
      <c r="V34" s="31"/>
      <c r="W34" s="31"/>
      <c r="X34" s="31"/>
      <c r="Y34" s="31"/>
      <c r="Z34" s="31"/>
      <c r="AA34" s="31"/>
      <c r="AB34" s="31"/>
      <c r="AC34" s="31"/>
      <c r="AD34" s="31"/>
      <c r="AE34" s="31"/>
    </row>
    <row r="35" spans="1:31" s="2" customFormat="1" ht="14.45" customHeight="1">
      <c r="A35" s="31"/>
      <c r="B35" s="36"/>
      <c r="C35" s="31"/>
      <c r="D35" s="125" t="s">
        <v>37</v>
      </c>
      <c r="E35" s="116" t="s">
        <v>38</v>
      </c>
      <c r="F35" s="126">
        <f>ROUND((SUM(BE120:BE146)),  2)</f>
        <v>0</v>
      </c>
      <c r="G35" s="31"/>
      <c r="H35" s="31"/>
      <c r="I35" s="127">
        <v>0.21</v>
      </c>
      <c r="J35" s="126">
        <f>ROUND(((SUM(BE120:BE146))*I35),  2)</f>
        <v>0</v>
      </c>
      <c r="K35" s="31"/>
      <c r="L35" s="48"/>
      <c r="S35" s="31"/>
      <c r="T35" s="31"/>
      <c r="U35" s="31"/>
      <c r="V35" s="31"/>
      <c r="W35" s="31"/>
      <c r="X35" s="31"/>
      <c r="Y35" s="31"/>
      <c r="Z35" s="31"/>
      <c r="AA35" s="31"/>
      <c r="AB35" s="31"/>
      <c r="AC35" s="31"/>
      <c r="AD35" s="31"/>
      <c r="AE35" s="31"/>
    </row>
    <row r="36" spans="1:31" s="2" customFormat="1" ht="14.45" customHeight="1">
      <c r="A36" s="31"/>
      <c r="B36" s="36"/>
      <c r="C36" s="31"/>
      <c r="D36" s="31"/>
      <c r="E36" s="116" t="s">
        <v>39</v>
      </c>
      <c r="F36" s="126">
        <f>ROUND((SUM(BF120:BF146)),  2)</f>
        <v>0</v>
      </c>
      <c r="G36" s="31"/>
      <c r="H36" s="31"/>
      <c r="I36" s="127">
        <v>0.15</v>
      </c>
      <c r="J36" s="126">
        <f>ROUND(((SUM(BF120:BF146))*I36),  2)</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40</v>
      </c>
      <c r="F37" s="126">
        <f>ROUND((SUM(BG120:BG146)),  2)</f>
        <v>0</v>
      </c>
      <c r="G37" s="31"/>
      <c r="H37" s="31"/>
      <c r="I37" s="127">
        <v>0.21</v>
      </c>
      <c r="J37" s="126">
        <f>0</f>
        <v>0</v>
      </c>
      <c r="K37" s="31"/>
      <c r="L37" s="48"/>
      <c r="S37" s="31"/>
      <c r="T37" s="31"/>
      <c r="U37" s="31"/>
      <c r="V37" s="31"/>
      <c r="W37" s="31"/>
      <c r="X37" s="31"/>
      <c r="Y37" s="31"/>
      <c r="Z37" s="31"/>
      <c r="AA37" s="31"/>
      <c r="AB37" s="31"/>
      <c r="AC37" s="31"/>
      <c r="AD37" s="31"/>
      <c r="AE37" s="31"/>
    </row>
    <row r="38" spans="1:31" s="2" customFormat="1" ht="14.45" hidden="1" customHeight="1">
      <c r="A38" s="31"/>
      <c r="B38" s="36"/>
      <c r="C38" s="31"/>
      <c r="D38" s="31"/>
      <c r="E38" s="116" t="s">
        <v>41</v>
      </c>
      <c r="F38" s="126">
        <f>ROUND((SUM(BH120:BH146)),  2)</f>
        <v>0</v>
      </c>
      <c r="G38" s="31"/>
      <c r="H38" s="31"/>
      <c r="I38" s="127">
        <v>0.15</v>
      </c>
      <c r="J38" s="126">
        <f>0</f>
        <v>0</v>
      </c>
      <c r="K38" s="31"/>
      <c r="L38" s="48"/>
      <c r="S38" s="31"/>
      <c r="T38" s="31"/>
      <c r="U38" s="31"/>
      <c r="V38" s="31"/>
      <c r="W38" s="31"/>
      <c r="X38" s="31"/>
      <c r="Y38" s="31"/>
      <c r="Z38" s="31"/>
      <c r="AA38" s="31"/>
      <c r="AB38" s="31"/>
      <c r="AC38" s="31"/>
      <c r="AD38" s="31"/>
      <c r="AE38" s="31"/>
    </row>
    <row r="39" spans="1:31" s="2" customFormat="1" ht="14.45" hidden="1" customHeight="1">
      <c r="A39" s="31"/>
      <c r="B39" s="36"/>
      <c r="C39" s="31"/>
      <c r="D39" s="31"/>
      <c r="E39" s="116" t="s">
        <v>42</v>
      </c>
      <c r="F39" s="126">
        <f>ROUND((SUM(BI120:BI146)),  2)</f>
        <v>0</v>
      </c>
      <c r="G39" s="31"/>
      <c r="H39" s="31"/>
      <c r="I39" s="127">
        <v>0</v>
      </c>
      <c r="J39" s="126">
        <f>0</f>
        <v>0</v>
      </c>
      <c r="K39" s="31"/>
      <c r="L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2" customFormat="1" ht="25.35" customHeight="1">
      <c r="A41" s="31"/>
      <c r="B41" s="36"/>
      <c r="C41" s="128"/>
      <c r="D41" s="129" t="s">
        <v>43</v>
      </c>
      <c r="E41" s="130"/>
      <c r="F41" s="130"/>
      <c r="G41" s="131" t="s">
        <v>44</v>
      </c>
      <c r="H41" s="132" t="s">
        <v>45</v>
      </c>
      <c r="I41" s="130"/>
      <c r="J41" s="133">
        <f>SUM(J32:J39)</f>
        <v>0</v>
      </c>
      <c r="K41" s="134"/>
      <c r="L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48"/>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31"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31"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31"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31"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31" s="1" customFormat="1" ht="12" customHeight="1">
      <c r="B86" s="18"/>
      <c r="C86" s="26" t="s">
        <v>156</v>
      </c>
      <c r="D86" s="19"/>
      <c r="E86" s="19"/>
      <c r="F86" s="19"/>
      <c r="G86" s="19"/>
      <c r="H86" s="19"/>
      <c r="I86" s="19"/>
      <c r="J86" s="19"/>
      <c r="K86" s="19"/>
      <c r="L86" s="17"/>
    </row>
    <row r="87" spans="1:31" s="2" customFormat="1" ht="16.5" customHeight="1">
      <c r="A87" s="31"/>
      <c r="B87" s="32"/>
      <c r="C87" s="33"/>
      <c r="D87" s="33"/>
      <c r="E87" s="273" t="s">
        <v>910</v>
      </c>
      <c r="F87" s="275"/>
      <c r="G87" s="275"/>
      <c r="H87" s="275"/>
      <c r="I87" s="33"/>
      <c r="J87" s="33"/>
      <c r="K87" s="33"/>
      <c r="L87" s="48"/>
      <c r="S87" s="31"/>
      <c r="T87" s="31"/>
      <c r="U87" s="31"/>
      <c r="V87" s="31"/>
      <c r="W87" s="31"/>
      <c r="X87" s="31"/>
      <c r="Y87" s="31"/>
      <c r="Z87" s="31"/>
      <c r="AA87" s="31"/>
      <c r="AB87" s="31"/>
      <c r="AC87" s="31"/>
      <c r="AD87" s="31"/>
      <c r="AE87" s="31"/>
    </row>
    <row r="88" spans="1:31" s="2" customFormat="1" ht="12" customHeight="1">
      <c r="A88" s="31"/>
      <c r="B88" s="32"/>
      <c r="C88" s="26" t="s">
        <v>158</v>
      </c>
      <c r="D88" s="33"/>
      <c r="E88" s="33"/>
      <c r="F88" s="33"/>
      <c r="G88" s="33"/>
      <c r="H88" s="33"/>
      <c r="I88" s="33"/>
      <c r="J88" s="33"/>
      <c r="K88" s="33"/>
      <c r="L88" s="48"/>
      <c r="S88" s="31"/>
      <c r="T88" s="31"/>
      <c r="U88" s="31"/>
      <c r="V88" s="31"/>
      <c r="W88" s="31"/>
      <c r="X88" s="31"/>
      <c r="Y88" s="31"/>
      <c r="Z88" s="31"/>
      <c r="AA88" s="31"/>
      <c r="AB88" s="31"/>
      <c r="AC88" s="31"/>
      <c r="AD88" s="31"/>
      <c r="AE88" s="31"/>
    </row>
    <row r="89" spans="1:31" s="2" customFormat="1" ht="16.5" customHeight="1">
      <c r="A89" s="31"/>
      <c r="B89" s="32"/>
      <c r="C89" s="33"/>
      <c r="D89" s="33"/>
      <c r="E89" s="221" t="str">
        <f>E11</f>
        <v>PS 03.2 - Úpravy zařízení EPS</v>
      </c>
      <c r="F89" s="275"/>
      <c r="G89" s="275"/>
      <c r="H89" s="275"/>
      <c r="I89" s="33"/>
      <c r="J89" s="33"/>
      <c r="K89" s="33"/>
      <c r="L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31" s="2" customFormat="1" ht="12" customHeight="1">
      <c r="A91" s="31"/>
      <c r="B91" s="32"/>
      <c r="C91" s="26" t="s">
        <v>20</v>
      </c>
      <c r="D91" s="33"/>
      <c r="E91" s="33"/>
      <c r="F91" s="24" t="str">
        <f>F14</f>
        <v>Tlumačov</v>
      </c>
      <c r="G91" s="33"/>
      <c r="H91" s="33"/>
      <c r="I91" s="26" t="s">
        <v>22</v>
      </c>
      <c r="J91" s="63">
        <f>IF(J14="","",J14)</f>
        <v>0</v>
      </c>
      <c r="K91" s="33"/>
      <c r="L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48"/>
      <c r="S92" s="31"/>
      <c r="T92" s="31"/>
      <c r="U92" s="31"/>
      <c r="V92" s="31"/>
      <c r="W92" s="31"/>
      <c r="X92" s="31"/>
      <c r="Y92" s="31"/>
      <c r="Z92" s="31"/>
      <c r="AA92" s="31"/>
      <c r="AB92" s="31"/>
      <c r="AC92" s="31"/>
      <c r="AD92" s="31"/>
      <c r="AE92" s="31"/>
    </row>
    <row r="93" spans="1:31" s="2" customFormat="1" ht="15.2" customHeight="1">
      <c r="A93" s="31"/>
      <c r="B93" s="32"/>
      <c r="C93" s="26" t="s">
        <v>23</v>
      </c>
      <c r="D93" s="33"/>
      <c r="E93" s="33"/>
      <c r="F93" s="24" t="str">
        <f>E17</f>
        <v xml:space="preserve"> </v>
      </c>
      <c r="G93" s="33"/>
      <c r="H93" s="33"/>
      <c r="I93" s="26" t="s">
        <v>29</v>
      </c>
      <c r="J93" s="29" t="str">
        <f>E23</f>
        <v xml:space="preserve"> </v>
      </c>
      <c r="K93" s="33"/>
      <c r="L93" s="48"/>
      <c r="S93" s="31"/>
      <c r="T93" s="31"/>
      <c r="U93" s="31"/>
      <c r="V93" s="31"/>
      <c r="W93" s="31"/>
      <c r="X93" s="31"/>
      <c r="Y93" s="31"/>
      <c r="Z93" s="31"/>
      <c r="AA93" s="31"/>
      <c r="AB93" s="31"/>
      <c r="AC93" s="31"/>
      <c r="AD93" s="31"/>
      <c r="AE93" s="31"/>
    </row>
    <row r="94" spans="1:31" s="2" customFormat="1" ht="15.2" customHeight="1">
      <c r="A94" s="31"/>
      <c r="B94" s="32"/>
      <c r="C94" s="26" t="s">
        <v>27</v>
      </c>
      <c r="D94" s="33"/>
      <c r="E94" s="33"/>
      <c r="F94" s="24" t="str">
        <f>IF(E20="","",E20)</f>
        <v>Vyplň údaj</v>
      </c>
      <c r="G94" s="33"/>
      <c r="H94" s="33"/>
      <c r="I94" s="26" t="s">
        <v>31</v>
      </c>
      <c r="J94" s="29" t="str">
        <f>E26</f>
        <v xml:space="preserve"> </v>
      </c>
      <c r="K94" s="33"/>
      <c r="L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31" s="2" customFormat="1" ht="29.25" customHeight="1">
      <c r="A96" s="31"/>
      <c r="B96" s="32"/>
      <c r="C96" s="146" t="s">
        <v>161</v>
      </c>
      <c r="D96" s="147"/>
      <c r="E96" s="147"/>
      <c r="F96" s="147"/>
      <c r="G96" s="147"/>
      <c r="H96" s="147"/>
      <c r="I96" s="147"/>
      <c r="J96" s="148" t="s">
        <v>162</v>
      </c>
      <c r="K96" s="147"/>
      <c r="L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48"/>
      <c r="S97" s="31"/>
      <c r="T97" s="31"/>
      <c r="U97" s="31"/>
      <c r="V97" s="31"/>
      <c r="W97" s="31"/>
      <c r="X97" s="31"/>
      <c r="Y97" s="31"/>
      <c r="Z97" s="31"/>
      <c r="AA97" s="31"/>
      <c r="AB97" s="31"/>
      <c r="AC97" s="31"/>
      <c r="AD97" s="31"/>
      <c r="AE97" s="31"/>
    </row>
    <row r="98" spans="1:47" s="2" customFormat="1" ht="22.9" customHeight="1">
      <c r="A98" s="31"/>
      <c r="B98" s="32"/>
      <c r="C98" s="149" t="s">
        <v>163</v>
      </c>
      <c r="D98" s="33"/>
      <c r="E98" s="33"/>
      <c r="F98" s="33"/>
      <c r="G98" s="33"/>
      <c r="H98" s="33"/>
      <c r="I98" s="33"/>
      <c r="J98" s="81">
        <f>J120</f>
        <v>0</v>
      </c>
      <c r="K98" s="33"/>
      <c r="L98" s="48"/>
      <c r="S98" s="31"/>
      <c r="T98" s="31"/>
      <c r="U98" s="31"/>
      <c r="V98" s="31"/>
      <c r="W98" s="31"/>
      <c r="X98" s="31"/>
      <c r="Y98" s="31"/>
      <c r="Z98" s="31"/>
      <c r="AA98" s="31"/>
      <c r="AB98" s="31"/>
      <c r="AC98" s="31"/>
      <c r="AD98" s="31"/>
      <c r="AE98" s="31"/>
      <c r="AU98" s="14" t="s">
        <v>164</v>
      </c>
    </row>
    <row r="99" spans="1:47" s="2" customFormat="1" ht="21.75" customHeight="1">
      <c r="A99" s="31"/>
      <c r="B99" s="32"/>
      <c r="C99" s="33"/>
      <c r="D99" s="33"/>
      <c r="E99" s="33"/>
      <c r="F99" s="33"/>
      <c r="G99" s="33"/>
      <c r="H99" s="33"/>
      <c r="I99" s="33"/>
      <c r="J99" s="33"/>
      <c r="K99" s="33"/>
      <c r="L99" s="48"/>
      <c r="S99" s="31"/>
      <c r="T99" s="31"/>
      <c r="U99" s="31"/>
      <c r="V99" s="31"/>
      <c r="W99" s="31"/>
      <c r="X99" s="31"/>
      <c r="Y99" s="31"/>
      <c r="Z99" s="31"/>
      <c r="AA99" s="31"/>
      <c r="AB99" s="31"/>
      <c r="AC99" s="31"/>
      <c r="AD99" s="31"/>
      <c r="AE99" s="31"/>
    </row>
    <row r="100" spans="1:47" s="2" customFormat="1" ht="6.95" customHeight="1">
      <c r="A100" s="31"/>
      <c r="B100" s="51"/>
      <c r="C100" s="52"/>
      <c r="D100" s="52"/>
      <c r="E100" s="52"/>
      <c r="F100" s="52"/>
      <c r="G100" s="52"/>
      <c r="H100" s="52"/>
      <c r="I100" s="52"/>
      <c r="J100" s="52"/>
      <c r="K100" s="52"/>
      <c r="L100" s="48"/>
      <c r="S100" s="31"/>
      <c r="T100" s="31"/>
      <c r="U100" s="31"/>
      <c r="V100" s="31"/>
      <c r="W100" s="31"/>
      <c r="X100" s="31"/>
      <c r="Y100" s="31"/>
      <c r="Z100" s="31"/>
      <c r="AA100" s="31"/>
      <c r="AB100" s="31"/>
      <c r="AC100" s="31"/>
      <c r="AD100" s="31"/>
      <c r="AE100" s="31"/>
    </row>
    <row r="104" spans="1:47" s="2" customFormat="1" ht="6.95" customHeight="1">
      <c r="A104" s="31"/>
      <c r="B104" s="53"/>
      <c r="C104" s="54"/>
      <c r="D104" s="54"/>
      <c r="E104" s="54"/>
      <c r="F104" s="54"/>
      <c r="G104" s="54"/>
      <c r="H104" s="54"/>
      <c r="I104" s="54"/>
      <c r="J104" s="54"/>
      <c r="K104" s="54"/>
      <c r="L104" s="48"/>
      <c r="S104" s="31"/>
      <c r="T104" s="31"/>
      <c r="U104" s="31"/>
      <c r="V104" s="31"/>
      <c r="W104" s="31"/>
      <c r="X104" s="31"/>
      <c r="Y104" s="31"/>
      <c r="Z104" s="31"/>
      <c r="AA104" s="31"/>
      <c r="AB104" s="31"/>
      <c r="AC104" s="31"/>
      <c r="AD104" s="31"/>
      <c r="AE104" s="31"/>
    </row>
    <row r="105" spans="1:47" s="2" customFormat="1" ht="24.95" customHeight="1">
      <c r="A105" s="31"/>
      <c r="B105" s="32"/>
      <c r="C105" s="20" t="s">
        <v>166</v>
      </c>
      <c r="D105" s="33"/>
      <c r="E105" s="33"/>
      <c r="F105" s="33"/>
      <c r="G105" s="33"/>
      <c r="H105" s="33"/>
      <c r="I105" s="33"/>
      <c r="J105" s="33"/>
      <c r="K105" s="33"/>
      <c r="L105" s="48"/>
      <c r="S105" s="31"/>
      <c r="T105" s="31"/>
      <c r="U105" s="31"/>
      <c r="V105" s="31"/>
      <c r="W105" s="31"/>
      <c r="X105" s="31"/>
      <c r="Y105" s="31"/>
      <c r="Z105" s="31"/>
      <c r="AA105" s="31"/>
      <c r="AB105" s="31"/>
      <c r="AC105" s="31"/>
      <c r="AD105" s="31"/>
      <c r="AE105" s="31"/>
    </row>
    <row r="106" spans="1:47" s="2" customFormat="1" ht="6.95" customHeight="1">
      <c r="A106" s="31"/>
      <c r="B106" s="32"/>
      <c r="C106" s="33"/>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47" s="2" customFormat="1" ht="12" customHeight="1">
      <c r="A107" s="31"/>
      <c r="B107" s="32"/>
      <c r="C107" s="26" t="s">
        <v>16</v>
      </c>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47" s="2" customFormat="1" ht="16.5" customHeight="1">
      <c r="A108" s="31"/>
      <c r="B108" s="32"/>
      <c r="C108" s="33"/>
      <c r="D108" s="33"/>
      <c r="E108" s="273" t="str">
        <f>E7</f>
        <v>Oprava zabezpečovacího zařízení v ŽST Tlumačov</v>
      </c>
      <c r="F108" s="274"/>
      <c r="G108" s="274"/>
      <c r="H108" s="274"/>
      <c r="I108" s="33"/>
      <c r="J108" s="33"/>
      <c r="K108" s="33"/>
      <c r="L108" s="48"/>
      <c r="S108" s="31"/>
      <c r="T108" s="31"/>
      <c r="U108" s="31"/>
      <c r="V108" s="31"/>
      <c r="W108" s="31"/>
      <c r="X108" s="31"/>
      <c r="Y108" s="31"/>
      <c r="Z108" s="31"/>
      <c r="AA108" s="31"/>
      <c r="AB108" s="31"/>
      <c r="AC108" s="31"/>
      <c r="AD108" s="31"/>
      <c r="AE108" s="31"/>
    </row>
    <row r="109" spans="1:47" s="1" customFormat="1" ht="12" customHeight="1">
      <c r="B109" s="18"/>
      <c r="C109" s="26" t="s">
        <v>156</v>
      </c>
      <c r="D109" s="19"/>
      <c r="E109" s="19"/>
      <c r="F109" s="19"/>
      <c r="G109" s="19"/>
      <c r="H109" s="19"/>
      <c r="I109" s="19"/>
      <c r="J109" s="19"/>
      <c r="K109" s="19"/>
      <c r="L109" s="17"/>
    </row>
    <row r="110" spans="1:47" s="2" customFormat="1" ht="16.5" customHeight="1">
      <c r="A110" s="31"/>
      <c r="B110" s="32"/>
      <c r="C110" s="33"/>
      <c r="D110" s="33"/>
      <c r="E110" s="273" t="s">
        <v>910</v>
      </c>
      <c r="F110" s="275"/>
      <c r="G110" s="275"/>
      <c r="H110" s="275"/>
      <c r="I110" s="33"/>
      <c r="J110" s="33"/>
      <c r="K110" s="33"/>
      <c r="L110" s="48"/>
      <c r="S110" s="31"/>
      <c r="T110" s="31"/>
      <c r="U110" s="31"/>
      <c r="V110" s="31"/>
      <c r="W110" s="31"/>
      <c r="X110" s="31"/>
      <c r="Y110" s="31"/>
      <c r="Z110" s="31"/>
      <c r="AA110" s="31"/>
      <c r="AB110" s="31"/>
      <c r="AC110" s="31"/>
      <c r="AD110" s="31"/>
      <c r="AE110" s="31"/>
    </row>
    <row r="111" spans="1:47" s="2" customFormat="1" ht="12" customHeight="1">
      <c r="A111" s="31"/>
      <c r="B111" s="32"/>
      <c r="C111" s="26" t="s">
        <v>158</v>
      </c>
      <c r="D111" s="33"/>
      <c r="E111" s="33"/>
      <c r="F111" s="33"/>
      <c r="G111" s="33"/>
      <c r="H111" s="33"/>
      <c r="I111" s="33"/>
      <c r="J111" s="33"/>
      <c r="K111" s="33"/>
      <c r="L111" s="48"/>
      <c r="S111" s="31"/>
      <c r="T111" s="31"/>
      <c r="U111" s="31"/>
      <c r="V111" s="31"/>
      <c r="W111" s="31"/>
      <c r="X111" s="31"/>
      <c r="Y111" s="31"/>
      <c r="Z111" s="31"/>
      <c r="AA111" s="31"/>
      <c r="AB111" s="31"/>
      <c r="AC111" s="31"/>
      <c r="AD111" s="31"/>
      <c r="AE111" s="31"/>
    </row>
    <row r="112" spans="1:47" s="2" customFormat="1" ht="16.5" customHeight="1">
      <c r="A112" s="31"/>
      <c r="B112" s="32"/>
      <c r="C112" s="33"/>
      <c r="D112" s="33"/>
      <c r="E112" s="221" t="str">
        <f>E11</f>
        <v>PS 03.2 - Úpravy zařízení EPS</v>
      </c>
      <c r="F112" s="275"/>
      <c r="G112" s="275"/>
      <c r="H112" s="275"/>
      <c r="I112" s="33"/>
      <c r="J112" s="33"/>
      <c r="K112" s="33"/>
      <c r="L112" s="48"/>
      <c r="S112" s="31"/>
      <c r="T112" s="31"/>
      <c r="U112" s="31"/>
      <c r="V112" s="31"/>
      <c r="W112" s="31"/>
      <c r="X112" s="31"/>
      <c r="Y112" s="31"/>
      <c r="Z112" s="31"/>
      <c r="AA112" s="31"/>
      <c r="AB112" s="31"/>
      <c r="AC112" s="31"/>
      <c r="AD112" s="31"/>
      <c r="AE112" s="31"/>
    </row>
    <row r="113" spans="1:65" s="2" customFormat="1" ht="6.95" customHeight="1">
      <c r="A113" s="31"/>
      <c r="B113" s="32"/>
      <c r="C113" s="33"/>
      <c r="D113" s="33"/>
      <c r="E113" s="33"/>
      <c r="F113" s="33"/>
      <c r="G113" s="33"/>
      <c r="H113" s="33"/>
      <c r="I113" s="33"/>
      <c r="J113" s="33"/>
      <c r="K113" s="33"/>
      <c r="L113" s="48"/>
      <c r="S113" s="31"/>
      <c r="T113" s="31"/>
      <c r="U113" s="31"/>
      <c r="V113" s="31"/>
      <c r="W113" s="31"/>
      <c r="X113" s="31"/>
      <c r="Y113" s="31"/>
      <c r="Z113" s="31"/>
      <c r="AA113" s="31"/>
      <c r="AB113" s="31"/>
      <c r="AC113" s="31"/>
      <c r="AD113" s="31"/>
      <c r="AE113" s="31"/>
    </row>
    <row r="114" spans="1:65" s="2" customFormat="1" ht="12" customHeight="1">
      <c r="A114" s="31"/>
      <c r="B114" s="32"/>
      <c r="C114" s="26" t="s">
        <v>20</v>
      </c>
      <c r="D114" s="33"/>
      <c r="E114" s="33"/>
      <c r="F114" s="24" t="str">
        <f>F14</f>
        <v>Tlumačov</v>
      </c>
      <c r="G114" s="33"/>
      <c r="H114" s="33"/>
      <c r="I114" s="26" t="s">
        <v>22</v>
      </c>
      <c r="J114" s="63">
        <f>IF(J14="","",J14)</f>
        <v>0</v>
      </c>
      <c r="K114" s="33"/>
      <c r="L114" s="48"/>
      <c r="S114" s="31"/>
      <c r="T114" s="31"/>
      <c r="U114" s="31"/>
      <c r="V114" s="31"/>
      <c r="W114" s="31"/>
      <c r="X114" s="31"/>
      <c r="Y114" s="31"/>
      <c r="Z114" s="31"/>
      <c r="AA114" s="31"/>
      <c r="AB114" s="31"/>
      <c r="AC114" s="31"/>
      <c r="AD114" s="31"/>
      <c r="AE114" s="31"/>
    </row>
    <row r="115" spans="1:65" s="2" customFormat="1" ht="6.95" customHeight="1">
      <c r="A115" s="31"/>
      <c r="B115" s="32"/>
      <c r="C115" s="33"/>
      <c r="D115" s="33"/>
      <c r="E115" s="33"/>
      <c r="F115" s="33"/>
      <c r="G115" s="33"/>
      <c r="H115" s="33"/>
      <c r="I115" s="33"/>
      <c r="J115" s="33"/>
      <c r="K115" s="33"/>
      <c r="L115" s="48"/>
      <c r="S115" s="31"/>
      <c r="T115" s="31"/>
      <c r="U115" s="31"/>
      <c r="V115" s="31"/>
      <c r="W115" s="31"/>
      <c r="X115" s="31"/>
      <c r="Y115" s="31"/>
      <c r="Z115" s="31"/>
      <c r="AA115" s="31"/>
      <c r="AB115" s="31"/>
      <c r="AC115" s="31"/>
      <c r="AD115" s="31"/>
      <c r="AE115" s="31"/>
    </row>
    <row r="116" spans="1:65" s="2" customFormat="1" ht="15.2" customHeight="1">
      <c r="A116" s="31"/>
      <c r="B116" s="32"/>
      <c r="C116" s="26" t="s">
        <v>23</v>
      </c>
      <c r="D116" s="33"/>
      <c r="E116" s="33"/>
      <c r="F116" s="24" t="str">
        <f>E17</f>
        <v xml:space="preserve"> </v>
      </c>
      <c r="G116" s="33"/>
      <c r="H116" s="33"/>
      <c r="I116" s="26" t="s">
        <v>29</v>
      </c>
      <c r="J116" s="29" t="str">
        <f>E23</f>
        <v xml:space="preserve"> </v>
      </c>
      <c r="K116" s="33"/>
      <c r="L116" s="48"/>
      <c r="S116" s="31"/>
      <c r="T116" s="31"/>
      <c r="U116" s="31"/>
      <c r="V116" s="31"/>
      <c r="W116" s="31"/>
      <c r="X116" s="31"/>
      <c r="Y116" s="31"/>
      <c r="Z116" s="31"/>
      <c r="AA116" s="31"/>
      <c r="AB116" s="31"/>
      <c r="AC116" s="31"/>
      <c r="AD116" s="31"/>
      <c r="AE116" s="31"/>
    </row>
    <row r="117" spans="1:65" s="2" customFormat="1" ht="15.2" customHeight="1">
      <c r="A117" s="31"/>
      <c r="B117" s="32"/>
      <c r="C117" s="26" t="s">
        <v>27</v>
      </c>
      <c r="D117" s="33"/>
      <c r="E117" s="33"/>
      <c r="F117" s="24" t="str">
        <f>IF(E20="","",E20)</f>
        <v>Vyplň údaj</v>
      </c>
      <c r="G117" s="33"/>
      <c r="H117" s="33"/>
      <c r="I117" s="26" t="s">
        <v>31</v>
      </c>
      <c r="J117" s="29" t="str">
        <f>E26</f>
        <v xml:space="preserve"> </v>
      </c>
      <c r="K117" s="33"/>
      <c r="L117" s="48"/>
      <c r="S117" s="31"/>
      <c r="T117" s="31"/>
      <c r="U117" s="31"/>
      <c r="V117" s="31"/>
      <c r="W117" s="31"/>
      <c r="X117" s="31"/>
      <c r="Y117" s="31"/>
      <c r="Z117" s="31"/>
      <c r="AA117" s="31"/>
      <c r="AB117" s="31"/>
      <c r="AC117" s="31"/>
      <c r="AD117" s="31"/>
      <c r="AE117" s="31"/>
    </row>
    <row r="118" spans="1:65" s="2" customFormat="1" ht="10.35" customHeight="1">
      <c r="A118" s="31"/>
      <c r="B118" s="32"/>
      <c r="C118" s="33"/>
      <c r="D118" s="33"/>
      <c r="E118" s="33"/>
      <c r="F118" s="33"/>
      <c r="G118" s="33"/>
      <c r="H118" s="33"/>
      <c r="I118" s="33"/>
      <c r="J118" s="33"/>
      <c r="K118" s="33"/>
      <c r="L118" s="48"/>
      <c r="S118" s="31"/>
      <c r="T118" s="31"/>
      <c r="U118" s="31"/>
      <c r="V118" s="31"/>
      <c r="W118" s="31"/>
      <c r="X118" s="31"/>
      <c r="Y118" s="31"/>
      <c r="Z118" s="31"/>
      <c r="AA118" s="31"/>
      <c r="AB118" s="31"/>
      <c r="AC118" s="31"/>
      <c r="AD118" s="31"/>
      <c r="AE118" s="31"/>
    </row>
    <row r="119" spans="1:65" s="10" customFormat="1" ht="29.25" customHeight="1">
      <c r="A119" s="156"/>
      <c r="B119" s="157"/>
      <c r="C119" s="158" t="s">
        <v>167</v>
      </c>
      <c r="D119" s="159" t="s">
        <v>58</v>
      </c>
      <c r="E119" s="159" t="s">
        <v>54</v>
      </c>
      <c r="F119" s="159" t="s">
        <v>55</v>
      </c>
      <c r="G119" s="159" t="s">
        <v>168</v>
      </c>
      <c r="H119" s="159" t="s">
        <v>169</v>
      </c>
      <c r="I119" s="159" t="s">
        <v>170</v>
      </c>
      <c r="J119" s="159" t="s">
        <v>162</v>
      </c>
      <c r="K119" s="160" t="s">
        <v>171</v>
      </c>
      <c r="L119" s="161"/>
      <c r="M119" s="72" t="s">
        <v>1</v>
      </c>
      <c r="N119" s="73" t="s">
        <v>37</v>
      </c>
      <c r="O119" s="73" t="s">
        <v>172</v>
      </c>
      <c r="P119" s="73" t="s">
        <v>173</v>
      </c>
      <c r="Q119" s="73" t="s">
        <v>174</v>
      </c>
      <c r="R119" s="73" t="s">
        <v>175</v>
      </c>
      <c r="S119" s="73" t="s">
        <v>176</v>
      </c>
      <c r="T119" s="74" t="s">
        <v>177</v>
      </c>
      <c r="U119" s="156"/>
      <c r="V119" s="156"/>
      <c r="W119" s="156"/>
      <c r="X119" s="156"/>
      <c r="Y119" s="156"/>
      <c r="Z119" s="156"/>
      <c r="AA119" s="156"/>
      <c r="AB119" s="156"/>
      <c r="AC119" s="156"/>
      <c r="AD119" s="156"/>
      <c r="AE119" s="156"/>
    </row>
    <row r="120" spans="1:65" s="2" customFormat="1" ht="22.9" customHeight="1">
      <c r="A120" s="31"/>
      <c r="B120" s="32"/>
      <c r="C120" s="79" t="s">
        <v>178</v>
      </c>
      <c r="D120" s="33"/>
      <c r="E120" s="33"/>
      <c r="F120" s="33"/>
      <c r="G120" s="33"/>
      <c r="H120" s="33"/>
      <c r="I120" s="33"/>
      <c r="J120" s="162">
        <f>BK120</f>
        <v>0</v>
      </c>
      <c r="K120" s="33"/>
      <c r="L120" s="36"/>
      <c r="M120" s="75"/>
      <c r="N120" s="163"/>
      <c r="O120" s="76"/>
      <c r="P120" s="164">
        <f>SUM(P121:P146)</f>
        <v>0</v>
      </c>
      <c r="Q120" s="76"/>
      <c r="R120" s="164">
        <f>SUM(R121:R146)</f>
        <v>0</v>
      </c>
      <c r="S120" s="76"/>
      <c r="T120" s="165">
        <f>SUM(T121:T146)</f>
        <v>0</v>
      </c>
      <c r="U120" s="31"/>
      <c r="V120" s="31"/>
      <c r="W120" s="31"/>
      <c r="X120" s="31"/>
      <c r="Y120" s="31"/>
      <c r="Z120" s="31"/>
      <c r="AA120" s="31"/>
      <c r="AB120" s="31"/>
      <c r="AC120" s="31"/>
      <c r="AD120" s="31"/>
      <c r="AE120" s="31"/>
      <c r="AT120" s="14" t="s">
        <v>72</v>
      </c>
      <c r="AU120" s="14" t="s">
        <v>164</v>
      </c>
      <c r="BK120" s="166">
        <f>SUM(BK121:BK146)</f>
        <v>0</v>
      </c>
    </row>
    <row r="121" spans="1:65" s="2" customFormat="1" ht="55.5" customHeight="1">
      <c r="A121" s="31"/>
      <c r="B121" s="32"/>
      <c r="C121" s="167" t="s">
        <v>80</v>
      </c>
      <c r="D121" s="167" t="s">
        <v>179</v>
      </c>
      <c r="E121" s="168" t="s">
        <v>938</v>
      </c>
      <c r="F121" s="169" t="s">
        <v>939</v>
      </c>
      <c r="G121" s="170" t="s">
        <v>182</v>
      </c>
      <c r="H121" s="171">
        <v>1</v>
      </c>
      <c r="I121" s="172"/>
      <c r="J121" s="173">
        <f>ROUND(I121*H121,2)</f>
        <v>0</v>
      </c>
      <c r="K121" s="169" t="s">
        <v>183</v>
      </c>
      <c r="L121" s="174"/>
      <c r="M121" s="175" t="s">
        <v>1</v>
      </c>
      <c r="N121" s="176" t="s">
        <v>38</v>
      </c>
      <c r="O121" s="68"/>
      <c r="P121" s="177">
        <f>O121*H121</f>
        <v>0</v>
      </c>
      <c r="Q121" s="177">
        <v>0</v>
      </c>
      <c r="R121" s="177">
        <f>Q121*H121</f>
        <v>0</v>
      </c>
      <c r="S121" s="177">
        <v>0</v>
      </c>
      <c r="T121" s="178">
        <f>S121*H121</f>
        <v>0</v>
      </c>
      <c r="U121" s="31"/>
      <c r="V121" s="31"/>
      <c r="W121" s="31"/>
      <c r="X121" s="31"/>
      <c r="Y121" s="31"/>
      <c r="Z121" s="31"/>
      <c r="AA121" s="31"/>
      <c r="AB121" s="31"/>
      <c r="AC121" s="31"/>
      <c r="AD121" s="31"/>
      <c r="AE121" s="31"/>
      <c r="AR121" s="179" t="s">
        <v>268</v>
      </c>
      <c r="AT121" s="179" t="s">
        <v>179</v>
      </c>
      <c r="AU121" s="179" t="s">
        <v>73</v>
      </c>
      <c r="AY121" s="14" t="s">
        <v>185</v>
      </c>
      <c r="BE121" s="180">
        <f>IF(N121="základní",J121,0)</f>
        <v>0</v>
      </c>
      <c r="BF121" s="180">
        <f>IF(N121="snížená",J121,0)</f>
        <v>0</v>
      </c>
      <c r="BG121" s="180">
        <f>IF(N121="zákl. přenesená",J121,0)</f>
        <v>0</v>
      </c>
      <c r="BH121" s="180">
        <f>IF(N121="sníž. přenesená",J121,0)</f>
        <v>0</v>
      </c>
      <c r="BI121" s="180">
        <f>IF(N121="nulová",J121,0)</f>
        <v>0</v>
      </c>
      <c r="BJ121" s="14" t="s">
        <v>80</v>
      </c>
      <c r="BK121" s="180">
        <f>ROUND(I121*H121,2)</f>
        <v>0</v>
      </c>
      <c r="BL121" s="14" t="s">
        <v>268</v>
      </c>
      <c r="BM121" s="179" t="s">
        <v>940</v>
      </c>
    </row>
    <row r="122" spans="1:65" s="2" customFormat="1" ht="29.25">
      <c r="A122" s="31"/>
      <c r="B122" s="32"/>
      <c r="C122" s="33"/>
      <c r="D122" s="181" t="s">
        <v>188</v>
      </c>
      <c r="E122" s="33"/>
      <c r="F122" s="182" t="s">
        <v>939</v>
      </c>
      <c r="G122" s="33"/>
      <c r="H122" s="33"/>
      <c r="I122" s="183"/>
      <c r="J122" s="33"/>
      <c r="K122" s="33"/>
      <c r="L122" s="36"/>
      <c r="M122" s="184"/>
      <c r="N122" s="185"/>
      <c r="O122" s="68"/>
      <c r="P122" s="68"/>
      <c r="Q122" s="68"/>
      <c r="R122" s="68"/>
      <c r="S122" s="68"/>
      <c r="T122" s="69"/>
      <c r="U122" s="31"/>
      <c r="V122" s="31"/>
      <c r="W122" s="31"/>
      <c r="X122" s="31"/>
      <c r="Y122" s="31"/>
      <c r="Z122" s="31"/>
      <c r="AA122" s="31"/>
      <c r="AB122" s="31"/>
      <c r="AC122" s="31"/>
      <c r="AD122" s="31"/>
      <c r="AE122" s="31"/>
      <c r="AT122" s="14" t="s">
        <v>188</v>
      </c>
      <c r="AU122" s="14" t="s">
        <v>73</v>
      </c>
    </row>
    <row r="123" spans="1:65" s="2" customFormat="1" ht="48">
      <c r="A123" s="31"/>
      <c r="B123" s="32"/>
      <c r="C123" s="167" t="s">
        <v>82</v>
      </c>
      <c r="D123" s="167" t="s">
        <v>179</v>
      </c>
      <c r="E123" s="168" t="s">
        <v>941</v>
      </c>
      <c r="F123" s="169" t="s">
        <v>942</v>
      </c>
      <c r="G123" s="170" t="s">
        <v>182</v>
      </c>
      <c r="H123" s="171">
        <v>2</v>
      </c>
      <c r="I123" s="172"/>
      <c r="J123" s="173">
        <f>ROUND(I123*H123,2)</f>
        <v>0</v>
      </c>
      <c r="K123" s="169" t="s">
        <v>183</v>
      </c>
      <c r="L123" s="174"/>
      <c r="M123" s="175" t="s">
        <v>1</v>
      </c>
      <c r="N123" s="176" t="s">
        <v>38</v>
      </c>
      <c r="O123" s="68"/>
      <c r="P123" s="177">
        <f>O123*H123</f>
        <v>0</v>
      </c>
      <c r="Q123" s="177">
        <v>0</v>
      </c>
      <c r="R123" s="177">
        <f>Q123*H123</f>
        <v>0</v>
      </c>
      <c r="S123" s="177">
        <v>0</v>
      </c>
      <c r="T123" s="178">
        <f>S123*H123</f>
        <v>0</v>
      </c>
      <c r="U123" s="31"/>
      <c r="V123" s="31"/>
      <c r="W123" s="31"/>
      <c r="X123" s="31"/>
      <c r="Y123" s="31"/>
      <c r="Z123" s="31"/>
      <c r="AA123" s="31"/>
      <c r="AB123" s="31"/>
      <c r="AC123" s="31"/>
      <c r="AD123" s="31"/>
      <c r="AE123" s="31"/>
      <c r="AR123" s="179" t="s">
        <v>268</v>
      </c>
      <c r="AT123" s="179" t="s">
        <v>179</v>
      </c>
      <c r="AU123" s="179" t="s">
        <v>73</v>
      </c>
      <c r="AY123" s="14" t="s">
        <v>185</v>
      </c>
      <c r="BE123" s="180">
        <f>IF(N123="základní",J123,0)</f>
        <v>0</v>
      </c>
      <c r="BF123" s="180">
        <f>IF(N123="snížená",J123,0)</f>
        <v>0</v>
      </c>
      <c r="BG123" s="180">
        <f>IF(N123="zákl. přenesená",J123,0)</f>
        <v>0</v>
      </c>
      <c r="BH123" s="180">
        <f>IF(N123="sníž. přenesená",J123,0)</f>
        <v>0</v>
      </c>
      <c r="BI123" s="180">
        <f>IF(N123="nulová",J123,0)</f>
        <v>0</v>
      </c>
      <c r="BJ123" s="14" t="s">
        <v>80</v>
      </c>
      <c r="BK123" s="180">
        <f>ROUND(I123*H123,2)</f>
        <v>0</v>
      </c>
      <c r="BL123" s="14" t="s">
        <v>268</v>
      </c>
      <c r="BM123" s="179" t="s">
        <v>943</v>
      </c>
    </row>
    <row r="124" spans="1:65" s="2" customFormat="1" ht="29.25">
      <c r="A124" s="31"/>
      <c r="B124" s="32"/>
      <c r="C124" s="33"/>
      <c r="D124" s="181" t="s">
        <v>188</v>
      </c>
      <c r="E124" s="33"/>
      <c r="F124" s="182" t="s">
        <v>942</v>
      </c>
      <c r="G124" s="33"/>
      <c r="H124" s="33"/>
      <c r="I124" s="183"/>
      <c r="J124" s="33"/>
      <c r="K124" s="33"/>
      <c r="L124" s="36"/>
      <c r="M124" s="184"/>
      <c r="N124" s="185"/>
      <c r="O124" s="68"/>
      <c r="P124" s="68"/>
      <c r="Q124" s="68"/>
      <c r="R124" s="68"/>
      <c r="S124" s="68"/>
      <c r="T124" s="69"/>
      <c r="U124" s="31"/>
      <c r="V124" s="31"/>
      <c r="W124" s="31"/>
      <c r="X124" s="31"/>
      <c r="Y124" s="31"/>
      <c r="Z124" s="31"/>
      <c r="AA124" s="31"/>
      <c r="AB124" s="31"/>
      <c r="AC124" s="31"/>
      <c r="AD124" s="31"/>
      <c r="AE124" s="31"/>
      <c r="AT124" s="14" t="s">
        <v>188</v>
      </c>
      <c r="AU124" s="14" t="s">
        <v>73</v>
      </c>
    </row>
    <row r="125" spans="1:65" s="2" customFormat="1" ht="24">
      <c r="A125" s="31"/>
      <c r="B125" s="32"/>
      <c r="C125" s="167" t="s">
        <v>192</v>
      </c>
      <c r="D125" s="167" t="s">
        <v>179</v>
      </c>
      <c r="E125" s="168" t="s">
        <v>944</v>
      </c>
      <c r="F125" s="169" t="s">
        <v>945</v>
      </c>
      <c r="G125" s="170" t="s">
        <v>182</v>
      </c>
      <c r="H125" s="171">
        <v>1</v>
      </c>
      <c r="I125" s="172"/>
      <c r="J125" s="173">
        <f>ROUND(I125*H125,2)</f>
        <v>0</v>
      </c>
      <c r="K125" s="169" t="s">
        <v>183</v>
      </c>
      <c r="L125" s="174"/>
      <c r="M125" s="175" t="s">
        <v>1</v>
      </c>
      <c r="N125" s="176" t="s">
        <v>38</v>
      </c>
      <c r="O125" s="68"/>
      <c r="P125" s="177">
        <f>O125*H125</f>
        <v>0</v>
      </c>
      <c r="Q125" s="177">
        <v>0</v>
      </c>
      <c r="R125" s="177">
        <f>Q125*H125</f>
        <v>0</v>
      </c>
      <c r="S125" s="177">
        <v>0</v>
      </c>
      <c r="T125" s="178">
        <f>S125*H125</f>
        <v>0</v>
      </c>
      <c r="U125" s="31"/>
      <c r="V125" s="31"/>
      <c r="W125" s="31"/>
      <c r="X125" s="31"/>
      <c r="Y125" s="31"/>
      <c r="Z125" s="31"/>
      <c r="AA125" s="31"/>
      <c r="AB125" s="31"/>
      <c r="AC125" s="31"/>
      <c r="AD125" s="31"/>
      <c r="AE125" s="31"/>
      <c r="AR125" s="179" t="s">
        <v>268</v>
      </c>
      <c r="AT125" s="179" t="s">
        <v>179</v>
      </c>
      <c r="AU125" s="179" t="s">
        <v>73</v>
      </c>
      <c r="AY125" s="14" t="s">
        <v>185</v>
      </c>
      <c r="BE125" s="180">
        <f>IF(N125="základní",J125,0)</f>
        <v>0</v>
      </c>
      <c r="BF125" s="180">
        <f>IF(N125="snížená",J125,0)</f>
        <v>0</v>
      </c>
      <c r="BG125" s="180">
        <f>IF(N125="zákl. přenesená",J125,0)</f>
        <v>0</v>
      </c>
      <c r="BH125" s="180">
        <f>IF(N125="sníž. přenesená",J125,0)</f>
        <v>0</v>
      </c>
      <c r="BI125" s="180">
        <f>IF(N125="nulová",J125,0)</f>
        <v>0</v>
      </c>
      <c r="BJ125" s="14" t="s">
        <v>80</v>
      </c>
      <c r="BK125" s="180">
        <f>ROUND(I125*H125,2)</f>
        <v>0</v>
      </c>
      <c r="BL125" s="14" t="s">
        <v>268</v>
      </c>
      <c r="BM125" s="179" t="s">
        <v>946</v>
      </c>
    </row>
    <row r="126" spans="1:65" s="2" customFormat="1" ht="19.5">
      <c r="A126" s="31"/>
      <c r="B126" s="32"/>
      <c r="C126" s="33"/>
      <c r="D126" s="181" t="s">
        <v>188</v>
      </c>
      <c r="E126" s="33"/>
      <c r="F126" s="182" t="s">
        <v>945</v>
      </c>
      <c r="G126" s="33"/>
      <c r="H126" s="33"/>
      <c r="I126" s="183"/>
      <c r="J126" s="33"/>
      <c r="K126" s="33"/>
      <c r="L126" s="36"/>
      <c r="M126" s="184"/>
      <c r="N126" s="185"/>
      <c r="O126" s="68"/>
      <c r="P126" s="68"/>
      <c r="Q126" s="68"/>
      <c r="R126" s="68"/>
      <c r="S126" s="68"/>
      <c r="T126" s="69"/>
      <c r="U126" s="31"/>
      <c r="V126" s="31"/>
      <c r="W126" s="31"/>
      <c r="X126" s="31"/>
      <c r="Y126" s="31"/>
      <c r="Z126" s="31"/>
      <c r="AA126" s="31"/>
      <c r="AB126" s="31"/>
      <c r="AC126" s="31"/>
      <c r="AD126" s="31"/>
      <c r="AE126" s="31"/>
      <c r="AT126" s="14" t="s">
        <v>188</v>
      </c>
      <c r="AU126" s="14" t="s">
        <v>73</v>
      </c>
    </row>
    <row r="127" spans="1:65" s="2" customFormat="1" ht="33" customHeight="1">
      <c r="A127" s="31"/>
      <c r="B127" s="32"/>
      <c r="C127" s="167" t="s">
        <v>186</v>
      </c>
      <c r="D127" s="167" t="s">
        <v>179</v>
      </c>
      <c r="E127" s="168" t="s">
        <v>947</v>
      </c>
      <c r="F127" s="169" t="s">
        <v>948</v>
      </c>
      <c r="G127" s="170" t="s">
        <v>182</v>
      </c>
      <c r="H127" s="171">
        <v>10</v>
      </c>
      <c r="I127" s="172"/>
      <c r="J127" s="173">
        <f>ROUND(I127*H127,2)</f>
        <v>0</v>
      </c>
      <c r="K127" s="169" t="s">
        <v>183</v>
      </c>
      <c r="L127" s="174"/>
      <c r="M127" s="175" t="s">
        <v>1</v>
      </c>
      <c r="N127" s="176" t="s">
        <v>38</v>
      </c>
      <c r="O127" s="68"/>
      <c r="P127" s="177">
        <f>O127*H127</f>
        <v>0</v>
      </c>
      <c r="Q127" s="177">
        <v>0</v>
      </c>
      <c r="R127" s="177">
        <f>Q127*H127</f>
        <v>0</v>
      </c>
      <c r="S127" s="177">
        <v>0</v>
      </c>
      <c r="T127" s="178">
        <f>S127*H127</f>
        <v>0</v>
      </c>
      <c r="U127" s="31"/>
      <c r="V127" s="31"/>
      <c r="W127" s="31"/>
      <c r="X127" s="31"/>
      <c r="Y127" s="31"/>
      <c r="Z127" s="31"/>
      <c r="AA127" s="31"/>
      <c r="AB127" s="31"/>
      <c r="AC127" s="31"/>
      <c r="AD127" s="31"/>
      <c r="AE127" s="31"/>
      <c r="AR127" s="179" t="s">
        <v>268</v>
      </c>
      <c r="AT127" s="179" t="s">
        <v>179</v>
      </c>
      <c r="AU127" s="179" t="s">
        <v>73</v>
      </c>
      <c r="AY127" s="14" t="s">
        <v>185</v>
      </c>
      <c r="BE127" s="180">
        <f>IF(N127="základní",J127,0)</f>
        <v>0</v>
      </c>
      <c r="BF127" s="180">
        <f>IF(N127="snížená",J127,0)</f>
        <v>0</v>
      </c>
      <c r="BG127" s="180">
        <f>IF(N127="zákl. přenesená",J127,0)</f>
        <v>0</v>
      </c>
      <c r="BH127" s="180">
        <f>IF(N127="sníž. přenesená",J127,0)</f>
        <v>0</v>
      </c>
      <c r="BI127" s="180">
        <f>IF(N127="nulová",J127,0)</f>
        <v>0</v>
      </c>
      <c r="BJ127" s="14" t="s">
        <v>80</v>
      </c>
      <c r="BK127" s="180">
        <f>ROUND(I127*H127,2)</f>
        <v>0</v>
      </c>
      <c r="BL127" s="14" t="s">
        <v>268</v>
      </c>
      <c r="BM127" s="179" t="s">
        <v>949</v>
      </c>
    </row>
    <row r="128" spans="1:65" s="2" customFormat="1" ht="19.5">
      <c r="A128" s="31"/>
      <c r="B128" s="32"/>
      <c r="C128" s="33"/>
      <c r="D128" s="181" t="s">
        <v>188</v>
      </c>
      <c r="E128" s="33"/>
      <c r="F128" s="182" t="s">
        <v>948</v>
      </c>
      <c r="G128" s="33"/>
      <c r="H128" s="33"/>
      <c r="I128" s="183"/>
      <c r="J128" s="33"/>
      <c r="K128" s="33"/>
      <c r="L128" s="36"/>
      <c r="M128" s="184"/>
      <c r="N128" s="185"/>
      <c r="O128" s="68"/>
      <c r="P128" s="68"/>
      <c r="Q128" s="68"/>
      <c r="R128" s="68"/>
      <c r="S128" s="68"/>
      <c r="T128" s="69"/>
      <c r="U128" s="31"/>
      <c r="V128" s="31"/>
      <c r="W128" s="31"/>
      <c r="X128" s="31"/>
      <c r="Y128" s="31"/>
      <c r="Z128" s="31"/>
      <c r="AA128" s="31"/>
      <c r="AB128" s="31"/>
      <c r="AC128" s="31"/>
      <c r="AD128" s="31"/>
      <c r="AE128" s="31"/>
      <c r="AT128" s="14" t="s">
        <v>188</v>
      </c>
      <c r="AU128" s="14" t="s">
        <v>73</v>
      </c>
    </row>
    <row r="129" spans="1:65" s="2" customFormat="1" ht="24">
      <c r="A129" s="31"/>
      <c r="B129" s="32"/>
      <c r="C129" s="167" t="s">
        <v>199</v>
      </c>
      <c r="D129" s="167" t="s">
        <v>179</v>
      </c>
      <c r="E129" s="168" t="s">
        <v>950</v>
      </c>
      <c r="F129" s="169" t="s">
        <v>951</v>
      </c>
      <c r="G129" s="170" t="s">
        <v>182</v>
      </c>
      <c r="H129" s="171">
        <v>20</v>
      </c>
      <c r="I129" s="172"/>
      <c r="J129" s="173">
        <f>ROUND(I129*H129,2)</f>
        <v>0</v>
      </c>
      <c r="K129" s="169" t="s">
        <v>183</v>
      </c>
      <c r="L129" s="174"/>
      <c r="M129" s="175" t="s">
        <v>1</v>
      </c>
      <c r="N129" s="176" t="s">
        <v>38</v>
      </c>
      <c r="O129" s="68"/>
      <c r="P129" s="177">
        <f>O129*H129</f>
        <v>0</v>
      </c>
      <c r="Q129" s="177">
        <v>0</v>
      </c>
      <c r="R129" s="177">
        <f>Q129*H129</f>
        <v>0</v>
      </c>
      <c r="S129" s="177">
        <v>0</v>
      </c>
      <c r="T129" s="178">
        <f>S129*H129</f>
        <v>0</v>
      </c>
      <c r="U129" s="31"/>
      <c r="V129" s="31"/>
      <c r="W129" s="31"/>
      <c r="X129" s="31"/>
      <c r="Y129" s="31"/>
      <c r="Z129" s="31"/>
      <c r="AA129" s="31"/>
      <c r="AB129" s="31"/>
      <c r="AC129" s="31"/>
      <c r="AD129" s="31"/>
      <c r="AE129" s="31"/>
      <c r="AR129" s="179" t="s">
        <v>268</v>
      </c>
      <c r="AT129" s="179" t="s">
        <v>179</v>
      </c>
      <c r="AU129" s="179" t="s">
        <v>73</v>
      </c>
      <c r="AY129" s="14" t="s">
        <v>185</v>
      </c>
      <c r="BE129" s="180">
        <f>IF(N129="základní",J129,0)</f>
        <v>0</v>
      </c>
      <c r="BF129" s="180">
        <f>IF(N129="snížená",J129,0)</f>
        <v>0</v>
      </c>
      <c r="BG129" s="180">
        <f>IF(N129="zákl. přenesená",J129,0)</f>
        <v>0</v>
      </c>
      <c r="BH129" s="180">
        <f>IF(N129="sníž. přenesená",J129,0)</f>
        <v>0</v>
      </c>
      <c r="BI129" s="180">
        <f>IF(N129="nulová",J129,0)</f>
        <v>0</v>
      </c>
      <c r="BJ129" s="14" t="s">
        <v>80</v>
      </c>
      <c r="BK129" s="180">
        <f>ROUND(I129*H129,2)</f>
        <v>0</v>
      </c>
      <c r="BL129" s="14" t="s">
        <v>268</v>
      </c>
      <c r="BM129" s="179" t="s">
        <v>952</v>
      </c>
    </row>
    <row r="130" spans="1:65" s="2" customFormat="1" ht="11.25">
      <c r="A130" s="31"/>
      <c r="B130" s="32"/>
      <c r="C130" s="33"/>
      <c r="D130" s="181" t="s">
        <v>188</v>
      </c>
      <c r="E130" s="33"/>
      <c r="F130" s="182" t="s">
        <v>953</v>
      </c>
      <c r="G130" s="33"/>
      <c r="H130" s="33"/>
      <c r="I130" s="183"/>
      <c r="J130" s="33"/>
      <c r="K130" s="33"/>
      <c r="L130" s="36"/>
      <c r="M130" s="184"/>
      <c r="N130" s="185"/>
      <c r="O130" s="68"/>
      <c r="P130" s="68"/>
      <c r="Q130" s="68"/>
      <c r="R130" s="68"/>
      <c r="S130" s="68"/>
      <c r="T130" s="69"/>
      <c r="U130" s="31"/>
      <c r="V130" s="31"/>
      <c r="W130" s="31"/>
      <c r="X130" s="31"/>
      <c r="Y130" s="31"/>
      <c r="Z130" s="31"/>
      <c r="AA130" s="31"/>
      <c r="AB130" s="31"/>
      <c r="AC130" s="31"/>
      <c r="AD130" s="31"/>
      <c r="AE130" s="31"/>
      <c r="AT130" s="14" t="s">
        <v>188</v>
      </c>
      <c r="AU130" s="14" t="s">
        <v>73</v>
      </c>
    </row>
    <row r="131" spans="1:65" s="2" customFormat="1" ht="24">
      <c r="A131" s="31"/>
      <c r="B131" s="32"/>
      <c r="C131" s="167" t="s">
        <v>203</v>
      </c>
      <c r="D131" s="167" t="s">
        <v>179</v>
      </c>
      <c r="E131" s="168" t="s">
        <v>954</v>
      </c>
      <c r="F131" s="169" t="s">
        <v>955</v>
      </c>
      <c r="G131" s="170" t="s">
        <v>305</v>
      </c>
      <c r="H131" s="171">
        <v>10</v>
      </c>
      <c r="I131" s="172"/>
      <c r="J131" s="173">
        <f>ROUND(I131*H131,2)</f>
        <v>0</v>
      </c>
      <c r="K131" s="169" t="s">
        <v>183</v>
      </c>
      <c r="L131" s="174"/>
      <c r="M131" s="175" t="s">
        <v>1</v>
      </c>
      <c r="N131" s="176" t="s">
        <v>38</v>
      </c>
      <c r="O131" s="68"/>
      <c r="P131" s="177">
        <f>O131*H131</f>
        <v>0</v>
      </c>
      <c r="Q131" s="177">
        <v>0</v>
      </c>
      <c r="R131" s="177">
        <f>Q131*H131</f>
        <v>0</v>
      </c>
      <c r="S131" s="177">
        <v>0</v>
      </c>
      <c r="T131" s="178">
        <f>S131*H131</f>
        <v>0</v>
      </c>
      <c r="U131" s="31"/>
      <c r="V131" s="31"/>
      <c r="W131" s="31"/>
      <c r="X131" s="31"/>
      <c r="Y131" s="31"/>
      <c r="Z131" s="31"/>
      <c r="AA131" s="31"/>
      <c r="AB131" s="31"/>
      <c r="AC131" s="31"/>
      <c r="AD131" s="31"/>
      <c r="AE131" s="31"/>
      <c r="AR131" s="179" t="s">
        <v>268</v>
      </c>
      <c r="AT131" s="179" t="s">
        <v>179</v>
      </c>
      <c r="AU131" s="179" t="s">
        <v>73</v>
      </c>
      <c r="AY131" s="14" t="s">
        <v>185</v>
      </c>
      <c r="BE131" s="180">
        <f>IF(N131="základní",J131,0)</f>
        <v>0</v>
      </c>
      <c r="BF131" s="180">
        <f>IF(N131="snížená",J131,0)</f>
        <v>0</v>
      </c>
      <c r="BG131" s="180">
        <f>IF(N131="zákl. přenesená",J131,0)</f>
        <v>0</v>
      </c>
      <c r="BH131" s="180">
        <f>IF(N131="sníž. přenesená",J131,0)</f>
        <v>0</v>
      </c>
      <c r="BI131" s="180">
        <f>IF(N131="nulová",J131,0)</f>
        <v>0</v>
      </c>
      <c r="BJ131" s="14" t="s">
        <v>80</v>
      </c>
      <c r="BK131" s="180">
        <f>ROUND(I131*H131,2)</f>
        <v>0</v>
      </c>
      <c r="BL131" s="14" t="s">
        <v>268</v>
      </c>
      <c r="BM131" s="179" t="s">
        <v>956</v>
      </c>
    </row>
    <row r="132" spans="1:65" s="2" customFormat="1" ht="11.25">
      <c r="A132" s="31"/>
      <c r="B132" s="32"/>
      <c r="C132" s="33"/>
      <c r="D132" s="181" t="s">
        <v>188</v>
      </c>
      <c r="E132" s="33"/>
      <c r="F132" s="182" t="s">
        <v>955</v>
      </c>
      <c r="G132" s="33"/>
      <c r="H132" s="33"/>
      <c r="I132" s="183"/>
      <c r="J132" s="33"/>
      <c r="K132" s="33"/>
      <c r="L132" s="36"/>
      <c r="M132" s="184"/>
      <c r="N132" s="185"/>
      <c r="O132" s="68"/>
      <c r="P132" s="68"/>
      <c r="Q132" s="68"/>
      <c r="R132" s="68"/>
      <c r="S132" s="68"/>
      <c r="T132" s="69"/>
      <c r="U132" s="31"/>
      <c r="V132" s="31"/>
      <c r="W132" s="31"/>
      <c r="X132" s="31"/>
      <c r="Y132" s="31"/>
      <c r="Z132" s="31"/>
      <c r="AA132" s="31"/>
      <c r="AB132" s="31"/>
      <c r="AC132" s="31"/>
      <c r="AD132" s="31"/>
      <c r="AE132" s="31"/>
      <c r="AT132" s="14" t="s">
        <v>188</v>
      </c>
      <c r="AU132" s="14" t="s">
        <v>73</v>
      </c>
    </row>
    <row r="133" spans="1:65" s="2" customFormat="1" ht="16.5" customHeight="1">
      <c r="A133" s="31"/>
      <c r="B133" s="32"/>
      <c r="C133" s="167" t="s">
        <v>207</v>
      </c>
      <c r="D133" s="167" t="s">
        <v>179</v>
      </c>
      <c r="E133" s="168" t="s">
        <v>957</v>
      </c>
      <c r="F133" s="169" t="s">
        <v>958</v>
      </c>
      <c r="G133" s="170" t="s">
        <v>305</v>
      </c>
      <c r="H133" s="171">
        <v>10</v>
      </c>
      <c r="I133" s="172"/>
      <c r="J133" s="173">
        <f>ROUND(I133*H133,2)</f>
        <v>0</v>
      </c>
      <c r="K133" s="169" t="s">
        <v>183</v>
      </c>
      <c r="L133" s="174"/>
      <c r="M133" s="175" t="s">
        <v>1</v>
      </c>
      <c r="N133" s="176" t="s">
        <v>38</v>
      </c>
      <c r="O133" s="68"/>
      <c r="P133" s="177">
        <f>O133*H133</f>
        <v>0</v>
      </c>
      <c r="Q133" s="177">
        <v>0</v>
      </c>
      <c r="R133" s="177">
        <f>Q133*H133</f>
        <v>0</v>
      </c>
      <c r="S133" s="177">
        <v>0</v>
      </c>
      <c r="T133" s="178">
        <f>S133*H133</f>
        <v>0</v>
      </c>
      <c r="U133" s="31"/>
      <c r="V133" s="31"/>
      <c r="W133" s="31"/>
      <c r="X133" s="31"/>
      <c r="Y133" s="31"/>
      <c r="Z133" s="31"/>
      <c r="AA133" s="31"/>
      <c r="AB133" s="31"/>
      <c r="AC133" s="31"/>
      <c r="AD133" s="31"/>
      <c r="AE133" s="31"/>
      <c r="AR133" s="179" t="s">
        <v>268</v>
      </c>
      <c r="AT133" s="179" t="s">
        <v>179</v>
      </c>
      <c r="AU133" s="179" t="s">
        <v>73</v>
      </c>
      <c r="AY133" s="14" t="s">
        <v>185</v>
      </c>
      <c r="BE133" s="180">
        <f>IF(N133="základní",J133,0)</f>
        <v>0</v>
      </c>
      <c r="BF133" s="180">
        <f>IF(N133="snížená",J133,0)</f>
        <v>0</v>
      </c>
      <c r="BG133" s="180">
        <f>IF(N133="zákl. přenesená",J133,0)</f>
        <v>0</v>
      </c>
      <c r="BH133" s="180">
        <f>IF(N133="sníž. přenesená",J133,0)</f>
        <v>0</v>
      </c>
      <c r="BI133" s="180">
        <f>IF(N133="nulová",J133,0)</f>
        <v>0</v>
      </c>
      <c r="BJ133" s="14" t="s">
        <v>80</v>
      </c>
      <c r="BK133" s="180">
        <f>ROUND(I133*H133,2)</f>
        <v>0</v>
      </c>
      <c r="BL133" s="14" t="s">
        <v>268</v>
      </c>
      <c r="BM133" s="179" t="s">
        <v>959</v>
      </c>
    </row>
    <row r="134" spans="1:65" s="2" customFormat="1" ht="11.25">
      <c r="A134" s="31"/>
      <c r="B134" s="32"/>
      <c r="C134" s="33"/>
      <c r="D134" s="181" t="s">
        <v>188</v>
      </c>
      <c r="E134" s="33"/>
      <c r="F134" s="182" t="s">
        <v>960</v>
      </c>
      <c r="G134" s="33"/>
      <c r="H134" s="33"/>
      <c r="I134" s="183"/>
      <c r="J134" s="33"/>
      <c r="K134" s="33"/>
      <c r="L134" s="36"/>
      <c r="M134" s="184"/>
      <c r="N134" s="185"/>
      <c r="O134" s="68"/>
      <c r="P134" s="68"/>
      <c r="Q134" s="68"/>
      <c r="R134" s="68"/>
      <c r="S134" s="68"/>
      <c r="T134" s="69"/>
      <c r="U134" s="31"/>
      <c r="V134" s="31"/>
      <c r="W134" s="31"/>
      <c r="X134" s="31"/>
      <c r="Y134" s="31"/>
      <c r="Z134" s="31"/>
      <c r="AA134" s="31"/>
      <c r="AB134" s="31"/>
      <c r="AC134" s="31"/>
      <c r="AD134" s="31"/>
      <c r="AE134" s="31"/>
      <c r="AT134" s="14" t="s">
        <v>188</v>
      </c>
      <c r="AU134" s="14" t="s">
        <v>73</v>
      </c>
    </row>
    <row r="135" spans="1:65" s="2" customFormat="1" ht="33" customHeight="1">
      <c r="A135" s="31"/>
      <c r="B135" s="32"/>
      <c r="C135" s="200" t="s">
        <v>230</v>
      </c>
      <c r="D135" s="200" t="s">
        <v>260</v>
      </c>
      <c r="E135" s="201" t="s">
        <v>893</v>
      </c>
      <c r="F135" s="202" t="s">
        <v>894</v>
      </c>
      <c r="G135" s="203" t="s">
        <v>887</v>
      </c>
      <c r="H135" s="220"/>
      <c r="I135" s="205"/>
      <c r="J135" s="206">
        <f>ROUND(I135*H135,2)</f>
        <v>0</v>
      </c>
      <c r="K135" s="202" t="s">
        <v>183</v>
      </c>
      <c r="L135" s="36"/>
      <c r="M135" s="207" t="s">
        <v>1</v>
      </c>
      <c r="N135" s="208" t="s">
        <v>38</v>
      </c>
      <c r="O135" s="68"/>
      <c r="P135" s="177">
        <f>O135*H135</f>
        <v>0</v>
      </c>
      <c r="Q135" s="177">
        <v>0</v>
      </c>
      <c r="R135" s="177">
        <f>Q135*H135</f>
        <v>0</v>
      </c>
      <c r="S135" s="177">
        <v>0</v>
      </c>
      <c r="T135" s="178">
        <f>S135*H135</f>
        <v>0</v>
      </c>
      <c r="U135" s="31"/>
      <c r="V135" s="31"/>
      <c r="W135" s="31"/>
      <c r="X135" s="31"/>
      <c r="Y135" s="31"/>
      <c r="Z135" s="31"/>
      <c r="AA135" s="31"/>
      <c r="AB135" s="31"/>
      <c r="AC135" s="31"/>
      <c r="AD135" s="31"/>
      <c r="AE135" s="31"/>
      <c r="AR135" s="179" t="s">
        <v>453</v>
      </c>
      <c r="AT135" s="179" t="s">
        <v>260</v>
      </c>
      <c r="AU135" s="179" t="s">
        <v>73</v>
      </c>
      <c r="AY135" s="14" t="s">
        <v>185</v>
      </c>
      <c r="BE135" s="180">
        <f>IF(N135="základní",J135,0)</f>
        <v>0</v>
      </c>
      <c r="BF135" s="180">
        <f>IF(N135="snížená",J135,0)</f>
        <v>0</v>
      </c>
      <c r="BG135" s="180">
        <f>IF(N135="zákl. přenesená",J135,0)</f>
        <v>0</v>
      </c>
      <c r="BH135" s="180">
        <f>IF(N135="sníž. přenesená",J135,0)</f>
        <v>0</v>
      </c>
      <c r="BI135" s="180">
        <f>IF(N135="nulová",J135,0)</f>
        <v>0</v>
      </c>
      <c r="BJ135" s="14" t="s">
        <v>80</v>
      </c>
      <c r="BK135" s="180">
        <f>ROUND(I135*H135,2)</f>
        <v>0</v>
      </c>
      <c r="BL135" s="14" t="s">
        <v>453</v>
      </c>
      <c r="BM135" s="179" t="s">
        <v>961</v>
      </c>
    </row>
    <row r="136" spans="1:65" s="2" customFormat="1" ht="58.5">
      <c r="A136" s="31"/>
      <c r="B136" s="32"/>
      <c r="C136" s="33"/>
      <c r="D136" s="181" t="s">
        <v>188</v>
      </c>
      <c r="E136" s="33"/>
      <c r="F136" s="182" t="s">
        <v>896</v>
      </c>
      <c r="G136" s="33"/>
      <c r="H136" s="33"/>
      <c r="I136" s="183"/>
      <c r="J136" s="33"/>
      <c r="K136" s="33"/>
      <c r="L136" s="36"/>
      <c r="M136" s="184"/>
      <c r="N136" s="185"/>
      <c r="O136" s="68"/>
      <c r="P136" s="68"/>
      <c r="Q136" s="68"/>
      <c r="R136" s="68"/>
      <c r="S136" s="68"/>
      <c r="T136" s="69"/>
      <c r="U136" s="31"/>
      <c r="V136" s="31"/>
      <c r="W136" s="31"/>
      <c r="X136" s="31"/>
      <c r="Y136" s="31"/>
      <c r="Z136" s="31"/>
      <c r="AA136" s="31"/>
      <c r="AB136" s="31"/>
      <c r="AC136" s="31"/>
      <c r="AD136" s="31"/>
      <c r="AE136" s="31"/>
      <c r="AT136" s="14" t="s">
        <v>188</v>
      </c>
      <c r="AU136" s="14" t="s">
        <v>73</v>
      </c>
    </row>
    <row r="137" spans="1:65" s="2" customFormat="1" ht="24">
      <c r="A137" s="31"/>
      <c r="B137" s="32"/>
      <c r="C137" s="200" t="s">
        <v>184</v>
      </c>
      <c r="D137" s="200" t="s">
        <v>260</v>
      </c>
      <c r="E137" s="201" t="s">
        <v>962</v>
      </c>
      <c r="F137" s="202" t="s">
        <v>963</v>
      </c>
      <c r="G137" s="203" t="s">
        <v>182</v>
      </c>
      <c r="H137" s="204">
        <v>1</v>
      </c>
      <c r="I137" s="205"/>
      <c r="J137" s="206">
        <f>ROUND(I137*H137,2)</f>
        <v>0</v>
      </c>
      <c r="K137" s="202" t="s">
        <v>183</v>
      </c>
      <c r="L137" s="36"/>
      <c r="M137" s="207" t="s">
        <v>1</v>
      </c>
      <c r="N137" s="208" t="s">
        <v>38</v>
      </c>
      <c r="O137" s="68"/>
      <c r="P137" s="177">
        <f>O137*H137</f>
        <v>0</v>
      </c>
      <c r="Q137" s="177">
        <v>0</v>
      </c>
      <c r="R137" s="177">
        <f>Q137*H137</f>
        <v>0</v>
      </c>
      <c r="S137" s="177">
        <v>0</v>
      </c>
      <c r="T137" s="178">
        <f>S137*H137</f>
        <v>0</v>
      </c>
      <c r="U137" s="31"/>
      <c r="V137" s="31"/>
      <c r="W137" s="31"/>
      <c r="X137" s="31"/>
      <c r="Y137" s="31"/>
      <c r="Z137" s="31"/>
      <c r="AA137" s="31"/>
      <c r="AB137" s="31"/>
      <c r="AC137" s="31"/>
      <c r="AD137" s="31"/>
      <c r="AE137" s="31"/>
      <c r="AR137" s="179" t="s">
        <v>453</v>
      </c>
      <c r="AT137" s="179" t="s">
        <v>260</v>
      </c>
      <c r="AU137" s="179" t="s">
        <v>73</v>
      </c>
      <c r="AY137" s="14" t="s">
        <v>185</v>
      </c>
      <c r="BE137" s="180">
        <f>IF(N137="základní",J137,0)</f>
        <v>0</v>
      </c>
      <c r="BF137" s="180">
        <f>IF(N137="snížená",J137,0)</f>
        <v>0</v>
      </c>
      <c r="BG137" s="180">
        <f>IF(N137="zákl. přenesená",J137,0)</f>
        <v>0</v>
      </c>
      <c r="BH137" s="180">
        <f>IF(N137="sníž. přenesená",J137,0)</f>
        <v>0</v>
      </c>
      <c r="BI137" s="180">
        <f>IF(N137="nulová",J137,0)</f>
        <v>0</v>
      </c>
      <c r="BJ137" s="14" t="s">
        <v>80</v>
      </c>
      <c r="BK137" s="180">
        <f>ROUND(I137*H137,2)</f>
        <v>0</v>
      </c>
      <c r="BL137" s="14" t="s">
        <v>453</v>
      </c>
      <c r="BM137" s="179" t="s">
        <v>964</v>
      </c>
    </row>
    <row r="138" spans="1:65" s="2" customFormat="1" ht="58.5">
      <c r="A138" s="31"/>
      <c r="B138" s="32"/>
      <c r="C138" s="33"/>
      <c r="D138" s="181" t="s">
        <v>188</v>
      </c>
      <c r="E138" s="33"/>
      <c r="F138" s="182" t="s">
        <v>965</v>
      </c>
      <c r="G138" s="33"/>
      <c r="H138" s="33"/>
      <c r="I138" s="183"/>
      <c r="J138" s="33"/>
      <c r="K138" s="33"/>
      <c r="L138" s="36"/>
      <c r="M138" s="184"/>
      <c r="N138" s="185"/>
      <c r="O138" s="68"/>
      <c r="P138" s="68"/>
      <c r="Q138" s="68"/>
      <c r="R138" s="68"/>
      <c r="S138" s="68"/>
      <c r="T138" s="69"/>
      <c r="U138" s="31"/>
      <c r="V138" s="31"/>
      <c r="W138" s="31"/>
      <c r="X138" s="31"/>
      <c r="Y138" s="31"/>
      <c r="Z138" s="31"/>
      <c r="AA138" s="31"/>
      <c r="AB138" s="31"/>
      <c r="AC138" s="31"/>
      <c r="AD138" s="31"/>
      <c r="AE138" s="31"/>
      <c r="AT138" s="14" t="s">
        <v>188</v>
      </c>
      <c r="AU138" s="14" t="s">
        <v>73</v>
      </c>
    </row>
    <row r="139" spans="1:65" s="2" customFormat="1" ht="16.5" customHeight="1">
      <c r="A139" s="31"/>
      <c r="B139" s="32"/>
      <c r="C139" s="200" t="s">
        <v>214</v>
      </c>
      <c r="D139" s="200" t="s">
        <v>260</v>
      </c>
      <c r="E139" s="201" t="s">
        <v>966</v>
      </c>
      <c r="F139" s="202" t="s">
        <v>967</v>
      </c>
      <c r="G139" s="203" t="s">
        <v>182</v>
      </c>
      <c r="H139" s="204">
        <v>1</v>
      </c>
      <c r="I139" s="205"/>
      <c r="J139" s="206">
        <f>ROUND(I139*H139,2)</f>
        <v>0</v>
      </c>
      <c r="K139" s="202" t="s">
        <v>183</v>
      </c>
      <c r="L139" s="36"/>
      <c r="M139" s="207" t="s">
        <v>1</v>
      </c>
      <c r="N139" s="208" t="s">
        <v>38</v>
      </c>
      <c r="O139" s="68"/>
      <c r="P139" s="177">
        <f>O139*H139</f>
        <v>0</v>
      </c>
      <c r="Q139" s="177">
        <v>0</v>
      </c>
      <c r="R139" s="177">
        <f>Q139*H139</f>
        <v>0</v>
      </c>
      <c r="S139" s="177">
        <v>0</v>
      </c>
      <c r="T139" s="178">
        <f>S139*H139</f>
        <v>0</v>
      </c>
      <c r="U139" s="31"/>
      <c r="V139" s="31"/>
      <c r="W139" s="31"/>
      <c r="X139" s="31"/>
      <c r="Y139" s="31"/>
      <c r="Z139" s="31"/>
      <c r="AA139" s="31"/>
      <c r="AB139" s="31"/>
      <c r="AC139" s="31"/>
      <c r="AD139" s="31"/>
      <c r="AE139" s="31"/>
      <c r="AR139" s="179" t="s">
        <v>453</v>
      </c>
      <c r="AT139" s="179" t="s">
        <v>260</v>
      </c>
      <c r="AU139" s="179" t="s">
        <v>73</v>
      </c>
      <c r="AY139" s="14" t="s">
        <v>185</v>
      </c>
      <c r="BE139" s="180">
        <f>IF(N139="základní",J139,0)</f>
        <v>0</v>
      </c>
      <c r="BF139" s="180">
        <f>IF(N139="snížená",J139,0)</f>
        <v>0</v>
      </c>
      <c r="BG139" s="180">
        <f>IF(N139="zákl. přenesená",J139,0)</f>
        <v>0</v>
      </c>
      <c r="BH139" s="180">
        <f>IF(N139="sníž. přenesená",J139,0)</f>
        <v>0</v>
      </c>
      <c r="BI139" s="180">
        <f>IF(N139="nulová",J139,0)</f>
        <v>0</v>
      </c>
      <c r="BJ139" s="14" t="s">
        <v>80</v>
      </c>
      <c r="BK139" s="180">
        <f>ROUND(I139*H139,2)</f>
        <v>0</v>
      </c>
      <c r="BL139" s="14" t="s">
        <v>453</v>
      </c>
      <c r="BM139" s="179" t="s">
        <v>968</v>
      </c>
    </row>
    <row r="140" spans="1:65" s="2" customFormat="1" ht="11.25">
      <c r="A140" s="31"/>
      <c r="B140" s="32"/>
      <c r="C140" s="33"/>
      <c r="D140" s="181" t="s">
        <v>188</v>
      </c>
      <c r="E140" s="33"/>
      <c r="F140" s="182" t="s">
        <v>967</v>
      </c>
      <c r="G140" s="33"/>
      <c r="H140" s="33"/>
      <c r="I140" s="183"/>
      <c r="J140" s="33"/>
      <c r="K140" s="33"/>
      <c r="L140" s="36"/>
      <c r="M140" s="184"/>
      <c r="N140" s="185"/>
      <c r="O140" s="68"/>
      <c r="P140" s="68"/>
      <c r="Q140" s="68"/>
      <c r="R140" s="68"/>
      <c r="S140" s="68"/>
      <c r="T140" s="69"/>
      <c r="U140" s="31"/>
      <c r="V140" s="31"/>
      <c r="W140" s="31"/>
      <c r="X140" s="31"/>
      <c r="Y140" s="31"/>
      <c r="Z140" s="31"/>
      <c r="AA140" s="31"/>
      <c r="AB140" s="31"/>
      <c r="AC140" s="31"/>
      <c r="AD140" s="31"/>
      <c r="AE140" s="31"/>
      <c r="AT140" s="14" t="s">
        <v>188</v>
      </c>
      <c r="AU140" s="14" t="s">
        <v>73</v>
      </c>
    </row>
    <row r="141" spans="1:65" s="2" customFormat="1" ht="21.75" customHeight="1">
      <c r="A141" s="31"/>
      <c r="B141" s="32"/>
      <c r="C141" s="200" t="s">
        <v>218</v>
      </c>
      <c r="D141" s="200" t="s">
        <v>260</v>
      </c>
      <c r="E141" s="201" t="s">
        <v>969</v>
      </c>
      <c r="F141" s="202" t="s">
        <v>970</v>
      </c>
      <c r="G141" s="203" t="s">
        <v>182</v>
      </c>
      <c r="H141" s="204">
        <v>4</v>
      </c>
      <c r="I141" s="205"/>
      <c r="J141" s="206">
        <f>ROUND(I141*H141,2)</f>
        <v>0</v>
      </c>
      <c r="K141" s="202" t="s">
        <v>183</v>
      </c>
      <c r="L141" s="36"/>
      <c r="M141" s="207" t="s">
        <v>1</v>
      </c>
      <c r="N141" s="208" t="s">
        <v>38</v>
      </c>
      <c r="O141" s="68"/>
      <c r="P141" s="177">
        <f>O141*H141</f>
        <v>0</v>
      </c>
      <c r="Q141" s="177">
        <v>0</v>
      </c>
      <c r="R141" s="177">
        <f>Q141*H141</f>
        <v>0</v>
      </c>
      <c r="S141" s="177">
        <v>0</v>
      </c>
      <c r="T141" s="178">
        <f>S141*H141</f>
        <v>0</v>
      </c>
      <c r="U141" s="31"/>
      <c r="V141" s="31"/>
      <c r="W141" s="31"/>
      <c r="X141" s="31"/>
      <c r="Y141" s="31"/>
      <c r="Z141" s="31"/>
      <c r="AA141" s="31"/>
      <c r="AB141" s="31"/>
      <c r="AC141" s="31"/>
      <c r="AD141" s="31"/>
      <c r="AE141" s="31"/>
      <c r="AR141" s="179" t="s">
        <v>453</v>
      </c>
      <c r="AT141" s="179" t="s">
        <v>260</v>
      </c>
      <c r="AU141" s="179" t="s">
        <v>73</v>
      </c>
      <c r="AY141" s="14" t="s">
        <v>185</v>
      </c>
      <c r="BE141" s="180">
        <f>IF(N141="základní",J141,0)</f>
        <v>0</v>
      </c>
      <c r="BF141" s="180">
        <f>IF(N141="snížená",J141,0)</f>
        <v>0</v>
      </c>
      <c r="BG141" s="180">
        <f>IF(N141="zákl. přenesená",J141,0)</f>
        <v>0</v>
      </c>
      <c r="BH141" s="180">
        <f>IF(N141="sníž. přenesená",J141,0)</f>
        <v>0</v>
      </c>
      <c r="BI141" s="180">
        <f>IF(N141="nulová",J141,0)</f>
        <v>0</v>
      </c>
      <c r="BJ141" s="14" t="s">
        <v>80</v>
      </c>
      <c r="BK141" s="180">
        <f>ROUND(I141*H141,2)</f>
        <v>0</v>
      </c>
      <c r="BL141" s="14" t="s">
        <v>453</v>
      </c>
      <c r="BM141" s="179" t="s">
        <v>971</v>
      </c>
    </row>
    <row r="142" spans="1:65" s="2" customFormat="1" ht="11.25">
      <c r="A142" s="31"/>
      <c r="B142" s="32"/>
      <c r="C142" s="33"/>
      <c r="D142" s="181" t="s">
        <v>188</v>
      </c>
      <c r="E142" s="33"/>
      <c r="F142" s="182" t="s">
        <v>972</v>
      </c>
      <c r="G142" s="33"/>
      <c r="H142" s="33"/>
      <c r="I142" s="183"/>
      <c r="J142" s="33"/>
      <c r="K142" s="33"/>
      <c r="L142" s="36"/>
      <c r="M142" s="184"/>
      <c r="N142" s="185"/>
      <c r="O142" s="68"/>
      <c r="P142" s="68"/>
      <c r="Q142" s="68"/>
      <c r="R142" s="68"/>
      <c r="S142" s="68"/>
      <c r="T142" s="69"/>
      <c r="U142" s="31"/>
      <c r="V142" s="31"/>
      <c r="W142" s="31"/>
      <c r="X142" s="31"/>
      <c r="Y142" s="31"/>
      <c r="Z142" s="31"/>
      <c r="AA142" s="31"/>
      <c r="AB142" s="31"/>
      <c r="AC142" s="31"/>
      <c r="AD142" s="31"/>
      <c r="AE142" s="31"/>
      <c r="AT142" s="14" t="s">
        <v>188</v>
      </c>
      <c r="AU142" s="14" t="s">
        <v>73</v>
      </c>
    </row>
    <row r="143" spans="1:65" s="2" customFormat="1" ht="16.5" customHeight="1">
      <c r="A143" s="31"/>
      <c r="B143" s="32"/>
      <c r="C143" s="200" t="s">
        <v>222</v>
      </c>
      <c r="D143" s="200" t="s">
        <v>260</v>
      </c>
      <c r="E143" s="201" t="s">
        <v>973</v>
      </c>
      <c r="F143" s="202" t="s">
        <v>974</v>
      </c>
      <c r="G143" s="203" t="s">
        <v>182</v>
      </c>
      <c r="H143" s="204">
        <v>1</v>
      </c>
      <c r="I143" s="205"/>
      <c r="J143" s="206">
        <f>ROUND(I143*H143,2)</f>
        <v>0</v>
      </c>
      <c r="K143" s="202" t="s">
        <v>183</v>
      </c>
      <c r="L143" s="36"/>
      <c r="M143" s="207" t="s">
        <v>1</v>
      </c>
      <c r="N143" s="208" t="s">
        <v>38</v>
      </c>
      <c r="O143" s="68"/>
      <c r="P143" s="177">
        <f>O143*H143</f>
        <v>0</v>
      </c>
      <c r="Q143" s="177">
        <v>0</v>
      </c>
      <c r="R143" s="177">
        <f>Q143*H143</f>
        <v>0</v>
      </c>
      <c r="S143" s="177">
        <v>0</v>
      </c>
      <c r="T143" s="178">
        <f>S143*H143</f>
        <v>0</v>
      </c>
      <c r="U143" s="31"/>
      <c r="V143" s="31"/>
      <c r="W143" s="31"/>
      <c r="X143" s="31"/>
      <c r="Y143" s="31"/>
      <c r="Z143" s="31"/>
      <c r="AA143" s="31"/>
      <c r="AB143" s="31"/>
      <c r="AC143" s="31"/>
      <c r="AD143" s="31"/>
      <c r="AE143" s="31"/>
      <c r="AR143" s="179" t="s">
        <v>453</v>
      </c>
      <c r="AT143" s="179" t="s">
        <v>260</v>
      </c>
      <c r="AU143" s="179" t="s">
        <v>73</v>
      </c>
      <c r="AY143" s="14" t="s">
        <v>185</v>
      </c>
      <c r="BE143" s="180">
        <f>IF(N143="základní",J143,0)</f>
        <v>0</v>
      </c>
      <c r="BF143" s="180">
        <f>IF(N143="snížená",J143,0)</f>
        <v>0</v>
      </c>
      <c r="BG143" s="180">
        <f>IF(N143="zákl. přenesená",J143,0)</f>
        <v>0</v>
      </c>
      <c r="BH143" s="180">
        <f>IF(N143="sníž. přenesená",J143,0)</f>
        <v>0</v>
      </c>
      <c r="BI143" s="180">
        <f>IF(N143="nulová",J143,0)</f>
        <v>0</v>
      </c>
      <c r="BJ143" s="14" t="s">
        <v>80</v>
      </c>
      <c r="BK143" s="180">
        <f>ROUND(I143*H143,2)</f>
        <v>0</v>
      </c>
      <c r="BL143" s="14" t="s">
        <v>453</v>
      </c>
      <c r="BM143" s="179" t="s">
        <v>975</v>
      </c>
    </row>
    <row r="144" spans="1:65" s="2" customFormat="1" ht="19.5">
      <c r="A144" s="31"/>
      <c r="B144" s="32"/>
      <c r="C144" s="33"/>
      <c r="D144" s="181" t="s">
        <v>188</v>
      </c>
      <c r="E144" s="33"/>
      <c r="F144" s="182" t="s">
        <v>976</v>
      </c>
      <c r="G144" s="33"/>
      <c r="H144" s="33"/>
      <c r="I144" s="183"/>
      <c r="J144" s="33"/>
      <c r="K144" s="33"/>
      <c r="L144" s="36"/>
      <c r="M144" s="184"/>
      <c r="N144" s="185"/>
      <c r="O144" s="68"/>
      <c r="P144" s="68"/>
      <c r="Q144" s="68"/>
      <c r="R144" s="68"/>
      <c r="S144" s="68"/>
      <c r="T144" s="69"/>
      <c r="U144" s="31"/>
      <c r="V144" s="31"/>
      <c r="W144" s="31"/>
      <c r="X144" s="31"/>
      <c r="Y144" s="31"/>
      <c r="Z144" s="31"/>
      <c r="AA144" s="31"/>
      <c r="AB144" s="31"/>
      <c r="AC144" s="31"/>
      <c r="AD144" s="31"/>
      <c r="AE144" s="31"/>
      <c r="AT144" s="14" t="s">
        <v>188</v>
      </c>
      <c r="AU144" s="14" t="s">
        <v>73</v>
      </c>
    </row>
    <row r="145" spans="1:65" s="2" customFormat="1" ht="21.75" customHeight="1">
      <c r="A145" s="31"/>
      <c r="B145" s="32"/>
      <c r="C145" s="200" t="s">
        <v>226</v>
      </c>
      <c r="D145" s="200" t="s">
        <v>260</v>
      </c>
      <c r="E145" s="201" t="s">
        <v>977</v>
      </c>
      <c r="F145" s="202" t="s">
        <v>978</v>
      </c>
      <c r="G145" s="203" t="s">
        <v>182</v>
      </c>
      <c r="H145" s="204">
        <v>1</v>
      </c>
      <c r="I145" s="205"/>
      <c r="J145" s="206">
        <f>ROUND(I145*H145,2)</f>
        <v>0</v>
      </c>
      <c r="K145" s="202" t="s">
        <v>183</v>
      </c>
      <c r="L145" s="36"/>
      <c r="M145" s="207" t="s">
        <v>1</v>
      </c>
      <c r="N145" s="208" t="s">
        <v>38</v>
      </c>
      <c r="O145" s="68"/>
      <c r="P145" s="177">
        <f>O145*H145</f>
        <v>0</v>
      </c>
      <c r="Q145" s="177">
        <v>0</v>
      </c>
      <c r="R145" s="177">
        <f>Q145*H145</f>
        <v>0</v>
      </c>
      <c r="S145" s="177">
        <v>0</v>
      </c>
      <c r="T145" s="178">
        <f>S145*H145</f>
        <v>0</v>
      </c>
      <c r="U145" s="31"/>
      <c r="V145" s="31"/>
      <c r="W145" s="31"/>
      <c r="X145" s="31"/>
      <c r="Y145" s="31"/>
      <c r="Z145" s="31"/>
      <c r="AA145" s="31"/>
      <c r="AB145" s="31"/>
      <c r="AC145" s="31"/>
      <c r="AD145" s="31"/>
      <c r="AE145" s="31"/>
      <c r="AR145" s="179" t="s">
        <v>453</v>
      </c>
      <c r="AT145" s="179" t="s">
        <v>260</v>
      </c>
      <c r="AU145" s="179" t="s">
        <v>73</v>
      </c>
      <c r="AY145" s="14" t="s">
        <v>185</v>
      </c>
      <c r="BE145" s="180">
        <f>IF(N145="základní",J145,0)</f>
        <v>0</v>
      </c>
      <c r="BF145" s="180">
        <f>IF(N145="snížená",J145,0)</f>
        <v>0</v>
      </c>
      <c r="BG145" s="180">
        <f>IF(N145="zákl. přenesená",J145,0)</f>
        <v>0</v>
      </c>
      <c r="BH145" s="180">
        <f>IF(N145="sníž. přenesená",J145,0)</f>
        <v>0</v>
      </c>
      <c r="BI145" s="180">
        <f>IF(N145="nulová",J145,0)</f>
        <v>0</v>
      </c>
      <c r="BJ145" s="14" t="s">
        <v>80</v>
      </c>
      <c r="BK145" s="180">
        <f>ROUND(I145*H145,2)</f>
        <v>0</v>
      </c>
      <c r="BL145" s="14" t="s">
        <v>453</v>
      </c>
      <c r="BM145" s="179" t="s">
        <v>979</v>
      </c>
    </row>
    <row r="146" spans="1:65" s="2" customFormat="1" ht="19.5">
      <c r="A146" s="31"/>
      <c r="B146" s="32"/>
      <c r="C146" s="33"/>
      <c r="D146" s="181" t="s">
        <v>188</v>
      </c>
      <c r="E146" s="33"/>
      <c r="F146" s="182" t="s">
        <v>980</v>
      </c>
      <c r="G146" s="33"/>
      <c r="H146" s="33"/>
      <c r="I146" s="183"/>
      <c r="J146" s="33"/>
      <c r="K146" s="33"/>
      <c r="L146" s="36"/>
      <c r="M146" s="209"/>
      <c r="N146" s="210"/>
      <c r="O146" s="211"/>
      <c r="P146" s="211"/>
      <c r="Q146" s="211"/>
      <c r="R146" s="211"/>
      <c r="S146" s="211"/>
      <c r="T146" s="212"/>
      <c r="U146" s="31"/>
      <c r="V146" s="31"/>
      <c r="W146" s="31"/>
      <c r="X146" s="31"/>
      <c r="Y146" s="31"/>
      <c r="Z146" s="31"/>
      <c r="AA146" s="31"/>
      <c r="AB146" s="31"/>
      <c r="AC146" s="31"/>
      <c r="AD146" s="31"/>
      <c r="AE146" s="31"/>
      <c r="AT146" s="14" t="s">
        <v>188</v>
      </c>
      <c r="AU146" s="14" t="s">
        <v>73</v>
      </c>
    </row>
    <row r="147" spans="1:65" s="2" customFormat="1" ht="6.95" customHeight="1">
      <c r="A147" s="31"/>
      <c r="B147" s="51"/>
      <c r="C147" s="52"/>
      <c r="D147" s="52"/>
      <c r="E147" s="52"/>
      <c r="F147" s="52"/>
      <c r="G147" s="52"/>
      <c r="H147" s="52"/>
      <c r="I147" s="52"/>
      <c r="J147" s="52"/>
      <c r="K147" s="52"/>
      <c r="L147" s="36"/>
      <c r="M147" s="31"/>
      <c r="O147" s="31"/>
      <c r="P147" s="31"/>
      <c r="Q147" s="31"/>
      <c r="R147" s="31"/>
      <c r="S147" s="31"/>
      <c r="T147" s="31"/>
      <c r="U147" s="31"/>
      <c r="V147" s="31"/>
      <c r="W147" s="31"/>
      <c r="X147" s="31"/>
      <c r="Y147" s="31"/>
      <c r="Z147" s="31"/>
      <c r="AA147" s="31"/>
      <c r="AB147" s="31"/>
      <c r="AC147" s="31"/>
      <c r="AD147" s="31"/>
      <c r="AE147" s="31"/>
    </row>
  </sheetData>
  <sheetProtection algorithmName="SHA-512" hashValue="VaANtIwzoDCfhw/+cYVSvD1cMfpOz7ags+I4NLWnYcMOpjmeDg3AY7rfW7Bi4wIdcWEEgGQwjIYjBH8FNC2org==" saltValue="ixWAVfWduaEtuk3CnsLrSkMDeyRq+XpNlhjF+CTcMbSRNFa1qDsCnCUN8JacoUqGXNd4a+Am5jQnkbUVuCuSUQ==" spinCount="100000" sheet="1" objects="1" scenarios="1" formatColumns="0" formatRows="0" autoFilter="0"/>
  <autoFilter ref="C119:K146"/>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9"/>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112</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1" customFormat="1" ht="12" customHeight="1">
      <c r="B8" s="17"/>
      <c r="D8" s="116" t="s">
        <v>156</v>
      </c>
      <c r="L8" s="17"/>
    </row>
    <row r="9" spans="1:46" s="2" customFormat="1" ht="16.5" customHeight="1">
      <c r="A9" s="31"/>
      <c r="B9" s="36"/>
      <c r="C9" s="31"/>
      <c r="D9" s="31"/>
      <c r="E9" s="266" t="s">
        <v>910</v>
      </c>
      <c r="F9" s="268"/>
      <c r="G9" s="268"/>
      <c r="H9" s="268"/>
      <c r="I9" s="31"/>
      <c r="J9" s="31"/>
      <c r="K9" s="31"/>
      <c r="L9" s="48"/>
      <c r="S9" s="31"/>
      <c r="T9" s="31"/>
      <c r="U9" s="31"/>
      <c r="V9" s="31"/>
      <c r="W9" s="31"/>
      <c r="X9" s="31"/>
      <c r="Y9" s="31"/>
      <c r="Z9" s="31"/>
      <c r="AA9" s="31"/>
      <c r="AB9" s="31"/>
      <c r="AC9" s="31"/>
      <c r="AD9" s="31"/>
      <c r="AE9" s="31"/>
    </row>
    <row r="10" spans="1:46" s="2" customFormat="1" ht="12" customHeight="1">
      <c r="A10" s="31"/>
      <c r="B10" s="36"/>
      <c r="C10" s="31"/>
      <c r="D10" s="116" t="s">
        <v>158</v>
      </c>
      <c r="E10" s="31"/>
      <c r="F10" s="31"/>
      <c r="G10" s="31"/>
      <c r="H10" s="31"/>
      <c r="I10" s="31"/>
      <c r="J10" s="31"/>
      <c r="K10" s="31"/>
      <c r="L10" s="48"/>
      <c r="S10" s="31"/>
      <c r="T10" s="31"/>
      <c r="U10" s="31"/>
      <c r="V10" s="31"/>
      <c r="W10" s="31"/>
      <c r="X10" s="31"/>
      <c r="Y10" s="31"/>
      <c r="Z10" s="31"/>
      <c r="AA10" s="31"/>
      <c r="AB10" s="31"/>
      <c r="AC10" s="31"/>
      <c r="AD10" s="31"/>
      <c r="AE10" s="31"/>
    </row>
    <row r="11" spans="1:46" s="2" customFormat="1" ht="16.5" customHeight="1">
      <c r="A11" s="31"/>
      <c r="B11" s="36"/>
      <c r="C11" s="31"/>
      <c r="D11" s="31"/>
      <c r="E11" s="269" t="s">
        <v>981</v>
      </c>
      <c r="F11" s="268"/>
      <c r="G11" s="268"/>
      <c r="H11" s="268"/>
      <c r="I11" s="31"/>
      <c r="J11" s="31"/>
      <c r="K11" s="31"/>
      <c r="L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48"/>
      <c r="S12" s="31"/>
      <c r="T12" s="31"/>
      <c r="U12" s="31"/>
      <c r="V12" s="31"/>
      <c r="W12" s="31"/>
      <c r="X12" s="31"/>
      <c r="Y12" s="31"/>
      <c r="Z12" s="31"/>
      <c r="AA12" s="31"/>
      <c r="AB12" s="31"/>
      <c r="AC12" s="31"/>
      <c r="AD12" s="31"/>
      <c r="AE12" s="31"/>
    </row>
    <row r="13" spans="1:46" s="2" customFormat="1" ht="12" customHeight="1">
      <c r="A13" s="31"/>
      <c r="B13" s="36"/>
      <c r="C13" s="31"/>
      <c r="D13" s="116" t="s">
        <v>18</v>
      </c>
      <c r="E13" s="31"/>
      <c r="F13" s="107" t="s">
        <v>1</v>
      </c>
      <c r="G13" s="31"/>
      <c r="H13" s="31"/>
      <c r="I13" s="116" t="s">
        <v>19</v>
      </c>
      <c r="J13" s="107" t="s">
        <v>1</v>
      </c>
      <c r="K13" s="31"/>
      <c r="L13" s="48"/>
      <c r="S13" s="31"/>
      <c r="T13" s="31"/>
      <c r="U13" s="31"/>
      <c r="V13" s="31"/>
      <c r="W13" s="31"/>
      <c r="X13" s="31"/>
      <c r="Y13" s="31"/>
      <c r="Z13" s="31"/>
      <c r="AA13" s="31"/>
      <c r="AB13" s="31"/>
      <c r="AC13" s="31"/>
      <c r="AD13" s="31"/>
      <c r="AE13" s="31"/>
    </row>
    <row r="14" spans="1:46" s="2" customFormat="1" ht="12" customHeight="1">
      <c r="A14" s="31"/>
      <c r="B14" s="36"/>
      <c r="C14" s="31"/>
      <c r="D14" s="116" t="s">
        <v>20</v>
      </c>
      <c r="E14" s="31"/>
      <c r="F14" s="107" t="s">
        <v>21</v>
      </c>
      <c r="G14" s="31"/>
      <c r="H14" s="31"/>
      <c r="I14" s="116" t="s">
        <v>22</v>
      </c>
      <c r="J14" s="117">
        <f>'Rekapitulace stavby'!AN8</f>
        <v>0</v>
      </c>
      <c r="K14" s="31"/>
      <c r="L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48"/>
      <c r="S15" s="31"/>
      <c r="T15" s="31"/>
      <c r="U15" s="31"/>
      <c r="V15" s="31"/>
      <c r="W15" s="31"/>
      <c r="X15" s="31"/>
      <c r="Y15" s="31"/>
      <c r="Z15" s="31"/>
      <c r="AA15" s="31"/>
      <c r="AB15" s="31"/>
      <c r="AC15" s="31"/>
      <c r="AD15" s="31"/>
      <c r="AE15" s="31"/>
    </row>
    <row r="16" spans="1:46" s="2" customFormat="1" ht="12" customHeight="1">
      <c r="A16" s="31"/>
      <c r="B16" s="36"/>
      <c r="C16" s="31"/>
      <c r="D16" s="116" t="s">
        <v>23</v>
      </c>
      <c r="E16" s="31"/>
      <c r="F16" s="31"/>
      <c r="G16" s="31"/>
      <c r="H16" s="31"/>
      <c r="I16" s="116" t="s">
        <v>24</v>
      </c>
      <c r="J16" s="107" t="str">
        <f>IF('Rekapitulace stavby'!AN10="","",'Rekapitulace stavby'!AN10)</f>
        <v/>
      </c>
      <c r="K16" s="31"/>
      <c r="L16" s="48"/>
      <c r="S16" s="31"/>
      <c r="T16" s="31"/>
      <c r="U16" s="31"/>
      <c r="V16" s="31"/>
      <c r="W16" s="31"/>
      <c r="X16" s="31"/>
      <c r="Y16" s="31"/>
      <c r="Z16" s="31"/>
      <c r="AA16" s="31"/>
      <c r="AB16" s="31"/>
      <c r="AC16" s="31"/>
      <c r="AD16" s="31"/>
      <c r="AE16" s="31"/>
    </row>
    <row r="17" spans="1:31" s="2" customFormat="1" ht="18" customHeight="1">
      <c r="A17" s="31"/>
      <c r="B17" s="36"/>
      <c r="C17" s="31"/>
      <c r="D17" s="31"/>
      <c r="E17" s="107" t="str">
        <f>IF('Rekapitulace stavby'!E11="","",'Rekapitulace stavby'!E11)</f>
        <v xml:space="preserve"> </v>
      </c>
      <c r="F17" s="31"/>
      <c r="G17" s="31"/>
      <c r="H17" s="31"/>
      <c r="I17" s="116" t="s">
        <v>26</v>
      </c>
      <c r="J17" s="107" t="str">
        <f>IF('Rekapitulace stavby'!AN11="","",'Rekapitulace stavby'!AN11)</f>
        <v/>
      </c>
      <c r="K17" s="31"/>
      <c r="L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48"/>
      <c r="S18" s="31"/>
      <c r="T18" s="31"/>
      <c r="U18" s="31"/>
      <c r="V18" s="31"/>
      <c r="W18" s="31"/>
      <c r="X18" s="31"/>
      <c r="Y18" s="31"/>
      <c r="Z18" s="31"/>
      <c r="AA18" s="31"/>
      <c r="AB18" s="31"/>
      <c r="AC18" s="31"/>
      <c r="AD18" s="31"/>
      <c r="AE18" s="31"/>
    </row>
    <row r="19" spans="1:31" s="2" customFormat="1" ht="12" customHeight="1">
      <c r="A19" s="31"/>
      <c r="B19" s="36"/>
      <c r="C19" s="31"/>
      <c r="D19" s="116" t="s">
        <v>27</v>
      </c>
      <c r="E19" s="31"/>
      <c r="F19" s="31"/>
      <c r="G19" s="31"/>
      <c r="H19" s="31"/>
      <c r="I19" s="116" t="s">
        <v>24</v>
      </c>
      <c r="J19" s="27" t="str">
        <f>'Rekapitulace stavby'!AN13</f>
        <v>Vyplň údaj</v>
      </c>
      <c r="K19" s="31"/>
      <c r="L19" s="48"/>
      <c r="S19" s="31"/>
      <c r="T19" s="31"/>
      <c r="U19" s="31"/>
      <c r="V19" s="31"/>
      <c r="W19" s="31"/>
      <c r="X19" s="31"/>
      <c r="Y19" s="31"/>
      <c r="Z19" s="31"/>
      <c r="AA19" s="31"/>
      <c r="AB19" s="31"/>
      <c r="AC19" s="31"/>
      <c r="AD19" s="31"/>
      <c r="AE19" s="31"/>
    </row>
    <row r="20" spans="1:31" s="2" customFormat="1" ht="18" customHeight="1">
      <c r="A20" s="31"/>
      <c r="B20" s="36"/>
      <c r="C20" s="31"/>
      <c r="D20" s="31"/>
      <c r="E20" s="270" t="str">
        <f>'Rekapitulace stavby'!E14</f>
        <v>Vyplň údaj</v>
      </c>
      <c r="F20" s="271"/>
      <c r="G20" s="271"/>
      <c r="H20" s="271"/>
      <c r="I20" s="116" t="s">
        <v>26</v>
      </c>
      <c r="J20" s="27" t="str">
        <f>'Rekapitulace stavby'!AN14</f>
        <v>Vyplň údaj</v>
      </c>
      <c r="K20" s="31"/>
      <c r="L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48"/>
      <c r="S21" s="31"/>
      <c r="T21" s="31"/>
      <c r="U21" s="31"/>
      <c r="V21" s="31"/>
      <c r="W21" s="31"/>
      <c r="X21" s="31"/>
      <c r="Y21" s="31"/>
      <c r="Z21" s="31"/>
      <c r="AA21" s="31"/>
      <c r="AB21" s="31"/>
      <c r="AC21" s="31"/>
      <c r="AD21" s="31"/>
      <c r="AE21" s="31"/>
    </row>
    <row r="22" spans="1:31" s="2" customFormat="1" ht="12" customHeight="1">
      <c r="A22" s="31"/>
      <c r="B22" s="36"/>
      <c r="C22" s="31"/>
      <c r="D22" s="116" t="s">
        <v>29</v>
      </c>
      <c r="E22" s="31"/>
      <c r="F22" s="31"/>
      <c r="G22" s="31"/>
      <c r="H22" s="31"/>
      <c r="I22" s="116" t="s">
        <v>24</v>
      </c>
      <c r="J22" s="107" t="str">
        <f>IF('Rekapitulace stavby'!AN16="","",'Rekapitulace stavby'!AN16)</f>
        <v/>
      </c>
      <c r="K22" s="31"/>
      <c r="L22" s="48"/>
      <c r="S22" s="31"/>
      <c r="T22" s="31"/>
      <c r="U22" s="31"/>
      <c r="V22" s="31"/>
      <c r="W22" s="31"/>
      <c r="X22" s="31"/>
      <c r="Y22" s="31"/>
      <c r="Z22" s="31"/>
      <c r="AA22" s="31"/>
      <c r="AB22" s="31"/>
      <c r="AC22" s="31"/>
      <c r="AD22" s="31"/>
      <c r="AE22" s="31"/>
    </row>
    <row r="23" spans="1:31" s="2" customFormat="1" ht="18" customHeight="1">
      <c r="A23" s="31"/>
      <c r="B23" s="36"/>
      <c r="C23" s="31"/>
      <c r="D23" s="31"/>
      <c r="E23" s="107" t="str">
        <f>IF('Rekapitulace stavby'!E17="","",'Rekapitulace stavby'!E17)</f>
        <v xml:space="preserve"> </v>
      </c>
      <c r="F23" s="31"/>
      <c r="G23" s="31"/>
      <c r="H23" s="31"/>
      <c r="I23" s="116" t="s">
        <v>26</v>
      </c>
      <c r="J23" s="107" t="str">
        <f>IF('Rekapitulace stavby'!AN17="","",'Rekapitulace stavby'!AN17)</f>
        <v/>
      </c>
      <c r="K23" s="31"/>
      <c r="L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48"/>
      <c r="S24" s="31"/>
      <c r="T24" s="31"/>
      <c r="U24" s="31"/>
      <c r="V24" s="31"/>
      <c r="W24" s="31"/>
      <c r="X24" s="31"/>
      <c r="Y24" s="31"/>
      <c r="Z24" s="31"/>
      <c r="AA24" s="31"/>
      <c r="AB24" s="31"/>
      <c r="AC24" s="31"/>
      <c r="AD24" s="31"/>
      <c r="AE24" s="31"/>
    </row>
    <row r="25" spans="1:31" s="2" customFormat="1" ht="12" customHeight="1">
      <c r="A25" s="31"/>
      <c r="B25" s="36"/>
      <c r="C25" s="31"/>
      <c r="D25" s="116" t="s">
        <v>31</v>
      </c>
      <c r="E25" s="31"/>
      <c r="F25" s="31"/>
      <c r="G25" s="31"/>
      <c r="H25" s="31"/>
      <c r="I25" s="116" t="s">
        <v>24</v>
      </c>
      <c r="J25" s="107" t="str">
        <f>IF('Rekapitulace stavby'!AN19="","",'Rekapitulace stavby'!AN19)</f>
        <v/>
      </c>
      <c r="K25" s="31"/>
      <c r="L25" s="48"/>
      <c r="S25" s="31"/>
      <c r="T25" s="31"/>
      <c r="U25" s="31"/>
      <c r="V25" s="31"/>
      <c r="W25" s="31"/>
      <c r="X25" s="31"/>
      <c r="Y25" s="31"/>
      <c r="Z25" s="31"/>
      <c r="AA25" s="31"/>
      <c r="AB25" s="31"/>
      <c r="AC25" s="31"/>
      <c r="AD25" s="31"/>
      <c r="AE25" s="31"/>
    </row>
    <row r="26" spans="1:31" s="2" customFormat="1" ht="18" customHeight="1">
      <c r="A26" s="31"/>
      <c r="B26" s="36"/>
      <c r="C26" s="31"/>
      <c r="D26" s="31"/>
      <c r="E26" s="107" t="str">
        <f>IF('Rekapitulace stavby'!E20="","",'Rekapitulace stavby'!E20)</f>
        <v xml:space="preserve"> </v>
      </c>
      <c r="F26" s="31"/>
      <c r="G26" s="31"/>
      <c r="H26" s="31"/>
      <c r="I26" s="116" t="s">
        <v>26</v>
      </c>
      <c r="J26" s="107" t="str">
        <f>IF('Rekapitulace stavby'!AN20="","",'Rekapitulace stavby'!AN20)</f>
        <v/>
      </c>
      <c r="K26" s="31"/>
      <c r="L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48"/>
      <c r="S27" s="31"/>
      <c r="T27" s="31"/>
      <c r="U27" s="31"/>
      <c r="V27" s="31"/>
      <c r="W27" s="31"/>
      <c r="X27" s="31"/>
      <c r="Y27" s="31"/>
      <c r="Z27" s="31"/>
      <c r="AA27" s="31"/>
      <c r="AB27" s="31"/>
      <c r="AC27" s="31"/>
      <c r="AD27" s="31"/>
      <c r="AE27" s="31"/>
    </row>
    <row r="28" spans="1:31" s="2" customFormat="1" ht="12" customHeight="1">
      <c r="A28" s="31"/>
      <c r="B28" s="36"/>
      <c r="C28" s="31"/>
      <c r="D28" s="116" t="s">
        <v>32</v>
      </c>
      <c r="E28" s="31"/>
      <c r="F28" s="31"/>
      <c r="G28" s="31"/>
      <c r="H28" s="31"/>
      <c r="I28" s="31"/>
      <c r="J28" s="31"/>
      <c r="K28" s="31"/>
      <c r="L28" s="48"/>
      <c r="S28" s="31"/>
      <c r="T28" s="31"/>
      <c r="U28" s="31"/>
      <c r="V28" s="31"/>
      <c r="W28" s="31"/>
      <c r="X28" s="31"/>
      <c r="Y28" s="31"/>
      <c r="Z28" s="31"/>
      <c r="AA28" s="31"/>
      <c r="AB28" s="31"/>
      <c r="AC28" s="31"/>
      <c r="AD28" s="31"/>
      <c r="AE28" s="31"/>
    </row>
    <row r="29" spans="1:31" s="8" customFormat="1" ht="16.5" customHeight="1">
      <c r="A29" s="118"/>
      <c r="B29" s="119"/>
      <c r="C29" s="118"/>
      <c r="D29" s="118"/>
      <c r="E29" s="272" t="s">
        <v>1</v>
      </c>
      <c r="F29" s="272"/>
      <c r="G29" s="272"/>
      <c r="H29" s="272"/>
      <c r="I29" s="118"/>
      <c r="J29" s="118"/>
      <c r="K29" s="118"/>
      <c r="L29" s="120"/>
      <c r="S29" s="118"/>
      <c r="T29" s="118"/>
      <c r="U29" s="118"/>
      <c r="V29" s="118"/>
      <c r="W29" s="118"/>
      <c r="X29" s="118"/>
      <c r="Y29" s="118"/>
      <c r="Z29" s="118"/>
      <c r="AA29" s="118"/>
      <c r="AB29" s="118"/>
      <c r="AC29" s="118"/>
      <c r="AD29" s="118"/>
      <c r="AE29" s="118"/>
    </row>
    <row r="30" spans="1:31" s="2" customFormat="1" ht="6.95" customHeight="1">
      <c r="A30" s="31"/>
      <c r="B30" s="36"/>
      <c r="C30" s="31"/>
      <c r="D30" s="31"/>
      <c r="E30" s="31"/>
      <c r="F30" s="31"/>
      <c r="G30" s="31"/>
      <c r="H30" s="31"/>
      <c r="I30" s="31"/>
      <c r="J30" s="31"/>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25.35" customHeight="1">
      <c r="A32" s="31"/>
      <c r="B32" s="36"/>
      <c r="C32" s="31"/>
      <c r="D32" s="122" t="s">
        <v>33</v>
      </c>
      <c r="E32" s="31"/>
      <c r="F32" s="31"/>
      <c r="G32" s="31"/>
      <c r="H32" s="31"/>
      <c r="I32" s="31"/>
      <c r="J32" s="123">
        <f>ROUND(J121, 2)</f>
        <v>0</v>
      </c>
      <c r="K32" s="31"/>
      <c r="L32" s="48"/>
      <c r="S32" s="31"/>
      <c r="T32" s="31"/>
      <c r="U32" s="31"/>
      <c r="V32" s="31"/>
      <c r="W32" s="31"/>
      <c r="X32" s="31"/>
      <c r="Y32" s="31"/>
      <c r="Z32" s="31"/>
      <c r="AA32" s="31"/>
      <c r="AB32" s="31"/>
      <c r="AC32" s="31"/>
      <c r="AD32" s="31"/>
      <c r="AE32" s="31"/>
    </row>
    <row r="33" spans="1:31" s="2" customFormat="1" ht="6.95" customHeight="1">
      <c r="A33" s="31"/>
      <c r="B33" s="36"/>
      <c r="C33" s="31"/>
      <c r="D33" s="121"/>
      <c r="E33" s="121"/>
      <c r="F33" s="121"/>
      <c r="G33" s="121"/>
      <c r="H33" s="121"/>
      <c r="I33" s="121"/>
      <c r="J33" s="121"/>
      <c r="K33" s="121"/>
      <c r="L33" s="48"/>
      <c r="S33" s="31"/>
      <c r="T33" s="31"/>
      <c r="U33" s="31"/>
      <c r="V33" s="31"/>
      <c r="W33" s="31"/>
      <c r="X33" s="31"/>
      <c r="Y33" s="31"/>
      <c r="Z33" s="31"/>
      <c r="AA33" s="31"/>
      <c r="AB33" s="31"/>
      <c r="AC33" s="31"/>
      <c r="AD33" s="31"/>
      <c r="AE33" s="31"/>
    </row>
    <row r="34" spans="1:31" s="2" customFormat="1" ht="14.45" customHeight="1">
      <c r="A34" s="31"/>
      <c r="B34" s="36"/>
      <c r="C34" s="31"/>
      <c r="D34" s="31"/>
      <c r="E34" s="31"/>
      <c r="F34" s="124" t="s">
        <v>35</v>
      </c>
      <c r="G34" s="31"/>
      <c r="H34" s="31"/>
      <c r="I34" s="124" t="s">
        <v>34</v>
      </c>
      <c r="J34" s="124" t="s">
        <v>36</v>
      </c>
      <c r="K34" s="31"/>
      <c r="L34" s="48"/>
      <c r="S34" s="31"/>
      <c r="T34" s="31"/>
      <c r="U34" s="31"/>
      <c r="V34" s="31"/>
      <c r="W34" s="31"/>
      <c r="X34" s="31"/>
      <c r="Y34" s="31"/>
      <c r="Z34" s="31"/>
      <c r="AA34" s="31"/>
      <c r="AB34" s="31"/>
      <c r="AC34" s="31"/>
      <c r="AD34" s="31"/>
      <c r="AE34" s="31"/>
    </row>
    <row r="35" spans="1:31" s="2" customFormat="1" ht="14.45" customHeight="1">
      <c r="A35" s="31"/>
      <c r="B35" s="36"/>
      <c r="C35" s="31"/>
      <c r="D35" s="125" t="s">
        <v>37</v>
      </c>
      <c r="E35" s="116" t="s">
        <v>38</v>
      </c>
      <c r="F35" s="126">
        <f>ROUND((SUM(BE121:BE138)),  2)</f>
        <v>0</v>
      </c>
      <c r="G35" s="31"/>
      <c r="H35" s="31"/>
      <c r="I35" s="127">
        <v>0.21</v>
      </c>
      <c r="J35" s="126">
        <f>ROUND(((SUM(BE121:BE138))*I35),  2)</f>
        <v>0</v>
      </c>
      <c r="K35" s="31"/>
      <c r="L35" s="48"/>
      <c r="S35" s="31"/>
      <c r="T35" s="31"/>
      <c r="U35" s="31"/>
      <c r="V35" s="31"/>
      <c r="W35" s="31"/>
      <c r="X35" s="31"/>
      <c r="Y35" s="31"/>
      <c r="Z35" s="31"/>
      <c r="AA35" s="31"/>
      <c r="AB35" s="31"/>
      <c r="AC35" s="31"/>
      <c r="AD35" s="31"/>
      <c r="AE35" s="31"/>
    </row>
    <row r="36" spans="1:31" s="2" customFormat="1" ht="14.45" customHeight="1">
      <c r="A36" s="31"/>
      <c r="B36" s="36"/>
      <c r="C36" s="31"/>
      <c r="D36" s="31"/>
      <c r="E36" s="116" t="s">
        <v>39</v>
      </c>
      <c r="F36" s="126">
        <f>ROUND((SUM(BF121:BF138)),  2)</f>
        <v>0</v>
      </c>
      <c r="G36" s="31"/>
      <c r="H36" s="31"/>
      <c r="I36" s="127">
        <v>0.15</v>
      </c>
      <c r="J36" s="126">
        <f>ROUND(((SUM(BF121:BF138))*I36),  2)</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40</v>
      </c>
      <c r="F37" s="126">
        <f>ROUND((SUM(BG121:BG138)),  2)</f>
        <v>0</v>
      </c>
      <c r="G37" s="31"/>
      <c r="H37" s="31"/>
      <c r="I37" s="127">
        <v>0.21</v>
      </c>
      <c r="J37" s="126">
        <f>0</f>
        <v>0</v>
      </c>
      <c r="K37" s="31"/>
      <c r="L37" s="48"/>
      <c r="S37" s="31"/>
      <c r="T37" s="31"/>
      <c r="U37" s="31"/>
      <c r="V37" s="31"/>
      <c r="W37" s="31"/>
      <c r="X37" s="31"/>
      <c r="Y37" s="31"/>
      <c r="Z37" s="31"/>
      <c r="AA37" s="31"/>
      <c r="AB37" s="31"/>
      <c r="AC37" s="31"/>
      <c r="AD37" s="31"/>
      <c r="AE37" s="31"/>
    </row>
    <row r="38" spans="1:31" s="2" customFormat="1" ht="14.45" hidden="1" customHeight="1">
      <c r="A38" s="31"/>
      <c r="B38" s="36"/>
      <c r="C38" s="31"/>
      <c r="D38" s="31"/>
      <c r="E38" s="116" t="s">
        <v>41</v>
      </c>
      <c r="F38" s="126">
        <f>ROUND((SUM(BH121:BH138)),  2)</f>
        <v>0</v>
      </c>
      <c r="G38" s="31"/>
      <c r="H38" s="31"/>
      <c r="I38" s="127">
        <v>0.15</v>
      </c>
      <c r="J38" s="126">
        <f>0</f>
        <v>0</v>
      </c>
      <c r="K38" s="31"/>
      <c r="L38" s="48"/>
      <c r="S38" s="31"/>
      <c r="T38" s="31"/>
      <c r="U38" s="31"/>
      <c r="V38" s="31"/>
      <c r="W38" s="31"/>
      <c r="X38" s="31"/>
      <c r="Y38" s="31"/>
      <c r="Z38" s="31"/>
      <c r="AA38" s="31"/>
      <c r="AB38" s="31"/>
      <c r="AC38" s="31"/>
      <c r="AD38" s="31"/>
      <c r="AE38" s="31"/>
    </row>
    <row r="39" spans="1:31" s="2" customFormat="1" ht="14.45" hidden="1" customHeight="1">
      <c r="A39" s="31"/>
      <c r="B39" s="36"/>
      <c r="C39" s="31"/>
      <c r="D39" s="31"/>
      <c r="E39" s="116" t="s">
        <v>42</v>
      </c>
      <c r="F39" s="126">
        <f>ROUND((SUM(BI121:BI138)),  2)</f>
        <v>0</v>
      </c>
      <c r="G39" s="31"/>
      <c r="H39" s="31"/>
      <c r="I39" s="127">
        <v>0</v>
      </c>
      <c r="J39" s="126">
        <f>0</f>
        <v>0</v>
      </c>
      <c r="K39" s="31"/>
      <c r="L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2" customFormat="1" ht="25.35" customHeight="1">
      <c r="A41" s="31"/>
      <c r="B41" s="36"/>
      <c r="C41" s="128"/>
      <c r="D41" s="129" t="s">
        <v>43</v>
      </c>
      <c r="E41" s="130"/>
      <c r="F41" s="130"/>
      <c r="G41" s="131" t="s">
        <v>44</v>
      </c>
      <c r="H41" s="132" t="s">
        <v>45</v>
      </c>
      <c r="I41" s="130"/>
      <c r="J41" s="133">
        <f>SUM(J32:J39)</f>
        <v>0</v>
      </c>
      <c r="K41" s="134"/>
      <c r="L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48"/>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31"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31"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31"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31"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31" s="1" customFormat="1" ht="12" customHeight="1">
      <c r="B86" s="18"/>
      <c r="C86" s="26" t="s">
        <v>156</v>
      </c>
      <c r="D86" s="19"/>
      <c r="E86" s="19"/>
      <c r="F86" s="19"/>
      <c r="G86" s="19"/>
      <c r="H86" s="19"/>
      <c r="I86" s="19"/>
      <c r="J86" s="19"/>
      <c r="K86" s="19"/>
      <c r="L86" s="17"/>
    </row>
    <row r="87" spans="1:31" s="2" customFormat="1" ht="16.5" customHeight="1">
      <c r="A87" s="31"/>
      <c r="B87" s="32"/>
      <c r="C87" s="33"/>
      <c r="D87" s="33"/>
      <c r="E87" s="273" t="s">
        <v>910</v>
      </c>
      <c r="F87" s="275"/>
      <c r="G87" s="275"/>
      <c r="H87" s="275"/>
      <c r="I87" s="33"/>
      <c r="J87" s="33"/>
      <c r="K87" s="33"/>
      <c r="L87" s="48"/>
      <c r="S87" s="31"/>
      <c r="T87" s="31"/>
      <c r="U87" s="31"/>
      <c r="V87" s="31"/>
      <c r="W87" s="31"/>
      <c r="X87" s="31"/>
      <c r="Y87" s="31"/>
      <c r="Z87" s="31"/>
      <c r="AA87" s="31"/>
      <c r="AB87" s="31"/>
      <c r="AC87" s="31"/>
      <c r="AD87" s="31"/>
      <c r="AE87" s="31"/>
    </row>
    <row r="88" spans="1:31" s="2" customFormat="1" ht="12" customHeight="1">
      <c r="A88" s="31"/>
      <c r="B88" s="32"/>
      <c r="C88" s="26" t="s">
        <v>158</v>
      </c>
      <c r="D88" s="33"/>
      <c r="E88" s="33"/>
      <c r="F88" s="33"/>
      <c r="G88" s="33"/>
      <c r="H88" s="33"/>
      <c r="I88" s="33"/>
      <c r="J88" s="33"/>
      <c r="K88" s="33"/>
      <c r="L88" s="48"/>
      <c r="S88" s="31"/>
      <c r="T88" s="31"/>
      <c r="U88" s="31"/>
      <c r="V88" s="31"/>
      <c r="W88" s="31"/>
      <c r="X88" s="31"/>
      <c r="Y88" s="31"/>
      <c r="Z88" s="31"/>
      <c r="AA88" s="31"/>
      <c r="AB88" s="31"/>
      <c r="AC88" s="31"/>
      <c r="AD88" s="31"/>
      <c r="AE88" s="31"/>
    </row>
    <row r="89" spans="1:31" s="2" customFormat="1" ht="16.5" customHeight="1">
      <c r="A89" s="31"/>
      <c r="B89" s="32"/>
      <c r="C89" s="33"/>
      <c r="D89" s="33"/>
      <c r="E89" s="221" t="str">
        <f>E11</f>
        <v>PS 03.3 - Úpravy zařízení EZS</v>
      </c>
      <c r="F89" s="275"/>
      <c r="G89" s="275"/>
      <c r="H89" s="275"/>
      <c r="I89" s="33"/>
      <c r="J89" s="33"/>
      <c r="K89" s="33"/>
      <c r="L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31" s="2" customFormat="1" ht="12" customHeight="1">
      <c r="A91" s="31"/>
      <c r="B91" s="32"/>
      <c r="C91" s="26" t="s">
        <v>20</v>
      </c>
      <c r="D91" s="33"/>
      <c r="E91" s="33"/>
      <c r="F91" s="24" t="str">
        <f>F14</f>
        <v>Tlumačov</v>
      </c>
      <c r="G91" s="33"/>
      <c r="H91" s="33"/>
      <c r="I91" s="26" t="s">
        <v>22</v>
      </c>
      <c r="J91" s="63">
        <f>IF(J14="","",J14)</f>
        <v>0</v>
      </c>
      <c r="K91" s="33"/>
      <c r="L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48"/>
      <c r="S92" s="31"/>
      <c r="T92" s="31"/>
      <c r="U92" s="31"/>
      <c r="V92" s="31"/>
      <c r="W92" s="31"/>
      <c r="X92" s="31"/>
      <c r="Y92" s="31"/>
      <c r="Z92" s="31"/>
      <c r="AA92" s="31"/>
      <c r="AB92" s="31"/>
      <c r="AC92" s="31"/>
      <c r="AD92" s="31"/>
      <c r="AE92" s="31"/>
    </row>
    <row r="93" spans="1:31" s="2" customFormat="1" ht="15.2" customHeight="1">
      <c r="A93" s="31"/>
      <c r="B93" s="32"/>
      <c r="C93" s="26" t="s">
        <v>23</v>
      </c>
      <c r="D93" s="33"/>
      <c r="E93" s="33"/>
      <c r="F93" s="24" t="str">
        <f>E17</f>
        <v xml:space="preserve"> </v>
      </c>
      <c r="G93" s="33"/>
      <c r="H93" s="33"/>
      <c r="I93" s="26" t="s">
        <v>29</v>
      </c>
      <c r="J93" s="29" t="str">
        <f>E23</f>
        <v xml:space="preserve"> </v>
      </c>
      <c r="K93" s="33"/>
      <c r="L93" s="48"/>
      <c r="S93" s="31"/>
      <c r="T93" s="31"/>
      <c r="U93" s="31"/>
      <c r="V93" s="31"/>
      <c r="W93" s="31"/>
      <c r="X93" s="31"/>
      <c r="Y93" s="31"/>
      <c r="Z93" s="31"/>
      <c r="AA93" s="31"/>
      <c r="AB93" s="31"/>
      <c r="AC93" s="31"/>
      <c r="AD93" s="31"/>
      <c r="AE93" s="31"/>
    </row>
    <row r="94" spans="1:31" s="2" customFormat="1" ht="15.2" customHeight="1">
      <c r="A94" s="31"/>
      <c r="B94" s="32"/>
      <c r="C94" s="26" t="s">
        <v>27</v>
      </c>
      <c r="D94" s="33"/>
      <c r="E94" s="33"/>
      <c r="F94" s="24" t="str">
        <f>IF(E20="","",E20)</f>
        <v>Vyplň údaj</v>
      </c>
      <c r="G94" s="33"/>
      <c r="H94" s="33"/>
      <c r="I94" s="26" t="s">
        <v>31</v>
      </c>
      <c r="J94" s="29" t="str">
        <f>E26</f>
        <v xml:space="preserve"> </v>
      </c>
      <c r="K94" s="33"/>
      <c r="L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31" s="2" customFormat="1" ht="29.25" customHeight="1">
      <c r="A96" s="31"/>
      <c r="B96" s="32"/>
      <c r="C96" s="146" t="s">
        <v>161</v>
      </c>
      <c r="D96" s="147"/>
      <c r="E96" s="147"/>
      <c r="F96" s="147"/>
      <c r="G96" s="147"/>
      <c r="H96" s="147"/>
      <c r="I96" s="147"/>
      <c r="J96" s="148" t="s">
        <v>162</v>
      </c>
      <c r="K96" s="147"/>
      <c r="L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48"/>
      <c r="S97" s="31"/>
      <c r="T97" s="31"/>
      <c r="U97" s="31"/>
      <c r="V97" s="31"/>
      <c r="W97" s="31"/>
      <c r="X97" s="31"/>
      <c r="Y97" s="31"/>
      <c r="Z97" s="31"/>
      <c r="AA97" s="31"/>
      <c r="AB97" s="31"/>
      <c r="AC97" s="31"/>
      <c r="AD97" s="31"/>
      <c r="AE97" s="31"/>
    </row>
    <row r="98" spans="1:47" s="2" customFormat="1" ht="22.9" customHeight="1">
      <c r="A98" s="31"/>
      <c r="B98" s="32"/>
      <c r="C98" s="149" t="s">
        <v>163</v>
      </c>
      <c r="D98" s="33"/>
      <c r="E98" s="33"/>
      <c r="F98" s="33"/>
      <c r="G98" s="33"/>
      <c r="H98" s="33"/>
      <c r="I98" s="33"/>
      <c r="J98" s="81">
        <f>J121</f>
        <v>0</v>
      </c>
      <c r="K98" s="33"/>
      <c r="L98" s="48"/>
      <c r="S98" s="31"/>
      <c r="T98" s="31"/>
      <c r="U98" s="31"/>
      <c r="V98" s="31"/>
      <c r="W98" s="31"/>
      <c r="X98" s="31"/>
      <c r="Y98" s="31"/>
      <c r="Z98" s="31"/>
      <c r="AA98" s="31"/>
      <c r="AB98" s="31"/>
      <c r="AC98" s="31"/>
      <c r="AD98" s="31"/>
      <c r="AE98" s="31"/>
      <c r="AU98" s="14" t="s">
        <v>164</v>
      </c>
    </row>
    <row r="99" spans="1:47" s="9" customFormat="1" ht="24.95" customHeight="1">
      <c r="B99" s="150"/>
      <c r="C99" s="151"/>
      <c r="D99" s="152" t="s">
        <v>165</v>
      </c>
      <c r="E99" s="153"/>
      <c r="F99" s="153"/>
      <c r="G99" s="153"/>
      <c r="H99" s="153"/>
      <c r="I99" s="153"/>
      <c r="J99" s="154">
        <f>J122</f>
        <v>0</v>
      </c>
      <c r="K99" s="151"/>
      <c r="L99" s="155"/>
    </row>
    <row r="100" spans="1:47" s="2" customFormat="1" ht="21.75" customHeight="1">
      <c r="A100" s="31"/>
      <c r="B100" s="32"/>
      <c r="C100" s="33"/>
      <c r="D100" s="33"/>
      <c r="E100" s="33"/>
      <c r="F100" s="33"/>
      <c r="G100" s="33"/>
      <c r="H100" s="33"/>
      <c r="I100" s="33"/>
      <c r="J100" s="33"/>
      <c r="K100" s="33"/>
      <c r="L100" s="48"/>
      <c r="S100" s="31"/>
      <c r="T100" s="31"/>
      <c r="U100" s="31"/>
      <c r="V100" s="31"/>
      <c r="W100" s="31"/>
      <c r="X100" s="31"/>
      <c r="Y100" s="31"/>
      <c r="Z100" s="31"/>
      <c r="AA100" s="31"/>
      <c r="AB100" s="31"/>
      <c r="AC100" s="31"/>
      <c r="AD100" s="31"/>
      <c r="AE100" s="31"/>
    </row>
    <row r="101" spans="1:47" s="2" customFormat="1" ht="6.95" customHeight="1">
      <c r="A101" s="31"/>
      <c r="B101" s="51"/>
      <c r="C101" s="52"/>
      <c r="D101" s="52"/>
      <c r="E101" s="52"/>
      <c r="F101" s="52"/>
      <c r="G101" s="52"/>
      <c r="H101" s="52"/>
      <c r="I101" s="52"/>
      <c r="J101" s="52"/>
      <c r="K101" s="52"/>
      <c r="L101" s="48"/>
      <c r="S101" s="31"/>
      <c r="T101" s="31"/>
      <c r="U101" s="31"/>
      <c r="V101" s="31"/>
      <c r="W101" s="31"/>
      <c r="X101" s="31"/>
      <c r="Y101" s="31"/>
      <c r="Z101" s="31"/>
      <c r="AA101" s="31"/>
      <c r="AB101" s="31"/>
      <c r="AC101" s="31"/>
      <c r="AD101" s="31"/>
      <c r="AE101" s="31"/>
    </row>
    <row r="105" spans="1:47" s="2" customFormat="1" ht="6.95" customHeight="1">
      <c r="A105" s="31"/>
      <c r="B105" s="53"/>
      <c r="C105" s="54"/>
      <c r="D105" s="54"/>
      <c r="E105" s="54"/>
      <c r="F105" s="54"/>
      <c r="G105" s="54"/>
      <c r="H105" s="54"/>
      <c r="I105" s="54"/>
      <c r="J105" s="54"/>
      <c r="K105" s="54"/>
      <c r="L105" s="48"/>
      <c r="S105" s="31"/>
      <c r="T105" s="31"/>
      <c r="U105" s="31"/>
      <c r="V105" s="31"/>
      <c r="W105" s="31"/>
      <c r="X105" s="31"/>
      <c r="Y105" s="31"/>
      <c r="Z105" s="31"/>
      <c r="AA105" s="31"/>
      <c r="AB105" s="31"/>
      <c r="AC105" s="31"/>
      <c r="AD105" s="31"/>
      <c r="AE105" s="31"/>
    </row>
    <row r="106" spans="1:47" s="2" customFormat="1" ht="24.95" customHeight="1">
      <c r="A106" s="31"/>
      <c r="B106" s="32"/>
      <c r="C106" s="20" t="s">
        <v>166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47" s="2" customFormat="1" ht="6.95" customHeight="1">
      <c r="A107" s="31"/>
      <c r="B107" s="32"/>
      <c r="C107" s="33"/>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47" s="2" customFormat="1" ht="12" customHeight="1">
      <c r="A108" s="31"/>
      <c r="B108" s="32"/>
      <c r="C108" s="26" t="s">
        <v>16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47" s="2" customFormat="1" ht="16.5" customHeight="1">
      <c r="A109" s="31"/>
      <c r="B109" s="32"/>
      <c r="C109" s="33"/>
      <c r="D109" s="33"/>
      <c r="E109" s="273" t="str">
        <f>E7</f>
        <v>Oprava zabezpečovacího zařízení v ŽST Tlumačov</v>
      </c>
      <c r="F109" s="274"/>
      <c r="G109" s="274"/>
      <c r="H109" s="274"/>
      <c r="I109" s="33"/>
      <c r="J109" s="33"/>
      <c r="K109" s="33"/>
      <c r="L109" s="48"/>
      <c r="S109" s="31"/>
      <c r="T109" s="31"/>
      <c r="U109" s="31"/>
      <c r="V109" s="31"/>
      <c r="W109" s="31"/>
      <c r="X109" s="31"/>
      <c r="Y109" s="31"/>
      <c r="Z109" s="31"/>
      <c r="AA109" s="31"/>
      <c r="AB109" s="31"/>
      <c r="AC109" s="31"/>
      <c r="AD109" s="31"/>
      <c r="AE109" s="31"/>
    </row>
    <row r="110" spans="1:47" s="1" customFormat="1" ht="12" customHeight="1">
      <c r="B110" s="18"/>
      <c r="C110" s="26" t="s">
        <v>156</v>
      </c>
      <c r="D110" s="19"/>
      <c r="E110" s="19"/>
      <c r="F110" s="19"/>
      <c r="G110" s="19"/>
      <c r="H110" s="19"/>
      <c r="I110" s="19"/>
      <c r="J110" s="19"/>
      <c r="K110" s="19"/>
      <c r="L110" s="17"/>
    </row>
    <row r="111" spans="1:47" s="2" customFormat="1" ht="16.5" customHeight="1">
      <c r="A111" s="31"/>
      <c r="B111" s="32"/>
      <c r="C111" s="33"/>
      <c r="D111" s="33"/>
      <c r="E111" s="273" t="s">
        <v>910</v>
      </c>
      <c r="F111" s="275"/>
      <c r="G111" s="275"/>
      <c r="H111" s="275"/>
      <c r="I111" s="33"/>
      <c r="J111" s="33"/>
      <c r="K111" s="33"/>
      <c r="L111" s="48"/>
      <c r="S111" s="31"/>
      <c r="T111" s="31"/>
      <c r="U111" s="31"/>
      <c r="V111" s="31"/>
      <c r="W111" s="31"/>
      <c r="X111" s="31"/>
      <c r="Y111" s="31"/>
      <c r="Z111" s="31"/>
      <c r="AA111" s="31"/>
      <c r="AB111" s="31"/>
      <c r="AC111" s="31"/>
      <c r="AD111" s="31"/>
      <c r="AE111" s="31"/>
    </row>
    <row r="112" spans="1:47" s="2" customFormat="1" ht="12" customHeight="1">
      <c r="A112" s="31"/>
      <c r="B112" s="32"/>
      <c r="C112" s="26" t="s">
        <v>158</v>
      </c>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6.5" customHeight="1">
      <c r="A113" s="31"/>
      <c r="B113" s="32"/>
      <c r="C113" s="33"/>
      <c r="D113" s="33"/>
      <c r="E113" s="221" t="str">
        <f>E11</f>
        <v>PS 03.3 - Úpravy zařízení EZS</v>
      </c>
      <c r="F113" s="275"/>
      <c r="G113" s="275"/>
      <c r="H113" s="275"/>
      <c r="I113" s="33"/>
      <c r="J113" s="33"/>
      <c r="K113" s="33"/>
      <c r="L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2" customHeight="1">
      <c r="A115" s="31"/>
      <c r="B115" s="32"/>
      <c r="C115" s="26" t="s">
        <v>20</v>
      </c>
      <c r="D115" s="33"/>
      <c r="E115" s="33"/>
      <c r="F115" s="24" t="str">
        <f>F14</f>
        <v>Tlumačov</v>
      </c>
      <c r="G115" s="33"/>
      <c r="H115" s="33"/>
      <c r="I115" s="26" t="s">
        <v>22</v>
      </c>
      <c r="J115" s="63">
        <f>IF(J14="","",J14)</f>
        <v>0</v>
      </c>
      <c r="K115" s="33"/>
      <c r="L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48"/>
      <c r="S116" s="31"/>
      <c r="T116" s="31"/>
      <c r="U116" s="31"/>
      <c r="V116" s="31"/>
      <c r="W116" s="31"/>
      <c r="X116" s="31"/>
      <c r="Y116" s="31"/>
      <c r="Z116" s="31"/>
      <c r="AA116" s="31"/>
      <c r="AB116" s="31"/>
      <c r="AC116" s="31"/>
      <c r="AD116" s="31"/>
      <c r="AE116" s="31"/>
    </row>
    <row r="117" spans="1:65" s="2" customFormat="1" ht="15.2" customHeight="1">
      <c r="A117" s="31"/>
      <c r="B117" s="32"/>
      <c r="C117" s="26" t="s">
        <v>23</v>
      </c>
      <c r="D117" s="33"/>
      <c r="E117" s="33"/>
      <c r="F117" s="24" t="str">
        <f>E17</f>
        <v xml:space="preserve"> </v>
      </c>
      <c r="G117" s="33"/>
      <c r="H117" s="33"/>
      <c r="I117" s="26" t="s">
        <v>29</v>
      </c>
      <c r="J117" s="29" t="str">
        <f>E23</f>
        <v xml:space="preserve"> </v>
      </c>
      <c r="K117" s="33"/>
      <c r="L117" s="48"/>
      <c r="S117" s="31"/>
      <c r="T117" s="31"/>
      <c r="U117" s="31"/>
      <c r="V117" s="31"/>
      <c r="W117" s="31"/>
      <c r="X117" s="31"/>
      <c r="Y117" s="31"/>
      <c r="Z117" s="31"/>
      <c r="AA117" s="31"/>
      <c r="AB117" s="31"/>
      <c r="AC117" s="31"/>
      <c r="AD117" s="31"/>
      <c r="AE117" s="31"/>
    </row>
    <row r="118" spans="1:65" s="2" customFormat="1" ht="15.2" customHeight="1">
      <c r="A118" s="31"/>
      <c r="B118" s="32"/>
      <c r="C118" s="26" t="s">
        <v>27</v>
      </c>
      <c r="D118" s="33"/>
      <c r="E118" s="33"/>
      <c r="F118" s="24" t="str">
        <f>IF(E20="","",E20)</f>
        <v>Vyplň údaj</v>
      </c>
      <c r="G118" s="33"/>
      <c r="H118" s="33"/>
      <c r="I118" s="26" t="s">
        <v>31</v>
      </c>
      <c r="J118" s="29" t="str">
        <f>E26</f>
        <v xml:space="preserve"> </v>
      </c>
      <c r="K118" s="33"/>
      <c r="L118" s="48"/>
      <c r="S118" s="31"/>
      <c r="T118" s="31"/>
      <c r="U118" s="31"/>
      <c r="V118" s="31"/>
      <c r="W118" s="31"/>
      <c r="X118" s="31"/>
      <c r="Y118" s="31"/>
      <c r="Z118" s="31"/>
      <c r="AA118" s="31"/>
      <c r="AB118" s="31"/>
      <c r="AC118" s="31"/>
      <c r="AD118" s="31"/>
      <c r="AE118" s="31"/>
    </row>
    <row r="119" spans="1:65" s="2" customFormat="1" ht="10.35" customHeight="1">
      <c r="A119" s="31"/>
      <c r="B119" s="32"/>
      <c r="C119" s="33"/>
      <c r="D119" s="33"/>
      <c r="E119" s="33"/>
      <c r="F119" s="33"/>
      <c r="G119" s="33"/>
      <c r="H119" s="33"/>
      <c r="I119" s="33"/>
      <c r="J119" s="33"/>
      <c r="K119" s="33"/>
      <c r="L119" s="48"/>
      <c r="S119" s="31"/>
      <c r="T119" s="31"/>
      <c r="U119" s="31"/>
      <c r="V119" s="31"/>
      <c r="W119" s="31"/>
      <c r="X119" s="31"/>
      <c r="Y119" s="31"/>
      <c r="Z119" s="31"/>
      <c r="AA119" s="31"/>
      <c r="AB119" s="31"/>
      <c r="AC119" s="31"/>
      <c r="AD119" s="31"/>
      <c r="AE119" s="31"/>
    </row>
    <row r="120" spans="1:65" s="10" customFormat="1" ht="29.25" customHeight="1">
      <c r="A120" s="156"/>
      <c r="B120" s="157"/>
      <c r="C120" s="158" t="s">
        <v>167</v>
      </c>
      <c r="D120" s="159" t="s">
        <v>58</v>
      </c>
      <c r="E120" s="159" t="s">
        <v>54</v>
      </c>
      <c r="F120" s="159" t="s">
        <v>55</v>
      </c>
      <c r="G120" s="159" t="s">
        <v>168</v>
      </c>
      <c r="H120" s="159" t="s">
        <v>169</v>
      </c>
      <c r="I120" s="159" t="s">
        <v>170</v>
      </c>
      <c r="J120" s="159" t="s">
        <v>162</v>
      </c>
      <c r="K120" s="160" t="s">
        <v>171</v>
      </c>
      <c r="L120" s="161"/>
      <c r="M120" s="72" t="s">
        <v>1</v>
      </c>
      <c r="N120" s="73" t="s">
        <v>37</v>
      </c>
      <c r="O120" s="73" t="s">
        <v>172</v>
      </c>
      <c r="P120" s="73" t="s">
        <v>173</v>
      </c>
      <c r="Q120" s="73" t="s">
        <v>174</v>
      </c>
      <c r="R120" s="73" t="s">
        <v>175</v>
      </c>
      <c r="S120" s="73" t="s">
        <v>176</v>
      </c>
      <c r="T120" s="74" t="s">
        <v>177</v>
      </c>
      <c r="U120" s="156"/>
      <c r="V120" s="156"/>
      <c r="W120" s="156"/>
      <c r="X120" s="156"/>
      <c r="Y120" s="156"/>
      <c r="Z120" s="156"/>
      <c r="AA120" s="156"/>
      <c r="AB120" s="156"/>
      <c r="AC120" s="156"/>
      <c r="AD120" s="156"/>
      <c r="AE120" s="156"/>
    </row>
    <row r="121" spans="1:65" s="2" customFormat="1" ht="22.9" customHeight="1">
      <c r="A121" s="31"/>
      <c r="B121" s="32"/>
      <c r="C121" s="79" t="s">
        <v>178</v>
      </c>
      <c r="D121" s="33"/>
      <c r="E121" s="33"/>
      <c r="F121" s="33"/>
      <c r="G121" s="33"/>
      <c r="H121" s="33"/>
      <c r="I121" s="33"/>
      <c r="J121" s="162">
        <f>BK121</f>
        <v>0</v>
      </c>
      <c r="K121" s="33"/>
      <c r="L121" s="36"/>
      <c r="M121" s="75"/>
      <c r="N121" s="163"/>
      <c r="O121" s="76"/>
      <c r="P121" s="164">
        <f>P122</f>
        <v>0</v>
      </c>
      <c r="Q121" s="76"/>
      <c r="R121" s="164">
        <f>R122</f>
        <v>0</v>
      </c>
      <c r="S121" s="76"/>
      <c r="T121" s="165">
        <f>T122</f>
        <v>0</v>
      </c>
      <c r="U121" s="31"/>
      <c r="V121" s="31"/>
      <c r="W121" s="31"/>
      <c r="X121" s="31"/>
      <c r="Y121" s="31"/>
      <c r="Z121" s="31"/>
      <c r="AA121" s="31"/>
      <c r="AB121" s="31"/>
      <c r="AC121" s="31"/>
      <c r="AD121" s="31"/>
      <c r="AE121" s="31"/>
      <c r="AT121" s="14" t="s">
        <v>72</v>
      </c>
      <c r="AU121" s="14" t="s">
        <v>164</v>
      </c>
      <c r="BK121" s="166">
        <f>BK122</f>
        <v>0</v>
      </c>
    </row>
    <row r="122" spans="1:65" s="11" customFormat="1" ht="25.9" customHeight="1">
      <c r="B122" s="186"/>
      <c r="C122" s="187"/>
      <c r="D122" s="188" t="s">
        <v>72</v>
      </c>
      <c r="E122" s="189" t="s">
        <v>257</v>
      </c>
      <c r="F122" s="189" t="s">
        <v>258</v>
      </c>
      <c r="G122" s="187"/>
      <c r="H122" s="187"/>
      <c r="I122" s="190"/>
      <c r="J122" s="191">
        <f>BK122</f>
        <v>0</v>
      </c>
      <c r="K122" s="187"/>
      <c r="L122" s="192"/>
      <c r="M122" s="193"/>
      <c r="N122" s="194"/>
      <c r="O122" s="194"/>
      <c r="P122" s="195">
        <f>SUM(P123:P138)</f>
        <v>0</v>
      </c>
      <c r="Q122" s="194"/>
      <c r="R122" s="195">
        <f>SUM(R123:R138)</f>
        <v>0</v>
      </c>
      <c r="S122" s="194"/>
      <c r="T122" s="196">
        <f>SUM(T123:T138)</f>
        <v>0</v>
      </c>
      <c r="AR122" s="197" t="s">
        <v>186</v>
      </c>
      <c r="AT122" s="198" t="s">
        <v>72</v>
      </c>
      <c r="AU122" s="198" t="s">
        <v>73</v>
      </c>
      <c r="AY122" s="197" t="s">
        <v>185</v>
      </c>
      <c r="BK122" s="199">
        <f>SUM(BK123:BK138)</f>
        <v>0</v>
      </c>
    </row>
    <row r="123" spans="1:65" s="2" customFormat="1" ht="33" customHeight="1">
      <c r="A123" s="31"/>
      <c r="B123" s="32"/>
      <c r="C123" s="200" t="s">
        <v>184</v>
      </c>
      <c r="D123" s="200" t="s">
        <v>260</v>
      </c>
      <c r="E123" s="201" t="s">
        <v>893</v>
      </c>
      <c r="F123" s="202" t="s">
        <v>894</v>
      </c>
      <c r="G123" s="203" t="s">
        <v>887</v>
      </c>
      <c r="H123" s="220"/>
      <c r="I123" s="205"/>
      <c r="J123" s="206">
        <f>ROUND(I123*H123,2)</f>
        <v>0</v>
      </c>
      <c r="K123" s="202" t="s">
        <v>183</v>
      </c>
      <c r="L123" s="36"/>
      <c r="M123" s="207" t="s">
        <v>1</v>
      </c>
      <c r="N123" s="208" t="s">
        <v>38</v>
      </c>
      <c r="O123" s="68"/>
      <c r="P123" s="177">
        <f>O123*H123</f>
        <v>0</v>
      </c>
      <c r="Q123" s="177">
        <v>0</v>
      </c>
      <c r="R123" s="177">
        <f>Q123*H123</f>
        <v>0</v>
      </c>
      <c r="S123" s="177">
        <v>0</v>
      </c>
      <c r="T123" s="178">
        <f>S123*H123</f>
        <v>0</v>
      </c>
      <c r="U123" s="31"/>
      <c r="V123" s="31"/>
      <c r="W123" s="31"/>
      <c r="X123" s="31"/>
      <c r="Y123" s="31"/>
      <c r="Z123" s="31"/>
      <c r="AA123" s="31"/>
      <c r="AB123" s="31"/>
      <c r="AC123" s="31"/>
      <c r="AD123" s="31"/>
      <c r="AE123" s="31"/>
      <c r="AR123" s="179" t="s">
        <v>285</v>
      </c>
      <c r="AT123" s="179" t="s">
        <v>260</v>
      </c>
      <c r="AU123" s="179" t="s">
        <v>80</v>
      </c>
      <c r="AY123" s="14" t="s">
        <v>185</v>
      </c>
      <c r="BE123" s="180">
        <f>IF(N123="základní",J123,0)</f>
        <v>0</v>
      </c>
      <c r="BF123" s="180">
        <f>IF(N123="snížená",J123,0)</f>
        <v>0</v>
      </c>
      <c r="BG123" s="180">
        <f>IF(N123="zákl. přenesená",J123,0)</f>
        <v>0</v>
      </c>
      <c r="BH123" s="180">
        <f>IF(N123="sníž. přenesená",J123,0)</f>
        <v>0</v>
      </c>
      <c r="BI123" s="180">
        <f>IF(N123="nulová",J123,0)</f>
        <v>0</v>
      </c>
      <c r="BJ123" s="14" t="s">
        <v>80</v>
      </c>
      <c r="BK123" s="180">
        <f>ROUND(I123*H123,2)</f>
        <v>0</v>
      </c>
      <c r="BL123" s="14" t="s">
        <v>285</v>
      </c>
      <c r="BM123" s="179" t="s">
        <v>982</v>
      </c>
    </row>
    <row r="124" spans="1:65" s="2" customFormat="1" ht="58.5">
      <c r="A124" s="31"/>
      <c r="B124" s="32"/>
      <c r="C124" s="33"/>
      <c r="D124" s="181" t="s">
        <v>188</v>
      </c>
      <c r="E124" s="33"/>
      <c r="F124" s="182" t="s">
        <v>896</v>
      </c>
      <c r="G124" s="33"/>
      <c r="H124" s="33"/>
      <c r="I124" s="183"/>
      <c r="J124" s="33"/>
      <c r="K124" s="33"/>
      <c r="L124" s="36"/>
      <c r="M124" s="184"/>
      <c r="N124" s="185"/>
      <c r="O124" s="68"/>
      <c r="P124" s="68"/>
      <c r="Q124" s="68"/>
      <c r="R124" s="68"/>
      <c r="S124" s="68"/>
      <c r="T124" s="69"/>
      <c r="U124" s="31"/>
      <c r="V124" s="31"/>
      <c r="W124" s="31"/>
      <c r="X124" s="31"/>
      <c r="Y124" s="31"/>
      <c r="Z124" s="31"/>
      <c r="AA124" s="31"/>
      <c r="AB124" s="31"/>
      <c r="AC124" s="31"/>
      <c r="AD124" s="31"/>
      <c r="AE124" s="31"/>
      <c r="AT124" s="14" t="s">
        <v>188</v>
      </c>
      <c r="AU124" s="14" t="s">
        <v>80</v>
      </c>
    </row>
    <row r="125" spans="1:65" s="2" customFormat="1" ht="16.5" customHeight="1">
      <c r="A125" s="31"/>
      <c r="B125" s="32"/>
      <c r="C125" s="200" t="s">
        <v>199</v>
      </c>
      <c r="D125" s="200" t="s">
        <v>260</v>
      </c>
      <c r="E125" s="201" t="s">
        <v>983</v>
      </c>
      <c r="F125" s="202" t="s">
        <v>984</v>
      </c>
      <c r="G125" s="203" t="s">
        <v>182</v>
      </c>
      <c r="H125" s="204">
        <v>1</v>
      </c>
      <c r="I125" s="205"/>
      <c r="J125" s="206">
        <f>ROUND(I125*H125,2)</f>
        <v>0</v>
      </c>
      <c r="K125" s="202" t="s">
        <v>183</v>
      </c>
      <c r="L125" s="36"/>
      <c r="M125" s="207" t="s">
        <v>1</v>
      </c>
      <c r="N125" s="208" t="s">
        <v>38</v>
      </c>
      <c r="O125" s="68"/>
      <c r="P125" s="177">
        <f>O125*H125</f>
        <v>0</v>
      </c>
      <c r="Q125" s="177">
        <v>0</v>
      </c>
      <c r="R125" s="177">
        <f>Q125*H125</f>
        <v>0</v>
      </c>
      <c r="S125" s="177">
        <v>0</v>
      </c>
      <c r="T125" s="178">
        <f>S125*H125</f>
        <v>0</v>
      </c>
      <c r="U125" s="31"/>
      <c r="V125" s="31"/>
      <c r="W125" s="31"/>
      <c r="X125" s="31"/>
      <c r="Y125" s="31"/>
      <c r="Z125" s="31"/>
      <c r="AA125" s="31"/>
      <c r="AB125" s="31"/>
      <c r="AC125" s="31"/>
      <c r="AD125" s="31"/>
      <c r="AE125" s="31"/>
      <c r="AR125" s="179" t="s">
        <v>285</v>
      </c>
      <c r="AT125" s="179" t="s">
        <v>260</v>
      </c>
      <c r="AU125" s="179" t="s">
        <v>80</v>
      </c>
      <c r="AY125" s="14" t="s">
        <v>185</v>
      </c>
      <c r="BE125" s="180">
        <f>IF(N125="základní",J125,0)</f>
        <v>0</v>
      </c>
      <c r="BF125" s="180">
        <f>IF(N125="snížená",J125,0)</f>
        <v>0</v>
      </c>
      <c r="BG125" s="180">
        <f>IF(N125="zákl. přenesená",J125,0)</f>
        <v>0</v>
      </c>
      <c r="BH125" s="180">
        <f>IF(N125="sníž. přenesená",J125,0)</f>
        <v>0</v>
      </c>
      <c r="BI125" s="180">
        <f>IF(N125="nulová",J125,0)</f>
        <v>0</v>
      </c>
      <c r="BJ125" s="14" t="s">
        <v>80</v>
      </c>
      <c r="BK125" s="180">
        <f>ROUND(I125*H125,2)</f>
        <v>0</v>
      </c>
      <c r="BL125" s="14" t="s">
        <v>285</v>
      </c>
      <c r="BM125" s="179" t="s">
        <v>985</v>
      </c>
    </row>
    <row r="126" spans="1:65" s="2" customFormat="1" ht="19.5">
      <c r="A126" s="31"/>
      <c r="B126" s="32"/>
      <c r="C126" s="33"/>
      <c r="D126" s="181" t="s">
        <v>188</v>
      </c>
      <c r="E126" s="33"/>
      <c r="F126" s="182" t="s">
        <v>986</v>
      </c>
      <c r="G126" s="33"/>
      <c r="H126" s="33"/>
      <c r="I126" s="183"/>
      <c r="J126" s="33"/>
      <c r="K126" s="33"/>
      <c r="L126" s="36"/>
      <c r="M126" s="184"/>
      <c r="N126" s="185"/>
      <c r="O126" s="68"/>
      <c r="P126" s="68"/>
      <c r="Q126" s="68"/>
      <c r="R126" s="68"/>
      <c r="S126" s="68"/>
      <c r="T126" s="69"/>
      <c r="U126" s="31"/>
      <c r="V126" s="31"/>
      <c r="W126" s="31"/>
      <c r="X126" s="31"/>
      <c r="Y126" s="31"/>
      <c r="Z126" s="31"/>
      <c r="AA126" s="31"/>
      <c r="AB126" s="31"/>
      <c r="AC126" s="31"/>
      <c r="AD126" s="31"/>
      <c r="AE126" s="31"/>
      <c r="AT126" s="14" t="s">
        <v>188</v>
      </c>
      <c r="AU126" s="14" t="s">
        <v>80</v>
      </c>
    </row>
    <row r="127" spans="1:65" s="2" customFormat="1" ht="24">
      <c r="A127" s="31"/>
      <c r="B127" s="32"/>
      <c r="C127" s="200" t="s">
        <v>80</v>
      </c>
      <c r="D127" s="200" t="s">
        <v>260</v>
      </c>
      <c r="E127" s="201" t="s">
        <v>987</v>
      </c>
      <c r="F127" s="202" t="s">
        <v>988</v>
      </c>
      <c r="G127" s="203" t="s">
        <v>182</v>
      </c>
      <c r="H127" s="204">
        <v>1</v>
      </c>
      <c r="I127" s="205"/>
      <c r="J127" s="206">
        <f>ROUND(I127*H127,2)</f>
        <v>0</v>
      </c>
      <c r="K127" s="202" t="s">
        <v>183</v>
      </c>
      <c r="L127" s="36"/>
      <c r="M127" s="207" t="s">
        <v>1</v>
      </c>
      <c r="N127" s="208" t="s">
        <v>38</v>
      </c>
      <c r="O127" s="68"/>
      <c r="P127" s="177">
        <f>O127*H127</f>
        <v>0</v>
      </c>
      <c r="Q127" s="177">
        <v>0</v>
      </c>
      <c r="R127" s="177">
        <f>Q127*H127</f>
        <v>0</v>
      </c>
      <c r="S127" s="177">
        <v>0</v>
      </c>
      <c r="T127" s="178">
        <f>S127*H127</f>
        <v>0</v>
      </c>
      <c r="U127" s="31"/>
      <c r="V127" s="31"/>
      <c r="W127" s="31"/>
      <c r="X127" s="31"/>
      <c r="Y127" s="31"/>
      <c r="Z127" s="31"/>
      <c r="AA127" s="31"/>
      <c r="AB127" s="31"/>
      <c r="AC127" s="31"/>
      <c r="AD127" s="31"/>
      <c r="AE127" s="31"/>
      <c r="AR127" s="179" t="s">
        <v>285</v>
      </c>
      <c r="AT127" s="179" t="s">
        <v>260</v>
      </c>
      <c r="AU127" s="179" t="s">
        <v>80</v>
      </c>
      <c r="AY127" s="14" t="s">
        <v>185</v>
      </c>
      <c r="BE127" s="180">
        <f>IF(N127="základní",J127,0)</f>
        <v>0</v>
      </c>
      <c r="BF127" s="180">
        <f>IF(N127="snížená",J127,0)</f>
        <v>0</v>
      </c>
      <c r="BG127" s="180">
        <f>IF(N127="zákl. přenesená",J127,0)</f>
        <v>0</v>
      </c>
      <c r="BH127" s="180">
        <f>IF(N127="sníž. přenesená",J127,0)</f>
        <v>0</v>
      </c>
      <c r="BI127" s="180">
        <f>IF(N127="nulová",J127,0)</f>
        <v>0</v>
      </c>
      <c r="BJ127" s="14" t="s">
        <v>80</v>
      </c>
      <c r="BK127" s="180">
        <f>ROUND(I127*H127,2)</f>
        <v>0</v>
      </c>
      <c r="BL127" s="14" t="s">
        <v>285</v>
      </c>
      <c r="BM127" s="179" t="s">
        <v>989</v>
      </c>
    </row>
    <row r="128" spans="1:65" s="2" customFormat="1" ht="19.5">
      <c r="A128" s="31"/>
      <c r="B128" s="32"/>
      <c r="C128" s="33"/>
      <c r="D128" s="181" t="s">
        <v>188</v>
      </c>
      <c r="E128" s="33"/>
      <c r="F128" s="182" t="s">
        <v>988</v>
      </c>
      <c r="G128" s="33"/>
      <c r="H128" s="33"/>
      <c r="I128" s="183"/>
      <c r="J128" s="33"/>
      <c r="K128" s="33"/>
      <c r="L128" s="36"/>
      <c r="M128" s="184"/>
      <c r="N128" s="185"/>
      <c r="O128" s="68"/>
      <c r="P128" s="68"/>
      <c r="Q128" s="68"/>
      <c r="R128" s="68"/>
      <c r="S128" s="68"/>
      <c r="T128" s="69"/>
      <c r="U128" s="31"/>
      <c r="V128" s="31"/>
      <c r="W128" s="31"/>
      <c r="X128" s="31"/>
      <c r="Y128" s="31"/>
      <c r="Z128" s="31"/>
      <c r="AA128" s="31"/>
      <c r="AB128" s="31"/>
      <c r="AC128" s="31"/>
      <c r="AD128" s="31"/>
      <c r="AE128" s="31"/>
      <c r="AT128" s="14" t="s">
        <v>188</v>
      </c>
      <c r="AU128" s="14" t="s">
        <v>80</v>
      </c>
    </row>
    <row r="129" spans="1:65" s="2" customFormat="1" ht="24">
      <c r="A129" s="31"/>
      <c r="B129" s="32"/>
      <c r="C129" s="200" t="s">
        <v>82</v>
      </c>
      <c r="D129" s="200" t="s">
        <v>260</v>
      </c>
      <c r="E129" s="201" t="s">
        <v>990</v>
      </c>
      <c r="F129" s="202" t="s">
        <v>991</v>
      </c>
      <c r="G129" s="203" t="s">
        <v>182</v>
      </c>
      <c r="H129" s="204">
        <v>4</v>
      </c>
      <c r="I129" s="205"/>
      <c r="J129" s="206">
        <f>ROUND(I129*H129,2)</f>
        <v>0</v>
      </c>
      <c r="K129" s="202" t="s">
        <v>183</v>
      </c>
      <c r="L129" s="36"/>
      <c r="M129" s="207" t="s">
        <v>1</v>
      </c>
      <c r="N129" s="208" t="s">
        <v>38</v>
      </c>
      <c r="O129" s="68"/>
      <c r="P129" s="177">
        <f>O129*H129</f>
        <v>0</v>
      </c>
      <c r="Q129" s="177">
        <v>0</v>
      </c>
      <c r="R129" s="177">
        <f>Q129*H129</f>
        <v>0</v>
      </c>
      <c r="S129" s="177">
        <v>0</v>
      </c>
      <c r="T129" s="178">
        <f>S129*H129</f>
        <v>0</v>
      </c>
      <c r="U129" s="31"/>
      <c r="V129" s="31"/>
      <c r="W129" s="31"/>
      <c r="X129" s="31"/>
      <c r="Y129" s="31"/>
      <c r="Z129" s="31"/>
      <c r="AA129" s="31"/>
      <c r="AB129" s="31"/>
      <c r="AC129" s="31"/>
      <c r="AD129" s="31"/>
      <c r="AE129" s="31"/>
      <c r="AR129" s="179" t="s">
        <v>285</v>
      </c>
      <c r="AT129" s="179" t="s">
        <v>260</v>
      </c>
      <c r="AU129" s="179" t="s">
        <v>80</v>
      </c>
      <c r="AY129" s="14" t="s">
        <v>185</v>
      </c>
      <c r="BE129" s="180">
        <f>IF(N129="základní",J129,0)</f>
        <v>0</v>
      </c>
      <c r="BF129" s="180">
        <f>IF(N129="snížená",J129,0)</f>
        <v>0</v>
      </c>
      <c r="BG129" s="180">
        <f>IF(N129="zákl. přenesená",J129,0)</f>
        <v>0</v>
      </c>
      <c r="BH129" s="180">
        <f>IF(N129="sníž. přenesená",J129,0)</f>
        <v>0</v>
      </c>
      <c r="BI129" s="180">
        <f>IF(N129="nulová",J129,0)</f>
        <v>0</v>
      </c>
      <c r="BJ129" s="14" t="s">
        <v>80</v>
      </c>
      <c r="BK129" s="180">
        <f>ROUND(I129*H129,2)</f>
        <v>0</v>
      </c>
      <c r="BL129" s="14" t="s">
        <v>285</v>
      </c>
      <c r="BM129" s="179" t="s">
        <v>992</v>
      </c>
    </row>
    <row r="130" spans="1:65" s="2" customFormat="1" ht="19.5">
      <c r="A130" s="31"/>
      <c r="B130" s="32"/>
      <c r="C130" s="33"/>
      <c r="D130" s="181" t="s">
        <v>188</v>
      </c>
      <c r="E130" s="33"/>
      <c r="F130" s="182" t="s">
        <v>991</v>
      </c>
      <c r="G130" s="33"/>
      <c r="H130" s="33"/>
      <c r="I130" s="183"/>
      <c r="J130" s="33"/>
      <c r="K130" s="33"/>
      <c r="L130" s="36"/>
      <c r="M130" s="184"/>
      <c r="N130" s="185"/>
      <c r="O130" s="68"/>
      <c r="P130" s="68"/>
      <c r="Q130" s="68"/>
      <c r="R130" s="68"/>
      <c r="S130" s="68"/>
      <c r="T130" s="69"/>
      <c r="U130" s="31"/>
      <c r="V130" s="31"/>
      <c r="W130" s="31"/>
      <c r="X130" s="31"/>
      <c r="Y130" s="31"/>
      <c r="Z130" s="31"/>
      <c r="AA130" s="31"/>
      <c r="AB130" s="31"/>
      <c r="AC130" s="31"/>
      <c r="AD130" s="31"/>
      <c r="AE130" s="31"/>
      <c r="AT130" s="14" t="s">
        <v>188</v>
      </c>
      <c r="AU130" s="14" t="s">
        <v>80</v>
      </c>
    </row>
    <row r="131" spans="1:65" s="2" customFormat="1" ht="24">
      <c r="A131" s="31"/>
      <c r="B131" s="32"/>
      <c r="C131" s="200" t="s">
        <v>192</v>
      </c>
      <c r="D131" s="200" t="s">
        <v>260</v>
      </c>
      <c r="E131" s="201" t="s">
        <v>993</v>
      </c>
      <c r="F131" s="202" t="s">
        <v>994</v>
      </c>
      <c r="G131" s="203" t="s">
        <v>182</v>
      </c>
      <c r="H131" s="204">
        <v>1</v>
      </c>
      <c r="I131" s="205"/>
      <c r="J131" s="206">
        <f>ROUND(I131*H131,2)</f>
        <v>0</v>
      </c>
      <c r="K131" s="202" t="s">
        <v>183</v>
      </c>
      <c r="L131" s="36"/>
      <c r="M131" s="207" t="s">
        <v>1</v>
      </c>
      <c r="N131" s="208" t="s">
        <v>38</v>
      </c>
      <c r="O131" s="68"/>
      <c r="P131" s="177">
        <f>O131*H131</f>
        <v>0</v>
      </c>
      <c r="Q131" s="177">
        <v>0</v>
      </c>
      <c r="R131" s="177">
        <f>Q131*H131</f>
        <v>0</v>
      </c>
      <c r="S131" s="177">
        <v>0</v>
      </c>
      <c r="T131" s="178">
        <f>S131*H131</f>
        <v>0</v>
      </c>
      <c r="U131" s="31"/>
      <c r="V131" s="31"/>
      <c r="W131" s="31"/>
      <c r="X131" s="31"/>
      <c r="Y131" s="31"/>
      <c r="Z131" s="31"/>
      <c r="AA131" s="31"/>
      <c r="AB131" s="31"/>
      <c r="AC131" s="31"/>
      <c r="AD131" s="31"/>
      <c r="AE131" s="31"/>
      <c r="AR131" s="179" t="s">
        <v>285</v>
      </c>
      <c r="AT131" s="179" t="s">
        <v>260</v>
      </c>
      <c r="AU131" s="179" t="s">
        <v>80</v>
      </c>
      <c r="AY131" s="14" t="s">
        <v>185</v>
      </c>
      <c r="BE131" s="180">
        <f>IF(N131="základní",J131,0)</f>
        <v>0</v>
      </c>
      <c r="BF131" s="180">
        <f>IF(N131="snížená",J131,0)</f>
        <v>0</v>
      </c>
      <c r="BG131" s="180">
        <f>IF(N131="zákl. přenesená",J131,0)</f>
        <v>0</v>
      </c>
      <c r="BH131" s="180">
        <f>IF(N131="sníž. přenesená",J131,0)</f>
        <v>0</v>
      </c>
      <c r="BI131" s="180">
        <f>IF(N131="nulová",J131,0)</f>
        <v>0</v>
      </c>
      <c r="BJ131" s="14" t="s">
        <v>80</v>
      </c>
      <c r="BK131" s="180">
        <f>ROUND(I131*H131,2)</f>
        <v>0</v>
      </c>
      <c r="BL131" s="14" t="s">
        <v>285</v>
      </c>
      <c r="BM131" s="179" t="s">
        <v>995</v>
      </c>
    </row>
    <row r="132" spans="1:65" s="2" customFormat="1" ht="19.5">
      <c r="A132" s="31"/>
      <c r="B132" s="32"/>
      <c r="C132" s="33"/>
      <c r="D132" s="181" t="s">
        <v>188</v>
      </c>
      <c r="E132" s="33"/>
      <c r="F132" s="182" t="s">
        <v>994</v>
      </c>
      <c r="G132" s="33"/>
      <c r="H132" s="33"/>
      <c r="I132" s="183"/>
      <c r="J132" s="33"/>
      <c r="K132" s="33"/>
      <c r="L132" s="36"/>
      <c r="M132" s="184"/>
      <c r="N132" s="185"/>
      <c r="O132" s="68"/>
      <c r="P132" s="68"/>
      <c r="Q132" s="68"/>
      <c r="R132" s="68"/>
      <c r="S132" s="68"/>
      <c r="T132" s="69"/>
      <c r="U132" s="31"/>
      <c r="V132" s="31"/>
      <c r="W132" s="31"/>
      <c r="X132" s="31"/>
      <c r="Y132" s="31"/>
      <c r="Z132" s="31"/>
      <c r="AA132" s="31"/>
      <c r="AB132" s="31"/>
      <c r="AC132" s="31"/>
      <c r="AD132" s="31"/>
      <c r="AE132" s="31"/>
      <c r="AT132" s="14" t="s">
        <v>188</v>
      </c>
      <c r="AU132" s="14" t="s">
        <v>80</v>
      </c>
    </row>
    <row r="133" spans="1:65" s="2" customFormat="1" ht="16.5" customHeight="1">
      <c r="A133" s="31"/>
      <c r="B133" s="32"/>
      <c r="C133" s="200" t="s">
        <v>186</v>
      </c>
      <c r="D133" s="200" t="s">
        <v>260</v>
      </c>
      <c r="E133" s="201" t="s">
        <v>996</v>
      </c>
      <c r="F133" s="202" t="s">
        <v>997</v>
      </c>
      <c r="G133" s="203" t="s">
        <v>182</v>
      </c>
      <c r="H133" s="204">
        <v>7</v>
      </c>
      <c r="I133" s="205"/>
      <c r="J133" s="206">
        <f>ROUND(I133*H133,2)</f>
        <v>0</v>
      </c>
      <c r="K133" s="202" t="s">
        <v>183</v>
      </c>
      <c r="L133" s="36"/>
      <c r="M133" s="207" t="s">
        <v>1</v>
      </c>
      <c r="N133" s="208" t="s">
        <v>38</v>
      </c>
      <c r="O133" s="68"/>
      <c r="P133" s="177">
        <f>O133*H133</f>
        <v>0</v>
      </c>
      <c r="Q133" s="177">
        <v>0</v>
      </c>
      <c r="R133" s="177">
        <f>Q133*H133</f>
        <v>0</v>
      </c>
      <c r="S133" s="177">
        <v>0</v>
      </c>
      <c r="T133" s="178">
        <f>S133*H133</f>
        <v>0</v>
      </c>
      <c r="U133" s="31"/>
      <c r="V133" s="31"/>
      <c r="W133" s="31"/>
      <c r="X133" s="31"/>
      <c r="Y133" s="31"/>
      <c r="Z133" s="31"/>
      <c r="AA133" s="31"/>
      <c r="AB133" s="31"/>
      <c r="AC133" s="31"/>
      <c r="AD133" s="31"/>
      <c r="AE133" s="31"/>
      <c r="AR133" s="179" t="s">
        <v>285</v>
      </c>
      <c r="AT133" s="179" t="s">
        <v>260</v>
      </c>
      <c r="AU133" s="179" t="s">
        <v>80</v>
      </c>
      <c r="AY133" s="14" t="s">
        <v>185</v>
      </c>
      <c r="BE133" s="180">
        <f>IF(N133="základní",J133,0)</f>
        <v>0</v>
      </c>
      <c r="BF133" s="180">
        <f>IF(N133="snížená",J133,0)</f>
        <v>0</v>
      </c>
      <c r="BG133" s="180">
        <f>IF(N133="zákl. přenesená",J133,0)</f>
        <v>0</v>
      </c>
      <c r="BH133" s="180">
        <f>IF(N133="sníž. přenesená",J133,0)</f>
        <v>0</v>
      </c>
      <c r="BI133" s="180">
        <f>IF(N133="nulová",J133,0)</f>
        <v>0</v>
      </c>
      <c r="BJ133" s="14" t="s">
        <v>80</v>
      </c>
      <c r="BK133" s="180">
        <f>ROUND(I133*H133,2)</f>
        <v>0</v>
      </c>
      <c r="BL133" s="14" t="s">
        <v>285</v>
      </c>
      <c r="BM133" s="179" t="s">
        <v>998</v>
      </c>
    </row>
    <row r="134" spans="1:65" s="2" customFormat="1" ht="11.25">
      <c r="A134" s="31"/>
      <c r="B134" s="32"/>
      <c r="C134" s="33"/>
      <c r="D134" s="181" t="s">
        <v>188</v>
      </c>
      <c r="E134" s="33"/>
      <c r="F134" s="182" t="s">
        <v>997</v>
      </c>
      <c r="G134" s="33"/>
      <c r="H134" s="33"/>
      <c r="I134" s="183"/>
      <c r="J134" s="33"/>
      <c r="K134" s="33"/>
      <c r="L134" s="36"/>
      <c r="M134" s="184"/>
      <c r="N134" s="185"/>
      <c r="O134" s="68"/>
      <c r="P134" s="68"/>
      <c r="Q134" s="68"/>
      <c r="R134" s="68"/>
      <c r="S134" s="68"/>
      <c r="T134" s="69"/>
      <c r="U134" s="31"/>
      <c r="V134" s="31"/>
      <c r="W134" s="31"/>
      <c r="X134" s="31"/>
      <c r="Y134" s="31"/>
      <c r="Z134" s="31"/>
      <c r="AA134" s="31"/>
      <c r="AB134" s="31"/>
      <c r="AC134" s="31"/>
      <c r="AD134" s="31"/>
      <c r="AE134" s="31"/>
      <c r="AT134" s="14" t="s">
        <v>188</v>
      </c>
      <c r="AU134" s="14" t="s">
        <v>80</v>
      </c>
    </row>
    <row r="135" spans="1:65" s="2" customFormat="1" ht="16.5" customHeight="1">
      <c r="A135" s="31"/>
      <c r="B135" s="32"/>
      <c r="C135" s="200" t="s">
        <v>203</v>
      </c>
      <c r="D135" s="200" t="s">
        <v>260</v>
      </c>
      <c r="E135" s="201" t="s">
        <v>999</v>
      </c>
      <c r="F135" s="202" t="s">
        <v>1000</v>
      </c>
      <c r="G135" s="203" t="s">
        <v>182</v>
      </c>
      <c r="H135" s="204">
        <v>1</v>
      </c>
      <c r="I135" s="205"/>
      <c r="J135" s="206">
        <f>ROUND(I135*H135,2)</f>
        <v>0</v>
      </c>
      <c r="K135" s="202" t="s">
        <v>183</v>
      </c>
      <c r="L135" s="36"/>
      <c r="M135" s="207" t="s">
        <v>1</v>
      </c>
      <c r="N135" s="208" t="s">
        <v>38</v>
      </c>
      <c r="O135" s="68"/>
      <c r="P135" s="177">
        <f>O135*H135</f>
        <v>0</v>
      </c>
      <c r="Q135" s="177">
        <v>0</v>
      </c>
      <c r="R135" s="177">
        <f>Q135*H135</f>
        <v>0</v>
      </c>
      <c r="S135" s="177">
        <v>0</v>
      </c>
      <c r="T135" s="178">
        <f>S135*H135</f>
        <v>0</v>
      </c>
      <c r="U135" s="31"/>
      <c r="V135" s="31"/>
      <c r="W135" s="31"/>
      <c r="X135" s="31"/>
      <c r="Y135" s="31"/>
      <c r="Z135" s="31"/>
      <c r="AA135" s="31"/>
      <c r="AB135" s="31"/>
      <c r="AC135" s="31"/>
      <c r="AD135" s="31"/>
      <c r="AE135" s="31"/>
      <c r="AR135" s="179" t="s">
        <v>285</v>
      </c>
      <c r="AT135" s="179" t="s">
        <v>260</v>
      </c>
      <c r="AU135" s="179" t="s">
        <v>80</v>
      </c>
      <c r="AY135" s="14" t="s">
        <v>185</v>
      </c>
      <c r="BE135" s="180">
        <f>IF(N135="základní",J135,0)</f>
        <v>0</v>
      </c>
      <c r="BF135" s="180">
        <f>IF(N135="snížená",J135,0)</f>
        <v>0</v>
      </c>
      <c r="BG135" s="180">
        <f>IF(N135="zákl. přenesená",J135,0)</f>
        <v>0</v>
      </c>
      <c r="BH135" s="180">
        <f>IF(N135="sníž. přenesená",J135,0)</f>
        <v>0</v>
      </c>
      <c r="BI135" s="180">
        <f>IF(N135="nulová",J135,0)</f>
        <v>0</v>
      </c>
      <c r="BJ135" s="14" t="s">
        <v>80</v>
      </c>
      <c r="BK135" s="180">
        <f>ROUND(I135*H135,2)</f>
        <v>0</v>
      </c>
      <c r="BL135" s="14" t="s">
        <v>285</v>
      </c>
      <c r="BM135" s="179" t="s">
        <v>1001</v>
      </c>
    </row>
    <row r="136" spans="1:65" s="2" customFormat="1" ht="48.75">
      <c r="A136" s="31"/>
      <c r="B136" s="32"/>
      <c r="C136" s="33"/>
      <c r="D136" s="181" t="s">
        <v>188</v>
      </c>
      <c r="E136" s="33"/>
      <c r="F136" s="182" t="s">
        <v>1002</v>
      </c>
      <c r="G136" s="33"/>
      <c r="H136" s="33"/>
      <c r="I136" s="183"/>
      <c r="J136" s="33"/>
      <c r="K136" s="33"/>
      <c r="L136" s="36"/>
      <c r="M136" s="184"/>
      <c r="N136" s="185"/>
      <c r="O136" s="68"/>
      <c r="P136" s="68"/>
      <c r="Q136" s="68"/>
      <c r="R136" s="68"/>
      <c r="S136" s="68"/>
      <c r="T136" s="69"/>
      <c r="U136" s="31"/>
      <c r="V136" s="31"/>
      <c r="W136" s="31"/>
      <c r="X136" s="31"/>
      <c r="Y136" s="31"/>
      <c r="Z136" s="31"/>
      <c r="AA136" s="31"/>
      <c r="AB136" s="31"/>
      <c r="AC136" s="31"/>
      <c r="AD136" s="31"/>
      <c r="AE136" s="31"/>
      <c r="AT136" s="14" t="s">
        <v>188</v>
      </c>
      <c r="AU136" s="14" t="s">
        <v>80</v>
      </c>
    </row>
    <row r="137" spans="1:65" s="2" customFormat="1" ht="21.75" customHeight="1">
      <c r="A137" s="31"/>
      <c r="B137" s="32"/>
      <c r="C137" s="200" t="s">
        <v>207</v>
      </c>
      <c r="D137" s="200" t="s">
        <v>260</v>
      </c>
      <c r="E137" s="201" t="s">
        <v>1003</v>
      </c>
      <c r="F137" s="202" t="s">
        <v>1004</v>
      </c>
      <c r="G137" s="203" t="s">
        <v>182</v>
      </c>
      <c r="H137" s="204">
        <v>1</v>
      </c>
      <c r="I137" s="205"/>
      <c r="J137" s="206">
        <f>ROUND(I137*H137,2)</f>
        <v>0</v>
      </c>
      <c r="K137" s="202" t="s">
        <v>183</v>
      </c>
      <c r="L137" s="36"/>
      <c r="M137" s="207" t="s">
        <v>1</v>
      </c>
      <c r="N137" s="208" t="s">
        <v>38</v>
      </c>
      <c r="O137" s="68"/>
      <c r="P137" s="177">
        <f>O137*H137</f>
        <v>0</v>
      </c>
      <c r="Q137" s="177">
        <v>0</v>
      </c>
      <c r="R137" s="177">
        <f>Q137*H137</f>
        <v>0</v>
      </c>
      <c r="S137" s="177">
        <v>0</v>
      </c>
      <c r="T137" s="178">
        <f>S137*H137</f>
        <v>0</v>
      </c>
      <c r="U137" s="31"/>
      <c r="V137" s="31"/>
      <c r="W137" s="31"/>
      <c r="X137" s="31"/>
      <c r="Y137" s="31"/>
      <c r="Z137" s="31"/>
      <c r="AA137" s="31"/>
      <c r="AB137" s="31"/>
      <c r="AC137" s="31"/>
      <c r="AD137" s="31"/>
      <c r="AE137" s="31"/>
      <c r="AR137" s="179" t="s">
        <v>285</v>
      </c>
      <c r="AT137" s="179" t="s">
        <v>260</v>
      </c>
      <c r="AU137" s="179" t="s">
        <v>80</v>
      </c>
      <c r="AY137" s="14" t="s">
        <v>185</v>
      </c>
      <c r="BE137" s="180">
        <f>IF(N137="základní",J137,0)</f>
        <v>0</v>
      </c>
      <c r="BF137" s="180">
        <f>IF(N137="snížená",J137,0)</f>
        <v>0</v>
      </c>
      <c r="BG137" s="180">
        <f>IF(N137="zákl. přenesená",J137,0)</f>
        <v>0</v>
      </c>
      <c r="BH137" s="180">
        <f>IF(N137="sníž. přenesená",J137,0)</f>
        <v>0</v>
      </c>
      <c r="BI137" s="180">
        <f>IF(N137="nulová",J137,0)</f>
        <v>0</v>
      </c>
      <c r="BJ137" s="14" t="s">
        <v>80</v>
      </c>
      <c r="BK137" s="180">
        <f>ROUND(I137*H137,2)</f>
        <v>0</v>
      </c>
      <c r="BL137" s="14" t="s">
        <v>285</v>
      </c>
      <c r="BM137" s="179" t="s">
        <v>1005</v>
      </c>
    </row>
    <row r="138" spans="1:65" s="2" customFormat="1" ht="11.25">
      <c r="A138" s="31"/>
      <c r="B138" s="32"/>
      <c r="C138" s="33"/>
      <c r="D138" s="181" t="s">
        <v>188</v>
      </c>
      <c r="E138" s="33"/>
      <c r="F138" s="182" t="s">
        <v>1004</v>
      </c>
      <c r="G138" s="33"/>
      <c r="H138" s="33"/>
      <c r="I138" s="183"/>
      <c r="J138" s="33"/>
      <c r="K138" s="33"/>
      <c r="L138" s="36"/>
      <c r="M138" s="209"/>
      <c r="N138" s="210"/>
      <c r="O138" s="211"/>
      <c r="P138" s="211"/>
      <c r="Q138" s="211"/>
      <c r="R138" s="211"/>
      <c r="S138" s="211"/>
      <c r="T138" s="212"/>
      <c r="U138" s="31"/>
      <c r="V138" s="31"/>
      <c r="W138" s="31"/>
      <c r="X138" s="31"/>
      <c r="Y138" s="31"/>
      <c r="Z138" s="31"/>
      <c r="AA138" s="31"/>
      <c r="AB138" s="31"/>
      <c r="AC138" s="31"/>
      <c r="AD138" s="31"/>
      <c r="AE138" s="31"/>
      <c r="AT138" s="14" t="s">
        <v>188</v>
      </c>
      <c r="AU138" s="14" t="s">
        <v>80</v>
      </c>
    </row>
    <row r="139" spans="1:65" s="2" customFormat="1" ht="6.95" customHeight="1">
      <c r="A139" s="31"/>
      <c r="B139" s="51"/>
      <c r="C139" s="52"/>
      <c r="D139" s="52"/>
      <c r="E139" s="52"/>
      <c r="F139" s="52"/>
      <c r="G139" s="52"/>
      <c r="H139" s="52"/>
      <c r="I139" s="52"/>
      <c r="J139" s="52"/>
      <c r="K139" s="52"/>
      <c r="L139" s="36"/>
      <c r="M139" s="31"/>
      <c r="O139" s="31"/>
      <c r="P139" s="31"/>
      <c r="Q139" s="31"/>
      <c r="R139" s="31"/>
      <c r="S139" s="31"/>
      <c r="T139" s="31"/>
      <c r="U139" s="31"/>
      <c r="V139" s="31"/>
      <c r="W139" s="31"/>
      <c r="X139" s="31"/>
      <c r="Y139" s="31"/>
      <c r="Z139" s="31"/>
      <c r="AA139" s="31"/>
      <c r="AB139" s="31"/>
      <c r="AC139" s="31"/>
      <c r="AD139" s="31"/>
      <c r="AE139" s="31"/>
    </row>
  </sheetData>
  <sheetProtection algorithmName="SHA-512" hashValue="+2SN9JtduR5WpDL5C7acb/YV+OHVlE96qsdU9YGbs1QTx7jZBrImSmvsGSI0H+cahaZWPKakVZdNWqCOW5SVNg==" saltValue="ZVKrsHYR53JMnGBBlB4SOEwb5bcr+q7uvkECAqjRTlNWex/9iWbqBDfyiLoL3RpfJdpU0FBD//Z+MQ62HZYW6Q==" spinCount="100000" sheet="1" objects="1" scenarios="1" formatColumns="0" formatRows="0" autoFilter="0"/>
  <autoFilter ref="C120:K13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3"/>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115</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1" customFormat="1" ht="12" customHeight="1">
      <c r="B8" s="17"/>
      <c r="D8" s="116" t="s">
        <v>156</v>
      </c>
      <c r="L8" s="17"/>
    </row>
    <row r="9" spans="1:46" s="2" customFormat="1" ht="16.5" customHeight="1">
      <c r="A9" s="31"/>
      <c r="B9" s="36"/>
      <c r="C9" s="31"/>
      <c r="D9" s="31"/>
      <c r="E9" s="266" t="s">
        <v>910</v>
      </c>
      <c r="F9" s="268"/>
      <c r="G9" s="268"/>
      <c r="H9" s="268"/>
      <c r="I9" s="31"/>
      <c r="J9" s="31"/>
      <c r="K9" s="31"/>
      <c r="L9" s="48"/>
      <c r="S9" s="31"/>
      <c r="T9" s="31"/>
      <c r="U9" s="31"/>
      <c r="V9" s="31"/>
      <c r="W9" s="31"/>
      <c r="X9" s="31"/>
      <c r="Y9" s="31"/>
      <c r="Z9" s="31"/>
      <c r="AA9" s="31"/>
      <c r="AB9" s="31"/>
      <c r="AC9" s="31"/>
      <c r="AD9" s="31"/>
      <c r="AE9" s="31"/>
    </row>
    <row r="10" spans="1:46" s="2" customFormat="1" ht="12" customHeight="1">
      <c r="A10" s="31"/>
      <c r="B10" s="36"/>
      <c r="C10" s="31"/>
      <c r="D10" s="116" t="s">
        <v>158</v>
      </c>
      <c r="E10" s="31"/>
      <c r="F10" s="31"/>
      <c r="G10" s="31"/>
      <c r="H10" s="31"/>
      <c r="I10" s="31"/>
      <c r="J10" s="31"/>
      <c r="K10" s="31"/>
      <c r="L10" s="48"/>
      <c r="S10" s="31"/>
      <c r="T10" s="31"/>
      <c r="U10" s="31"/>
      <c r="V10" s="31"/>
      <c r="W10" s="31"/>
      <c r="X10" s="31"/>
      <c r="Y10" s="31"/>
      <c r="Z10" s="31"/>
      <c r="AA10" s="31"/>
      <c r="AB10" s="31"/>
      <c r="AC10" s="31"/>
      <c r="AD10" s="31"/>
      <c r="AE10" s="31"/>
    </row>
    <row r="11" spans="1:46" s="2" customFormat="1" ht="16.5" customHeight="1">
      <c r="A11" s="31"/>
      <c r="B11" s="36"/>
      <c r="C11" s="31"/>
      <c r="D11" s="31"/>
      <c r="E11" s="269" t="s">
        <v>1006</v>
      </c>
      <c r="F11" s="268"/>
      <c r="G11" s="268"/>
      <c r="H11" s="268"/>
      <c r="I11" s="31"/>
      <c r="J11" s="31"/>
      <c r="K11" s="31"/>
      <c r="L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48"/>
      <c r="S12" s="31"/>
      <c r="T12" s="31"/>
      <c r="U12" s="31"/>
      <c r="V12" s="31"/>
      <c r="W12" s="31"/>
      <c r="X12" s="31"/>
      <c r="Y12" s="31"/>
      <c r="Z12" s="31"/>
      <c r="AA12" s="31"/>
      <c r="AB12" s="31"/>
      <c r="AC12" s="31"/>
      <c r="AD12" s="31"/>
      <c r="AE12" s="31"/>
    </row>
    <row r="13" spans="1:46" s="2" customFormat="1" ht="12" customHeight="1">
      <c r="A13" s="31"/>
      <c r="B13" s="36"/>
      <c r="C13" s="31"/>
      <c r="D13" s="116" t="s">
        <v>18</v>
      </c>
      <c r="E13" s="31"/>
      <c r="F13" s="107" t="s">
        <v>1</v>
      </c>
      <c r="G13" s="31"/>
      <c r="H13" s="31"/>
      <c r="I13" s="116" t="s">
        <v>19</v>
      </c>
      <c r="J13" s="107" t="s">
        <v>1</v>
      </c>
      <c r="K13" s="31"/>
      <c r="L13" s="48"/>
      <c r="S13" s="31"/>
      <c r="T13" s="31"/>
      <c r="U13" s="31"/>
      <c r="V13" s="31"/>
      <c r="W13" s="31"/>
      <c r="X13" s="31"/>
      <c r="Y13" s="31"/>
      <c r="Z13" s="31"/>
      <c r="AA13" s="31"/>
      <c r="AB13" s="31"/>
      <c r="AC13" s="31"/>
      <c r="AD13" s="31"/>
      <c r="AE13" s="31"/>
    </row>
    <row r="14" spans="1:46" s="2" customFormat="1" ht="12" customHeight="1">
      <c r="A14" s="31"/>
      <c r="B14" s="36"/>
      <c r="C14" s="31"/>
      <c r="D14" s="116" t="s">
        <v>20</v>
      </c>
      <c r="E14" s="31"/>
      <c r="F14" s="107" t="s">
        <v>21</v>
      </c>
      <c r="G14" s="31"/>
      <c r="H14" s="31"/>
      <c r="I14" s="116" t="s">
        <v>22</v>
      </c>
      <c r="J14" s="117">
        <f>'Rekapitulace stavby'!AN8</f>
        <v>0</v>
      </c>
      <c r="K14" s="31"/>
      <c r="L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48"/>
      <c r="S15" s="31"/>
      <c r="T15" s="31"/>
      <c r="U15" s="31"/>
      <c r="V15" s="31"/>
      <c r="W15" s="31"/>
      <c r="X15" s="31"/>
      <c r="Y15" s="31"/>
      <c r="Z15" s="31"/>
      <c r="AA15" s="31"/>
      <c r="AB15" s="31"/>
      <c r="AC15" s="31"/>
      <c r="AD15" s="31"/>
      <c r="AE15" s="31"/>
    </row>
    <row r="16" spans="1:46" s="2" customFormat="1" ht="12" customHeight="1">
      <c r="A16" s="31"/>
      <c r="B16" s="36"/>
      <c r="C16" s="31"/>
      <c r="D16" s="116" t="s">
        <v>23</v>
      </c>
      <c r="E16" s="31"/>
      <c r="F16" s="31"/>
      <c r="G16" s="31"/>
      <c r="H16" s="31"/>
      <c r="I16" s="116" t="s">
        <v>24</v>
      </c>
      <c r="J16" s="107" t="str">
        <f>IF('Rekapitulace stavby'!AN10="","",'Rekapitulace stavby'!AN10)</f>
        <v/>
      </c>
      <c r="K16" s="31"/>
      <c r="L16" s="48"/>
      <c r="S16" s="31"/>
      <c r="T16" s="31"/>
      <c r="U16" s="31"/>
      <c r="V16" s="31"/>
      <c r="W16" s="31"/>
      <c r="X16" s="31"/>
      <c r="Y16" s="31"/>
      <c r="Z16" s="31"/>
      <c r="AA16" s="31"/>
      <c r="AB16" s="31"/>
      <c r="AC16" s="31"/>
      <c r="AD16" s="31"/>
      <c r="AE16" s="31"/>
    </row>
    <row r="17" spans="1:31" s="2" customFormat="1" ht="18" customHeight="1">
      <c r="A17" s="31"/>
      <c r="B17" s="36"/>
      <c r="C17" s="31"/>
      <c r="D17" s="31"/>
      <c r="E17" s="107" t="str">
        <f>IF('Rekapitulace stavby'!E11="","",'Rekapitulace stavby'!E11)</f>
        <v xml:space="preserve"> </v>
      </c>
      <c r="F17" s="31"/>
      <c r="G17" s="31"/>
      <c r="H17" s="31"/>
      <c r="I17" s="116" t="s">
        <v>26</v>
      </c>
      <c r="J17" s="107" t="str">
        <f>IF('Rekapitulace stavby'!AN11="","",'Rekapitulace stavby'!AN11)</f>
        <v/>
      </c>
      <c r="K17" s="31"/>
      <c r="L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48"/>
      <c r="S18" s="31"/>
      <c r="T18" s="31"/>
      <c r="U18" s="31"/>
      <c r="V18" s="31"/>
      <c r="W18" s="31"/>
      <c r="X18" s="31"/>
      <c r="Y18" s="31"/>
      <c r="Z18" s="31"/>
      <c r="AA18" s="31"/>
      <c r="AB18" s="31"/>
      <c r="AC18" s="31"/>
      <c r="AD18" s="31"/>
      <c r="AE18" s="31"/>
    </row>
    <row r="19" spans="1:31" s="2" customFormat="1" ht="12" customHeight="1">
      <c r="A19" s="31"/>
      <c r="B19" s="36"/>
      <c r="C19" s="31"/>
      <c r="D19" s="116" t="s">
        <v>27</v>
      </c>
      <c r="E19" s="31"/>
      <c r="F19" s="31"/>
      <c r="G19" s="31"/>
      <c r="H19" s="31"/>
      <c r="I19" s="116" t="s">
        <v>24</v>
      </c>
      <c r="J19" s="27" t="str">
        <f>'Rekapitulace stavby'!AN13</f>
        <v>Vyplň údaj</v>
      </c>
      <c r="K19" s="31"/>
      <c r="L19" s="48"/>
      <c r="S19" s="31"/>
      <c r="T19" s="31"/>
      <c r="U19" s="31"/>
      <c r="V19" s="31"/>
      <c r="W19" s="31"/>
      <c r="X19" s="31"/>
      <c r="Y19" s="31"/>
      <c r="Z19" s="31"/>
      <c r="AA19" s="31"/>
      <c r="AB19" s="31"/>
      <c r="AC19" s="31"/>
      <c r="AD19" s="31"/>
      <c r="AE19" s="31"/>
    </row>
    <row r="20" spans="1:31" s="2" customFormat="1" ht="18" customHeight="1">
      <c r="A20" s="31"/>
      <c r="B20" s="36"/>
      <c r="C20" s="31"/>
      <c r="D20" s="31"/>
      <c r="E20" s="270" t="str">
        <f>'Rekapitulace stavby'!E14</f>
        <v>Vyplň údaj</v>
      </c>
      <c r="F20" s="271"/>
      <c r="G20" s="271"/>
      <c r="H20" s="271"/>
      <c r="I20" s="116" t="s">
        <v>26</v>
      </c>
      <c r="J20" s="27" t="str">
        <f>'Rekapitulace stavby'!AN14</f>
        <v>Vyplň údaj</v>
      </c>
      <c r="K20" s="31"/>
      <c r="L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48"/>
      <c r="S21" s="31"/>
      <c r="T21" s="31"/>
      <c r="U21" s="31"/>
      <c r="V21" s="31"/>
      <c r="W21" s="31"/>
      <c r="X21" s="31"/>
      <c r="Y21" s="31"/>
      <c r="Z21" s="31"/>
      <c r="AA21" s="31"/>
      <c r="AB21" s="31"/>
      <c r="AC21" s="31"/>
      <c r="AD21" s="31"/>
      <c r="AE21" s="31"/>
    </row>
    <row r="22" spans="1:31" s="2" customFormat="1" ht="12" customHeight="1">
      <c r="A22" s="31"/>
      <c r="B22" s="36"/>
      <c r="C22" s="31"/>
      <c r="D22" s="116" t="s">
        <v>29</v>
      </c>
      <c r="E22" s="31"/>
      <c r="F22" s="31"/>
      <c r="G22" s="31"/>
      <c r="H22" s="31"/>
      <c r="I22" s="116" t="s">
        <v>24</v>
      </c>
      <c r="J22" s="107" t="str">
        <f>IF('Rekapitulace stavby'!AN16="","",'Rekapitulace stavby'!AN16)</f>
        <v/>
      </c>
      <c r="K22" s="31"/>
      <c r="L22" s="48"/>
      <c r="S22" s="31"/>
      <c r="T22" s="31"/>
      <c r="U22" s="31"/>
      <c r="V22" s="31"/>
      <c r="W22" s="31"/>
      <c r="X22" s="31"/>
      <c r="Y22" s="31"/>
      <c r="Z22" s="31"/>
      <c r="AA22" s="31"/>
      <c r="AB22" s="31"/>
      <c r="AC22" s="31"/>
      <c r="AD22" s="31"/>
      <c r="AE22" s="31"/>
    </row>
    <row r="23" spans="1:31" s="2" customFormat="1" ht="18" customHeight="1">
      <c r="A23" s="31"/>
      <c r="B23" s="36"/>
      <c r="C23" s="31"/>
      <c r="D23" s="31"/>
      <c r="E23" s="107" t="str">
        <f>IF('Rekapitulace stavby'!E17="","",'Rekapitulace stavby'!E17)</f>
        <v xml:space="preserve"> </v>
      </c>
      <c r="F23" s="31"/>
      <c r="G23" s="31"/>
      <c r="H23" s="31"/>
      <c r="I23" s="116" t="s">
        <v>26</v>
      </c>
      <c r="J23" s="107" t="str">
        <f>IF('Rekapitulace stavby'!AN17="","",'Rekapitulace stavby'!AN17)</f>
        <v/>
      </c>
      <c r="K23" s="31"/>
      <c r="L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48"/>
      <c r="S24" s="31"/>
      <c r="T24" s="31"/>
      <c r="U24" s="31"/>
      <c r="V24" s="31"/>
      <c r="W24" s="31"/>
      <c r="X24" s="31"/>
      <c r="Y24" s="31"/>
      <c r="Z24" s="31"/>
      <c r="AA24" s="31"/>
      <c r="AB24" s="31"/>
      <c r="AC24" s="31"/>
      <c r="AD24" s="31"/>
      <c r="AE24" s="31"/>
    </row>
    <row r="25" spans="1:31" s="2" customFormat="1" ht="12" customHeight="1">
      <c r="A25" s="31"/>
      <c r="B25" s="36"/>
      <c r="C25" s="31"/>
      <c r="D25" s="116" t="s">
        <v>31</v>
      </c>
      <c r="E25" s="31"/>
      <c r="F25" s="31"/>
      <c r="G25" s="31"/>
      <c r="H25" s="31"/>
      <c r="I25" s="116" t="s">
        <v>24</v>
      </c>
      <c r="J25" s="107" t="str">
        <f>IF('Rekapitulace stavby'!AN19="","",'Rekapitulace stavby'!AN19)</f>
        <v/>
      </c>
      <c r="K25" s="31"/>
      <c r="L25" s="48"/>
      <c r="S25" s="31"/>
      <c r="T25" s="31"/>
      <c r="U25" s="31"/>
      <c r="V25" s="31"/>
      <c r="W25" s="31"/>
      <c r="X25" s="31"/>
      <c r="Y25" s="31"/>
      <c r="Z25" s="31"/>
      <c r="AA25" s="31"/>
      <c r="AB25" s="31"/>
      <c r="AC25" s="31"/>
      <c r="AD25" s="31"/>
      <c r="AE25" s="31"/>
    </row>
    <row r="26" spans="1:31" s="2" customFormat="1" ht="18" customHeight="1">
      <c r="A26" s="31"/>
      <c r="B26" s="36"/>
      <c r="C26" s="31"/>
      <c r="D26" s="31"/>
      <c r="E26" s="107" t="str">
        <f>IF('Rekapitulace stavby'!E20="","",'Rekapitulace stavby'!E20)</f>
        <v xml:space="preserve"> </v>
      </c>
      <c r="F26" s="31"/>
      <c r="G26" s="31"/>
      <c r="H26" s="31"/>
      <c r="I26" s="116" t="s">
        <v>26</v>
      </c>
      <c r="J26" s="107" t="str">
        <f>IF('Rekapitulace stavby'!AN20="","",'Rekapitulace stavby'!AN20)</f>
        <v/>
      </c>
      <c r="K26" s="31"/>
      <c r="L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48"/>
      <c r="S27" s="31"/>
      <c r="T27" s="31"/>
      <c r="U27" s="31"/>
      <c r="V27" s="31"/>
      <c r="W27" s="31"/>
      <c r="X27" s="31"/>
      <c r="Y27" s="31"/>
      <c r="Z27" s="31"/>
      <c r="AA27" s="31"/>
      <c r="AB27" s="31"/>
      <c r="AC27" s="31"/>
      <c r="AD27" s="31"/>
      <c r="AE27" s="31"/>
    </row>
    <row r="28" spans="1:31" s="2" customFormat="1" ht="12" customHeight="1">
      <c r="A28" s="31"/>
      <c r="B28" s="36"/>
      <c r="C28" s="31"/>
      <c r="D28" s="116" t="s">
        <v>32</v>
      </c>
      <c r="E28" s="31"/>
      <c r="F28" s="31"/>
      <c r="G28" s="31"/>
      <c r="H28" s="31"/>
      <c r="I28" s="31"/>
      <c r="J28" s="31"/>
      <c r="K28" s="31"/>
      <c r="L28" s="48"/>
      <c r="S28" s="31"/>
      <c r="T28" s="31"/>
      <c r="U28" s="31"/>
      <c r="V28" s="31"/>
      <c r="W28" s="31"/>
      <c r="X28" s="31"/>
      <c r="Y28" s="31"/>
      <c r="Z28" s="31"/>
      <c r="AA28" s="31"/>
      <c r="AB28" s="31"/>
      <c r="AC28" s="31"/>
      <c r="AD28" s="31"/>
      <c r="AE28" s="31"/>
    </row>
    <row r="29" spans="1:31" s="8" customFormat="1" ht="16.5" customHeight="1">
      <c r="A29" s="118"/>
      <c r="B29" s="119"/>
      <c r="C29" s="118"/>
      <c r="D29" s="118"/>
      <c r="E29" s="272" t="s">
        <v>1</v>
      </c>
      <c r="F29" s="272"/>
      <c r="G29" s="272"/>
      <c r="H29" s="272"/>
      <c r="I29" s="118"/>
      <c r="J29" s="118"/>
      <c r="K29" s="118"/>
      <c r="L29" s="120"/>
      <c r="S29" s="118"/>
      <c r="T29" s="118"/>
      <c r="U29" s="118"/>
      <c r="V29" s="118"/>
      <c r="W29" s="118"/>
      <c r="X29" s="118"/>
      <c r="Y29" s="118"/>
      <c r="Z29" s="118"/>
      <c r="AA29" s="118"/>
      <c r="AB29" s="118"/>
      <c r="AC29" s="118"/>
      <c r="AD29" s="118"/>
      <c r="AE29" s="118"/>
    </row>
    <row r="30" spans="1:31" s="2" customFormat="1" ht="6.95" customHeight="1">
      <c r="A30" s="31"/>
      <c r="B30" s="36"/>
      <c r="C30" s="31"/>
      <c r="D30" s="31"/>
      <c r="E30" s="31"/>
      <c r="F30" s="31"/>
      <c r="G30" s="31"/>
      <c r="H30" s="31"/>
      <c r="I30" s="31"/>
      <c r="J30" s="31"/>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25.35" customHeight="1">
      <c r="A32" s="31"/>
      <c r="B32" s="36"/>
      <c r="C32" s="31"/>
      <c r="D32" s="122" t="s">
        <v>33</v>
      </c>
      <c r="E32" s="31"/>
      <c r="F32" s="31"/>
      <c r="G32" s="31"/>
      <c r="H32" s="31"/>
      <c r="I32" s="31"/>
      <c r="J32" s="123">
        <f>ROUND(J120, 2)</f>
        <v>0</v>
      </c>
      <c r="K32" s="31"/>
      <c r="L32" s="48"/>
      <c r="S32" s="31"/>
      <c r="T32" s="31"/>
      <c r="U32" s="31"/>
      <c r="V32" s="31"/>
      <c r="W32" s="31"/>
      <c r="X32" s="31"/>
      <c r="Y32" s="31"/>
      <c r="Z32" s="31"/>
      <c r="AA32" s="31"/>
      <c r="AB32" s="31"/>
      <c r="AC32" s="31"/>
      <c r="AD32" s="31"/>
      <c r="AE32" s="31"/>
    </row>
    <row r="33" spans="1:31" s="2" customFormat="1" ht="6.95" customHeight="1">
      <c r="A33" s="31"/>
      <c r="B33" s="36"/>
      <c r="C33" s="31"/>
      <c r="D33" s="121"/>
      <c r="E33" s="121"/>
      <c r="F33" s="121"/>
      <c r="G33" s="121"/>
      <c r="H33" s="121"/>
      <c r="I33" s="121"/>
      <c r="J33" s="121"/>
      <c r="K33" s="121"/>
      <c r="L33" s="48"/>
      <c r="S33" s="31"/>
      <c r="T33" s="31"/>
      <c r="U33" s="31"/>
      <c r="V33" s="31"/>
      <c r="W33" s="31"/>
      <c r="X33" s="31"/>
      <c r="Y33" s="31"/>
      <c r="Z33" s="31"/>
      <c r="AA33" s="31"/>
      <c r="AB33" s="31"/>
      <c r="AC33" s="31"/>
      <c r="AD33" s="31"/>
      <c r="AE33" s="31"/>
    </row>
    <row r="34" spans="1:31" s="2" customFormat="1" ht="14.45" customHeight="1">
      <c r="A34" s="31"/>
      <c r="B34" s="36"/>
      <c r="C34" s="31"/>
      <c r="D34" s="31"/>
      <c r="E34" s="31"/>
      <c r="F34" s="124" t="s">
        <v>35</v>
      </c>
      <c r="G34" s="31"/>
      <c r="H34" s="31"/>
      <c r="I34" s="124" t="s">
        <v>34</v>
      </c>
      <c r="J34" s="124" t="s">
        <v>36</v>
      </c>
      <c r="K34" s="31"/>
      <c r="L34" s="48"/>
      <c r="S34" s="31"/>
      <c r="T34" s="31"/>
      <c r="U34" s="31"/>
      <c r="V34" s="31"/>
      <c r="W34" s="31"/>
      <c r="X34" s="31"/>
      <c r="Y34" s="31"/>
      <c r="Z34" s="31"/>
      <c r="AA34" s="31"/>
      <c r="AB34" s="31"/>
      <c r="AC34" s="31"/>
      <c r="AD34" s="31"/>
      <c r="AE34" s="31"/>
    </row>
    <row r="35" spans="1:31" s="2" customFormat="1" ht="14.45" customHeight="1">
      <c r="A35" s="31"/>
      <c r="B35" s="36"/>
      <c r="C35" s="31"/>
      <c r="D35" s="125" t="s">
        <v>37</v>
      </c>
      <c r="E35" s="116" t="s">
        <v>38</v>
      </c>
      <c r="F35" s="126">
        <f>ROUND((SUM(BE120:BE212)),  2)</f>
        <v>0</v>
      </c>
      <c r="G35" s="31"/>
      <c r="H35" s="31"/>
      <c r="I35" s="127">
        <v>0.21</v>
      </c>
      <c r="J35" s="126">
        <f>ROUND(((SUM(BE120:BE212))*I35),  2)</f>
        <v>0</v>
      </c>
      <c r="K35" s="31"/>
      <c r="L35" s="48"/>
      <c r="S35" s="31"/>
      <c r="T35" s="31"/>
      <c r="U35" s="31"/>
      <c r="V35" s="31"/>
      <c r="W35" s="31"/>
      <c r="X35" s="31"/>
      <c r="Y35" s="31"/>
      <c r="Z35" s="31"/>
      <c r="AA35" s="31"/>
      <c r="AB35" s="31"/>
      <c r="AC35" s="31"/>
      <c r="AD35" s="31"/>
      <c r="AE35" s="31"/>
    </row>
    <row r="36" spans="1:31" s="2" customFormat="1" ht="14.45" customHeight="1">
      <c r="A36" s="31"/>
      <c r="B36" s="36"/>
      <c r="C36" s="31"/>
      <c r="D36" s="31"/>
      <c r="E36" s="116" t="s">
        <v>39</v>
      </c>
      <c r="F36" s="126">
        <f>ROUND((SUM(BF120:BF212)),  2)</f>
        <v>0</v>
      </c>
      <c r="G36" s="31"/>
      <c r="H36" s="31"/>
      <c r="I36" s="127">
        <v>0.15</v>
      </c>
      <c r="J36" s="126">
        <f>ROUND(((SUM(BF120:BF212))*I36),  2)</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40</v>
      </c>
      <c r="F37" s="126">
        <f>ROUND((SUM(BG120:BG212)),  2)</f>
        <v>0</v>
      </c>
      <c r="G37" s="31"/>
      <c r="H37" s="31"/>
      <c r="I37" s="127">
        <v>0.21</v>
      </c>
      <c r="J37" s="126">
        <f>0</f>
        <v>0</v>
      </c>
      <c r="K37" s="31"/>
      <c r="L37" s="48"/>
      <c r="S37" s="31"/>
      <c r="T37" s="31"/>
      <c r="U37" s="31"/>
      <c r="V37" s="31"/>
      <c r="W37" s="31"/>
      <c r="X37" s="31"/>
      <c r="Y37" s="31"/>
      <c r="Z37" s="31"/>
      <c r="AA37" s="31"/>
      <c r="AB37" s="31"/>
      <c r="AC37" s="31"/>
      <c r="AD37" s="31"/>
      <c r="AE37" s="31"/>
    </row>
    <row r="38" spans="1:31" s="2" customFormat="1" ht="14.45" hidden="1" customHeight="1">
      <c r="A38" s="31"/>
      <c r="B38" s="36"/>
      <c r="C38" s="31"/>
      <c r="D38" s="31"/>
      <c r="E38" s="116" t="s">
        <v>41</v>
      </c>
      <c r="F38" s="126">
        <f>ROUND((SUM(BH120:BH212)),  2)</f>
        <v>0</v>
      </c>
      <c r="G38" s="31"/>
      <c r="H38" s="31"/>
      <c r="I38" s="127">
        <v>0.15</v>
      </c>
      <c r="J38" s="126">
        <f>0</f>
        <v>0</v>
      </c>
      <c r="K38" s="31"/>
      <c r="L38" s="48"/>
      <c r="S38" s="31"/>
      <c r="T38" s="31"/>
      <c r="U38" s="31"/>
      <c r="V38" s="31"/>
      <c r="W38" s="31"/>
      <c r="X38" s="31"/>
      <c r="Y38" s="31"/>
      <c r="Z38" s="31"/>
      <c r="AA38" s="31"/>
      <c r="AB38" s="31"/>
      <c r="AC38" s="31"/>
      <c r="AD38" s="31"/>
      <c r="AE38" s="31"/>
    </row>
    <row r="39" spans="1:31" s="2" customFormat="1" ht="14.45" hidden="1" customHeight="1">
      <c r="A39" s="31"/>
      <c r="B39" s="36"/>
      <c r="C39" s="31"/>
      <c r="D39" s="31"/>
      <c r="E39" s="116" t="s">
        <v>42</v>
      </c>
      <c r="F39" s="126">
        <f>ROUND((SUM(BI120:BI212)),  2)</f>
        <v>0</v>
      </c>
      <c r="G39" s="31"/>
      <c r="H39" s="31"/>
      <c r="I39" s="127">
        <v>0</v>
      </c>
      <c r="J39" s="126">
        <f>0</f>
        <v>0</v>
      </c>
      <c r="K39" s="31"/>
      <c r="L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2" customFormat="1" ht="25.35" customHeight="1">
      <c r="A41" s="31"/>
      <c r="B41" s="36"/>
      <c r="C41" s="128"/>
      <c r="D41" s="129" t="s">
        <v>43</v>
      </c>
      <c r="E41" s="130"/>
      <c r="F41" s="130"/>
      <c r="G41" s="131" t="s">
        <v>44</v>
      </c>
      <c r="H41" s="132" t="s">
        <v>45</v>
      </c>
      <c r="I41" s="130"/>
      <c r="J41" s="133">
        <f>SUM(J32:J39)</f>
        <v>0</v>
      </c>
      <c r="K41" s="134"/>
      <c r="L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48"/>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31"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31"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31"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31"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31" s="1" customFormat="1" ht="12" customHeight="1">
      <c r="B86" s="18"/>
      <c r="C86" s="26" t="s">
        <v>156</v>
      </c>
      <c r="D86" s="19"/>
      <c r="E86" s="19"/>
      <c r="F86" s="19"/>
      <c r="G86" s="19"/>
      <c r="H86" s="19"/>
      <c r="I86" s="19"/>
      <c r="J86" s="19"/>
      <c r="K86" s="19"/>
      <c r="L86" s="17"/>
    </row>
    <row r="87" spans="1:31" s="2" customFormat="1" ht="16.5" customHeight="1">
      <c r="A87" s="31"/>
      <c r="B87" s="32"/>
      <c r="C87" s="33"/>
      <c r="D87" s="33"/>
      <c r="E87" s="273" t="s">
        <v>910</v>
      </c>
      <c r="F87" s="275"/>
      <c r="G87" s="275"/>
      <c r="H87" s="275"/>
      <c r="I87" s="33"/>
      <c r="J87" s="33"/>
      <c r="K87" s="33"/>
      <c r="L87" s="48"/>
      <c r="S87" s="31"/>
      <c r="T87" s="31"/>
      <c r="U87" s="31"/>
      <c r="V87" s="31"/>
      <c r="W87" s="31"/>
      <c r="X87" s="31"/>
      <c r="Y87" s="31"/>
      <c r="Z87" s="31"/>
      <c r="AA87" s="31"/>
      <c r="AB87" s="31"/>
      <c r="AC87" s="31"/>
      <c r="AD87" s="31"/>
      <c r="AE87" s="31"/>
    </row>
    <row r="88" spans="1:31" s="2" customFormat="1" ht="12" customHeight="1">
      <c r="A88" s="31"/>
      <c r="B88" s="32"/>
      <c r="C88" s="26" t="s">
        <v>158</v>
      </c>
      <c r="D88" s="33"/>
      <c r="E88" s="33"/>
      <c r="F88" s="33"/>
      <c r="G88" s="33"/>
      <c r="H88" s="33"/>
      <c r="I88" s="33"/>
      <c r="J88" s="33"/>
      <c r="K88" s="33"/>
      <c r="L88" s="48"/>
      <c r="S88" s="31"/>
      <c r="T88" s="31"/>
      <c r="U88" s="31"/>
      <c r="V88" s="31"/>
      <c r="W88" s="31"/>
      <c r="X88" s="31"/>
      <c r="Y88" s="31"/>
      <c r="Z88" s="31"/>
      <c r="AA88" s="31"/>
      <c r="AB88" s="31"/>
      <c r="AC88" s="31"/>
      <c r="AD88" s="31"/>
      <c r="AE88" s="31"/>
    </row>
    <row r="89" spans="1:31" s="2" customFormat="1" ht="16.5" customHeight="1">
      <c r="A89" s="31"/>
      <c r="B89" s="32"/>
      <c r="C89" s="33"/>
      <c r="D89" s="33"/>
      <c r="E89" s="221" t="str">
        <f>E11</f>
        <v>PS 03.4 - Úprava kamerového systému</v>
      </c>
      <c r="F89" s="275"/>
      <c r="G89" s="275"/>
      <c r="H89" s="275"/>
      <c r="I89" s="33"/>
      <c r="J89" s="33"/>
      <c r="K89" s="33"/>
      <c r="L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31" s="2" customFormat="1" ht="12" customHeight="1">
      <c r="A91" s="31"/>
      <c r="B91" s="32"/>
      <c r="C91" s="26" t="s">
        <v>20</v>
      </c>
      <c r="D91" s="33"/>
      <c r="E91" s="33"/>
      <c r="F91" s="24" t="str">
        <f>F14</f>
        <v>Tlumačov</v>
      </c>
      <c r="G91" s="33"/>
      <c r="H91" s="33"/>
      <c r="I91" s="26" t="s">
        <v>22</v>
      </c>
      <c r="J91" s="63">
        <f>IF(J14="","",J14)</f>
        <v>0</v>
      </c>
      <c r="K91" s="33"/>
      <c r="L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48"/>
      <c r="S92" s="31"/>
      <c r="T92" s="31"/>
      <c r="U92" s="31"/>
      <c r="V92" s="31"/>
      <c r="W92" s="31"/>
      <c r="X92" s="31"/>
      <c r="Y92" s="31"/>
      <c r="Z92" s="31"/>
      <c r="AA92" s="31"/>
      <c r="AB92" s="31"/>
      <c r="AC92" s="31"/>
      <c r="AD92" s="31"/>
      <c r="AE92" s="31"/>
    </row>
    <row r="93" spans="1:31" s="2" customFormat="1" ht="15.2" customHeight="1">
      <c r="A93" s="31"/>
      <c r="B93" s="32"/>
      <c r="C93" s="26" t="s">
        <v>23</v>
      </c>
      <c r="D93" s="33"/>
      <c r="E93" s="33"/>
      <c r="F93" s="24" t="str">
        <f>E17</f>
        <v xml:space="preserve"> </v>
      </c>
      <c r="G93" s="33"/>
      <c r="H93" s="33"/>
      <c r="I93" s="26" t="s">
        <v>29</v>
      </c>
      <c r="J93" s="29" t="str">
        <f>E23</f>
        <v xml:space="preserve"> </v>
      </c>
      <c r="K93" s="33"/>
      <c r="L93" s="48"/>
      <c r="S93" s="31"/>
      <c r="T93" s="31"/>
      <c r="U93" s="31"/>
      <c r="V93" s="31"/>
      <c r="W93" s="31"/>
      <c r="X93" s="31"/>
      <c r="Y93" s="31"/>
      <c r="Z93" s="31"/>
      <c r="AA93" s="31"/>
      <c r="AB93" s="31"/>
      <c r="AC93" s="31"/>
      <c r="AD93" s="31"/>
      <c r="AE93" s="31"/>
    </row>
    <row r="94" spans="1:31" s="2" customFormat="1" ht="15.2" customHeight="1">
      <c r="A94" s="31"/>
      <c r="B94" s="32"/>
      <c r="C94" s="26" t="s">
        <v>27</v>
      </c>
      <c r="D94" s="33"/>
      <c r="E94" s="33"/>
      <c r="F94" s="24" t="str">
        <f>IF(E20="","",E20)</f>
        <v>Vyplň údaj</v>
      </c>
      <c r="G94" s="33"/>
      <c r="H94" s="33"/>
      <c r="I94" s="26" t="s">
        <v>31</v>
      </c>
      <c r="J94" s="29" t="str">
        <f>E26</f>
        <v xml:space="preserve"> </v>
      </c>
      <c r="K94" s="33"/>
      <c r="L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31" s="2" customFormat="1" ht="29.25" customHeight="1">
      <c r="A96" s="31"/>
      <c r="B96" s="32"/>
      <c r="C96" s="146" t="s">
        <v>161</v>
      </c>
      <c r="D96" s="147"/>
      <c r="E96" s="147"/>
      <c r="F96" s="147"/>
      <c r="G96" s="147"/>
      <c r="H96" s="147"/>
      <c r="I96" s="147"/>
      <c r="J96" s="148" t="s">
        <v>162</v>
      </c>
      <c r="K96" s="147"/>
      <c r="L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48"/>
      <c r="S97" s="31"/>
      <c r="T97" s="31"/>
      <c r="U97" s="31"/>
      <c r="V97" s="31"/>
      <c r="W97" s="31"/>
      <c r="X97" s="31"/>
      <c r="Y97" s="31"/>
      <c r="Z97" s="31"/>
      <c r="AA97" s="31"/>
      <c r="AB97" s="31"/>
      <c r="AC97" s="31"/>
      <c r="AD97" s="31"/>
      <c r="AE97" s="31"/>
    </row>
    <row r="98" spans="1:47" s="2" customFormat="1" ht="22.9" customHeight="1">
      <c r="A98" s="31"/>
      <c r="B98" s="32"/>
      <c r="C98" s="149" t="s">
        <v>163</v>
      </c>
      <c r="D98" s="33"/>
      <c r="E98" s="33"/>
      <c r="F98" s="33"/>
      <c r="G98" s="33"/>
      <c r="H98" s="33"/>
      <c r="I98" s="33"/>
      <c r="J98" s="81">
        <f>J120</f>
        <v>0</v>
      </c>
      <c r="K98" s="33"/>
      <c r="L98" s="48"/>
      <c r="S98" s="31"/>
      <c r="T98" s="31"/>
      <c r="U98" s="31"/>
      <c r="V98" s="31"/>
      <c r="W98" s="31"/>
      <c r="X98" s="31"/>
      <c r="Y98" s="31"/>
      <c r="Z98" s="31"/>
      <c r="AA98" s="31"/>
      <c r="AB98" s="31"/>
      <c r="AC98" s="31"/>
      <c r="AD98" s="31"/>
      <c r="AE98" s="31"/>
      <c r="AU98" s="14" t="s">
        <v>164</v>
      </c>
    </row>
    <row r="99" spans="1:47" s="2" customFormat="1" ht="21.75" customHeight="1">
      <c r="A99" s="31"/>
      <c r="B99" s="32"/>
      <c r="C99" s="33"/>
      <c r="D99" s="33"/>
      <c r="E99" s="33"/>
      <c r="F99" s="33"/>
      <c r="G99" s="33"/>
      <c r="H99" s="33"/>
      <c r="I99" s="33"/>
      <c r="J99" s="33"/>
      <c r="K99" s="33"/>
      <c r="L99" s="48"/>
      <c r="S99" s="31"/>
      <c r="T99" s="31"/>
      <c r="U99" s="31"/>
      <c r="V99" s="31"/>
      <c r="W99" s="31"/>
      <c r="X99" s="31"/>
      <c r="Y99" s="31"/>
      <c r="Z99" s="31"/>
      <c r="AA99" s="31"/>
      <c r="AB99" s="31"/>
      <c r="AC99" s="31"/>
      <c r="AD99" s="31"/>
      <c r="AE99" s="31"/>
    </row>
    <row r="100" spans="1:47" s="2" customFormat="1" ht="6.95" customHeight="1">
      <c r="A100" s="31"/>
      <c r="B100" s="51"/>
      <c r="C100" s="52"/>
      <c r="D100" s="52"/>
      <c r="E100" s="52"/>
      <c r="F100" s="52"/>
      <c r="G100" s="52"/>
      <c r="H100" s="52"/>
      <c r="I100" s="52"/>
      <c r="J100" s="52"/>
      <c r="K100" s="52"/>
      <c r="L100" s="48"/>
      <c r="S100" s="31"/>
      <c r="T100" s="31"/>
      <c r="U100" s="31"/>
      <c r="V100" s="31"/>
      <c r="W100" s="31"/>
      <c r="X100" s="31"/>
      <c r="Y100" s="31"/>
      <c r="Z100" s="31"/>
      <c r="AA100" s="31"/>
      <c r="AB100" s="31"/>
      <c r="AC100" s="31"/>
      <c r="AD100" s="31"/>
      <c r="AE100" s="31"/>
    </row>
    <row r="104" spans="1:47" s="2" customFormat="1" ht="6.95" customHeight="1">
      <c r="A104" s="31"/>
      <c r="B104" s="53"/>
      <c r="C104" s="54"/>
      <c r="D104" s="54"/>
      <c r="E104" s="54"/>
      <c r="F104" s="54"/>
      <c r="G104" s="54"/>
      <c r="H104" s="54"/>
      <c r="I104" s="54"/>
      <c r="J104" s="54"/>
      <c r="K104" s="54"/>
      <c r="L104" s="48"/>
      <c r="S104" s="31"/>
      <c r="T104" s="31"/>
      <c r="U104" s="31"/>
      <c r="V104" s="31"/>
      <c r="W104" s="31"/>
      <c r="X104" s="31"/>
      <c r="Y104" s="31"/>
      <c r="Z104" s="31"/>
      <c r="AA104" s="31"/>
      <c r="AB104" s="31"/>
      <c r="AC104" s="31"/>
      <c r="AD104" s="31"/>
      <c r="AE104" s="31"/>
    </row>
    <row r="105" spans="1:47" s="2" customFormat="1" ht="24.95" customHeight="1">
      <c r="A105" s="31"/>
      <c r="B105" s="32"/>
      <c r="C105" s="20" t="s">
        <v>166</v>
      </c>
      <c r="D105" s="33"/>
      <c r="E105" s="33"/>
      <c r="F105" s="33"/>
      <c r="G105" s="33"/>
      <c r="H105" s="33"/>
      <c r="I105" s="33"/>
      <c r="J105" s="33"/>
      <c r="K105" s="33"/>
      <c r="L105" s="48"/>
      <c r="S105" s="31"/>
      <c r="T105" s="31"/>
      <c r="U105" s="31"/>
      <c r="V105" s="31"/>
      <c r="W105" s="31"/>
      <c r="X105" s="31"/>
      <c r="Y105" s="31"/>
      <c r="Z105" s="31"/>
      <c r="AA105" s="31"/>
      <c r="AB105" s="31"/>
      <c r="AC105" s="31"/>
      <c r="AD105" s="31"/>
      <c r="AE105" s="31"/>
    </row>
    <row r="106" spans="1:47" s="2" customFormat="1" ht="6.95" customHeight="1">
      <c r="A106" s="31"/>
      <c r="B106" s="32"/>
      <c r="C106" s="33"/>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47" s="2" customFormat="1" ht="12" customHeight="1">
      <c r="A107" s="31"/>
      <c r="B107" s="32"/>
      <c r="C107" s="26" t="s">
        <v>16</v>
      </c>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47" s="2" customFormat="1" ht="16.5" customHeight="1">
      <c r="A108" s="31"/>
      <c r="B108" s="32"/>
      <c r="C108" s="33"/>
      <c r="D108" s="33"/>
      <c r="E108" s="273" t="str">
        <f>E7</f>
        <v>Oprava zabezpečovacího zařízení v ŽST Tlumačov</v>
      </c>
      <c r="F108" s="274"/>
      <c r="G108" s="274"/>
      <c r="H108" s="274"/>
      <c r="I108" s="33"/>
      <c r="J108" s="33"/>
      <c r="K108" s="33"/>
      <c r="L108" s="48"/>
      <c r="S108" s="31"/>
      <c r="T108" s="31"/>
      <c r="U108" s="31"/>
      <c r="V108" s="31"/>
      <c r="W108" s="31"/>
      <c r="X108" s="31"/>
      <c r="Y108" s="31"/>
      <c r="Z108" s="31"/>
      <c r="AA108" s="31"/>
      <c r="AB108" s="31"/>
      <c r="AC108" s="31"/>
      <c r="AD108" s="31"/>
      <c r="AE108" s="31"/>
    </row>
    <row r="109" spans="1:47" s="1" customFormat="1" ht="12" customHeight="1">
      <c r="B109" s="18"/>
      <c r="C109" s="26" t="s">
        <v>156</v>
      </c>
      <c r="D109" s="19"/>
      <c r="E109" s="19"/>
      <c r="F109" s="19"/>
      <c r="G109" s="19"/>
      <c r="H109" s="19"/>
      <c r="I109" s="19"/>
      <c r="J109" s="19"/>
      <c r="K109" s="19"/>
      <c r="L109" s="17"/>
    </row>
    <row r="110" spans="1:47" s="2" customFormat="1" ht="16.5" customHeight="1">
      <c r="A110" s="31"/>
      <c r="B110" s="32"/>
      <c r="C110" s="33"/>
      <c r="D110" s="33"/>
      <c r="E110" s="273" t="s">
        <v>910</v>
      </c>
      <c r="F110" s="275"/>
      <c r="G110" s="275"/>
      <c r="H110" s="275"/>
      <c r="I110" s="33"/>
      <c r="J110" s="33"/>
      <c r="K110" s="33"/>
      <c r="L110" s="48"/>
      <c r="S110" s="31"/>
      <c r="T110" s="31"/>
      <c r="U110" s="31"/>
      <c r="V110" s="31"/>
      <c r="W110" s="31"/>
      <c r="X110" s="31"/>
      <c r="Y110" s="31"/>
      <c r="Z110" s="31"/>
      <c r="AA110" s="31"/>
      <c r="AB110" s="31"/>
      <c r="AC110" s="31"/>
      <c r="AD110" s="31"/>
      <c r="AE110" s="31"/>
    </row>
    <row r="111" spans="1:47" s="2" customFormat="1" ht="12" customHeight="1">
      <c r="A111" s="31"/>
      <c r="B111" s="32"/>
      <c r="C111" s="26" t="s">
        <v>158</v>
      </c>
      <c r="D111" s="33"/>
      <c r="E111" s="33"/>
      <c r="F111" s="33"/>
      <c r="G111" s="33"/>
      <c r="H111" s="33"/>
      <c r="I111" s="33"/>
      <c r="J111" s="33"/>
      <c r="K111" s="33"/>
      <c r="L111" s="48"/>
      <c r="S111" s="31"/>
      <c r="T111" s="31"/>
      <c r="U111" s="31"/>
      <c r="V111" s="31"/>
      <c r="W111" s="31"/>
      <c r="X111" s="31"/>
      <c r="Y111" s="31"/>
      <c r="Z111" s="31"/>
      <c r="AA111" s="31"/>
      <c r="AB111" s="31"/>
      <c r="AC111" s="31"/>
      <c r="AD111" s="31"/>
      <c r="AE111" s="31"/>
    </row>
    <row r="112" spans="1:47" s="2" customFormat="1" ht="16.5" customHeight="1">
      <c r="A112" s="31"/>
      <c r="B112" s="32"/>
      <c r="C112" s="33"/>
      <c r="D112" s="33"/>
      <c r="E112" s="221" t="str">
        <f>E11</f>
        <v>PS 03.4 - Úprava kamerového systému</v>
      </c>
      <c r="F112" s="275"/>
      <c r="G112" s="275"/>
      <c r="H112" s="275"/>
      <c r="I112" s="33"/>
      <c r="J112" s="33"/>
      <c r="K112" s="33"/>
      <c r="L112" s="48"/>
      <c r="S112" s="31"/>
      <c r="T112" s="31"/>
      <c r="U112" s="31"/>
      <c r="V112" s="31"/>
      <c r="W112" s="31"/>
      <c r="X112" s="31"/>
      <c r="Y112" s="31"/>
      <c r="Z112" s="31"/>
      <c r="AA112" s="31"/>
      <c r="AB112" s="31"/>
      <c r="AC112" s="31"/>
      <c r="AD112" s="31"/>
      <c r="AE112" s="31"/>
    </row>
    <row r="113" spans="1:65" s="2" customFormat="1" ht="6.95" customHeight="1">
      <c r="A113" s="31"/>
      <c r="B113" s="32"/>
      <c r="C113" s="33"/>
      <c r="D113" s="33"/>
      <c r="E113" s="33"/>
      <c r="F113" s="33"/>
      <c r="G113" s="33"/>
      <c r="H113" s="33"/>
      <c r="I113" s="33"/>
      <c r="J113" s="33"/>
      <c r="K113" s="33"/>
      <c r="L113" s="48"/>
      <c r="S113" s="31"/>
      <c r="T113" s="31"/>
      <c r="U113" s="31"/>
      <c r="V113" s="31"/>
      <c r="W113" s="31"/>
      <c r="X113" s="31"/>
      <c r="Y113" s="31"/>
      <c r="Z113" s="31"/>
      <c r="AA113" s="31"/>
      <c r="AB113" s="31"/>
      <c r="AC113" s="31"/>
      <c r="AD113" s="31"/>
      <c r="AE113" s="31"/>
    </row>
    <row r="114" spans="1:65" s="2" customFormat="1" ht="12" customHeight="1">
      <c r="A114" s="31"/>
      <c r="B114" s="32"/>
      <c r="C114" s="26" t="s">
        <v>20</v>
      </c>
      <c r="D114" s="33"/>
      <c r="E114" s="33"/>
      <c r="F114" s="24" t="str">
        <f>F14</f>
        <v>Tlumačov</v>
      </c>
      <c r="G114" s="33"/>
      <c r="H114" s="33"/>
      <c r="I114" s="26" t="s">
        <v>22</v>
      </c>
      <c r="J114" s="63">
        <f>IF(J14="","",J14)</f>
        <v>0</v>
      </c>
      <c r="K114" s="33"/>
      <c r="L114" s="48"/>
      <c r="S114" s="31"/>
      <c r="T114" s="31"/>
      <c r="U114" s="31"/>
      <c r="V114" s="31"/>
      <c r="W114" s="31"/>
      <c r="X114" s="31"/>
      <c r="Y114" s="31"/>
      <c r="Z114" s="31"/>
      <c r="AA114" s="31"/>
      <c r="AB114" s="31"/>
      <c r="AC114" s="31"/>
      <c r="AD114" s="31"/>
      <c r="AE114" s="31"/>
    </row>
    <row r="115" spans="1:65" s="2" customFormat="1" ht="6.95" customHeight="1">
      <c r="A115" s="31"/>
      <c r="B115" s="32"/>
      <c r="C115" s="33"/>
      <c r="D115" s="33"/>
      <c r="E115" s="33"/>
      <c r="F115" s="33"/>
      <c r="G115" s="33"/>
      <c r="H115" s="33"/>
      <c r="I115" s="33"/>
      <c r="J115" s="33"/>
      <c r="K115" s="33"/>
      <c r="L115" s="48"/>
      <c r="S115" s="31"/>
      <c r="T115" s="31"/>
      <c r="U115" s="31"/>
      <c r="V115" s="31"/>
      <c r="W115" s="31"/>
      <c r="X115" s="31"/>
      <c r="Y115" s="31"/>
      <c r="Z115" s="31"/>
      <c r="AA115" s="31"/>
      <c r="AB115" s="31"/>
      <c r="AC115" s="31"/>
      <c r="AD115" s="31"/>
      <c r="AE115" s="31"/>
    </row>
    <row r="116" spans="1:65" s="2" customFormat="1" ht="15.2" customHeight="1">
      <c r="A116" s="31"/>
      <c r="B116" s="32"/>
      <c r="C116" s="26" t="s">
        <v>23</v>
      </c>
      <c r="D116" s="33"/>
      <c r="E116" s="33"/>
      <c r="F116" s="24" t="str">
        <f>E17</f>
        <v xml:space="preserve"> </v>
      </c>
      <c r="G116" s="33"/>
      <c r="H116" s="33"/>
      <c r="I116" s="26" t="s">
        <v>29</v>
      </c>
      <c r="J116" s="29" t="str">
        <f>E23</f>
        <v xml:space="preserve"> </v>
      </c>
      <c r="K116" s="33"/>
      <c r="L116" s="48"/>
      <c r="S116" s="31"/>
      <c r="T116" s="31"/>
      <c r="U116" s="31"/>
      <c r="V116" s="31"/>
      <c r="W116" s="31"/>
      <c r="X116" s="31"/>
      <c r="Y116" s="31"/>
      <c r="Z116" s="31"/>
      <c r="AA116" s="31"/>
      <c r="AB116" s="31"/>
      <c r="AC116" s="31"/>
      <c r="AD116" s="31"/>
      <c r="AE116" s="31"/>
    </row>
    <row r="117" spans="1:65" s="2" customFormat="1" ht="15.2" customHeight="1">
      <c r="A117" s="31"/>
      <c r="B117" s="32"/>
      <c r="C117" s="26" t="s">
        <v>27</v>
      </c>
      <c r="D117" s="33"/>
      <c r="E117" s="33"/>
      <c r="F117" s="24" t="str">
        <f>IF(E20="","",E20)</f>
        <v>Vyplň údaj</v>
      </c>
      <c r="G117" s="33"/>
      <c r="H117" s="33"/>
      <c r="I117" s="26" t="s">
        <v>31</v>
      </c>
      <c r="J117" s="29" t="str">
        <f>E26</f>
        <v xml:space="preserve"> </v>
      </c>
      <c r="K117" s="33"/>
      <c r="L117" s="48"/>
      <c r="S117" s="31"/>
      <c r="T117" s="31"/>
      <c r="U117" s="31"/>
      <c r="V117" s="31"/>
      <c r="W117" s="31"/>
      <c r="X117" s="31"/>
      <c r="Y117" s="31"/>
      <c r="Z117" s="31"/>
      <c r="AA117" s="31"/>
      <c r="AB117" s="31"/>
      <c r="AC117" s="31"/>
      <c r="AD117" s="31"/>
      <c r="AE117" s="31"/>
    </row>
    <row r="118" spans="1:65" s="2" customFormat="1" ht="10.35" customHeight="1">
      <c r="A118" s="31"/>
      <c r="B118" s="32"/>
      <c r="C118" s="33"/>
      <c r="D118" s="33"/>
      <c r="E118" s="33"/>
      <c r="F118" s="33"/>
      <c r="G118" s="33"/>
      <c r="H118" s="33"/>
      <c r="I118" s="33"/>
      <c r="J118" s="33"/>
      <c r="K118" s="33"/>
      <c r="L118" s="48"/>
      <c r="S118" s="31"/>
      <c r="T118" s="31"/>
      <c r="U118" s="31"/>
      <c r="V118" s="31"/>
      <c r="W118" s="31"/>
      <c r="X118" s="31"/>
      <c r="Y118" s="31"/>
      <c r="Z118" s="31"/>
      <c r="AA118" s="31"/>
      <c r="AB118" s="31"/>
      <c r="AC118" s="31"/>
      <c r="AD118" s="31"/>
      <c r="AE118" s="31"/>
    </row>
    <row r="119" spans="1:65" s="10" customFormat="1" ht="29.25" customHeight="1">
      <c r="A119" s="156"/>
      <c r="B119" s="157"/>
      <c r="C119" s="158" t="s">
        <v>167</v>
      </c>
      <c r="D119" s="159" t="s">
        <v>58</v>
      </c>
      <c r="E119" s="159" t="s">
        <v>54</v>
      </c>
      <c r="F119" s="159" t="s">
        <v>55</v>
      </c>
      <c r="G119" s="159" t="s">
        <v>168</v>
      </c>
      <c r="H119" s="159" t="s">
        <v>169</v>
      </c>
      <c r="I119" s="159" t="s">
        <v>170</v>
      </c>
      <c r="J119" s="159" t="s">
        <v>162</v>
      </c>
      <c r="K119" s="160" t="s">
        <v>171</v>
      </c>
      <c r="L119" s="161"/>
      <c r="M119" s="72" t="s">
        <v>1</v>
      </c>
      <c r="N119" s="73" t="s">
        <v>37</v>
      </c>
      <c r="O119" s="73" t="s">
        <v>172</v>
      </c>
      <c r="P119" s="73" t="s">
        <v>173</v>
      </c>
      <c r="Q119" s="73" t="s">
        <v>174</v>
      </c>
      <c r="R119" s="73" t="s">
        <v>175</v>
      </c>
      <c r="S119" s="73" t="s">
        <v>176</v>
      </c>
      <c r="T119" s="74" t="s">
        <v>177</v>
      </c>
      <c r="U119" s="156"/>
      <c r="V119" s="156"/>
      <c r="W119" s="156"/>
      <c r="X119" s="156"/>
      <c r="Y119" s="156"/>
      <c r="Z119" s="156"/>
      <c r="AA119" s="156"/>
      <c r="AB119" s="156"/>
      <c r="AC119" s="156"/>
      <c r="AD119" s="156"/>
      <c r="AE119" s="156"/>
    </row>
    <row r="120" spans="1:65" s="2" customFormat="1" ht="22.9" customHeight="1">
      <c r="A120" s="31"/>
      <c r="B120" s="32"/>
      <c r="C120" s="79" t="s">
        <v>178</v>
      </c>
      <c r="D120" s="33"/>
      <c r="E120" s="33"/>
      <c r="F120" s="33"/>
      <c r="G120" s="33"/>
      <c r="H120" s="33"/>
      <c r="I120" s="33"/>
      <c r="J120" s="162">
        <f>BK120</f>
        <v>0</v>
      </c>
      <c r="K120" s="33"/>
      <c r="L120" s="36"/>
      <c r="M120" s="75"/>
      <c r="N120" s="163"/>
      <c r="O120" s="76"/>
      <c r="P120" s="164">
        <f>SUM(P121:P212)</f>
        <v>0</v>
      </c>
      <c r="Q120" s="76"/>
      <c r="R120" s="164">
        <f>SUM(R121:R212)</f>
        <v>0</v>
      </c>
      <c r="S120" s="76"/>
      <c r="T120" s="165">
        <f>SUM(T121:T212)</f>
        <v>0</v>
      </c>
      <c r="U120" s="31"/>
      <c r="V120" s="31"/>
      <c r="W120" s="31"/>
      <c r="X120" s="31"/>
      <c r="Y120" s="31"/>
      <c r="Z120" s="31"/>
      <c r="AA120" s="31"/>
      <c r="AB120" s="31"/>
      <c r="AC120" s="31"/>
      <c r="AD120" s="31"/>
      <c r="AE120" s="31"/>
      <c r="AT120" s="14" t="s">
        <v>72</v>
      </c>
      <c r="AU120" s="14" t="s">
        <v>164</v>
      </c>
      <c r="BK120" s="166">
        <f>SUM(BK121:BK212)</f>
        <v>0</v>
      </c>
    </row>
    <row r="121" spans="1:65" s="2" customFormat="1" ht="24">
      <c r="A121" s="31"/>
      <c r="B121" s="32"/>
      <c r="C121" s="167" t="s">
        <v>80</v>
      </c>
      <c r="D121" s="167" t="s">
        <v>179</v>
      </c>
      <c r="E121" s="168" t="s">
        <v>1007</v>
      </c>
      <c r="F121" s="169" t="s">
        <v>1008</v>
      </c>
      <c r="G121" s="170" t="s">
        <v>182</v>
      </c>
      <c r="H121" s="171">
        <v>1</v>
      </c>
      <c r="I121" s="172"/>
      <c r="J121" s="173">
        <f>ROUND(I121*H121,2)</f>
        <v>0</v>
      </c>
      <c r="K121" s="169" t="s">
        <v>183</v>
      </c>
      <c r="L121" s="174"/>
      <c r="M121" s="175" t="s">
        <v>1</v>
      </c>
      <c r="N121" s="176" t="s">
        <v>38</v>
      </c>
      <c r="O121" s="68"/>
      <c r="P121" s="177">
        <f>O121*H121</f>
        <v>0</v>
      </c>
      <c r="Q121" s="177">
        <v>0</v>
      </c>
      <c r="R121" s="177">
        <f>Q121*H121</f>
        <v>0</v>
      </c>
      <c r="S121" s="177">
        <v>0</v>
      </c>
      <c r="T121" s="178">
        <f>S121*H121</f>
        <v>0</v>
      </c>
      <c r="U121" s="31"/>
      <c r="V121" s="31"/>
      <c r="W121" s="31"/>
      <c r="X121" s="31"/>
      <c r="Y121" s="31"/>
      <c r="Z121" s="31"/>
      <c r="AA121" s="31"/>
      <c r="AB121" s="31"/>
      <c r="AC121" s="31"/>
      <c r="AD121" s="31"/>
      <c r="AE121" s="31"/>
      <c r="AR121" s="179" t="s">
        <v>268</v>
      </c>
      <c r="AT121" s="179" t="s">
        <v>179</v>
      </c>
      <c r="AU121" s="179" t="s">
        <v>73</v>
      </c>
      <c r="AY121" s="14" t="s">
        <v>185</v>
      </c>
      <c r="BE121" s="180">
        <f>IF(N121="základní",J121,0)</f>
        <v>0</v>
      </c>
      <c r="BF121" s="180">
        <f>IF(N121="snížená",J121,0)</f>
        <v>0</v>
      </c>
      <c r="BG121" s="180">
        <f>IF(N121="zákl. přenesená",J121,0)</f>
        <v>0</v>
      </c>
      <c r="BH121" s="180">
        <f>IF(N121="sníž. přenesená",J121,0)</f>
        <v>0</v>
      </c>
      <c r="BI121" s="180">
        <f>IF(N121="nulová",J121,0)</f>
        <v>0</v>
      </c>
      <c r="BJ121" s="14" t="s">
        <v>80</v>
      </c>
      <c r="BK121" s="180">
        <f>ROUND(I121*H121,2)</f>
        <v>0</v>
      </c>
      <c r="BL121" s="14" t="s">
        <v>268</v>
      </c>
      <c r="BM121" s="179" t="s">
        <v>1009</v>
      </c>
    </row>
    <row r="122" spans="1:65" s="2" customFormat="1" ht="19.5">
      <c r="A122" s="31"/>
      <c r="B122" s="32"/>
      <c r="C122" s="33"/>
      <c r="D122" s="181" t="s">
        <v>188</v>
      </c>
      <c r="E122" s="33"/>
      <c r="F122" s="182" t="s">
        <v>1008</v>
      </c>
      <c r="G122" s="33"/>
      <c r="H122" s="33"/>
      <c r="I122" s="183"/>
      <c r="J122" s="33"/>
      <c r="K122" s="33"/>
      <c r="L122" s="36"/>
      <c r="M122" s="184"/>
      <c r="N122" s="185"/>
      <c r="O122" s="68"/>
      <c r="P122" s="68"/>
      <c r="Q122" s="68"/>
      <c r="R122" s="68"/>
      <c r="S122" s="68"/>
      <c r="T122" s="69"/>
      <c r="U122" s="31"/>
      <c r="V122" s="31"/>
      <c r="W122" s="31"/>
      <c r="X122" s="31"/>
      <c r="Y122" s="31"/>
      <c r="Z122" s="31"/>
      <c r="AA122" s="31"/>
      <c r="AB122" s="31"/>
      <c r="AC122" s="31"/>
      <c r="AD122" s="31"/>
      <c r="AE122" s="31"/>
      <c r="AT122" s="14" t="s">
        <v>188</v>
      </c>
      <c r="AU122" s="14" t="s">
        <v>73</v>
      </c>
    </row>
    <row r="123" spans="1:65" s="2" customFormat="1" ht="24">
      <c r="A123" s="31"/>
      <c r="B123" s="32"/>
      <c r="C123" s="167" t="s">
        <v>82</v>
      </c>
      <c r="D123" s="167" t="s">
        <v>179</v>
      </c>
      <c r="E123" s="168" t="s">
        <v>1010</v>
      </c>
      <c r="F123" s="169" t="s">
        <v>1011</v>
      </c>
      <c r="G123" s="170" t="s">
        <v>182</v>
      </c>
      <c r="H123" s="171">
        <v>1</v>
      </c>
      <c r="I123" s="172"/>
      <c r="J123" s="173">
        <f>ROUND(I123*H123,2)</f>
        <v>0</v>
      </c>
      <c r="K123" s="169" t="s">
        <v>183</v>
      </c>
      <c r="L123" s="174"/>
      <c r="M123" s="175" t="s">
        <v>1</v>
      </c>
      <c r="N123" s="176" t="s">
        <v>38</v>
      </c>
      <c r="O123" s="68"/>
      <c r="P123" s="177">
        <f>O123*H123</f>
        <v>0</v>
      </c>
      <c r="Q123" s="177">
        <v>0</v>
      </c>
      <c r="R123" s="177">
        <f>Q123*H123</f>
        <v>0</v>
      </c>
      <c r="S123" s="177">
        <v>0</v>
      </c>
      <c r="T123" s="178">
        <f>S123*H123</f>
        <v>0</v>
      </c>
      <c r="U123" s="31"/>
      <c r="V123" s="31"/>
      <c r="W123" s="31"/>
      <c r="X123" s="31"/>
      <c r="Y123" s="31"/>
      <c r="Z123" s="31"/>
      <c r="AA123" s="31"/>
      <c r="AB123" s="31"/>
      <c r="AC123" s="31"/>
      <c r="AD123" s="31"/>
      <c r="AE123" s="31"/>
      <c r="AR123" s="179" t="s">
        <v>268</v>
      </c>
      <c r="AT123" s="179" t="s">
        <v>179</v>
      </c>
      <c r="AU123" s="179" t="s">
        <v>73</v>
      </c>
      <c r="AY123" s="14" t="s">
        <v>185</v>
      </c>
      <c r="BE123" s="180">
        <f>IF(N123="základní",J123,0)</f>
        <v>0</v>
      </c>
      <c r="BF123" s="180">
        <f>IF(N123="snížená",J123,0)</f>
        <v>0</v>
      </c>
      <c r="BG123" s="180">
        <f>IF(N123="zákl. přenesená",J123,0)</f>
        <v>0</v>
      </c>
      <c r="BH123" s="180">
        <f>IF(N123="sníž. přenesená",J123,0)</f>
        <v>0</v>
      </c>
      <c r="BI123" s="180">
        <f>IF(N123="nulová",J123,0)</f>
        <v>0</v>
      </c>
      <c r="BJ123" s="14" t="s">
        <v>80</v>
      </c>
      <c r="BK123" s="180">
        <f>ROUND(I123*H123,2)</f>
        <v>0</v>
      </c>
      <c r="BL123" s="14" t="s">
        <v>268</v>
      </c>
      <c r="BM123" s="179" t="s">
        <v>1012</v>
      </c>
    </row>
    <row r="124" spans="1:65" s="2" customFormat="1" ht="11.25">
      <c r="A124" s="31"/>
      <c r="B124" s="32"/>
      <c r="C124" s="33"/>
      <c r="D124" s="181" t="s">
        <v>188</v>
      </c>
      <c r="E124" s="33"/>
      <c r="F124" s="182" t="s">
        <v>1013</v>
      </c>
      <c r="G124" s="33"/>
      <c r="H124" s="33"/>
      <c r="I124" s="183"/>
      <c r="J124" s="33"/>
      <c r="K124" s="33"/>
      <c r="L124" s="36"/>
      <c r="M124" s="184"/>
      <c r="N124" s="185"/>
      <c r="O124" s="68"/>
      <c r="P124" s="68"/>
      <c r="Q124" s="68"/>
      <c r="R124" s="68"/>
      <c r="S124" s="68"/>
      <c r="T124" s="69"/>
      <c r="U124" s="31"/>
      <c r="V124" s="31"/>
      <c r="W124" s="31"/>
      <c r="X124" s="31"/>
      <c r="Y124" s="31"/>
      <c r="Z124" s="31"/>
      <c r="AA124" s="31"/>
      <c r="AB124" s="31"/>
      <c r="AC124" s="31"/>
      <c r="AD124" s="31"/>
      <c r="AE124" s="31"/>
      <c r="AT124" s="14" t="s">
        <v>188</v>
      </c>
      <c r="AU124" s="14" t="s">
        <v>73</v>
      </c>
    </row>
    <row r="125" spans="1:65" s="2" customFormat="1" ht="36">
      <c r="A125" s="31"/>
      <c r="B125" s="32"/>
      <c r="C125" s="167" t="s">
        <v>192</v>
      </c>
      <c r="D125" s="167" t="s">
        <v>179</v>
      </c>
      <c r="E125" s="168" t="s">
        <v>1014</v>
      </c>
      <c r="F125" s="169" t="s">
        <v>1015</v>
      </c>
      <c r="G125" s="170" t="s">
        <v>182</v>
      </c>
      <c r="H125" s="171">
        <v>1</v>
      </c>
      <c r="I125" s="172"/>
      <c r="J125" s="173">
        <f>ROUND(I125*H125,2)</f>
        <v>0</v>
      </c>
      <c r="K125" s="169" t="s">
        <v>183</v>
      </c>
      <c r="L125" s="174"/>
      <c r="M125" s="175" t="s">
        <v>1</v>
      </c>
      <c r="N125" s="176" t="s">
        <v>38</v>
      </c>
      <c r="O125" s="68"/>
      <c r="P125" s="177">
        <f>O125*H125</f>
        <v>0</v>
      </c>
      <c r="Q125" s="177">
        <v>0</v>
      </c>
      <c r="R125" s="177">
        <f>Q125*H125</f>
        <v>0</v>
      </c>
      <c r="S125" s="177">
        <v>0</v>
      </c>
      <c r="T125" s="178">
        <f>S125*H125</f>
        <v>0</v>
      </c>
      <c r="U125" s="31"/>
      <c r="V125" s="31"/>
      <c r="W125" s="31"/>
      <c r="X125" s="31"/>
      <c r="Y125" s="31"/>
      <c r="Z125" s="31"/>
      <c r="AA125" s="31"/>
      <c r="AB125" s="31"/>
      <c r="AC125" s="31"/>
      <c r="AD125" s="31"/>
      <c r="AE125" s="31"/>
      <c r="AR125" s="179" t="s">
        <v>268</v>
      </c>
      <c r="AT125" s="179" t="s">
        <v>179</v>
      </c>
      <c r="AU125" s="179" t="s">
        <v>73</v>
      </c>
      <c r="AY125" s="14" t="s">
        <v>185</v>
      </c>
      <c r="BE125" s="180">
        <f>IF(N125="základní",J125,0)</f>
        <v>0</v>
      </c>
      <c r="BF125" s="180">
        <f>IF(N125="snížená",J125,0)</f>
        <v>0</v>
      </c>
      <c r="BG125" s="180">
        <f>IF(N125="zákl. přenesená",J125,0)</f>
        <v>0</v>
      </c>
      <c r="BH125" s="180">
        <f>IF(N125="sníž. přenesená",J125,0)</f>
        <v>0</v>
      </c>
      <c r="BI125" s="180">
        <f>IF(N125="nulová",J125,0)</f>
        <v>0</v>
      </c>
      <c r="BJ125" s="14" t="s">
        <v>80</v>
      </c>
      <c r="BK125" s="180">
        <f>ROUND(I125*H125,2)</f>
        <v>0</v>
      </c>
      <c r="BL125" s="14" t="s">
        <v>268</v>
      </c>
      <c r="BM125" s="179" t="s">
        <v>1016</v>
      </c>
    </row>
    <row r="126" spans="1:65" s="2" customFormat="1" ht="11.25">
      <c r="A126" s="31"/>
      <c r="B126" s="32"/>
      <c r="C126" s="33"/>
      <c r="D126" s="181" t="s">
        <v>188</v>
      </c>
      <c r="E126" s="33"/>
      <c r="F126" s="182" t="s">
        <v>1017</v>
      </c>
      <c r="G126" s="33"/>
      <c r="H126" s="33"/>
      <c r="I126" s="183"/>
      <c r="J126" s="33"/>
      <c r="K126" s="33"/>
      <c r="L126" s="36"/>
      <c r="M126" s="184"/>
      <c r="N126" s="185"/>
      <c r="O126" s="68"/>
      <c r="P126" s="68"/>
      <c r="Q126" s="68"/>
      <c r="R126" s="68"/>
      <c r="S126" s="68"/>
      <c r="T126" s="69"/>
      <c r="U126" s="31"/>
      <c r="V126" s="31"/>
      <c r="W126" s="31"/>
      <c r="X126" s="31"/>
      <c r="Y126" s="31"/>
      <c r="Z126" s="31"/>
      <c r="AA126" s="31"/>
      <c r="AB126" s="31"/>
      <c r="AC126" s="31"/>
      <c r="AD126" s="31"/>
      <c r="AE126" s="31"/>
      <c r="AT126" s="14" t="s">
        <v>188</v>
      </c>
      <c r="AU126" s="14" t="s">
        <v>73</v>
      </c>
    </row>
    <row r="127" spans="1:65" s="2" customFormat="1" ht="21.75" customHeight="1">
      <c r="A127" s="31"/>
      <c r="B127" s="32"/>
      <c r="C127" s="167" t="s">
        <v>186</v>
      </c>
      <c r="D127" s="167" t="s">
        <v>179</v>
      </c>
      <c r="E127" s="168" t="s">
        <v>1018</v>
      </c>
      <c r="F127" s="169" t="s">
        <v>1019</v>
      </c>
      <c r="G127" s="170" t="s">
        <v>182</v>
      </c>
      <c r="H127" s="171">
        <v>1</v>
      </c>
      <c r="I127" s="172"/>
      <c r="J127" s="173">
        <f>ROUND(I127*H127,2)</f>
        <v>0</v>
      </c>
      <c r="K127" s="169" t="s">
        <v>183</v>
      </c>
      <c r="L127" s="174"/>
      <c r="M127" s="175" t="s">
        <v>1</v>
      </c>
      <c r="N127" s="176" t="s">
        <v>38</v>
      </c>
      <c r="O127" s="68"/>
      <c r="P127" s="177">
        <f>O127*H127</f>
        <v>0</v>
      </c>
      <c r="Q127" s="177">
        <v>0</v>
      </c>
      <c r="R127" s="177">
        <f>Q127*H127</f>
        <v>0</v>
      </c>
      <c r="S127" s="177">
        <v>0</v>
      </c>
      <c r="T127" s="178">
        <f>S127*H127</f>
        <v>0</v>
      </c>
      <c r="U127" s="31"/>
      <c r="V127" s="31"/>
      <c r="W127" s="31"/>
      <c r="X127" s="31"/>
      <c r="Y127" s="31"/>
      <c r="Z127" s="31"/>
      <c r="AA127" s="31"/>
      <c r="AB127" s="31"/>
      <c r="AC127" s="31"/>
      <c r="AD127" s="31"/>
      <c r="AE127" s="31"/>
      <c r="AR127" s="179" t="s">
        <v>268</v>
      </c>
      <c r="AT127" s="179" t="s">
        <v>179</v>
      </c>
      <c r="AU127" s="179" t="s">
        <v>73</v>
      </c>
      <c r="AY127" s="14" t="s">
        <v>185</v>
      </c>
      <c r="BE127" s="180">
        <f>IF(N127="základní",J127,0)</f>
        <v>0</v>
      </c>
      <c r="BF127" s="180">
        <f>IF(N127="snížená",J127,0)</f>
        <v>0</v>
      </c>
      <c r="BG127" s="180">
        <f>IF(N127="zákl. přenesená",J127,0)</f>
        <v>0</v>
      </c>
      <c r="BH127" s="180">
        <f>IF(N127="sníž. přenesená",J127,0)</f>
        <v>0</v>
      </c>
      <c r="BI127" s="180">
        <f>IF(N127="nulová",J127,0)</f>
        <v>0</v>
      </c>
      <c r="BJ127" s="14" t="s">
        <v>80</v>
      </c>
      <c r="BK127" s="180">
        <f>ROUND(I127*H127,2)</f>
        <v>0</v>
      </c>
      <c r="BL127" s="14" t="s">
        <v>268</v>
      </c>
      <c r="BM127" s="179" t="s">
        <v>1020</v>
      </c>
    </row>
    <row r="128" spans="1:65" s="2" customFormat="1" ht="11.25">
      <c r="A128" s="31"/>
      <c r="B128" s="32"/>
      <c r="C128" s="33"/>
      <c r="D128" s="181" t="s">
        <v>188</v>
      </c>
      <c r="E128" s="33"/>
      <c r="F128" s="182" t="s">
        <v>1021</v>
      </c>
      <c r="G128" s="33"/>
      <c r="H128" s="33"/>
      <c r="I128" s="183"/>
      <c r="J128" s="33"/>
      <c r="K128" s="33"/>
      <c r="L128" s="36"/>
      <c r="M128" s="184"/>
      <c r="N128" s="185"/>
      <c r="O128" s="68"/>
      <c r="P128" s="68"/>
      <c r="Q128" s="68"/>
      <c r="R128" s="68"/>
      <c r="S128" s="68"/>
      <c r="T128" s="69"/>
      <c r="U128" s="31"/>
      <c r="V128" s="31"/>
      <c r="W128" s="31"/>
      <c r="X128" s="31"/>
      <c r="Y128" s="31"/>
      <c r="Z128" s="31"/>
      <c r="AA128" s="31"/>
      <c r="AB128" s="31"/>
      <c r="AC128" s="31"/>
      <c r="AD128" s="31"/>
      <c r="AE128" s="31"/>
      <c r="AT128" s="14" t="s">
        <v>188</v>
      </c>
      <c r="AU128" s="14" t="s">
        <v>73</v>
      </c>
    </row>
    <row r="129" spans="1:65" s="2" customFormat="1" ht="21.75" customHeight="1">
      <c r="A129" s="31"/>
      <c r="B129" s="32"/>
      <c r="C129" s="167" t="s">
        <v>199</v>
      </c>
      <c r="D129" s="167" t="s">
        <v>179</v>
      </c>
      <c r="E129" s="168" t="s">
        <v>1022</v>
      </c>
      <c r="F129" s="169" t="s">
        <v>1023</v>
      </c>
      <c r="G129" s="170" t="s">
        <v>182</v>
      </c>
      <c r="H129" s="171">
        <v>3</v>
      </c>
      <c r="I129" s="172"/>
      <c r="J129" s="173">
        <f>ROUND(I129*H129,2)</f>
        <v>0</v>
      </c>
      <c r="K129" s="169" t="s">
        <v>183</v>
      </c>
      <c r="L129" s="174"/>
      <c r="M129" s="175" t="s">
        <v>1</v>
      </c>
      <c r="N129" s="176" t="s">
        <v>38</v>
      </c>
      <c r="O129" s="68"/>
      <c r="P129" s="177">
        <f>O129*H129</f>
        <v>0</v>
      </c>
      <c r="Q129" s="177">
        <v>0</v>
      </c>
      <c r="R129" s="177">
        <f>Q129*H129</f>
        <v>0</v>
      </c>
      <c r="S129" s="177">
        <v>0</v>
      </c>
      <c r="T129" s="178">
        <f>S129*H129</f>
        <v>0</v>
      </c>
      <c r="U129" s="31"/>
      <c r="V129" s="31"/>
      <c r="W129" s="31"/>
      <c r="X129" s="31"/>
      <c r="Y129" s="31"/>
      <c r="Z129" s="31"/>
      <c r="AA129" s="31"/>
      <c r="AB129" s="31"/>
      <c r="AC129" s="31"/>
      <c r="AD129" s="31"/>
      <c r="AE129" s="31"/>
      <c r="AR129" s="179" t="s">
        <v>268</v>
      </c>
      <c r="AT129" s="179" t="s">
        <v>179</v>
      </c>
      <c r="AU129" s="179" t="s">
        <v>73</v>
      </c>
      <c r="AY129" s="14" t="s">
        <v>185</v>
      </c>
      <c r="BE129" s="180">
        <f>IF(N129="základní",J129,0)</f>
        <v>0</v>
      </c>
      <c r="BF129" s="180">
        <f>IF(N129="snížená",J129,0)</f>
        <v>0</v>
      </c>
      <c r="BG129" s="180">
        <f>IF(N129="zákl. přenesená",J129,0)</f>
        <v>0</v>
      </c>
      <c r="BH129" s="180">
        <f>IF(N129="sníž. přenesená",J129,0)</f>
        <v>0</v>
      </c>
      <c r="BI129" s="180">
        <f>IF(N129="nulová",J129,0)</f>
        <v>0</v>
      </c>
      <c r="BJ129" s="14" t="s">
        <v>80</v>
      </c>
      <c r="BK129" s="180">
        <f>ROUND(I129*H129,2)</f>
        <v>0</v>
      </c>
      <c r="BL129" s="14" t="s">
        <v>268</v>
      </c>
      <c r="BM129" s="179" t="s">
        <v>1024</v>
      </c>
    </row>
    <row r="130" spans="1:65" s="2" customFormat="1" ht="11.25">
      <c r="A130" s="31"/>
      <c r="B130" s="32"/>
      <c r="C130" s="33"/>
      <c r="D130" s="181" t="s">
        <v>188</v>
      </c>
      <c r="E130" s="33"/>
      <c r="F130" s="182" t="s">
        <v>1025</v>
      </c>
      <c r="G130" s="33"/>
      <c r="H130" s="33"/>
      <c r="I130" s="183"/>
      <c r="J130" s="33"/>
      <c r="K130" s="33"/>
      <c r="L130" s="36"/>
      <c r="M130" s="184"/>
      <c r="N130" s="185"/>
      <c r="O130" s="68"/>
      <c r="P130" s="68"/>
      <c r="Q130" s="68"/>
      <c r="R130" s="68"/>
      <c r="S130" s="68"/>
      <c r="T130" s="69"/>
      <c r="U130" s="31"/>
      <c r="V130" s="31"/>
      <c r="W130" s="31"/>
      <c r="X130" s="31"/>
      <c r="Y130" s="31"/>
      <c r="Z130" s="31"/>
      <c r="AA130" s="31"/>
      <c r="AB130" s="31"/>
      <c r="AC130" s="31"/>
      <c r="AD130" s="31"/>
      <c r="AE130" s="31"/>
      <c r="AT130" s="14" t="s">
        <v>188</v>
      </c>
      <c r="AU130" s="14" t="s">
        <v>73</v>
      </c>
    </row>
    <row r="131" spans="1:65" s="2" customFormat="1" ht="24">
      <c r="A131" s="31"/>
      <c r="B131" s="32"/>
      <c r="C131" s="167" t="s">
        <v>203</v>
      </c>
      <c r="D131" s="167" t="s">
        <v>179</v>
      </c>
      <c r="E131" s="168" t="s">
        <v>1026</v>
      </c>
      <c r="F131" s="169" t="s">
        <v>1027</v>
      </c>
      <c r="G131" s="170" t="s">
        <v>182</v>
      </c>
      <c r="H131" s="171">
        <v>3</v>
      </c>
      <c r="I131" s="172"/>
      <c r="J131" s="173">
        <f>ROUND(I131*H131,2)</f>
        <v>0</v>
      </c>
      <c r="K131" s="169" t="s">
        <v>183</v>
      </c>
      <c r="L131" s="174"/>
      <c r="M131" s="175" t="s">
        <v>1</v>
      </c>
      <c r="N131" s="176" t="s">
        <v>38</v>
      </c>
      <c r="O131" s="68"/>
      <c r="P131" s="177">
        <f>O131*H131</f>
        <v>0</v>
      </c>
      <c r="Q131" s="177">
        <v>0</v>
      </c>
      <c r="R131" s="177">
        <f>Q131*H131</f>
        <v>0</v>
      </c>
      <c r="S131" s="177">
        <v>0</v>
      </c>
      <c r="T131" s="178">
        <f>S131*H131</f>
        <v>0</v>
      </c>
      <c r="U131" s="31"/>
      <c r="V131" s="31"/>
      <c r="W131" s="31"/>
      <c r="X131" s="31"/>
      <c r="Y131" s="31"/>
      <c r="Z131" s="31"/>
      <c r="AA131" s="31"/>
      <c r="AB131" s="31"/>
      <c r="AC131" s="31"/>
      <c r="AD131" s="31"/>
      <c r="AE131" s="31"/>
      <c r="AR131" s="179" t="s">
        <v>268</v>
      </c>
      <c r="AT131" s="179" t="s">
        <v>179</v>
      </c>
      <c r="AU131" s="179" t="s">
        <v>73</v>
      </c>
      <c r="AY131" s="14" t="s">
        <v>185</v>
      </c>
      <c r="BE131" s="180">
        <f>IF(N131="základní",J131,0)</f>
        <v>0</v>
      </c>
      <c r="BF131" s="180">
        <f>IF(N131="snížená",J131,0)</f>
        <v>0</v>
      </c>
      <c r="BG131" s="180">
        <f>IF(N131="zákl. přenesená",J131,0)</f>
        <v>0</v>
      </c>
      <c r="BH131" s="180">
        <f>IF(N131="sníž. přenesená",J131,0)</f>
        <v>0</v>
      </c>
      <c r="BI131" s="180">
        <f>IF(N131="nulová",J131,0)</f>
        <v>0</v>
      </c>
      <c r="BJ131" s="14" t="s">
        <v>80</v>
      </c>
      <c r="BK131" s="180">
        <f>ROUND(I131*H131,2)</f>
        <v>0</v>
      </c>
      <c r="BL131" s="14" t="s">
        <v>268</v>
      </c>
      <c r="BM131" s="179" t="s">
        <v>1028</v>
      </c>
    </row>
    <row r="132" spans="1:65" s="2" customFormat="1" ht="19.5">
      <c r="A132" s="31"/>
      <c r="B132" s="32"/>
      <c r="C132" s="33"/>
      <c r="D132" s="181" t="s">
        <v>188</v>
      </c>
      <c r="E132" s="33"/>
      <c r="F132" s="182" t="s">
        <v>1027</v>
      </c>
      <c r="G132" s="33"/>
      <c r="H132" s="33"/>
      <c r="I132" s="183"/>
      <c r="J132" s="33"/>
      <c r="K132" s="33"/>
      <c r="L132" s="36"/>
      <c r="M132" s="184"/>
      <c r="N132" s="185"/>
      <c r="O132" s="68"/>
      <c r="P132" s="68"/>
      <c r="Q132" s="68"/>
      <c r="R132" s="68"/>
      <c r="S132" s="68"/>
      <c r="T132" s="69"/>
      <c r="U132" s="31"/>
      <c r="V132" s="31"/>
      <c r="W132" s="31"/>
      <c r="X132" s="31"/>
      <c r="Y132" s="31"/>
      <c r="Z132" s="31"/>
      <c r="AA132" s="31"/>
      <c r="AB132" s="31"/>
      <c r="AC132" s="31"/>
      <c r="AD132" s="31"/>
      <c r="AE132" s="31"/>
      <c r="AT132" s="14" t="s">
        <v>188</v>
      </c>
      <c r="AU132" s="14" t="s">
        <v>73</v>
      </c>
    </row>
    <row r="133" spans="1:65" s="2" customFormat="1" ht="16.5" customHeight="1">
      <c r="A133" s="31"/>
      <c r="B133" s="32"/>
      <c r="C133" s="167" t="s">
        <v>207</v>
      </c>
      <c r="D133" s="167" t="s">
        <v>179</v>
      </c>
      <c r="E133" s="168" t="s">
        <v>1029</v>
      </c>
      <c r="F133" s="169" t="s">
        <v>1030</v>
      </c>
      <c r="G133" s="170" t="s">
        <v>182</v>
      </c>
      <c r="H133" s="171">
        <v>3</v>
      </c>
      <c r="I133" s="172"/>
      <c r="J133" s="173">
        <f>ROUND(I133*H133,2)</f>
        <v>0</v>
      </c>
      <c r="K133" s="169" t="s">
        <v>183</v>
      </c>
      <c r="L133" s="174"/>
      <c r="M133" s="175" t="s">
        <v>1</v>
      </c>
      <c r="N133" s="176" t="s">
        <v>38</v>
      </c>
      <c r="O133" s="68"/>
      <c r="P133" s="177">
        <f>O133*H133</f>
        <v>0</v>
      </c>
      <c r="Q133" s="177">
        <v>0</v>
      </c>
      <c r="R133" s="177">
        <f>Q133*H133</f>
        <v>0</v>
      </c>
      <c r="S133" s="177">
        <v>0</v>
      </c>
      <c r="T133" s="178">
        <f>S133*H133</f>
        <v>0</v>
      </c>
      <c r="U133" s="31"/>
      <c r="V133" s="31"/>
      <c r="W133" s="31"/>
      <c r="X133" s="31"/>
      <c r="Y133" s="31"/>
      <c r="Z133" s="31"/>
      <c r="AA133" s="31"/>
      <c r="AB133" s="31"/>
      <c r="AC133" s="31"/>
      <c r="AD133" s="31"/>
      <c r="AE133" s="31"/>
      <c r="AR133" s="179" t="s">
        <v>268</v>
      </c>
      <c r="AT133" s="179" t="s">
        <v>179</v>
      </c>
      <c r="AU133" s="179" t="s">
        <v>73</v>
      </c>
      <c r="AY133" s="14" t="s">
        <v>185</v>
      </c>
      <c r="BE133" s="180">
        <f>IF(N133="základní",J133,0)</f>
        <v>0</v>
      </c>
      <c r="BF133" s="180">
        <f>IF(N133="snížená",J133,0)</f>
        <v>0</v>
      </c>
      <c r="BG133" s="180">
        <f>IF(N133="zákl. přenesená",J133,0)</f>
        <v>0</v>
      </c>
      <c r="BH133" s="180">
        <f>IF(N133="sníž. přenesená",J133,0)</f>
        <v>0</v>
      </c>
      <c r="BI133" s="180">
        <f>IF(N133="nulová",J133,0)</f>
        <v>0</v>
      </c>
      <c r="BJ133" s="14" t="s">
        <v>80</v>
      </c>
      <c r="BK133" s="180">
        <f>ROUND(I133*H133,2)</f>
        <v>0</v>
      </c>
      <c r="BL133" s="14" t="s">
        <v>268</v>
      </c>
      <c r="BM133" s="179" t="s">
        <v>1031</v>
      </c>
    </row>
    <row r="134" spans="1:65" s="2" customFormat="1" ht="11.25">
      <c r="A134" s="31"/>
      <c r="B134" s="32"/>
      <c r="C134" s="33"/>
      <c r="D134" s="181" t="s">
        <v>188</v>
      </c>
      <c r="E134" s="33"/>
      <c r="F134" s="182" t="s">
        <v>1032</v>
      </c>
      <c r="G134" s="33"/>
      <c r="H134" s="33"/>
      <c r="I134" s="183"/>
      <c r="J134" s="33"/>
      <c r="K134" s="33"/>
      <c r="L134" s="36"/>
      <c r="M134" s="184"/>
      <c r="N134" s="185"/>
      <c r="O134" s="68"/>
      <c r="P134" s="68"/>
      <c r="Q134" s="68"/>
      <c r="R134" s="68"/>
      <c r="S134" s="68"/>
      <c r="T134" s="69"/>
      <c r="U134" s="31"/>
      <c r="V134" s="31"/>
      <c r="W134" s="31"/>
      <c r="X134" s="31"/>
      <c r="Y134" s="31"/>
      <c r="Z134" s="31"/>
      <c r="AA134" s="31"/>
      <c r="AB134" s="31"/>
      <c r="AC134" s="31"/>
      <c r="AD134" s="31"/>
      <c r="AE134" s="31"/>
      <c r="AT134" s="14" t="s">
        <v>188</v>
      </c>
      <c r="AU134" s="14" t="s">
        <v>73</v>
      </c>
    </row>
    <row r="135" spans="1:65" s="2" customFormat="1" ht="24">
      <c r="A135" s="31"/>
      <c r="B135" s="32"/>
      <c r="C135" s="167" t="s">
        <v>184</v>
      </c>
      <c r="D135" s="167" t="s">
        <v>179</v>
      </c>
      <c r="E135" s="168" t="s">
        <v>1033</v>
      </c>
      <c r="F135" s="169" t="s">
        <v>1034</v>
      </c>
      <c r="G135" s="170" t="s">
        <v>182</v>
      </c>
      <c r="H135" s="171">
        <v>3</v>
      </c>
      <c r="I135" s="172"/>
      <c r="J135" s="173">
        <f>ROUND(I135*H135,2)</f>
        <v>0</v>
      </c>
      <c r="K135" s="169" t="s">
        <v>183</v>
      </c>
      <c r="L135" s="174"/>
      <c r="M135" s="175" t="s">
        <v>1</v>
      </c>
      <c r="N135" s="176" t="s">
        <v>38</v>
      </c>
      <c r="O135" s="68"/>
      <c r="P135" s="177">
        <f>O135*H135</f>
        <v>0</v>
      </c>
      <c r="Q135" s="177">
        <v>0</v>
      </c>
      <c r="R135" s="177">
        <f>Q135*H135</f>
        <v>0</v>
      </c>
      <c r="S135" s="177">
        <v>0</v>
      </c>
      <c r="T135" s="178">
        <f>S135*H135</f>
        <v>0</v>
      </c>
      <c r="U135" s="31"/>
      <c r="V135" s="31"/>
      <c r="W135" s="31"/>
      <c r="X135" s="31"/>
      <c r="Y135" s="31"/>
      <c r="Z135" s="31"/>
      <c r="AA135" s="31"/>
      <c r="AB135" s="31"/>
      <c r="AC135" s="31"/>
      <c r="AD135" s="31"/>
      <c r="AE135" s="31"/>
      <c r="AR135" s="179" t="s">
        <v>268</v>
      </c>
      <c r="AT135" s="179" t="s">
        <v>179</v>
      </c>
      <c r="AU135" s="179" t="s">
        <v>73</v>
      </c>
      <c r="AY135" s="14" t="s">
        <v>185</v>
      </c>
      <c r="BE135" s="180">
        <f>IF(N135="základní",J135,0)</f>
        <v>0</v>
      </c>
      <c r="BF135" s="180">
        <f>IF(N135="snížená",J135,0)</f>
        <v>0</v>
      </c>
      <c r="BG135" s="180">
        <f>IF(N135="zákl. přenesená",J135,0)</f>
        <v>0</v>
      </c>
      <c r="BH135" s="180">
        <f>IF(N135="sníž. přenesená",J135,0)</f>
        <v>0</v>
      </c>
      <c r="BI135" s="180">
        <f>IF(N135="nulová",J135,0)</f>
        <v>0</v>
      </c>
      <c r="BJ135" s="14" t="s">
        <v>80</v>
      </c>
      <c r="BK135" s="180">
        <f>ROUND(I135*H135,2)</f>
        <v>0</v>
      </c>
      <c r="BL135" s="14" t="s">
        <v>268</v>
      </c>
      <c r="BM135" s="179" t="s">
        <v>1035</v>
      </c>
    </row>
    <row r="136" spans="1:65" s="2" customFormat="1" ht="19.5">
      <c r="A136" s="31"/>
      <c r="B136" s="32"/>
      <c r="C136" s="33"/>
      <c r="D136" s="181" t="s">
        <v>188</v>
      </c>
      <c r="E136" s="33"/>
      <c r="F136" s="182" t="s">
        <v>1036</v>
      </c>
      <c r="G136" s="33"/>
      <c r="H136" s="33"/>
      <c r="I136" s="183"/>
      <c r="J136" s="33"/>
      <c r="K136" s="33"/>
      <c r="L136" s="36"/>
      <c r="M136" s="184"/>
      <c r="N136" s="185"/>
      <c r="O136" s="68"/>
      <c r="P136" s="68"/>
      <c r="Q136" s="68"/>
      <c r="R136" s="68"/>
      <c r="S136" s="68"/>
      <c r="T136" s="69"/>
      <c r="U136" s="31"/>
      <c r="V136" s="31"/>
      <c r="W136" s="31"/>
      <c r="X136" s="31"/>
      <c r="Y136" s="31"/>
      <c r="Z136" s="31"/>
      <c r="AA136" s="31"/>
      <c r="AB136" s="31"/>
      <c r="AC136" s="31"/>
      <c r="AD136" s="31"/>
      <c r="AE136" s="31"/>
      <c r="AT136" s="14" t="s">
        <v>188</v>
      </c>
      <c r="AU136" s="14" t="s">
        <v>73</v>
      </c>
    </row>
    <row r="137" spans="1:65" s="2" customFormat="1" ht="36">
      <c r="A137" s="31"/>
      <c r="B137" s="32"/>
      <c r="C137" s="167" t="s">
        <v>214</v>
      </c>
      <c r="D137" s="167" t="s">
        <v>179</v>
      </c>
      <c r="E137" s="168" t="s">
        <v>1037</v>
      </c>
      <c r="F137" s="169" t="s">
        <v>1038</v>
      </c>
      <c r="G137" s="170" t="s">
        <v>182</v>
      </c>
      <c r="H137" s="171">
        <v>3</v>
      </c>
      <c r="I137" s="172"/>
      <c r="J137" s="173">
        <f>ROUND(I137*H137,2)</f>
        <v>0</v>
      </c>
      <c r="K137" s="169" t="s">
        <v>183</v>
      </c>
      <c r="L137" s="174"/>
      <c r="M137" s="175" t="s">
        <v>1</v>
      </c>
      <c r="N137" s="176" t="s">
        <v>38</v>
      </c>
      <c r="O137" s="68"/>
      <c r="P137" s="177">
        <f>O137*H137</f>
        <v>0</v>
      </c>
      <c r="Q137" s="177">
        <v>0</v>
      </c>
      <c r="R137" s="177">
        <f>Q137*H137</f>
        <v>0</v>
      </c>
      <c r="S137" s="177">
        <v>0</v>
      </c>
      <c r="T137" s="178">
        <f>S137*H137</f>
        <v>0</v>
      </c>
      <c r="U137" s="31"/>
      <c r="V137" s="31"/>
      <c r="W137" s="31"/>
      <c r="X137" s="31"/>
      <c r="Y137" s="31"/>
      <c r="Z137" s="31"/>
      <c r="AA137" s="31"/>
      <c r="AB137" s="31"/>
      <c r="AC137" s="31"/>
      <c r="AD137" s="31"/>
      <c r="AE137" s="31"/>
      <c r="AR137" s="179" t="s">
        <v>268</v>
      </c>
      <c r="AT137" s="179" t="s">
        <v>179</v>
      </c>
      <c r="AU137" s="179" t="s">
        <v>73</v>
      </c>
      <c r="AY137" s="14" t="s">
        <v>185</v>
      </c>
      <c r="BE137" s="180">
        <f>IF(N137="základní",J137,0)</f>
        <v>0</v>
      </c>
      <c r="BF137" s="180">
        <f>IF(N137="snížená",J137,0)</f>
        <v>0</v>
      </c>
      <c r="BG137" s="180">
        <f>IF(N137="zákl. přenesená",J137,0)</f>
        <v>0</v>
      </c>
      <c r="BH137" s="180">
        <f>IF(N137="sníž. přenesená",J137,0)</f>
        <v>0</v>
      </c>
      <c r="BI137" s="180">
        <f>IF(N137="nulová",J137,0)</f>
        <v>0</v>
      </c>
      <c r="BJ137" s="14" t="s">
        <v>80</v>
      </c>
      <c r="BK137" s="180">
        <f>ROUND(I137*H137,2)</f>
        <v>0</v>
      </c>
      <c r="BL137" s="14" t="s">
        <v>268</v>
      </c>
      <c r="BM137" s="179" t="s">
        <v>1039</v>
      </c>
    </row>
    <row r="138" spans="1:65" s="2" customFormat="1" ht="19.5">
      <c r="A138" s="31"/>
      <c r="B138" s="32"/>
      <c r="C138" s="33"/>
      <c r="D138" s="181" t="s">
        <v>188</v>
      </c>
      <c r="E138" s="33"/>
      <c r="F138" s="182" t="s">
        <v>1040</v>
      </c>
      <c r="G138" s="33"/>
      <c r="H138" s="33"/>
      <c r="I138" s="183"/>
      <c r="J138" s="33"/>
      <c r="K138" s="33"/>
      <c r="L138" s="36"/>
      <c r="M138" s="184"/>
      <c r="N138" s="185"/>
      <c r="O138" s="68"/>
      <c r="P138" s="68"/>
      <c r="Q138" s="68"/>
      <c r="R138" s="68"/>
      <c r="S138" s="68"/>
      <c r="T138" s="69"/>
      <c r="U138" s="31"/>
      <c r="V138" s="31"/>
      <c r="W138" s="31"/>
      <c r="X138" s="31"/>
      <c r="Y138" s="31"/>
      <c r="Z138" s="31"/>
      <c r="AA138" s="31"/>
      <c r="AB138" s="31"/>
      <c r="AC138" s="31"/>
      <c r="AD138" s="31"/>
      <c r="AE138" s="31"/>
      <c r="AT138" s="14" t="s">
        <v>188</v>
      </c>
      <c r="AU138" s="14" t="s">
        <v>73</v>
      </c>
    </row>
    <row r="139" spans="1:65" s="2" customFormat="1" ht="16.5" customHeight="1">
      <c r="A139" s="31"/>
      <c r="B139" s="32"/>
      <c r="C139" s="167" t="s">
        <v>218</v>
      </c>
      <c r="D139" s="167" t="s">
        <v>179</v>
      </c>
      <c r="E139" s="168" t="s">
        <v>1041</v>
      </c>
      <c r="F139" s="169" t="s">
        <v>1042</v>
      </c>
      <c r="G139" s="170" t="s">
        <v>182</v>
      </c>
      <c r="H139" s="171">
        <v>3</v>
      </c>
      <c r="I139" s="172"/>
      <c r="J139" s="173">
        <f>ROUND(I139*H139,2)</f>
        <v>0</v>
      </c>
      <c r="K139" s="169" t="s">
        <v>183</v>
      </c>
      <c r="L139" s="174"/>
      <c r="M139" s="175" t="s">
        <v>1</v>
      </c>
      <c r="N139" s="176" t="s">
        <v>38</v>
      </c>
      <c r="O139" s="68"/>
      <c r="P139" s="177">
        <f>O139*H139</f>
        <v>0</v>
      </c>
      <c r="Q139" s="177">
        <v>0</v>
      </c>
      <c r="R139" s="177">
        <f>Q139*H139</f>
        <v>0</v>
      </c>
      <c r="S139" s="177">
        <v>0</v>
      </c>
      <c r="T139" s="178">
        <f>S139*H139</f>
        <v>0</v>
      </c>
      <c r="U139" s="31"/>
      <c r="V139" s="31"/>
      <c r="W139" s="31"/>
      <c r="X139" s="31"/>
      <c r="Y139" s="31"/>
      <c r="Z139" s="31"/>
      <c r="AA139" s="31"/>
      <c r="AB139" s="31"/>
      <c r="AC139" s="31"/>
      <c r="AD139" s="31"/>
      <c r="AE139" s="31"/>
      <c r="AR139" s="179" t="s">
        <v>268</v>
      </c>
      <c r="AT139" s="179" t="s">
        <v>179</v>
      </c>
      <c r="AU139" s="179" t="s">
        <v>73</v>
      </c>
      <c r="AY139" s="14" t="s">
        <v>185</v>
      </c>
      <c r="BE139" s="180">
        <f>IF(N139="základní",J139,0)</f>
        <v>0</v>
      </c>
      <c r="BF139" s="180">
        <f>IF(N139="snížená",J139,0)</f>
        <v>0</v>
      </c>
      <c r="BG139" s="180">
        <f>IF(N139="zákl. přenesená",J139,0)</f>
        <v>0</v>
      </c>
      <c r="BH139" s="180">
        <f>IF(N139="sníž. přenesená",J139,0)</f>
        <v>0</v>
      </c>
      <c r="BI139" s="180">
        <f>IF(N139="nulová",J139,0)</f>
        <v>0</v>
      </c>
      <c r="BJ139" s="14" t="s">
        <v>80</v>
      </c>
      <c r="BK139" s="180">
        <f>ROUND(I139*H139,2)</f>
        <v>0</v>
      </c>
      <c r="BL139" s="14" t="s">
        <v>268</v>
      </c>
      <c r="BM139" s="179" t="s">
        <v>1043</v>
      </c>
    </row>
    <row r="140" spans="1:65" s="2" customFormat="1" ht="11.25">
      <c r="A140" s="31"/>
      <c r="B140" s="32"/>
      <c r="C140" s="33"/>
      <c r="D140" s="181" t="s">
        <v>188</v>
      </c>
      <c r="E140" s="33"/>
      <c r="F140" s="182" t="s">
        <v>1042</v>
      </c>
      <c r="G140" s="33"/>
      <c r="H140" s="33"/>
      <c r="I140" s="183"/>
      <c r="J140" s="33"/>
      <c r="K140" s="33"/>
      <c r="L140" s="36"/>
      <c r="M140" s="184"/>
      <c r="N140" s="185"/>
      <c r="O140" s="68"/>
      <c r="P140" s="68"/>
      <c r="Q140" s="68"/>
      <c r="R140" s="68"/>
      <c r="S140" s="68"/>
      <c r="T140" s="69"/>
      <c r="U140" s="31"/>
      <c r="V140" s="31"/>
      <c r="W140" s="31"/>
      <c r="X140" s="31"/>
      <c r="Y140" s="31"/>
      <c r="Z140" s="31"/>
      <c r="AA140" s="31"/>
      <c r="AB140" s="31"/>
      <c r="AC140" s="31"/>
      <c r="AD140" s="31"/>
      <c r="AE140" s="31"/>
      <c r="AT140" s="14" t="s">
        <v>188</v>
      </c>
      <c r="AU140" s="14" t="s">
        <v>73</v>
      </c>
    </row>
    <row r="141" spans="1:65" s="2" customFormat="1" ht="16.5" customHeight="1">
      <c r="A141" s="31"/>
      <c r="B141" s="32"/>
      <c r="C141" s="167" t="s">
        <v>222</v>
      </c>
      <c r="D141" s="167" t="s">
        <v>179</v>
      </c>
      <c r="E141" s="168" t="s">
        <v>944</v>
      </c>
      <c r="F141" s="169" t="s">
        <v>1044</v>
      </c>
      <c r="G141" s="170" t="s">
        <v>182</v>
      </c>
      <c r="H141" s="171">
        <v>3</v>
      </c>
      <c r="I141" s="172"/>
      <c r="J141" s="173">
        <f>ROUND(I141*H141,2)</f>
        <v>0</v>
      </c>
      <c r="K141" s="169" t="s">
        <v>183</v>
      </c>
      <c r="L141" s="174"/>
      <c r="M141" s="175" t="s">
        <v>1</v>
      </c>
      <c r="N141" s="176" t="s">
        <v>38</v>
      </c>
      <c r="O141" s="68"/>
      <c r="P141" s="177">
        <f>O141*H141</f>
        <v>0</v>
      </c>
      <c r="Q141" s="177">
        <v>0</v>
      </c>
      <c r="R141" s="177">
        <f>Q141*H141</f>
        <v>0</v>
      </c>
      <c r="S141" s="177">
        <v>0</v>
      </c>
      <c r="T141" s="178">
        <f>S141*H141</f>
        <v>0</v>
      </c>
      <c r="U141" s="31"/>
      <c r="V141" s="31"/>
      <c r="W141" s="31"/>
      <c r="X141" s="31"/>
      <c r="Y141" s="31"/>
      <c r="Z141" s="31"/>
      <c r="AA141" s="31"/>
      <c r="AB141" s="31"/>
      <c r="AC141" s="31"/>
      <c r="AD141" s="31"/>
      <c r="AE141" s="31"/>
      <c r="AR141" s="179" t="s">
        <v>268</v>
      </c>
      <c r="AT141" s="179" t="s">
        <v>179</v>
      </c>
      <c r="AU141" s="179" t="s">
        <v>73</v>
      </c>
      <c r="AY141" s="14" t="s">
        <v>185</v>
      </c>
      <c r="BE141" s="180">
        <f>IF(N141="základní",J141,0)</f>
        <v>0</v>
      </c>
      <c r="BF141" s="180">
        <f>IF(N141="snížená",J141,0)</f>
        <v>0</v>
      </c>
      <c r="BG141" s="180">
        <f>IF(N141="zákl. přenesená",J141,0)</f>
        <v>0</v>
      </c>
      <c r="BH141" s="180">
        <f>IF(N141="sníž. přenesená",J141,0)</f>
        <v>0</v>
      </c>
      <c r="BI141" s="180">
        <f>IF(N141="nulová",J141,0)</f>
        <v>0</v>
      </c>
      <c r="BJ141" s="14" t="s">
        <v>80</v>
      </c>
      <c r="BK141" s="180">
        <f>ROUND(I141*H141,2)</f>
        <v>0</v>
      </c>
      <c r="BL141" s="14" t="s">
        <v>268</v>
      </c>
      <c r="BM141" s="179" t="s">
        <v>1045</v>
      </c>
    </row>
    <row r="142" spans="1:65" s="2" customFormat="1" ht="11.25">
      <c r="A142" s="31"/>
      <c r="B142" s="32"/>
      <c r="C142" s="33"/>
      <c r="D142" s="181" t="s">
        <v>188</v>
      </c>
      <c r="E142" s="33"/>
      <c r="F142" s="182" t="s">
        <v>1046</v>
      </c>
      <c r="G142" s="33"/>
      <c r="H142" s="33"/>
      <c r="I142" s="183"/>
      <c r="J142" s="33"/>
      <c r="K142" s="33"/>
      <c r="L142" s="36"/>
      <c r="M142" s="184"/>
      <c r="N142" s="185"/>
      <c r="O142" s="68"/>
      <c r="P142" s="68"/>
      <c r="Q142" s="68"/>
      <c r="R142" s="68"/>
      <c r="S142" s="68"/>
      <c r="T142" s="69"/>
      <c r="U142" s="31"/>
      <c r="V142" s="31"/>
      <c r="W142" s="31"/>
      <c r="X142" s="31"/>
      <c r="Y142" s="31"/>
      <c r="Z142" s="31"/>
      <c r="AA142" s="31"/>
      <c r="AB142" s="31"/>
      <c r="AC142" s="31"/>
      <c r="AD142" s="31"/>
      <c r="AE142" s="31"/>
      <c r="AT142" s="14" t="s">
        <v>188</v>
      </c>
      <c r="AU142" s="14" t="s">
        <v>73</v>
      </c>
    </row>
    <row r="143" spans="1:65" s="2" customFormat="1" ht="16.5" customHeight="1">
      <c r="A143" s="31"/>
      <c r="B143" s="32"/>
      <c r="C143" s="167" t="s">
        <v>226</v>
      </c>
      <c r="D143" s="167" t="s">
        <v>179</v>
      </c>
      <c r="E143" s="168" t="s">
        <v>1047</v>
      </c>
      <c r="F143" s="169" t="s">
        <v>1048</v>
      </c>
      <c r="G143" s="170" t="s">
        <v>182</v>
      </c>
      <c r="H143" s="171">
        <v>3</v>
      </c>
      <c r="I143" s="172"/>
      <c r="J143" s="173">
        <f>ROUND(I143*H143,2)</f>
        <v>0</v>
      </c>
      <c r="K143" s="169" t="s">
        <v>183</v>
      </c>
      <c r="L143" s="174"/>
      <c r="M143" s="175" t="s">
        <v>1</v>
      </c>
      <c r="N143" s="176" t="s">
        <v>38</v>
      </c>
      <c r="O143" s="68"/>
      <c r="P143" s="177">
        <f>O143*H143</f>
        <v>0</v>
      </c>
      <c r="Q143" s="177">
        <v>0</v>
      </c>
      <c r="R143" s="177">
        <f>Q143*H143</f>
        <v>0</v>
      </c>
      <c r="S143" s="177">
        <v>0</v>
      </c>
      <c r="T143" s="178">
        <f>S143*H143</f>
        <v>0</v>
      </c>
      <c r="U143" s="31"/>
      <c r="V143" s="31"/>
      <c r="W143" s="31"/>
      <c r="X143" s="31"/>
      <c r="Y143" s="31"/>
      <c r="Z143" s="31"/>
      <c r="AA143" s="31"/>
      <c r="AB143" s="31"/>
      <c r="AC143" s="31"/>
      <c r="AD143" s="31"/>
      <c r="AE143" s="31"/>
      <c r="AR143" s="179" t="s">
        <v>268</v>
      </c>
      <c r="AT143" s="179" t="s">
        <v>179</v>
      </c>
      <c r="AU143" s="179" t="s">
        <v>73</v>
      </c>
      <c r="AY143" s="14" t="s">
        <v>185</v>
      </c>
      <c r="BE143" s="180">
        <f>IF(N143="základní",J143,0)</f>
        <v>0</v>
      </c>
      <c r="BF143" s="180">
        <f>IF(N143="snížená",J143,0)</f>
        <v>0</v>
      </c>
      <c r="BG143" s="180">
        <f>IF(N143="zákl. přenesená",J143,0)</f>
        <v>0</v>
      </c>
      <c r="BH143" s="180">
        <f>IF(N143="sníž. přenesená",J143,0)</f>
        <v>0</v>
      </c>
      <c r="BI143" s="180">
        <f>IF(N143="nulová",J143,0)</f>
        <v>0</v>
      </c>
      <c r="BJ143" s="14" t="s">
        <v>80</v>
      </c>
      <c r="BK143" s="180">
        <f>ROUND(I143*H143,2)</f>
        <v>0</v>
      </c>
      <c r="BL143" s="14" t="s">
        <v>268</v>
      </c>
      <c r="BM143" s="179" t="s">
        <v>1049</v>
      </c>
    </row>
    <row r="144" spans="1:65" s="2" customFormat="1" ht="11.25">
      <c r="A144" s="31"/>
      <c r="B144" s="32"/>
      <c r="C144" s="33"/>
      <c r="D144" s="181" t="s">
        <v>188</v>
      </c>
      <c r="E144" s="33"/>
      <c r="F144" s="182" t="s">
        <v>1048</v>
      </c>
      <c r="G144" s="33"/>
      <c r="H144" s="33"/>
      <c r="I144" s="183"/>
      <c r="J144" s="33"/>
      <c r="K144" s="33"/>
      <c r="L144" s="36"/>
      <c r="M144" s="184"/>
      <c r="N144" s="185"/>
      <c r="O144" s="68"/>
      <c r="P144" s="68"/>
      <c r="Q144" s="68"/>
      <c r="R144" s="68"/>
      <c r="S144" s="68"/>
      <c r="T144" s="69"/>
      <c r="U144" s="31"/>
      <c r="V144" s="31"/>
      <c r="W144" s="31"/>
      <c r="X144" s="31"/>
      <c r="Y144" s="31"/>
      <c r="Z144" s="31"/>
      <c r="AA144" s="31"/>
      <c r="AB144" s="31"/>
      <c r="AC144" s="31"/>
      <c r="AD144" s="31"/>
      <c r="AE144" s="31"/>
      <c r="AT144" s="14" t="s">
        <v>188</v>
      </c>
      <c r="AU144" s="14" t="s">
        <v>73</v>
      </c>
    </row>
    <row r="145" spans="1:65" s="2" customFormat="1" ht="16.5" customHeight="1">
      <c r="A145" s="31"/>
      <c r="B145" s="32"/>
      <c r="C145" s="167" t="s">
        <v>230</v>
      </c>
      <c r="D145" s="167" t="s">
        <v>179</v>
      </c>
      <c r="E145" s="168" t="s">
        <v>1050</v>
      </c>
      <c r="F145" s="169" t="s">
        <v>1051</v>
      </c>
      <c r="G145" s="170" t="s">
        <v>182</v>
      </c>
      <c r="H145" s="171">
        <v>3</v>
      </c>
      <c r="I145" s="172"/>
      <c r="J145" s="173">
        <f>ROUND(I145*H145,2)</f>
        <v>0</v>
      </c>
      <c r="K145" s="169" t="s">
        <v>183</v>
      </c>
      <c r="L145" s="174"/>
      <c r="M145" s="175" t="s">
        <v>1</v>
      </c>
      <c r="N145" s="176" t="s">
        <v>38</v>
      </c>
      <c r="O145" s="68"/>
      <c r="P145" s="177">
        <f>O145*H145</f>
        <v>0</v>
      </c>
      <c r="Q145" s="177">
        <v>0</v>
      </c>
      <c r="R145" s="177">
        <f>Q145*H145</f>
        <v>0</v>
      </c>
      <c r="S145" s="177">
        <v>0</v>
      </c>
      <c r="T145" s="178">
        <f>S145*H145</f>
        <v>0</v>
      </c>
      <c r="U145" s="31"/>
      <c r="V145" s="31"/>
      <c r="W145" s="31"/>
      <c r="X145" s="31"/>
      <c r="Y145" s="31"/>
      <c r="Z145" s="31"/>
      <c r="AA145" s="31"/>
      <c r="AB145" s="31"/>
      <c r="AC145" s="31"/>
      <c r="AD145" s="31"/>
      <c r="AE145" s="31"/>
      <c r="AR145" s="179" t="s">
        <v>268</v>
      </c>
      <c r="AT145" s="179" t="s">
        <v>179</v>
      </c>
      <c r="AU145" s="179" t="s">
        <v>73</v>
      </c>
      <c r="AY145" s="14" t="s">
        <v>185</v>
      </c>
      <c r="BE145" s="180">
        <f>IF(N145="základní",J145,0)</f>
        <v>0</v>
      </c>
      <c r="BF145" s="180">
        <f>IF(N145="snížená",J145,0)</f>
        <v>0</v>
      </c>
      <c r="BG145" s="180">
        <f>IF(N145="zákl. přenesená",J145,0)</f>
        <v>0</v>
      </c>
      <c r="BH145" s="180">
        <f>IF(N145="sníž. přenesená",J145,0)</f>
        <v>0</v>
      </c>
      <c r="BI145" s="180">
        <f>IF(N145="nulová",J145,0)</f>
        <v>0</v>
      </c>
      <c r="BJ145" s="14" t="s">
        <v>80</v>
      </c>
      <c r="BK145" s="180">
        <f>ROUND(I145*H145,2)</f>
        <v>0</v>
      </c>
      <c r="BL145" s="14" t="s">
        <v>268</v>
      </c>
      <c r="BM145" s="179" t="s">
        <v>1052</v>
      </c>
    </row>
    <row r="146" spans="1:65" s="2" customFormat="1" ht="11.25">
      <c r="A146" s="31"/>
      <c r="B146" s="32"/>
      <c r="C146" s="33"/>
      <c r="D146" s="181" t="s">
        <v>188</v>
      </c>
      <c r="E146" s="33"/>
      <c r="F146" s="182" t="s">
        <v>1053</v>
      </c>
      <c r="G146" s="33"/>
      <c r="H146" s="33"/>
      <c r="I146" s="183"/>
      <c r="J146" s="33"/>
      <c r="K146" s="33"/>
      <c r="L146" s="36"/>
      <c r="M146" s="184"/>
      <c r="N146" s="185"/>
      <c r="O146" s="68"/>
      <c r="P146" s="68"/>
      <c r="Q146" s="68"/>
      <c r="R146" s="68"/>
      <c r="S146" s="68"/>
      <c r="T146" s="69"/>
      <c r="U146" s="31"/>
      <c r="V146" s="31"/>
      <c r="W146" s="31"/>
      <c r="X146" s="31"/>
      <c r="Y146" s="31"/>
      <c r="Z146" s="31"/>
      <c r="AA146" s="31"/>
      <c r="AB146" s="31"/>
      <c r="AC146" s="31"/>
      <c r="AD146" s="31"/>
      <c r="AE146" s="31"/>
      <c r="AT146" s="14" t="s">
        <v>188</v>
      </c>
      <c r="AU146" s="14" t="s">
        <v>73</v>
      </c>
    </row>
    <row r="147" spans="1:65" s="2" customFormat="1" ht="33" customHeight="1">
      <c r="A147" s="31"/>
      <c r="B147" s="32"/>
      <c r="C147" s="167" t="s">
        <v>234</v>
      </c>
      <c r="D147" s="167" t="s">
        <v>179</v>
      </c>
      <c r="E147" s="168" t="s">
        <v>1054</v>
      </c>
      <c r="F147" s="169" t="s">
        <v>1055</v>
      </c>
      <c r="G147" s="170" t="s">
        <v>182</v>
      </c>
      <c r="H147" s="171">
        <v>3</v>
      </c>
      <c r="I147" s="172"/>
      <c r="J147" s="173">
        <f>ROUND(I147*H147,2)</f>
        <v>0</v>
      </c>
      <c r="K147" s="169" t="s">
        <v>183</v>
      </c>
      <c r="L147" s="174"/>
      <c r="M147" s="175" t="s">
        <v>1</v>
      </c>
      <c r="N147" s="176" t="s">
        <v>38</v>
      </c>
      <c r="O147" s="68"/>
      <c r="P147" s="177">
        <f>O147*H147</f>
        <v>0</v>
      </c>
      <c r="Q147" s="177">
        <v>0</v>
      </c>
      <c r="R147" s="177">
        <f>Q147*H147</f>
        <v>0</v>
      </c>
      <c r="S147" s="177">
        <v>0</v>
      </c>
      <c r="T147" s="178">
        <f>S147*H147</f>
        <v>0</v>
      </c>
      <c r="U147" s="31"/>
      <c r="V147" s="31"/>
      <c r="W147" s="31"/>
      <c r="X147" s="31"/>
      <c r="Y147" s="31"/>
      <c r="Z147" s="31"/>
      <c r="AA147" s="31"/>
      <c r="AB147" s="31"/>
      <c r="AC147" s="31"/>
      <c r="AD147" s="31"/>
      <c r="AE147" s="31"/>
      <c r="AR147" s="179" t="s">
        <v>268</v>
      </c>
      <c r="AT147" s="179" t="s">
        <v>179</v>
      </c>
      <c r="AU147" s="179" t="s">
        <v>73</v>
      </c>
      <c r="AY147" s="14" t="s">
        <v>185</v>
      </c>
      <c r="BE147" s="180">
        <f>IF(N147="základní",J147,0)</f>
        <v>0</v>
      </c>
      <c r="BF147" s="180">
        <f>IF(N147="snížená",J147,0)</f>
        <v>0</v>
      </c>
      <c r="BG147" s="180">
        <f>IF(N147="zákl. přenesená",J147,0)</f>
        <v>0</v>
      </c>
      <c r="BH147" s="180">
        <f>IF(N147="sníž. přenesená",J147,0)</f>
        <v>0</v>
      </c>
      <c r="BI147" s="180">
        <f>IF(N147="nulová",J147,0)</f>
        <v>0</v>
      </c>
      <c r="BJ147" s="14" t="s">
        <v>80</v>
      </c>
      <c r="BK147" s="180">
        <f>ROUND(I147*H147,2)</f>
        <v>0</v>
      </c>
      <c r="BL147" s="14" t="s">
        <v>268</v>
      </c>
      <c r="BM147" s="179" t="s">
        <v>1056</v>
      </c>
    </row>
    <row r="148" spans="1:65" s="2" customFormat="1" ht="19.5">
      <c r="A148" s="31"/>
      <c r="B148" s="32"/>
      <c r="C148" s="33"/>
      <c r="D148" s="181" t="s">
        <v>188</v>
      </c>
      <c r="E148" s="33"/>
      <c r="F148" s="182" t="s">
        <v>1055</v>
      </c>
      <c r="G148" s="33"/>
      <c r="H148" s="33"/>
      <c r="I148" s="183"/>
      <c r="J148" s="33"/>
      <c r="K148" s="33"/>
      <c r="L148" s="36"/>
      <c r="M148" s="184"/>
      <c r="N148" s="185"/>
      <c r="O148" s="68"/>
      <c r="P148" s="68"/>
      <c r="Q148" s="68"/>
      <c r="R148" s="68"/>
      <c r="S148" s="68"/>
      <c r="T148" s="69"/>
      <c r="U148" s="31"/>
      <c r="V148" s="31"/>
      <c r="W148" s="31"/>
      <c r="X148" s="31"/>
      <c r="Y148" s="31"/>
      <c r="Z148" s="31"/>
      <c r="AA148" s="31"/>
      <c r="AB148" s="31"/>
      <c r="AC148" s="31"/>
      <c r="AD148" s="31"/>
      <c r="AE148" s="31"/>
      <c r="AT148" s="14" t="s">
        <v>188</v>
      </c>
      <c r="AU148" s="14" t="s">
        <v>73</v>
      </c>
    </row>
    <row r="149" spans="1:65" s="2" customFormat="1" ht="33" customHeight="1">
      <c r="A149" s="31"/>
      <c r="B149" s="32"/>
      <c r="C149" s="167" t="s">
        <v>8</v>
      </c>
      <c r="D149" s="167" t="s">
        <v>179</v>
      </c>
      <c r="E149" s="168" t="s">
        <v>1057</v>
      </c>
      <c r="F149" s="169" t="s">
        <v>1058</v>
      </c>
      <c r="G149" s="170" t="s">
        <v>182</v>
      </c>
      <c r="H149" s="171">
        <v>3</v>
      </c>
      <c r="I149" s="172"/>
      <c r="J149" s="173">
        <f>ROUND(I149*H149,2)</f>
        <v>0</v>
      </c>
      <c r="K149" s="169" t="s">
        <v>183</v>
      </c>
      <c r="L149" s="174"/>
      <c r="M149" s="175" t="s">
        <v>1</v>
      </c>
      <c r="N149" s="176" t="s">
        <v>38</v>
      </c>
      <c r="O149" s="68"/>
      <c r="P149" s="177">
        <f>O149*H149</f>
        <v>0</v>
      </c>
      <c r="Q149" s="177">
        <v>0</v>
      </c>
      <c r="R149" s="177">
        <f>Q149*H149</f>
        <v>0</v>
      </c>
      <c r="S149" s="177">
        <v>0</v>
      </c>
      <c r="T149" s="178">
        <f>S149*H149</f>
        <v>0</v>
      </c>
      <c r="U149" s="31"/>
      <c r="V149" s="31"/>
      <c r="W149" s="31"/>
      <c r="X149" s="31"/>
      <c r="Y149" s="31"/>
      <c r="Z149" s="31"/>
      <c r="AA149" s="31"/>
      <c r="AB149" s="31"/>
      <c r="AC149" s="31"/>
      <c r="AD149" s="31"/>
      <c r="AE149" s="31"/>
      <c r="AR149" s="179" t="s">
        <v>268</v>
      </c>
      <c r="AT149" s="179" t="s">
        <v>179</v>
      </c>
      <c r="AU149" s="179" t="s">
        <v>73</v>
      </c>
      <c r="AY149" s="14" t="s">
        <v>185</v>
      </c>
      <c r="BE149" s="180">
        <f>IF(N149="základní",J149,0)</f>
        <v>0</v>
      </c>
      <c r="BF149" s="180">
        <f>IF(N149="snížená",J149,0)</f>
        <v>0</v>
      </c>
      <c r="BG149" s="180">
        <f>IF(N149="zákl. přenesená",J149,0)</f>
        <v>0</v>
      </c>
      <c r="BH149" s="180">
        <f>IF(N149="sníž. přenesená",J149,0)</f>
        <v>0</v>
      </c>
      <c r="BI149" s="180">
        <f>IF(N149="nulová",J149,0)</f>
        <v>0</v>
      </c>
      <c r="BJ149" s="14" t="s">
        <v>80</v>
      </c>
      <c r="BK149" s="180">
        <f>ROUND(I149*H149,2)</f>
        <v>0</v>
      </c>
      <c r="BL149" s="14" t="s">
        <v>268</v>
      </c>
      <c r="BM149" s="179" t="s">
        <v>1059</v>
      </c>
    </row>
    <row r="150" spans="1:65" s="2" customFormat="1" ht="19.5">
      <c r="A150" s="31"/>
      <c r="B150" s="32"/>
      <c r="C150" s="33"/>
      <c r="D150" s="181" t="s">
        <v>188</v>
      </c>
      <c r="E150" s="33"/>
      <c r="F150" s="182" t="s">
        <v>1060</v>
      </c>
      <c r="G150" s="33"/>
      <c r="H150" s="33"/>
      <c r="I150" s="183"/>
      <c r="J150" s="33"/>
      <c r="K150" s="33"/>
      <c r="L150" s="36"/>
      <c r="M150" s="184"/>
      <c r="N150" s="185"/>
      <c r="O150" s="68"/>
      <c r="P150" s="68"/>
      <c r="Q150" s="68"/>
      <c r="R150" s="68"/>
      <c r="S150" s="68"/>
      <c r="T150" s="69"/>
      <c r="U150" s="31"/>
      <c r="V150" s="31"/>
      <c r="W150" s="31"/>
      <c r="X150" s="31"/>
      <c r="Y150" s="31"/>
      <c r="Z150" s="31"/>
      <c r="AA150" s="31"/>
      <c r="AB150" s="31"/>
      <c r="AC150" s="31"/>
      <c r="AD150" s="31"/>
      <c r="AE150" s="31"/>
      <c r="AT150" s="14" t="s">
        <v>188</v>
      </c>
      <c r="AU150" s="14" t="s">
        <v>73</v>
      </c>
    </row>
    <row r="151" spans="1:65" s="2" customFormat="1" ht="16.5" customHeight="1">
      <c r="A151" s="31"/>
      <c r="B151" s="32"/>
      <c r="C151" s="167" t="s">
        <v>241</v>
      </c>
      <c r="D151" s="167" t="s">
        <v>179</v>
      </c>
      <c r="E151" s="168" t="s">
        <v>1061</v>
      </c>
      <c r="F151" s="169" t="s">
        <v>1062</v>
      </c>
      <c r="G151" s="170" t="s">
        <v>182</v>
      </c>
      <c r="H151" s="171">
        <v>3</v>
      </c>
      <c r="I151" s="172"/>
      <c r="J151" s="173">
        <f>ROUND(I151*H151,2)</f>
        <v>0</v>
      </c>
      <c r="K151" s="169" t="s">
        <v>183</v>
      </c>
      <c r="L151" s="174"/>
      <c r="M151" s="175" t="s">
        <v>1</v>
      </c>
      <c r="N151" s="176" t="s">
        <v>38</v>
      </c>
      <c r="O151" s="68"/>
      <c r="P151" s="177">
        <f>O151*H151</f>
        <v>0</v>
      </c>
      <c r="Q151" s="177">
        <v>0</v>
      </c>
      <c r="R151" s="177">
        <f>Q151*H151</f>
        <v>0</v>
      </c>
      <c r="S151" s="177">
        <v>0</v>
      </c>
      <c r="T151" s="178">
        <f>S151*H151</f>
        <v>0</v>
      </c>
      <c r="U151" s="31"/>
      <c r="V151" s="31"/>
      <c r="W151" s="31"/>
      <c r="X151" s="31"/>
      <c r="Y151" s="31"/>
      <c r="Z151" s="31"/>
      <c r="AA151" s="31"/>
      <c r="AB151" s="31"/>
      <c r="AC151" s="31"/>
      <c r="AD151" s="31"/>
      <c r="AE151" s="31"/>
      <c r="AR151" s="179" t="s">
        <v>268</v>
      </c>
      <c r="AT151" s="179" t="s">
        <v>179</v>
      </c>
      <c r="AU151" s="179" t="s">
        <v>73</v>
      </c>
      <c r="AY151" s="14" t="s">
        <v>185</v>
      </c>
      <c r="BE151" s="180">
        <f>IF(N151="základní",J151,0)</f>
        <v>0</v>
      </c>
      <c r="BF151" s="180">
        <f>IF(N151="snížená",J151,0)</f>
        <v>0</v>
      </c>
      <c r="BG151" s="180">
        <f>IF(N151="zákl. přenesená",J151,0)</f>
        <v>0</v>
      </c>
      <c r="BH151" s="180">
        <f>IF(N151="sníž. přenesená",J151,0)</f>
        <v>0</v>
      </c>
      <c r="BI151" s="180">
        <f>IF(N151="nulová",J151,0)</f>
        <v>0</v>
      </c>
      <c r="BJ151" s="14" t="s">
        <v>80</v>
      </c>
      <c r="BK151" s="180">
        <f>ROUND(I151*H151,2)</f>
        <v>0</v>
      </c>
      <c r="BL151" s="14" t="s">
        <v>268</v>
      </c>
      <c r="BM151" s="179" t="s">
        <v>1063</v>
      </c>
    </row>
    <row r="152" spans="1:65" s="2" customFormat="1" ht="11.25">
      <c r="A152" s="31"/>
      <c r="B152" s="32"/>
      <c r="C152" s="33"/>
      <c r="D152" s="181" t="s">
        <v>188</v>
      </c>
      <c r="E152" s="33"/>
      <c r="F152" s="182" t="s">
        <v>1064</v>
      </c>
      <c r="G152" s="33"/>
      <c r="H152" s="33"/>
      <c r="I152" s="183"/>
      <c r="J152" s="33"/>
      <c r="K152" s="33"/>
      <c r="L152" s="36"/>
      <c r="M152" s="184"/>
      <c r="N152" s="185"/>
      <c r="O152" s="68"/>
      <c r="P152" s="68"/>
      <c r="Q152" s="68"/>
      <c r="R152" s="68"/>
      <c r="S152" s="68"/>
      <c r="T152" s="69"/>
      <c r="U152" s="31"/>
      <c r="V152" s="31"/>
      <c r="W152" s="31"/>
      <c r="X152" s="31"/>
      <c r="Y152" s="31"/>
      <c r="Z152" s="31"/>
      <c r="AA152" s="31"/>
      <c r="AB152" s="31"/>
      <c r="AC152" s="31"/>
      <c r="AD152" s="31"/>
      <c r="AE152" s="31"/>
      <c r="AT152" s="14" t="s">
        <v>188</v>
      </c>
      <c r="AU152" s="14" t="s">
        <v>73</v>
      </c>
    </row>
    <row r="153" spans="1:65" s="2" customFormat="1" ht="36">
      <c r="A153" s="31"/>
      <c r="B153" s="32"/>
      <c r="C153" s="167" t="s">
        <v>245</v>
      </c>
      <c r="D153" s="167" t="s">
        <v>179</v>
      </c>
      <c r="E153" s="168" t="s">
        <v>1065</v>
      </c>
      <c r="F153" s="169" t="s">
        <v>1066</v>
      </c>
      <c r="G153" s="170" t="s">
        <v>182</v>
      </c>
      <c r="H153" s="171">
        <v>3</v>
      </c>
      <c r="I153" s="172"/>
      <c r="J153" s="173">
        <f>ROUND(I153*H153,2)</f>
        <v>0</v>
      </c>
      <c r="K153" s="169" t="s">
        <v>183</v>
      </c>
      <c r="L153" s="174"/>
      <c r="M153" s="175" t="s">
        <v>1</v>
      </c>
      <c r="N153" s="176" t="s">
        <v>38</v>
      </c>
      <c r="O153" s="68"/>
      <c r="P153" s="177">
        <f>O153*H153</f>
        <v>0</v>
      </c>
      <c r="Q153" s="177">
        <v>0</v>
      </c>
      <c r="R153" s="177">
        <f>Q153*H153</f>
        <v>0</v>
      </c>
      <c r="S153" s="177">
        <v>0</v>
      </c>
      <c r="T153" s="178">
        <f>S153*H153</f>
        <v>0</v>
      </c>
      <c r="U153" s="31"/>
      <c r="V153" s="31"/>
      <c r="W153" s="31"/>
      <c r="X153" s="31"/>
      <c r="Y153" s="31"/>
      <c r="Z153" s="31"/>
      <c r="AA153" s="31"/>
      <c r="AB153" s="31"/>
      <c r="AC153" s="31"/>
      <c r="AD153" s="31"/>
      <c r="AE153" s="31"/>
      <c r="AR153" s="179" t="s">
        <v>268</v>
      </c>
      <c r="AT153" s="179" t="s">
        <v>179</v>
      </c>
      <c r="AU153" s="179" t="s">
        <v>73</v>
      </c>
      <c r="AY153" s="14" t="s">
        <v>185</v>
      </c>
      <c r="BE153" s="180">
        <f>IF(N153="základní",J153,0)</f>
        <v>0</v>
      </c>
      <c r="BF153" s="180">
        <f>IF(N153="snížená",J153,0)</f>
        <v>0</v>
      </c>
      <c r="BG153" s="180">
        <f>IF(N153="zákl. přenesená",J153,0)</f>
        <v>0</v>
      </c>
      <c r="BH153" s="180">
        <f>IF(N153="sníž. přenesená",J153,0)</f>
        <v>0</v>
      </c>
      <c r="BI153" s="180">
        <f>IF(N153="nulová",J153,0)</f>
        <v>0</v>
      </c>
      <c r="BJ153" s="14" t="s">
        <v>80</v>
      </c>
      <c r="BK153" s="180">
        <f>ROUND(I153*H153,2)</f>
        <v>0</v>
      </c>
      <c r="BL153" s="14" t="s">
        <v>268</v>
      </c>
      <c r="BM153" s="179" t="s">
        <v>1067</v>
      </c>
    </row>
    <row r="154" spans="1:65" s="2" customFormat="1" ht="11.25">
      <c r="A154" s="31"/>
      <c r="B154" s="32"/>
      <c r="C154" s="33"/>
      <c r="D154" s="181" t="s">
        <v>188</v>
      </c>
      <c r="E154" s="33"/>
      <c r="F154" s="182" t="s">
        <v>1068</v>
      </c>
      <c r="G154" s="33"/>
      <c r="H154" s="33"/>
      <c r="I154" s="183"/>
      <c r="J154" s="33"/>
      <c r="K154" s="33"/>
      <c r="L154" s="36"/>
      <c r="M154" s="184"/>
      <c r="N154" s="185"/>
      <c r="O154" s="68"/>
      <c r="P154" s="68"/>
      <c r="Q154" s="68"/>
      <c r="R154" s="68"/>
      <c r="S154" s="68"/>
      <c r="T154" s="69"/>
      <c r="U154" s="31"/>
      <c r="V154" s="31"/>
      <c r="W154" s="31"/>
      <c r="X154" s="31"/>
      <c r="Y154" s="31"/>
      <c r="Z154" s="31"/>
      <c r="AA154" s="31"/>
      <c r="AB154" s="31"/>
      <c r="AC154" s="31"/>
      <c r="AD154" s="31"/>
      <c r="AE154" s="31"/>
      <c r="AT154" s="14" t="s">
        <v>188</v>
      </c>
      <c r="AU154" s="14" t="s">
        <v>73</v>
      </c>
    </row>
    <row r="155" spans="1:65" s="2" customFormat="1" ht="16.5" customHeight="1">
      <c r="A155" s="31"/>
      <c r="B155" s="32"/>
      <c r="C155" s="167" t="s">
        <v>249</v>
      </c>
      <c r="D155" s="167" t="s">
        <v>179</v>
      </c>
      <c r="E155" s="168" t="s">
        <v>1069</v>
      </c>
      <c r="F155" s="169" t="s">
        <v>1070</v>
      </c>
      <c r="G155" s="170" t="s">
        <v>182</v>
      </c>
      <c r="H155" s="171">
        <v>1</v>
      </c>
      <c r="I155" s="172"/>
      <c r="J155" s="173">
        <f>ROUND(I155*H155,2)</f>
        <v>0</v>
      </c>
      <c r="K155" s="169" t="s">
        <v>183</v>
      </c>
      <c r="L155" s="174"/>
      <c r="M155" s="175" t="s">
        <v>1</v>
      </c>
      <c r="N155" s="176" t="s">
        <v>38</v>
      </c>
      <c r="O155" s="68"/>
      <c r="P155" s="177">
        <f>O155*H155</f>
        <v>0</v>
      </c>
      <c r="Q155" s="177">
        <v>0</v>
      </c>
      <c r="R155" s="177">
        <f>Q155*H155</f>
        <v>0</v>
      </c>
      <c r="S155" s="177">
        <v>0</v>
      </c>
      <c r="T155" s="178">
        <f>S155*H155</f>
        <v>0</v>
      </c>
      <c r="U155" s="31"/>
      <c r="V155" s="31"/>
      <c r="W155" s="31"/>
      <c r="X155" s="31"/>
      <c r="Y155" s="31"/>
      <c r="Z155" s="31"/>
      <c r="AA155" s="31"/>
      <c r="AB155" s="31"/>
      <c r="AC155" s="31"/>
      <c r="AD155" s="31"/>
      <c r="AE155" s="31"/>
      <c r="AR155" s="179" t="s">
        <v>268</v>
      </c>
      <c r="AT155" s="179" t="s">
        <v>179</v>
      </c>
      <c r="AU155" s="179" t="s">
        <v>73</v>
      </c>
      <c r="AY155" s="14" t="s">
        <v>185</v>
      </c>
      <c r="BE155" s="180">
        <f>IF(N155="základní",J155,0)</f>
        <v>0</v>
      </c>
      <c r="BF155" s="180">
        <f>IF(N155="snížená",J155,0)</f>
        <v>0</v>
      </c>
      <c r="BG155" s="180">
        <f>IF(N155="zákl. přenesená",J155,0)</f>
        <v>0</v>
      </c>
      <c r="BH155" s="180">
        <f>IF(N155="sníž. přenesená",J155,0)</f>
        <v>0</v>
      </c>
      <c r="BI155" s="180">
        <f>IF(N155="nulová",J155,0)</f>
        <v>0</v>
      </c>
      <c r="BJ155" s="14" t="s">
        <v>80</v>
      </c>
      <c r="BK155" s="180">
        <f>ROUND(I155*H155,2)</f>
        <v>0</v>
      </c>
      <c r="BL155" s="14" t="s">
        <v>268</v>
      </c>
      <c r="BM155" s="179" t="s">
        <v>1071</v>
      </c>
    </row>
    <row r="156" spans="1:65" s="2" customFormat="1" ht="11.25">
      <c r="A156" s="31"/>
      <c r="B156" s="32"/>
      <c r="C156" s="33"/>
      <c r="D156" s="181" t="s">
        <v>188</v>
      </c>
      <c r="E156" s="33"/>
      <c r="F156" s="182" t="s">
        <v>1072</v>
      </c>
      <c r="G156" s="33"/>
      <c r="H156" s="33"/>
      <c r="I156" s="183"/>
      <c r="J156" s="33"/>
      <c r="K156" s="33"/>
      <c r="L156" s="36"/>
      <c r="M156" s="184"/>
      <c r="N156" s="185"/>
      <c r="O156" s="68"/>
      <c r="P156" s="68"/>
      <c r="Q156" s="68"/>
      <c r="R156" s="68"/>
      <c r="S156" s="68"/>
      <c r="T156" s="69"/>
      <c r="U156" s="31"/>
      <c r="V156" s="31"/>
      <c r="W156" s="31"/>
      <c r="X156" s="31"/>
      <c r="Y156" s="31"/>
      <c r="Z156" s="31"/>
      <c r="AA156" s="31"/>
      <c r="AB156" s="31"/>
      <c r="AC156" s="31"/>
      <c r="AD156" s="31"/>
      <c r="AE156" s="31"/>
      <c r="AT156" s="14" t="s">
        <v>188</v>
      </c>
      <c r="AU156" s="14" t="s">
        <v>73</v>
      </c>
    </row>
    <row r="157" spans="1:65" s="2" customFormat="1" ht="16.5" customHeight="1">
      <c r="A157" s="31"/>
      <c r="B157" s="32"/>
      <c r="C157" s="167" t="s">
        <v>253</v>
      </c>
      <c r="D157" s="167" t="s">
        <v>179</v>
      </c>
      <c r="E157" s="168" t="s">
        <v>1073</v>
      </c>
      <c r="F157" s="169" t="s">
        <v>1074</v>
      </c>
      <c r="G157" s="170" t="s">
        <v>182</v>
      </c>
      <c r="H157" s="171">
        <v>1</v>
      </c>
      <c r="I157" s="172"/>
      <c r="J157" s="173">
        <f>ROUND(I157*H157,2)</f>
        <v>0</v>
      </c>
      <c r="K157" s="169" t="s">
        <v>183</v>
      </c>
      <c r="L157" s="174"/>
      <c r="M157" s="175" t="s">
        <v>1</v>
      </c>
      <c r="N157" s="176" t="s">
        <v>38</v>
      </c>
      <c r="O157" s="68"/>
      <c r="P157" s="177">
        <f>O157*H157</f>
        <v>0</v>
      </c>
      <c r="Q157" s="177">
        <v>0</v>
      </c>
      <c r="R157" s="177">
        <f>Q157*H157</f>
        <v>0</v>
      </c>
      <c r="S157" s="177">
        <v>0</v>
      </c>
      <c r="T157" s="178">
        <f>S157*H157</f>
        <v>0</v>
      </c>
      <c r="U157" s="31"/>
      <c r="V157" s="31"/>
      <c r="W157" s="31"/>
      <c r="X157" s="31"/>
      <c r="Y157" s="31"/>
      <c r="Z157" s="31"/>
      <c r="AA157" s="31"/>
      <c r="AB157" s="31"/>
      <c r="AC157" s="31"/>
      <c r="AD157" s="31"/>
      <c r="AE157" s="31"/>
      <c r="AR157" s="179" t="s">
        <v>268</v>
      </c>
      <c r="AT157" s="179" t="s">
        <v>179</v>
      </c>
      <c r="AU157" s="179" t="s">
        <v>73</v>
      </c>
      <c r="AY157" s="14" t="s">
        <v>185</v>
      </c>
      <c r="BE157" s="180">
        <f>IF(N157="základní",J157,0)</f>
        <v>0</v>
      </c>
      <c r="BF157" s="180">
        <f>IF(N157="snížená",J157,0)</f>
        <v>0</v>
      </c>
      <c r="BG157" s="180">
        <f>IF(N157="zákl. přenesená",J157,0)</f>
        <v>0</v>
      </c>
      <c r="BH157" s="180">
        <f>IF(N157="sníž. přenesená",J157,0)</f>
        <v>0</v>
      </c>
      <c r="BI157" s="180">
        <f>IF(N157="nulová",J157,0)</f>
        <v>0</v>
      </c>
      <c r="BJ157" s="14" t="s">
        <v>80</v>
      </c>
      <c r="BK157" s="180">
        <f>ROUND(I157*H157,2)</f>
        <v>0</v>
      </c>
      <c r="BL157" s="14" t="s">
        <v>268</v>
      </c>
      <c r="BM157" s="179" t="s">
        <v>1075</v>
      </c>
    </row>
    <row r="158" spans="1:65" s="2" customFormat="1" ht="11.25">
      <c r="A158" s="31"/>
      <c r="B158" s="32"/>
      <c r="C158" s="33"/>
      <c r="D158" s="181" t="s">
        <v>188</v>
      </c>
      <c r="E158" s="33"/>
      <c r="F158" s="182" t="s">
        <v>1076</v>
      </c>
      <c r="G158" s="33"/>
      <c r="H158" s="33"/>
      <c r="I158" s="183"/>
      <c r="J158" s="33"/>
      <c r="K158" s="33"/>
      <c r="L158" s="36"/>
      <c r="M158" s="184"/>
      <c r="N158" s="185"/>
      <c r="O158" s="68"/>
      <c r="P158" s="68"/>
      <c r="Q158" s="68"/>
      <c r="R158" s="68"/>
      <c r="S158" s="68"/>
      <c r="T158" s="69"/>
      <c r="U158" s="31"/>
      <c r="V158" s="31"/>
      <c r="W158" s="31"/>
      <c r="X158" s="31"/>
      <c r="Y158" s="31"/>
      <c r="Z158" s="31"/>
      <c r="AA158" s="31"/>
      <c r="AB158" s="31"/>
      <c r="AC158" s="31"/>
      <c r="AD158" s="31"/>
      <c r="AE158" s="31"/>
      <c r="AT158" s="14" t="s">
        <v>188</v>
      </c>
      <c r="AU158" s="14" t="s">
        <v>73</v>
      </c>
    </row>
    <row r="159" spans="1:65" s="2" customFormat="1" ht="16.5" customHeight="1">
      <c r="A159" s="31"/>
      <c r="B159" s="32"/>
      <c r="C159" s="167" t="s">
        <v>259</v>
      </c>
      <c r="D159" s="167" t="s">
        <v>179</v>
      </c>
      <c r="E159" s="168" t="s">
        <v>1077</v>
      </c>
      <c r="F159" s="169" t="s">
        <v>1078</v>
      </c>
      <c r="G159" s="170" t="s">
        <v>182</v>
      </c>
      <c r="H159" s="171">
        <v>3</v>
      </c>
      <c r="I159" s="172"/>
      <c r="J159" s="173">
        <f>ROUND(I159*H159,2)</f>
        <v>0</v>
      </c>
      <c r="K159" s="169" t="s">
        <v>183</v>
      </c>
      <c r="L159" s="174"/>
      <c r="M159" s="175" t="s">
        <v>1</v>
      </c>
      <c r="N159" s="176" t="s">
        <v>38</v>
      </c>
      <c r="O159" s="68"/>
      <c r="P159" s="177">
        <f>O159*H159</f>
        <v>0</v>
      </c>
      <c r="Q159" s="177">
        <v>0</v>
      </c>
      <c r="R159" s="177">
        <f>Q159*H159</f>
        <v>0</v>
      </c>
      <c r="S159" s="177">
        <v>0</v>
      </c>
      <c r="T159" s="178">
        <f>S159*H159</f>
        <v>0</v>
      </c>
      <c r="U159" s="31"/>
      <c r="V159" s="31"/>
      <c r="W159" s="31"/>
      <c r="X159" s="31"/>
      <c r="Y159" s="31"/>
      <c r="Z159" s="31"/>
      <c r="AA159" s="31"/>
      <c r="AB159" s="31"/>
      <c r="AC159" s="31"/>
      <c r="AD159" s="31"/>
      <c r="AE159" s="31"/>
      <c r="AR159" s="179" t="s">
        <v>268</v>
      </c>
      <c r="AT159" s="179" t="s">
        <v>179</v>
      </c>
      <c r="AU159" s="179" t="s">
        <v>73</v>
      </c>
      <c r="AY159" s="14" t="s">
        <v>185</v>
      </c>
      <c r="BE159" s="180">
        <f>IF(N159="základní",J159,0)</f>
        <v>0</v>
      </c>
      <c r="BF159" s="180">
        <f>IF(N159="snížená",J159,0)</f>
        <v>0</v>
      </c>
      <c r="BG159" s="180">
        <f>IF(N159="zákl. přenesená",J159,0)</f>
        <v>0</v>
      </c>
      <c r="BH159" s="180">
        <f>IF(N159="sníž. přenesená",J159,0)</f>
        <v>0</v>
      </c>
      <c r="BI159" s="180">
        <f>IF(N159="nulová",J159,0)</f>
        <v>0</v>
      </c>
      <c r="BJ159" s="14" t="s">
        <v>80</v>
      </c>
      <c r="BK159" s="180">
        <f>ROUND(I159*H159,2)</f>
        <v>0</v>
      </c>
      <c r="BL159" s="14" t="s">
        <v>268</v>
      </c>
      <c r="BM159" s="179" t="s">
        <v>1079</v>
      </c>
    </row>
    <row r="160" spans="1:65" s="2" customFormat="1" ht="11.25">
      <c r="A160" s="31"/>
      <c r="B160" s="32"/>
      <c r="C160" s="33"/>
      <c r="D160" s="181" t="s">
        <v>188</v>
      </c>
      <c r="E160" s="33"/>
      <c r="F160" s="182" t="s">
        <v>1078</v>
      </c>
      <c r="G160" s="33"/>
      <c r="H160" s="33"/>
      <c r="I160" s="183"/>
      <c r="J160" s="33"/>
      <c r="K160" s="33"/>
      <c r="L160" s="36"/>
      <c r="M160" s="184"/>
      <c r="N160" s="185"/>
      <c r="O160" s="68"/>
      <c r="P160" s="68"/>
      <c r="Q160" s="68"/>
      <c r="R160" s="68"/>
      <c r="S160" s="68"/>
      <c r="T160" s="69"/>
      <c r="U160" s="31"/>
      <c r="V160" s="31"/>
      <c r="W160" s="31"/>
      <c r="X160" s="31"/>
      <c r="Y160" s="31"/>
      <c r="Z160" s="31"/>
      <c r="AA160" s="31"/>
      <c r="AB160" s="31"/>
      <c r="AC160" s="31"/>
      <c r="AD160" s="31"/>
      <c r="AE160" s="31"/>
      <c r="AT160" s="14" t="s">
        <v>188</v>
      </c>
      <c r="AU160" s="14" t="s">
        <v>73</v>
      </c>
    </row>
    <row r="161" spans="1:65" s="2" customFormat="1" ht="24">
      <c r="A161" s="31"/>
      <c r="B161" s="32"/>
      <c r="C161" s="167" t="s">
        <v>7</v>
      </c>
      <c r="D161" s="167" t="s">
        <v>179</v>
      </c>
      <c r="E161" s="168" t="s">
        <v>1080</v>
      </c>
      <c r="F161" s="169" t="s">
        <v>1081</v>
      </c>
      <c r="G161" s="170" t="s">
        <v>305</v>
      </c>
      <c r="H161" s="171">
        <v>450</v>
      </c>
      <c r="I161" s="172"/>
      <c r="J161" s="173">
        <f>ROUND(I161*H161,2)</f>
        <v>0</v>
      </c>
      <c r="K161" s="169" t="s">
        <v>183</v>
      </c>
      <c r="L161" s="174"/>
      <c r="M161" s="175" t="s">
        <v>1</v>
      </c>
      <c r="N161" s="176" t="s">
        <v>38</v>
      </c>
      <c r="O161" s="68"/>
      <c r="P161" s="177">
        <f>O161*H161</f>
        <v>0</v>
      </c>
      <c r="Q161" s="177">
        <v>0</v>
      </c>
      <c r="R161" s="177">
        <f>Q161*H161</f>
        <v>0</v>
      </c>
      <c r="S161" s="177">
        <v>0</v>
      </c>
      <c r="T161" s="178">
        <f>S161*H161</f>
        <v>0</v>
      </c>
      <c r="U161" s="31"/>
      <c r="V161" s="31"/>
      <c r="W161" s="31"/>
      <c r="X161" s="31"/>
      <c r="Y161" s="31"/>
      <c r="Z161" s="31"/>
      <c r="AA161" s="31"/>
      <c r="AB161" s="31"/>
      <c r="AC161" s="31"/>
      <c r="AD161" s="31"/>
      <c r="AE161" s="31"/>
      <c r="AR161" s="179" t="s">
        <v>268</v>
      </c>
      <c r="AT161" s="179" t="s">
        <v>179</v>
      </c>
      <c r="AU161" s="179" t="s">
        <v>73</v>
      </c>
      <c r="AY161" s="14" t="s">
        <v>185</v>
      </c>
      <c r="BE161" s="180">
        <f>IF(N161="základní",J161,0)</f>
        <v>0</v>
      </c>
      <c r="BF161" s="180">
        <f>IF(N161="snížená",J161,0)</f>
        <v>0</v>
      </c>
      <c r="BG161" s="180">
        <f>IF(N161="zákl. přenesená",J161,0)</f>
        <v>0</v>
      </c>
      <c r="BH161" s="180">
        <f>IF(N161="sníž. přenesená",J161,0)</f>
        <v>0</v>
      </c>
      <c r="BI161" s="180">
        <f>IF(N161="nulová",J161,0)</f>
        <v>0</v>
      </c>
      <c r="BJ161" s="14" t="s">
        <v>80</v>
      </c>
      <c r="BK161" s="180">
        <f>ROUND(I161*H161,2)</f>
        <v>0</v>
      </c>
      <c r="BL161" s="14" t="s">
        <v>268</v>
      </c>
      <c r="BM161" s="179" t="s">
        <v>1082</v>
      </c>
    </row>
    <row r="162" spans="1:65" s="2" customFormat="1" ht="19.5">
      <c r="A162" s="31"/>
      <c r="B162" s="32"/>
      <c r="C162" s="33"/>
      <c r="D162" s="181" t="s">
        <v>188</v>
      </c>
      <c r="E162" s="33"/>
      <c r="F162" s="182" t="s">
        <v>1081</v>
      </c>
      <c r="G162" s="33"/>
      <c r="H162" s="33"/>
      <c r="I162" s="183"/>
      <c r="J162" s="33"/>
      <c r="K162" s="33"/>
      <c r="L162" s="36"/>
      <c r="M162" s="184"/>
      <c r="N162" s="185"/>
      <c r="O162" s="68"/>
      <c r="P162" s="68"/>
      <c r="Q162" s="68"/>
      <c r="R162" s="68"/>
      <c r="S162" s="68"/>
      <c r="T162" s="69"/>
      <c r="U162" s="31"/>
      <c r="V162" s="31"/>
      <c r="W162" s="31"/>
      <c r="X162" s="31"/>
      <c r="Y162" s="31"/>
      <c r="Z162" s="31"/>
      <c r="AA162" s="31"/>
      <c r="AB162" s="31"/>
      <c r="AC162" s="31"/>
      <c r="AD162" s="31"/>
      <c r="AE162" s="31"/>
      <c r="AT162" s="14" t="s">
        <v>188</v>
      </c>
      <c r="AU162" s="14" t="s">
        <v>73</v>
      </c>
    </row>
    <row r="163" spans="1:65" s="2" customFormat="1" ht="36">
      <c r="A163" s="31"/>
      <c r="B163" s="32"/>
      <c r="C163" s="167" t="s">
        <v>270</v>
      </c>
      <c r="D163" s="167" t="s">
        <v>179</v>
      </c>
      <c r="E163" s="168" t="s">
        <v>1083</v>
      </c>
      <c r="F163" s="169" t="s">
        <v>1084</v>
      </c>
      <c r="G163" s="170" t="s">
        <v>305</v>
      </c>
      <c r="H163" s="171">
        <v>450</v>
      </c>
      <c r="I163" s="172"/>
      <c r="J163" s="173">
        <f>ROUND(I163*H163,2)</f>
        <v>0</v>
      </c>
      <c r="K163" s="169" t="s">
        <v>183</v>
      </c>
      <c r="L163" s="174"/>
      <c r="M163" s="175" t="s">
        <v>1</v>
      </c>
      <c r="N163" s="176" t="s">
        <v>38</v>
      </c>
      <c r="O163" s="68"/>
      <c r="P163" s="177">
        <f>O163*H163</f>
        <v>0</v>
      </c>
      <c r="Q163" s="177">
        <v>0</v>
      </c>
      <c r="R163" s="177">
        <f>Q163*H163</f>
        <v>0</v>
      </c>
      <c r="S163" s="177">
        <v>0</v>
      </c>
      <c r="T163" s="178">
        <f>S163*H163</f>
        <v>0</v>
      </c>
      <c r="U163" s="31"/>
      <c r="V163" s="31"/>
      <c r="W163" s="31"/>
      <c r="X163" s="31"/>
      <c r="Y163" s="31"/>
      <c r="Z163" s="31"/>
      <c r="AA163" s="31"/>
      <c r="AB163" s="31"/>
      <c r="AC163" s="31"/>
      <c r="AD163" s="31"/>
      <c r="AE163" s="31"/>
      <c r="AR163" s="179" t="s">
        <v>268</v>
      </c>
      <c r="AT163" s="179" t="s">
        <v>179</v>
      </c>
      <c r="AU163" s="179" t="s">
        <v>73</v>
      </c>
      <c r="AY163" s="14" t="s">
        <v>185</v>
      </c>
      <c r="BE163" s="180">
        <f>IF(N163="základní",J163,0)</f>
        <v>0</v>
      </c>
      <c r="BF163" s="180">
        <f>IF(N163="snížená",J163,0)</f>
        <v>0</v>
      </c>
      <c r="BG163" s="180">
        <f>IF(N163="zákl. přenesená",J163,0)</f>
        <v>0</v>
      </c>
      <c r="BH163" s="180">
        <f>IF(N163="sníž. přenesená",J163,0)</f>
        <v>0</v>
      </c>
      <c r="BI163" s="180">
        <f>IF(N163="nulová",J163,0)</f>
        <v>0</v>
      </c>
      <c r="BJ163" s="14" t="s">
        <v>80</v>
      </c>
      <c r="BK163" s="180">
        <f>ROUND(I163*H163,2)</f>
        <v>0</v>
      </c>
      <c r="BL163" s="14" t="s">
        <v>268</v>
      </c>
      <c r="BM163" s="179" t="s">
        <v>1085</v>
      </c>
    </row>
    <row r="164" spans="1:65" s="2" customFormat="1" ht="29.25">
      <c r="A164" s="31"/>
      <c r="B164" s="32"/>
      <c r="C164" s="33"/>
      <c r="D164" s="181" t="s">
        <v>188</v>
      </c>
      <c r="E164" s="33"/>
      <c r="F164" s="182" t="s">
        <v>1084</v>
      </c>
      <c r="G164" s="33"/>
      <c r="H164" s="33"/>
      <c r="I164" s="183"/>
      <c r="J164" s="33"/>
      <c r="K164" s="33"/>
      <c r="L164" s="36"/>
      <c r="M164" s="184"/>
      <c r="N164" s="185"/>
      <c r="O164" s="68"/>
      <c r="P164" s="68"/>
      <c r="Q164" s="68"/>
      <c r="R164" s="68"/>
      <c r="S164" s="68"/>
      <c r="T164" s="69"/>
      <c r="U164" s="31"/>
      <c r="V164" s="31"/>
      <c r="W164" s="31"/>
      <c r="X164" s="31"/>
      <c r="Y164" s="31"/>
      <c r="Z164" s="31"/>
      <c r="AA164" s="31"/>
      <c r="AB164" s="31"/>
      <c r="AC164" s="31"/>
      <c r="AD164" s="31"/>
      <c r="AE164" s="31"/>
      <c r="AT164" s="14" t="s">
        <v>188</v>
      </c>
      <c r="AU164" s="14" t="s">
        <v>73</v>
      </c>
    </row>
    <row r="165" spans="1:65" s="2" customFormat="1" ht="16.5" customHeight="1">
      <c r="A165" s="31"/>
      <c r="B165" s="32"/>
      <c r="C165" s="167" t="s">
        <v>274</v>
      </c>
      <c r="D165" s="167" t="s">
        <v>179</v>
      </c>
      <c r="E165" s="168" t="s">
        <v>1086</v>
      </c>
      <c r="F165" s="169" t="s">
        <v>1087</v>
      </c>
      <c r="G165" s="170" t="s">
        <v>305</v>
      </c>
      <c r="H165" s="171">
        <v>450</v>
      </c>
      <c r="I165" s="172"/>
      <c r="J165" s="173">
        <f>ROUND(I165*H165,2)</f>
        <v>0</v>
      </c>
      <c r="K165" s="169" t="s">
        <v>183</v>
      </c>
      <c r="L165" s="174"/>
      <c r="M165" s="175" t="s">
        <v>1</v>
      </c>
      <c r="N165" s="176" t="s">
        <v>38</v>
      </c>
      <c r="O165" s="68"/>
      <c r="P165" s="177">
        <f>O165*H165</f>
        <v>0</v>
      </c>
      <c r="Q165" s="177">
        <v>0</v>
      </c>
      <c r="R165" s="177">
        <f>Q165*H165</f>
        <v>0</v>
      </c>
      <c r="S165" s="177">
        <v>0</v>
      </c>
      <c r="T165" s="178">
        <f>S165*H165</f>
        <v>0</v>
      </c>
      <c r="U165" s="31"/>
      <c r="V165" s="31"/>
      <c r="W165" s="31"/>
      <c r="X165" s="31"/>
      <c r="Y165" s="31"/>
      <c r="Z165" s="31"/>
      <c r="AA165" s="31"/>
      <c r="AB165" s="31"/>
      <c r="AC165" s="31"/>
      <c r="AD165" s="31"/>
      <c r="AE165" s="31"/>
      <c r="AR165" s="179" t="s">
        <v>268</v>
      </c>
      <c r="AT165" s="179" t="s">
        <v>179</v>
      </c>
      <c r="AU165" s="179" t="s">
        <v>73</v>
      </c>
      <c r="AY165" s="14" t="s">
        <v>185</v>
      </c>
      <c r="BE165" s="180">
        <f>IF(N165="základní",J165,0)</f>
        <v>0</v>
      </c>
      <c r="BF165" s="180">
        <f>IF(N165="snížená",J165,0)</f>
        <v>0</v>
      </c>
      <c r="BG165" s="180">
        <f>IF(N165="zákl. přenesená",J165,0)</f>
        <v>0</v>
      </c>
      <c r="BH165" s="180">
        <f>IF(N165="sníž. přenesená",J165,0)</f>
        <v>0</v>
      </c>
      <c r="BI165" s="180">
        <f>IF(N165="nulová",J165,0)</f>
        <v>0</v>
      </c>
      <c r="BJ165" s="14" t="s">
        <v>80</v>
      </c>
      <c r="BK165" s="180">
        <f>ROUND(I165*H165,2)</f>
        <v>0</v>
      </c>
      <c r="BL165" s="14" t="s">
        <v>268</v>
      </c>
      <c r="BM165" s="179" t="s">
        <v>1088</v>
      </c>
    </row>
    <row r="166" spans="1:65" s="2" customFormat="1" ht="11.25">
      <c r="A166" s="31"/>
      <c r="B166" s="32"/>
      <c r="C166" s="33"/>
      <c r="D166" s="181" t="s">
        <v>188</v>
      </c>
      <c r="E166" s="33"/>
      <c r="F166" s="182" t="s">
        <v>1087</v>
      </c>
      <c r="G166" s="33"/>
      <c r="H166" s="33"/>
      <c r="I166" s="183"/>
      <c r="J166" s="33"/>
      <c r="K166" s="33"/>
      <c r="L166" s="36"/>
      <c r="M166" s="184"/>
      <c r="N166" s="185"/>
      <c r="O166" s="68"/>
      <c r="P166" s="68"/>
      <c r="Q166" s="68"/>
      <c r="R166" s="68"/>
      <c r="S166" s="68"/>
      <c r="T166" s="69"/>
      <c r="U166" s="31"/>
      <c r="V166" s="31"/>
      <c r="W166" s="31"/>
      <c r="X166" s="31"/>
      <c r="Y166" s="31"/>
      <c r="Z166" s="31"/>
      <c r="AA166" s="31"/>
      <c r="AB166" s="31"/>
      <c r="AC166" s="31"/>
      <c r="AD166" s="31"/>
      <c r="AE166" s="31"/>
      <c r="AT166" s="14" t="s">
        <v>188</v>
      </c>
      <c r="AU166" s="14" t="s">
        <v>73</v>
      </c>
    </row>
    <row r="167" spans="1:65" s="2" customFormat="1" ht="24">
      <c r="A167" s="31"/>
      <c r="B167" s="32"/>
      <c r="C167" s="167" t="s">
        <v>278</v>
      </c>
      <c r="D167" s="167" t="s">
        <v>179</v>
      </c>
      <c r="E167" s="168" t="s">
        <v>1089</v>
      </c>
      <c r="F167" s="169" t="s">
        <v>1090</v>
      </c>
      <c r="G167" s="170" t="s">
        <v>182</v>
      </c>
      <c r="H167" s="171">
        <v>1</v>
      </c>
      <c r="I167" s="172"/>
      <c r="J167" s="173">
        <f>ROUND(I167*H167,2)</f>
        <v>0</v>
      </c>
      <c r="K167" s="169" t="s">
        <v>183</v>
      </c>
      <c r="L167" s="174"/>
      <c r="M167" s="175" t="s">
        <v>1</v>
      </c>
      <c r="N167" s="176" t="s">
        <v>38</v>
      </c>
      <c r="O167" s="68"/>
      <c r="P167" s="177">
        <f>O167*H167</f>
        <v>0</v>
      </c>
      <c r="Q167" s="177">
        <v>0</v>
      </c>
      <c r="R167" s="177">
        <f>Q167*H167</f>
        <v>0</v>
      </c>
      <c r="S167" s="177">
        <v>0</v>
      </c>
      <c r="T167" s="178">
        <f>S167*H167</f>
        <v>0</v>
      </c>
      <c r="U167" s="31"/>
      <c r="V167" s="31"/>
      <c r="W167" s="31"/>
      <c r="X167" s="31"/>
      <c r="Y167" s="31"/>
      <c r="Z167" s="31"/>
      <c r="AA167" s="31"/>
      <c r="AB167" s="31"/>
      <c r="AC167" s="31"/>
      <c r="AD167" s="31"/>
      <c r="AE167" s="31"/>
      <c r="AR167" s="179" t="s">
        <v>268</v>
      </c>
      <c r="AT167" s="179" t="s">
        <v>179</v>
      </c>
      <c r="AU167" s="179" t="s">
        <v>73</v>
      </c>
      <c r="AY167" s="14" t="s">
        <v>185</v>
      </c>
      <c r="BE167" s="180">
        <f>IF(N167="základní",J167,0)</f>
        <v>0</v>
      </c>
      <c r="BF167" s="180">
        <f>IF(N167="snížená",J167,0)</f>
        <v>0</v>
      </c>
      <c r="BG167" s="180">
        <f>IF(N167="zákl. přenesená",J167,0)</f>
        <v>0</v>
      </c>
      <c r="BH167" s="180">
        <f>IF(N167="sníž. přenesená",J167,0)</f>
        <v>0</v>
      </c>
      <c r="BI167" s="180">
        <f>IF(N167="nulová",J167,0)</f>
        <v>0</v>
      </c>
      <c r="BJ167" s="14" t="s">
        <v>80</v>
      </c>
      <c r="BK167" s="180">
        <f>ROUND(I167*H167,2)</f>
        <v>0</v>
      </c>
      <c r="BL167" s="14" t="s">
        <v>268</v>
      </c>
      <c r="BM167" s="179" t="s">
        <v>1091</v>
      </c>
    </row>
    <row r="168" spans="1:65" s="2" customFormat="1" ht="11.25">
      <c r="A168" s="31"/>
      <c r="B168" s="32"/>
      <c r="C168" s="33"/>
      <c r="D168" s="181" t="s">
        <v>188</v>
      </c>
      <c r="E168" s="33"/>
      <c r="F168" s="182" t="s">
        <v>1092</v>
      </c>
      <c r="G168" s="33"/>
      <c r="H168" s="33"/>
      <c r="I168" s="183"/>
      <c r="J168" s="33"/>
      <c r="K168" s="33"/>
      <c r="L168" s="36"/>
      <c r="M168" s="184"/>
      <c r="N168" s="185"/>
      <c r="O168" s="68"/>
      <c r="P168" s="68"/>
      <c r="Q168" s="68"/>
      <c r="R168" s="68"/>
      <c r="S168" s="68"/>
      <c r="T168" s="69"/>
      <c r="U168" s="31"/>
      <c r="V168" s="31"/>
      <c r="W168" s="31"/>
      <c r="X168" s="31"/>
      <c r="Y168" s="31"/>
      <c r="Z168" s="31"/>
      <c r="AA168" s="31"/>
      <c r="AB168" s="31"/>
      <c r="AC168" s="31"/>
      <c r="AD168" s="31"/>
      <c r="AE168" s="31"/>
      <c r="AT168" s="14" t="s">
        <v>188</v>
      </c>
      <c r="AU168" s="14" t="s">
        <v>73</v>
      </c>
    </row>
    <row r="169" spans="1:65" s="2" customFormat="1" ht="16.5" customHeight="1">
      <c r="A169" s="31"/>
      <c r="B169" s="32"/>
      <c r="C169" s="167" t="s">
        <v>282</v>
      </c>
      <c r="D169" s="167" t="s">
        <v>179</v>
      </c>
      <c r="E169" s="168" t="s">
        <v>1093</v>
      </c>
      <c r="F169" s="169" t="s">
        <v>1094</v>
      </c>
      <c r="G169" s="170" t="s">
        <v>182</v>
      </c>
      <c r="H169" s="171">
        <v>1</v>
      </c>
      <c r="I169" s="172"/>
      <c r="J169" s="173">
        <f>ROUND(I169*H169,2)</f>
        <v>0</v>
      </c>
      <c r="K169" s="169" t="s">
        <v>183</v>
      </c>
      <c r="L169" s="174"/>
      <c r="M169" s="175" t="s">
        <v>1</v>
      </c>
      <c r="N169" s="176" t="s">
        <v>38</v>
      </c>
      <c r="O169" s="68"/>
      <c r="P169" s="177">
        <f>O169*H169</f>
        <v>0</v>
      </c>
      <c r="Q169" s="177">
        <v>0</v>
      </c>
      <c r="R169" s="177">
        <f>Q169*H169</f>
        <v>0</v>
      </c>
      <c r="S169" s="177">
        <v>0</v>
      </c>
      <c r="T169" s="178">
        <f>S169*H169</f>
        <v>0</v>
      </c>
      <c r="U169" s="31"/>
      <c r="V169" s="31"/>
      <c r="W169" s="31"/>
      <c r="X169" s="31"/>
      <c r="Y169" s="31"/>
      <c r="Z169" s="31"/>
      <c r="AA169" s="31"/>
      <c r="AB169" s="31"/>
      <c r="AC169" s="31"/>
      <c r="AD169" s="31"/>
      <c r="AE169" s="31"/>
      <c r="AR169" s="179" t="s">
        <v>268</v>
      </c>
      <c r="AT169" s="179" t="s">
        <v>179</v>
      </c>
      <c r="AU169" s="179" t="s">
        <v>73</v>
      </c>
      <c r="AY169" s="14" t="s">
        <v>185</v>
      </c>
      <c r="BE169" s="180">
        <f>IF(N169="základní",J169,0)</f>
        <v>0</v>
      </c>
      <c r="BF169" s="180">
        <f>IF(N169="snížená",J169,0)</f>
        <v>0</v>
      </c>
      <c r="BG169" s="180">
        <f>IF(N169="zákl. přenesená",J169,0)</f>
        <v>0</v>
      </c>
      <c r="BH169" s="180">
        <f>IF(N169="sníž. přenesená",J169,0)</f>
        <v>0</v>
      </c>
      <c r="BI169" s="180">
        <f>IF(N169="nulová",J169,0)</f>
        <v>0</v>
      </c>
      <c r="BJ169" s="14" t="s">
        <v>80</v>
      </c>
      <c r="BK169" s="180">
        <f>ROUND(I169*H169,2)</f>
        <v>0</v>
      </c>
      <c r="BL169" s="14" t="s">
        <v>268</v>
      </c>
      <c r="BM169" s="179" t="s">
        <v>1095</v>
      </c>
    </row>
    <row r="170" spans="1:65" s="2" customFormat="1" ht="11.25">
      <c r="A170" s="31"/>
      <c r="B170" s="32"/>
      <c r="C170" s="33"/>
      <c r="D170" s="181" t="s">
        <v>188</v>
      </c>
      <c r="E170" s="33"/>
      <c r="F170" s="182" t="s">
        <v>1094</v>
      </c>
      <c r="G170" s="33"/>
      <c r="H170" s="33"/>
      <c r="I170" s="183"/>
      <c r="J170" s="33"/>
      <c r="K170" s="33"/>
      <c r="L170" s="36"/>
      <c r="M170" s="184"/>
      <c r="N170" s="185"/>
      <c r="O170" s="68"/>
      <c r="P170" s="68"/>
      <c r="Q170" s="68"/>
      <c r="R170" s="68"/>
      <c r="S170" s="68"/>
      <c r="T170" s="69"/>
      <c r="U170" s="31"/>
      <c r="V170" s="31"/>
      <c r="W170" s="31"/>
      <c r="X170" s="31"/>
      <c r="Y170" s="31"/>
      <c r="Z170" s="31"/>
      <c r="AA170" s="31"/>
      <c r="AB170" s="31"/>
      <c r="AC170" s="31"/>
      <c r="AD170" s="31"/>
      <c r="AE170" s="31"/>
      <c r="AT170" s="14" t="s">
        <v>188</v>
      </c>
      <c r="AU170" s="14" t="s">
        <v>73</v>
      </c>
    </row>
    <row r="171" spans="1:65" s="2" customFormat="1" ht="24">
      <c r="A171" s="31"/>
      <c r="B171" s="32"/>
      <c r="C171" s="167" t="s">
        <v>288</v>
      </c>
      <c r="D171" s="167" t="s">
        <v>179</v>
      </c>
      <c r="E171" s="168" t="s">
        <v>1096</v>
      </c>
      <c r="F171" s="169" t="s">
        <v>1097</v>
      </c>
      <c r="G171" s="170" t="s">
        <v>182</v>
      </c>
      <c r="H171" s="171">
        <v>2</v>
      </c>
      <c r="I171" s="172"/>
      <c r="J171" s="173">
        <f>ROUND(I171*H171,2)</f>
        <v>0</v>
      </c>
      <c r="K171" s="169" t="s">
        <v>183</v>
      </c>
      <c r="L171" s="174"/>
      <c r="M171" s="175" t="s">
        <v>1</v>
      </c>
      <c r="N171" s="176" t="s">
        <v>38</v>
      </c>
      <c r="O171" s="68"/>
      <c r="P171" s="177">
        <f>O171*H171</f>
        <v>0</v>
      </c>
      <c r="Q171" s="177">
        <v>0</v>
      </c>
      <c r="R171" s="177">
        <f>Q171*H171</f>
        <v>0</v>
      </c>
      <c r="S171" s="177">
        <v>0</v>
      </c>
      <c r="T171" s="178">
        <f>S171*H171</f>
        <v>0</v>
      </c>
      <c r="U171" s="31"/>
      <c r="V171" s="31"/>
      <c r="W171" s="31"/>
      <c r="X171" s="31"/>
      <c r="Y171" s="31"/>
      <c r="Z171" s="31"/>
      <c r="AA171" s="31"/>
      <c r="AB171" s="31"/>
      <c r="AC171" s="31"/>
      <c r="AD171" s="31"/>
      <c r="AE171" s="31"/>
      <c r="AR171" s="179" t="s">
        <v>268</v>
      </c>
      <c r="AT171" s="179" t="s">
        <v>179</v>
      </c>
      <c r="AU171" s="179" t="s">
        <v>73</v>
      </c>
      <c r="AY171" s="14" t="s">
        <v>185</v>
      </c>
      <c r="BE171" s="180">
        <f>IF(N171="základní",J171,0)</f>
        <v>0</v>
      </c>
      <c r="BF171" s="180">
        <f>IF(N171="snížená",J171,0)</f>
        <v>0</v>
      </c>
      <c r="BG171" s="180">
        <f>IF(N171="zákl. přenesená",J171,0)</f>
        <v>0</v>
      </c>
      <c r="BH171" s="180">
        <f>IF(N171="sníž. přenesená",J171,0)</f>
        <v>0</v>
      </c>
      <c r="BI171" s="180">
        <f>IF(N171="nulová",J171,0)</f>
        <v>0</v>
      </c>
      <c r="BJ171" s="14" t="s">
        <v>80</v>
      </c>
      <c r="BK171" s="180">
        <f>ROUND(I171*H171,2)</f>
        <v>0</v>
      </c>
      <c r="BL171" s="14" t="s">
        <v>268</v>
      </c>
      <c r="BM171" s="179" t="s">
        <v>1098</v>
      </c>
    </row>
    <row r="172" spans="1:65" s="2" customFormat="1" ht="11.25">
      <c r="A172" s="31"/>
      <c r="B172" s="32"/>
      <c r="C172" s="33"/>
      <c r="D172" s="181" t="s">
        <v>188</v>
      </c>
      <c r="E172" s="33"/>
      <c r="F172" s="182" t="s">
        <v>1097</v>
      </c>
      <c r="G172" s="33"/>
      <c r="H172" s="33"/>
      <c r="I172" s="183"/>
      <c r="J172" s="33"/>
      <c r="K172" s="33"/>
      <c r="L172" s="36"/>
      <c r="M172" s="184"/>
      <c r="N172" s="185"/>
      <c r="O172" s="68"/>
      <c r="P172" s="68"/>
      <c r="Q172" s="68"/>
      <c r="R172" s="68"/>
      <c r="S172" s="68"/>
      <c r="T172" s="69"/>
      <c r="U172" s="31"/>
      <c r="V172" s="31"/>
      <c r="W172" s="31"/>
      <c r="X172" s="31"/>
      <c r="Y172" s="31"/>
      <c r="Z172" s="31"/>
      <c r="AA172" s="31"/>
      <c r="AB172" s="31"/>
      <c r="AC172" s="31"/>
      <c r="AD172" s="31"/>
      <c r="AE172" s="31"/>
      <c r="AT172" s="14" t="s">
        <v>188</v>
      </c>
      <c r="AU172" s="14" t="s">
        <v>73</v>
      </c>
    </row>
    <row r="173" spans="1:65" s="2" customFormat="1" ht="33" customHeight="1">
      <c r="A173" s="31"/>
      <c r="B173" s="32"/>
      <c r="C173" s="200" t="s">
        <v>374</v>
      </c>
      <c r="D173" s="200" t="s">
        <v>260</v>
      </c>
      <c r="E173" s="201" t="s">
        <v>893</v>
      </c>
      <c r="F173" s="202" t="s">
        <v>894</v>
      </c>
      <c r="G173" s="203" t="s">
        <v>887</v>
      </c>
      <c r="H173" s="220"/>
      <c r="I173" s="205"/>
      <c r="J173" s="206">
        <f>ROUND(I173*H173,2)</f>
        <v>0</v>
      </c>
      <c r="K173" s="202" t="s">
        <v>183</v>
      </c>
      <c r="L173" s="36"/>
      <c r="M173" s="207" t="s">
        <v>1</v>
      </c>
      <c r="N173" s="208" t="s">
        <v>38</v>
      </c>
      <c r="O173" s="68"/>
      <c r="P173" s="177">
        <f>O173*H173</f>
        <v>0</v>
      </c>
      <c r="Q173" s="177">
        <v>0</v>
      </c>
      <c r="R173" s="177">
        <f>Q173*H173</f>
        <v>0</v>
      </c>
      <c r="S173" s="177">
        <v>0</v>
      </c>
      <c r="T173" s="178">
        <f>S173*H173</f>
        <v>0</v>
      </c>
      <c r="U173" s="31"/>
      <c r="V173" s="31"/>
      <c r="W173" s="31"/>
      <c r="X173" s="31"/>
      <c r="Y173" s="31"/>
      <c r="Z173" s="31"/>
      <c r="AA173" s="31"/>
      <c r="AB173" s="31"/>
      <c r="AC173" s="31"/>
      <c r="AD173" s="31"/>
      <c r="AE173" s="31"/>
      <c r="AR173" s="179" t="s">
        <v>453</v>
      </c>
      <c r="AT173" s="179" t="s">
        <v>260</v>
      </c>
      <c r="AU173" s="179" t="s">
        <v>73</v>
      </c>
      <c r="AY173" s="14" t="s">
        <v>185</v>
      </c>
      <c r="BE173" s="180">
        <f>IF(N173="základní",J173,0)</f>
        <v>0</v>
      </c>
      <c r="BF173" s="180">
        <f>IF(N173="snížená",J173,0)</f>
        <v>0</v>
      </c>
      <c r="BG173" s="180">
        <f>IF(N173="zákl. přenesená",J173,0)</f>
        <v>0</v>
      </c>
      <c r="BH173" s="180">
        <f>IF(N173="sníž. přenesená",J173,0)</f>
        <v>0</v>
      </c>
      <c r="BI173" s="180">
        <f>IF(N173="nulová",J173,0)</f>
        <v>0</v>
      </c>
      <c r="BJ173" s="14" t="s">
        <v>80</v>
      </c>
      <c r="BK173" s="180">
        <f>ROUND(I173*H173,2)</f>
        <v>0</v>
      </c>
      <c r="BL173" s="14" t="s">
        <v>453</v>
      </c>
      <c r="BM173" s="179" t="s">
        <v>1099</v>
      </c>
    </row>
    <row r="174" spans="1:65" s="2" customFormat="1" ht="58.5">
      <c r="A174" s="31"/>
      <c r="B174" s="32"/>
      <c r="C174" s="33"/>
      <c r="D174" s="181" t="s">
        <v>188</v>
      </c>
      <c r="E174" s="33"/>
      <c r="F174" s="182" t="s">
        <v>896</v>
      </c>
      <c r="G174" s="33"/>
      <c r="H174" s="33"/>
      <c r="I174" s="183"/>
      <c r="J174" s="33"/>
      <c r="K174" s="33"/>
      <c r="L174" s="36"/>
      <c r="M174" s="184"/>
      <c r="N174" s="185"/>
      <c r="O174" s="68"/>
      <c r="P174" s="68"/>
      <c r="Q174" s="68"/>
      <c r="R174" s="68"/>
      <c r="S174" s="68"/>
      <c r="T174" s="69"/>
      <c r="U174" s="31"/>
      <c r="V174" s="31"/>
      <c r="W174" s="31"/>
      <c r="X174" s="31"/>
      <c r="Y174" s="31"/>
      <c r="Z174" s="31"/>
      <c r="AA174" s="31"/>
      <c r="AB174" s="31"/>
      <c r="AC174" s="31"/>
      <c r="AD174" s="31"/>
      <c r="AE174" s="31"/>
      <c r="AT174" s="14" t="s">
        <v>188</v>
      </c>
      <c r="AU174" s="14" t="s">
        <v>73</v>
      </c>
    </row>
    <row r="175" spans="1:65" s="2" customFormat="1" ht="24">
      <c r="A175" s="31"/>
      <c r="B175" s="32"/>
      <c r="C175" s="200" t="s">
        <v>370</v>
      </c>
      <c r="D175" s="200" t="s">
        <v>260</v>
      </c>
      <c r="E175" s="201" t="s">
        <v>1100</v>
      </c>
      <c r="F175" s="202" t="s">
        <v>1101</v>
      </c>
      <c r="G175" s="203" t="s">
        <v>305</v>
      </c>
      <c r="H175" s="204">
        <v>450</v>
      </c>
      <c r="I175" s="205"/>
      <c r="J175" s="206">
        <f>ROUND(I175*H175,2)</f>
        <v>0</v>
      </c>
      <c r="K175" s="202" t="s">
        <v>183</v>
      </c>
      <c r="L175" s="36"/>
      <c r="M175" s="207" t="s">
        <v>1</v>
      </c>
      <c r="N175" s="208" t="s">
        <v>38</v>
      </c>
      <c r="O175" s="68"/>
      <c r="P175" s="177">
        <f>O175*H175</f>
        <v>0</v>
      </c>
      <c r="Q175" s="177">
        <v>0</v>
      </c>
      <c r="R175" s="177">
        <f>Q175*H175</f>
        <v>0</v>
      </c>
      <c r="S175" s="177">
        <v>0</v>
      </c>
      <c r="T175" s="178">
        <f>S175*H175</f>
        <v>0</v>
      </c>
      <c r="U175" s="31"/>
      <c r="V175" s="31"/>
      <c r="W175" s="31"/>
      <c r="X175" s="31"/>
      <c r="Y175" s="31"/>
      <c r="Z175" s="31"/>
      <c r="AA175" s="31"/>
      <c r="AB175" s="31"/>
      <c r="AC175" s="31"/>
      <c r="AD175" s="31"/>
      <c r="AE175" s="31"/>
      <c r="AR175" s="179" t="s">
        <v>453</v>
      </c>
      <c r="AT175" s="179" t="s">
        <v>260</v>
      </c>
      <c r="AU175" s="179" t="s">
        <v>73</v>
      </c>
      <c r="AY175" s="14" t="s">
        <v>185</v>
      </c>
      <c r="BE175" s="180">
        <f>IF(N175="základní",J175,0)</f>
        <v>0</v>
      </c>
      <c r="BF175" s="180">
        <f>IF(N175="snížená",J175,0)</f>
        <v>0</v>
      </c>
      <c r="BG175" s="180">
        <f>IF(N175="zákl. přenesená",J175,0)</f>
        <v>0</v>
      </c>
      <c r="BH175" s="180">
        <f>IF(N175="sníž. přenesená",J175,0)</f>
        <v>0</v>
      </c>
      <c r="BI175" s="180">
        <f>IF(N175="nulová",J175,0)</f>
        <v>0</v>
      </c>
      <c r="BJ175" s="14" t="s">
        <v>80</v>
      </c>
      <c r="BK175" s="180">
        <f>ROUND(I175*H175,2)</f>
        <v>0</v>
      </c>
      <c r="BL175" s="14" t="s">
        <v>453</v>
      </c>
      <c r="BM175" s="179" t="s">
        <v>1102</v>
      </c>
    </row>
    <row r="176" spans="1:65" s="2" customFormat="1" ht="39">
      <c r="A176" s="31"/>
      <c r="B176" s="32"/>
      <c r="C176" s="33"/>
      <c r="D176" s="181" t="s">
        <v>188</v>
      </c>
      <c r="E176" s="33"/>
      <c r="F176" s="182" t="s">
        <v>1103</v>
      </c>
      <c r="G176" s="33"/>
      <c r="H176" s="33"/>
      <c r="I176" s="183"/>
      <c r="J176" s="33"/>
      <c r="K176" s="33"/>
      <c r="L176" s="36"/>
      <c r="M176" s="184"/>
      <c r="N176" s="185"/>
      <c r="O176" s="68"/>
      <c r="P176" s="68"/>
      <c r="Q176" s="68"/>
      <c r="R176" s="68"/>
      <c r="S176" s="68"/>
      <c r="T176" s="69"/>
      <c r="U176" s="31"/>
      <c r="V176" s="31"/>
      <c r="W176" s="31"/>
      <c r="X176" s="31"/>
      <c r="Y176" s="31"/>
      <c r="Z176" s="31"/>
      <c r="AA176" s="31"/>
      <c r="AB176" s="31"/>
      <c r="AC176" s="31"/>
      <c r="AD176" s="31"/>
      <c r="AE176" s="31"/>
      <c r="AT176" s="14" t="s">
        <v>188</v>
      </c>
      <c r="AU176" s="14" t="s">
        <v>73</v>
      </c>
    </row>
    <row r="177" spans="1:65" s="2" customFormat="1" ht="24">
      <c r="A177" s="31"/>
      <c r="B177" s="32"/>
      <c r="C177" s="200" t="s">
        <v>329</v>
      </c>
      <c r="D177" s="200" t="s">
        <v>260</v>
      </c>
      <c r="E177" s="201" t="s">
        <v>1104</v>
      </c>
      <c r="F177" s="202" t="s">
        <v>1105</v>
      </c>
      <c r="G177" s="203" t="s">
        <v>182</v>
      </c>
      <c r="H177" s="204">
        <v>1</v>
      </c>
      <c r="I177" s="205"/>
      <c r="J177" s="206">
        <f>ROUND(I177*H177,2)</f>
        <v>0</v>
      </c>
      <c r="K177" s="202" t="s">
        <v>183</v>
      </c>
      <c r="L177" s="36"/>
      <c r="M177" s="207" t="s">
        <v>1</v>
      </c>
      <c r="N177" s="208" t="s">
        <v>38</v>
      </c>
      <c r="O177" s="68"/>
      <c r="P177" s="177">
        <f>O177*H177</f>
        <v>0</v>
      </c>
      <c r="Q177" s="177">
        <v>0</v>
      </c>
      <c r="R177" s="177">
        <f>Q177*H177</f>
        <v>0</v>
      </c>
      <c r="S177" s="177">
        <v>0</v>
      </c>
      <c r="T177" s="178">
        <f>S177*H177</f>
        <v>0</v>
      </c>
      <c r="U177" s="31"/>
      <c r="V177" s="31"/>
      <c r="W177" s="31"/>
      <c r="X177" s="31"/>
      <c r="Y177" s="31"/>
      <c r="Z177" s="31"/>
      <c r="AA177" s="31"/>
      <c r="AB177" s="31"/>
      <c r="AC177" s="31"/>
      <c r="AD177" s="31"/>
      <c r="AE177" s="31"/>
      <c r="AR177" s="179" t="s">
        <v>453</v>
      </c>
      <c r="AT177" s="179" t="s">
        <v>260</v>
      </c>
      <c r="AU177" s="179" t="s">
        <v>73</v>
      </c>
      <c r="AY177" s="14" t="s">
        <v>185</v>
      </c>
      <c r="BE177" s="180">
        <f>IF(N177="základní",J177,0)</f>
        <v>0</v>
      </c>
      <c r="BF177" s="180">
        <f>IF(N177="snížená",J177,0)</f>
        <v>0</v>
      </c>
      <c r="BG177" s="180">
        <f>IF(N177="zákl. přenesená",J177,0)</f>
        <v>0</v>
      </c>
      <c r="BH177" s="180">
        <f>IF(N177="sníž. přenesená",J177,0)</f>
        <v>0</v>
      </c>
      <c r="BI177" s="180">
        <f>IF(N177="nulová",J177,0)</f>
        <v>0</v>
      </c>
      <c r="BJ177" s="14" t="s">
        <v>80</v>
      </c>
      <c r="BK177" s="180">
        <f>ROUND(I177*H177,2)</f>
        <v>0</v>
      </c>
      <c r="BL177" s="14" t="s">
        <v>453</v>
      </c>
      <c r="BM177" s="179" t="s">
        <v>1106</v>
      </c>
    </row>
    <row r="178" spans="1:65" s="2" customFormat="1" ht="29.25">
      <c r="A178" s="31"/>
      <c r="B178" s="32"/>
      <c r="C178" s="33"/>
      <c r="D178" s="181" t="s">
        <v>188</v>
      </c>
      <c r="E178" s="33"/>
      <c r="F178" s="182" t="s">
        <v>1107</v>
      </c>
      <c r="G178" s="33"/>
      <c r="H178" s="33"/>
      <c r="I178" s="183"/>
      <c r="J178" s="33"/>
      <c r="K178" s="33"/>
      <c r="L178" s="36"/>
      <c r="M178" s="184"/>
      <c r="N178" s="185"/>
      <c r="O178" s="68"/>
      <c r="P178" s="68"/>
      <c r="Q178" s="68"/>
      <c r="R178" s="68"/>
      <c r="S178" s="68"/>
      <c r="T178" s="69"/>
      <c r="U178" s="31"/>
      <c r="V178" s="31"/>
      <c r="W178" s="31"/>
      <c r="X178" s="31"/>
      <c r="Y178" s="31"/>
      <c r="Z178" s="31"/>
      <c r="AA178" s="31"/>
      <c r="AB178" s="31"/>
      <c r="AC178" s="31"/>
      <c r="AD178" s="31"/>
      <c r="AE178" s="31"/>
      <c r="AT178" s="14" t="s">
        <v>188</v>
      </c>
      <c r="AU178" s="14" t="s">
        <v>73</v>
      </c>
    </row>
    <row r="179" spans="1:65" s="2" customFormat="1" ht="24">
      <c r="A179" s="31"/>
      <c r="B179" s="32"/>
      <c r="C179" s="200" t="s">
        <v>333</v>
      </c>
      <c r="D179" s="200" t="s">
        <v>260</v>
      </c>
      <c r="E179" s="201" t="s">
        <v>1108</v>
      </c>
      <c r="F179" s="202" t="s">
        <v>1109</v>
      </c>
      <c r="G179" s="203" t="s">
        <v>1110</v>
      </c>
      <c r="H179" s="204">
        <v>12</v>
      </c>
      <c r="I179" s="205"/>
      <c r="J179" s="206">
        <f>ROUND(I179*H179,2)</f>
        <v>0</v>
      </c>
      <c r="K179" s="202" t="s">
        <v>183</v>
      </c>
      <c r="L179" s="36"/>
      <c r="M179" s="207" t="s">
        <v>1</v>
      </c>
      <c r="N179" s="208" t="s">
        <v>38</v>
      </c>
      <c r="O179" s="68"/>
      <c r="P179" s="177">
        <f>O179*H179</f>
        <v>0</v>
      </c>
      <c r="Q179" s="177">
        <v>0</v>
      </c>
      <c r="R179" s="177">
        <f>Q179*H179</f>
        <v>0</v>
      </c>
      <c r="S179" s="177">
        <v>0</v>
      </c>
      <c r="T179" s="178">
        <f>S179*H179</f>
        <v>0</v>
      </c>
      <c r="U179" s="31"/>
      <c r="V179" s="31"/>
      <c r="W179" s="31"/>
      <c r="X179" s="31"/>
      <c r="Y179" s="31"/>
      <c r="Z179" s="31"/>
      <c r="AA179" s="31"/>
      <c r="AB179" s="31"/>
      <c r="AC179" s="31"/>
      <c r="AD179" s="31"/>
      <c r="AE179" s="31"/>
      <c r="AR179" s="179" t="s">
        <v>453</v>
      </c>
      <c r="AT179" s="179" t="s">
        <v>260</v>
      </c>
      <c r="AU179" s="179" t="s">
        <v>73</v>
      </c>
      <c r="AY179" s="14" t="s">
        <v>185</v>
      </c>
      <c r="BE179" s="180">
        <f>IF(N179="základní",J179,0)</f>
        <v>0</v>
      </c>
      <c r="BF179" s="180">
        <f>IF(N179="snížená",J179,0)</f>
        <v>0</v>
      </c>
      <c r="BG179" s="180">
        <f>IF(N179="zákl. přenesená",J179,0)</f>
        <v>0</v>
      </c>
      <c r="BH179" s="180">
        <f>IF(N179="sníž. přenesená",J179,0)</f>
        <v>0</v>
      </c>
      <c r="BI179" s="180">
        <f>IF(N179="nulová",J179,0)</f>
        <v>0</v>
      </c>
      <c r="BJ179" s="14" t="s">
        <v>80</v>
      </c>
      <c r="BK179" s="180">
        <f>ROUND(I179*H179,2)</f>
        <v>0</v>
      </c>
      <c r="BL179" s="14" t="s">
        <v>453</v>
      </c>
      <c r="BM179" s="179" t="s">
        <v>1111</v>
      </c>
    </row>
    <row r="180" spans="1:65" s="2" customFormat="1" ht="29.25">
      <c r="A180" s="31"/>
      <c r="B180" s="32"/>
      <c r="C180" s="33"/>
      <c r="D180" s="181" t="s">
        <v>188</v>
      </c>
      <c r="E180" s="33"/>
      <c r="F180" s="182" t="s">
        <v>1112</v>
      </c>
      <c r="G180" s="33"/>
      <c r="H180" s="33"/>
      <c r="I180" s="183"/>
      <c r="J180" s="33"/>
      <c r="K180" s="33"/>
      <c r="L180" s="36"/>
      <c r="M180" s="184"/>
      <c r="N180" s="185"/>
      <c r="O180" s="68"/>
      <c r="P180" s="68"/>
      <c r="Q180" s="68"/>
      <c r="R180" s="68"/>
      <c r="S180" s="68"/>
      <c r="T180" s="69"/>
      <c r="U180" s="31"/>
      <c r="V180" s="31"/>
      <c r="W180" s="31"/>
      <c r="X180" s="31"/>
      <c r="Y180" s="31"/>
      <c r="Z180" s="31"/>
      <c r="AA180" s="31"/>
      <c r="AB180" s="31"/>
      <c r="AC180" s="31"/>
      <c r="AD180" s="31"/>
      <c r="AE180" s="31"/>
      <c r="AT180" s="14" t="s">
        <v>188</v>
      </c>
      <c r="AU180" s="14" t="s">
        <v>73</v>
      </c>
    </row>
    <row r="181" spans="1:65" s="2" customFormat="1" ht="33" customHeight="1">
      <c r="A181" s="31"/>
      <c r="B181" s="32"/>
      <c r="C181" s="200" t="s">
        <v>337</v>
      </c>
      <c r="D181" s="200" t="s">
        <v>260</v>
      </c>
      <c r="E181" s="201" t="s">
        <v>1113</v>
      </c>
      <c r="F181" s="202" t="s">
        <v>1114</v>
      </c>
      <c r="G181" s="203" t="s">
        <v>1110</v>
      </c>
      <c r="H181" s="204">
        <v>12</v>
      </c>
      <c r="I181" s="205"/>
      <c r="J181" s="206">
        <f>ROUND(I181*H181,2)</f>
        <v>0</v>
      </c>
      <c r="K181" s="202" t="s">
        <v>183</v>
      </c>
      <c r="L181" s="36"/>
      <c r="M181" s="207" t="s">
        <v>1</v>
      </c>
      <c r="N181" s="208" t="s">
        <v>38</v>
      </c>
      <c r="O181" s="68"/>
      <c r="P181" s="177">
        <f>O181*H181</f>
        <v>0</v>
      </c>
      <c r="Q181" s="177">
        <v>0</v>
      </c>
      <c r="R181" s="177">
        <f>Q181*H181</f>
        <v>0</v>
      </c>
      <c r="S181" s="177">
        <v>0</v>
      </c>
      <c r="T181" s="178">
        <f>S181*H181</f>
        <v>0</v>
      </c>
      <c r="U181" s="31"/>
      <c r="V181" s="31"/>
      <c r="W181" s="31"/>
      <c r="X181" s="31"/>
      <c r="Y181" s="31"/>
      <c r="Z181" s="31"/>
      <c r="AA181" s="31"/>
      <c r="AB181" s="31"/>
      <c r="AC181" s="31"/>
      <c r="AD181" s="31"/>
      <c r="AE181" s="31"/>
      <c r="AR181" s="179" t="s">
        <v>453</v>
      </c>
      <c r="AT181" s="179" t="s">
        <v>260</v>
      </c>
      <c r="AU181" s="179" t="s">
        <v>73</v>
      </c>
      <c r="AY181" s="14" t="s">
        <v>185</v>
      </c>
      <c r="BE181" s="180">
        <f>IF(N181="základní",J181,0)</f>
        <v>0</v>
      </c>
      <c r="BF181" s="180">
        <f>IF(N181="snížená",J181,0)</f>
        <v>0</v>
      </c>
      <c r="BG181" s="180">
        <f>IF(N181="zákl. přenesená",J181,0)</f>
        <v>0</v>
      </c>
      <c r="BH181" s="180">
        <f>IF(N181="sníž. přenesená",J181,0)</f>
        <v>0</v>
      </c>
      <c r="BI181" s="180">
        <f>IF(N181="nulová",J181,0)</f>
        <v>0</v>
      </c>
      <c r="BJ181" s="14" t="s">
        <v>80</v>
      </c>
      <c r="BK181" s="180">
        <f>ROUND(I181*H181,2)</f>
        <v>0</v>
      </c>
      <c r="BL181" s="14" t="s">
        <v>453</v>
      </c>
      <c r="BM181" s="179" t="s">
        <v>1115</v>
      </c>
    </row>
    <row r="182" spans="1:65" s="2" customFormat="1" ht="29.25">
      <c r="A182" s="31"/>
      <c r="B182" s="32"/>
      <c r="C182" s="33"/>
      <c r="D182" s="181" t="s">
        <v>188</v>
      </c>
      <c r="E182" s="33"/>
      <c r="F182" s="182" t="s">
        <v>1116</v>
      </c>
      <c r="G182" s="33"/>
      <c r="H182" s="33"/>
      <c r="I182" s="183"/>
      <c r="J182" s="33"/>
      <c r="K182" s="33"/>
      <c r="L182" s="36"/>
      <c r="M182" s="184"/>
      <c r="N182" s="185"/>
      <c r="O182" s="68"/>
      <c r="P182" s="68"/>
      <c r="Q182" s="68"/>
      <c r="R182" s="68"/>
      <c r="S182" s="68"/>
      <c r="T182" s="69"/>
      <c r="U182" s="31"/>
      <c r="V182" s="31"/>
      <c r="W182" s="31"/>
      <c r="X182" s="31"/>
      <c r="Y182" s="31"/>
      <c r="Z182" s="31"/>
      <c r="AA182" s="31"/>
      <c r="AB182" s="31"/>
      <c r="AC182" s="31"/>
      <c r="AD182" s="31"/>
      <c r="AE182" s="31"/>
      <c r="AT182" s="14" t="s">
        <v>188</v>
      </c>
      <c r="AU182" s="14" t="s">
        <v>73</v>
      </c>
    </row>
    <row r="183" spans="1:65" s="2" customFormat="1" ht="24">
      <c r="A183" s="31"/>
      <c r="B183" s="32"/>
      <c r="C183" s="200" t="s">
        <v>341</v>
      </c>
      <c r="D183" s="200" t="s">
        <v>260</v>
      </c>
      <c r="E183" s="201" t="s">
        <v>1117</v>
      </c>
      <c r="F183" s="202" t="s">
        <v>1118</v>
      </c>
      <c r="G183" s="203" t="s">
        <v>182</v>
      </c>
      <c r="H183" s="204">
        <v>3</v>
      </c>
      <c r="I183" s="205"/>
      <c r="J183" s="206">
        <f>ROUND(I183*H183,2)</f>
        <v>0</v>
      </c>
      <c r="K183" s="202" t="s">
        <v>183</v>
      </c>
      <c r="L183" s="36"/>
      <c r="M183" s="207" t="s">
        <v>1</v>
      </c>
      <c r="N183" s="208" t="s">
        <v>38</v>
      </c>
      <c r="O183" s="68"/>
      <c r="P183" s="177">
        <f>O183*H183</f>
        <v>0</v>
      </c>
      <c r="Q183" s="177">
        <v>0</v>
      </c>
      <c r="R183" s="177">
        <f>Q183*H183</f>
        <v>0</v>
      </c>
      <c r="S183" s="177">
        <v>0</v>
      </c>
      <c r="T183" s="178">
        <f>S183*H183</f>
        <v>0</v>
      </c>
      <c r="U183" s="31"/>
      <c r="V183" s="31"/>
      <c r="W183" s="31"/>
      <c r="X183" s="31"/>
      <c r="Y183" s="31"/>
      <c r="Z183" s="31"/>
      <c r="AA183" s="31"/>
      <c r="AB183" s="31"/>
      <c r="AC183" s="31"/>
      <c r="AD183" s="31"/>
      <c r="AE183" s="31"/>
      <c r="AR183" s="179" t="s">
        <v>453</v>
      </c>
      <c r="AT183" s="179" t="s">
        <v>260</v>
      </c>
      <c r="AU183" s="179" t="s">
        <v>73</v>
      </c>
      <c r="AY183" s="14" t="s">
        <v>185</v>
      </c>
      <c r="BE183" s="180">
        <f>IF(N183="základní",J183,0)</f>
        <v>0</v>
      </c>
      <c r="BF183" s="180">
        <f>IF(N183="snížená",J183,0)</f>
        <v>0</v>
      </c>
      <c r="BG183" s="180">
        <f>IF(N183="zákl. přenesená",J183,0)</f>
        <v>0</v>
      </c>
      <c r="BH183" s="180">
        <f>IF(N183="sníž. přenesená",J183,0)</f>
        <v>0</v>
      </c>
      <c r="BI183" s="180">
        <f>IF(N183="nulová",J183,0)</f>
        <v>0</v>
      </c>
      <c r="BJ183" s="14" t="s">
        <v>80</v>
      </c>
      <c r="BK183" s="180">
        <f>ROUND(I183*H183,2)</f>
        <v>0</v>
      </c>
      <c r="BL183" s="14" t="s">
        <v>453</v>
      </c>
      <c r="BM183" s="179" t="s">
        <v>1119</v>
      </c>
    </row>
    <row r="184" spans="1:65" s="2" customFormat="1" ht="11.25">
      <c r="A184" s="31"/>
      <c r="B184" s="32"/>
      <c r="C184" s="33"/>
      <c r="D184" s="181" t="s">
        <v>188</v>
      </c>
      <c r="E184" s="33"/>
      <c r="F184" s="182" t="s">
        <v>1118</v>
      </c>
      <c r="G184" s="33"/>
      <c r="H184" s="33"/>
      <c r="I184" s="183"/>
      <c r="J184" s="33"/>
      <c r="K184" s="33"/>
      <c r="L184" s="36"/>
      <c r="M184" s="184"/>
      <c r="N184" s="185"/>
      <c r="O184" s="68"/>
      <c r="P184" s="68"/>
      <c r="Q184" s="68"/>
      <c r="R184" s="68"/>
      <c r="S184" s="68"/>
      <c r="T184" s="69"/>
      <c r="U184" s="31"/>
      <c r="V184" s="31"/>
      <c r="W184" s="31"/>
      <c r="X184" s="31"/>
      <c r="Y184" s="31"/>
      <c r="Z184" s="31"/>
      <c r="AA184" s="31"/>
      <c r="AB184" s="31"/>
      <c r="AC184" s="31"/>
      <c r="AD184" s="31"/>
      <c r="AE184" s="31"/>
      <c r="AT184" s="14" t="s">
        <v>188</v>
      </c>
      <c r="AU184" s="14" t="s">
        <v>73</v>
      </c>
    </row>
    <row r="185" spans="1:65" s="2" customFormat="1" ht="24">
      <c r="A185" s="31"/>
      <c r="B185" s="32"/>
      <c r="C185" s="200" t="s">
        <v>345</v>
      </c>
      <c r="D185" s="200" t="s">
        <v>260</v>
      </c>
      <c r="E185" s="201" t="s">
        <v>1120</v>
      </c>
      <c r="F185" s="202" t="s">
        <v>1121</v>
      </c>
      <c r="G185" s="203" t="s">
        <v>1110</v>
      </c>
      <c r="H185" s="204">
        <v>12</v>
      </c>
      <c r="I185" s="205"/>
      <c r="J185" s="206">
        <f>ROUND(I185*H185,2)</f>
        <v>0</v>
      </c>
      <c r="K185" s="202" t="s">
        <v>183</v>
      </c>
      <c r="L185" s="36"/>
      <c r="M185" s="207" t="s">
        <v>1</v>
      </c>
      <c r="N185" s="208" t="s">
        <v>38</v>
      </c>
      <c r="O185" s="68"/>
      <c r="P185" s="177">
        <f>O185*H185</f>
        <v>0</v>
      </c>
      <c r="Q185" s="177">
        <v>0</v>
      </c>
      <c r="R185" s="177">
        <f>Q185*H185</f>
        <v>0</v>
      </c>
      <c r="S185" s="177">
        <v>0</v>
      </c>
      <c r="T185" s="178">
        <f>S185*H185</f>
        <v>0</v>
      </c>
      <c r="U185" s="31"/>
      <c r="V185" s="31"/>
      <c r="W185" s="31"/>
      <c r="X185" s="31"/>
      <c r="Y185" s="31"/>
      <c r="Z185" s="31"/>
      <c r="AA185" s="31"/>
      <c r="AB185" s="31"/>
      <c r="AC185" s="31"/>
      <c r="AD185" s="31"/>
      <c r="AE185" s="31"/>
      <c r="AR185" s="179" t="s">
        <v>453</v>
      </c>
      <c r="AT185" s="179" t="s">
        <v>260</v>
      </c>
      <c r="AU185" s="179" t="s">
        <v>73</v>
      </c>
      <c r="AY185" s="14" t="s">
        <v>185</v>
      </c>
      <c r="BE185" s="180">
        <f>IF(N185="základní",J185,0)</f>
        <v>0</v>
      </c>
      <c r="BF185" s="180">
        <f>IF(N185="snížená",J185,0)</f>
        <v>0</v>
      </c>
      <c r="BG185" s="180">
        <f>IF(N185="zákl. přenesená",J185,0)</f>
        <v>0</v>
      </c>
      <c r="BH185" s="180">
        <f>IF(N185="sníž. přenesená",J185,0)</f>
        <v>0</v>
      </c>
      <c r="BI185" s="180">
        <f>IF(N185="nulová",J185,0)</f>
        <v>0</v>
      </c>
      <c r="BJ185" s="14" t="s">
        <v>80</v>
      </c>
      <c r="BK185" s="180">
        <f>ROUND(I185*H185,2)</f>
        <v>0</v>
      </c>
      <c r="BL185" s="14" t="s">
        <v>453</v>
      </c>
      <c r="BM185" s="179" t="s">
        <v>1122</v>
      </c>
    </row>
    <row r="186" spans="1:65" s="2" customFormat="1" ht="11.25">
      <c r="A186" s="31"/>
      <c r="B186" s="32"/>
      <c r="C186" s="33"/>
      <c r="D186" s="181" t="s">
        <v>188</v>
      </c>
      <c r="E186" s="33"/>
      <c r="F186" s="182" t="s">
        <v>1121</v>
      </c>
      <c r="G186" s="33"/>
      <c r="H186" s="33"/>
      <c r="I186" s="183"/>
      <c r="J186" s="33"/>
      <c r="K186" s="33"/>
      <c r="L186" s="36"/>
      <c r="M186" s="184"/>
      <c r="N186" s="185"/>
      <c r="O186" s="68"/>
      <c r="P186" s="68"/>
      <c r="Q186" s="68"/>
      <c r="R186" s="68"/>
      <c r="S186" s="68"/>
      <c r="T186" s="69"/>
      <c r="U186" s="31"/>
      <c r="V186" s="31"/>
      <c r="W186" s="31"/>
      <c r="X186" s="31"/>
      <c r="Y186" s="31"/>
      <c r="Z186" s="31"/>
      <c r="AA186" s="31"/>
      <c r="AB186" s="31"/>
      <c r="AC186" s="31"/>
      <c r="AD186" s="31"/>
      <c r="AE186" s="31"/>
      <c r="AT186" s="14" t="s">
        <v>188</v>
      </c>
      <c r="AU186" s="14" t="s">
        <v>73</v>
      </c>
    </row>
    <row r="187" spans="1:65" s="2" customFormat="1" ht="24">
      <c r="A187" s="31"/>
      <c r="B187" s="32"/>
      <c r="C187" s="200" t="s">
        <v>349</v>
      </c>
      <c r="D187" s="200" t="s">
        <v>260</v>
      </c>
      <c r="E187" s="201" t="s">
        <v>1123</v>
      </c>
      <c r="F187" s="202" t="s">
        <v>1124</v>
      </c>
      <c r="G187" s="203" t="s">
        <v>182</v>
      </c>
      <c r="H187" s="204">
        <v>450</v>
      </c>
      <c r="I187" s="205"/>
      <c r="J187" s="206">
        <f>ROUND(I187*H187,2)</f>
        <v>0</v>
      </c>
      <c r="K187" s="202" t="s">
        <v>183</v>
      </c>
      <c r="L187" s="36"/>
      <c r="M187" s="207" t="s">
        <v>1</v>
      </c>
      <c r="N187" s="208" t="s">
        <v>38</v>
      </c>
      <c r="O187" s="68"/>
      <c r="P187" s="177">
        <f>O187*H187</f>
        <v>0</v>
      </c>
      <c r="Q187" s="177">
        <v>0</v>
      </c>
      <c r="R187" s="177">
        <f>Q187*H187</f>
        <v>0</v>
      </c>
      <c r="S187" s="177">
        <v>0</v>
      </c>
      <c r="T187" s="178">
        <f>S187*H187</f>
        <v>0</v>
      </c>
      <c r="U187" s="31"/>
      <c r="V187" s="31"/>
      <c r="W187" s="31"/>
      <c r="X187" s="31"/>
      <c r="Y187" s="31"/>
      <c r="Z187" s="31"/>
      <c r="AA187" s="31"/>
      <c r="AB187" s="31"/>
      <c r="AC187" s="31"/>
      <c r="AD187" s="31"/>
      <c r="AE187" s="31"/>
      <c r="AR187" s="179" t="s">
        <v>453</v>
      </c>
      <c r="AT187" s="179" t="s">
        <v>260</v>
      </c>
      <c r="AU187" s="179" t="s">
        <v>73</v>
      </c>
      <c r="AY187" s="14" t="s">
        <v>185</v>
      </c>
      <c r="BE187" s="180">
        <f>IF(N187="základní",J187,0)</f>
        <v>0</v>
      </c>
      <c r="BF187" s="180">
        <f>IF(N187="snížená",J187,0)</f>
        <v>0</v>
      </c>
      <c r="BG187" s="180">
        <f>IF(N187="zákl. přenesená",J187,0)</f>
        <v>0</v>
      </c>
      <c r="BH187" s="180">
        <f>IF(N187="sníž. přenesená",J187,0)</f>
        <v>0</v>
      </c>
      <c r="BI187" s="180">
        <f>IF(N187="nulová",J187,0)</f>
        <v>0</v>
      </c>
      <c r="BJ187" s="14" t="s">
        <v>80</v>
      </c>
      <c r="BK187" s="180">
        <f>ROUND(I187*H187,2)</f>
        <v>0</v>
      </c>
      <c r="BL187" s="14" t="s">
        <v>453</v>
      </c>
      <c r="BM187" s="179" t="s">
        <v>1125</v>
      </c>
    </row>
    <row r="188" spans="1:65" s="2" customFormat="1" ht="11.25">
      <c r="A188" s="31"/>
      <c r="B188" s="32"/>
      <c r="C188" s="33"/>
      <c r="D188" s="181" t="s">
        <v>188</v>
      </c>
      <c r="E188" s="33"/>
      <c r="F188" s="182" t="s">
        <v>1124</v>
      </c>
      <c r="G188" s="33"/>
      <c r="H188" s="33"/>
      <c r="I188" s="183"/>
      <c r="J188" s="33"/>
      <c r="K188" s="33"/>
      <c r="L188" s="36"/>
      <c r="M188" s="184"/>
      <c r="N188" s="185"/>
      <c r="O188" s="68"/>
      <c r="P188" s="68"/>
      <c r="Q188" s="68"/>
      <c r="R188" s="68"/>
      <c r="S188" s="68"/>
      <c r="T188" s="69"/>
      <c r="U188" s="31"/>
      <c r="V188" s="31"/>
      <c r="W188" s="31"/>
      <c r="X188" s="31"/>
      <c r="Y188" s="31"/>
      <c r="Z188" s="31"/>
      <c r="AA188" s="31"/>
      <c r="AB188" s="31"/>
      <c r="AC188" s="31"/>
      <c r="AD188" s="31"/>
      <c r="AE188" s="31"/>
      <c r="AT188" s="14" t="s">
        <v>188</v>
      </c>
      <c r="AU188" s="14" t="s">
        <v>73</v>
      </c>
    </row>
    <row r="189" spans="1:65" s="2" customFormat="1" ht="21.75" customHeight="1">
      <c r="A189" s="31"/>
      <c r="B189" s="32"/>
      <c r="C189" s="200" t="s">
        <v>353</v>
      </c>
      <c r="D189" s="200" t="s">
        <v>260</v>
      </c>
      <c r="E189" s="201" t="s">
        <v>1126</v>
      </c>
      <c r="F189" s="202" t="s">
        <v>1127</v>
      </c>
      <c r="G189" s="203" t="s">
        <v>305</v>
      </c>
      <c r="H189" s="204">
        <v>450</v>
      </c>
      <c r="I189" s="205"/>
      <c r="J189" s="206">
        <f>ROUND(I189*H189,2)</f>
        <v>0</v>
      </c>
      <c r="K189" s="202" t="s">
        <v>183</v>
      </c>
      <c r="L189" s="36"/>
      <c r="M189" s="207" t="s">
        <v>1</v>
      </c>
      <c r="N189" s="208" t="s">
        <v>38</v>
      </c>
      <c r="O189" s="68"/>
      <c r="P189" s="177">
        <f>O189*H189</f>
        <v>0</v>
      </c>
      <c r="Q189" s="177">
        <v>0</v>
      </c>
      <c r="R189" s="177">
        <f>Q189*H189</f>
        <v>0</v>
      </c>
      <c r="S189" s="177">
        <v>0</v>
      </c>
      <c r="T189" s="178">
        <f>S189*H189</f>
        <v>0</v>
      </c>
      <c r="U189" s="31"/>
      <c r="V189" s="31"/>
      <c r="W189" s="31"/>
      <c r="X189" s="31"/>
      <c r="Y189" s="31"/>
      <c r="Z189" s="31"/>
      <c r="AA189" s="31"/>
      <c r="AB189" s="31"/>
      <c r="AC189" s="31"/>
      <c r="AD189" s="31"/>
      <c r="AE189" s="31"/>
      <c r="AR189" s="179" t="s">
        <v>453</v>
      </c>
      <c r="AT189" s="179" t="s">
        <v>260</v>
      </c>
      <c r="AU189" s="179" t="s">
        <v>73</v>
      </c>
      <c r="AY189" s="14" t="s">
        <v>185</v>
      </c>
      <c r="BE189" s="180">
        <f>IF(N189="základní",J189,0)</f>
        <v>0</v>
      </c>
      <c r="BF189" s="180">
        <f>IF(N189="snížená",J189,0)</f>
        <v>0</v>
      </c>
      <c r="BG189" s="180">
        <f>IF(N189="zákl. přenesená",J189,0)</f>
        <v>0</v>
      </c>
      <c r="BH189" s="180">
        <f>IF(N189="sníž. přenesená",J189,0)</f>
        <v>0</v>
      </c>
      <c r="BI189" s="180">
        <f>IF(N189="nulová",J189,0)</f>
        <v>0</v>
      </c>
      <c r="BJ189" s="14" t="s">
        <v>80</v>
      </c>
      <c r="BK189" s="180">
        <f>ROUND(I189*H189,2)</f>
        <v>0</v>
      </c>
      <c r="BL189" s="14" t="s">
        <v>453</v>
      </c>
      <c r="BM189" s="179" t="s">
        <v>1128</v>
      </c>
    </row>
    <row r="190" spans="1:65" s="2" customFormat="1" ht="11.25">
      <c r="A190" s="31"/>
      <c r="B190" s="32"/>
      <c r="C190" s="33"/>
      <c r="D190" s="181" t="s">
        <v>188</v>
      </c>
      <c r="E190" s="33"/>
      <c r="F190" s="182" t="s">
        <v>1127</v>
      </c>
      <c r="G190" s="33"/>
      <c r="H190" s="33"/>
      <c r="I190" s="183"/>
      <c r="J190" s="33"/>
      <c r="K190" s="33"/>
      <c r="L190" s="36"/>
      <c r="M190" s="184"/>
      <c r="N190" s="185"/>
      <c r="O190" s="68"/>
      <c r="P190" s="68"/>
      <c r="Q190" s="68"/>
      <c r="R190" s="68"/>
      <c r="S190" s="68"/>
      <c r="T190" s="69"/>
      <c r="U190" s="31"/>
      <c r="V190" s="31"/>
      <c r="W190" s="31"/>
      <c r="X190" s="31"/>
      <c r="Y190" s="31"/>
      <c r="Z190" s="31"/>
      <c r="AA190" s="31"/>
      <c r="AB190" s="31"/>
      <c r="AC190" s="31"/>
      <c r="AD190" s="31"/>
      <c r="AE190" s="31"/>
      <c r="AT190" s="14" t="s">
        <v>188</v>
      </c>
      <c r="AU190" s="14" t="s">
        <v>73</v>
      </c>
    </row>
    <row r="191" spans="1:65" s="2" customFormat="1" ht="16.5" customHeight="1">
      <c r="A191" s="31"/>
      <c r="B191" s="32"/>
      <c r="C191" s="200" t="s">
        <v>292</v>
      </c>
      <c r="D191" s="200" t="s">
        <v>260</v>
      </c>
      <c r="E191" s="201" t="s">
        <v>1129</v>
      </c>
      <c r="F191" s="202" t="s">
        <v>1130</v>
      </c>
      <c r="G191" s="203" t="s">
        <v>182</v>
      </c>
      <c r="H191" s="204">
        <v>3</v>
      </c>
      <c r="I191" s="205"/>
      <c r="J191" s="206">
        <f>ROUND(I191*H191,2)</f>
        <v>0</v>
      </c>
      <c r="K191" s="202" t="s">
        <v>183</v>
      </c>
      <c r="L191" s="36"/>
      <c r="M191" s="207" t="s">
        <v>1</v>
      </c>
      <c r="N191" s="208" t="s">
        <v>38</v>
      </c>
      <c r="O191" s="68"/>
      <c r="P191" s="177">
        <f>O191*H191</f>
        <v>0</v>
      </c>
      <c r="Q191" s="177">
        <v>0</v>
      </c>
      <c r="R191" s="177">
        <f>Q191*H191</f>
        <v>0</v>
      </c>
      <c r="S191" s="177">
        <v>0</v>
      </c>
      <c r="T191" s="178">
        <f>S191*H191</f>
        <v>0</v>
      </c>
      <c r="U191" s="31"/>
      <c r="V191" s="31"/>
      <c r="W191" s="31"/>
      <c r="X191" s="31"/>
      <c r="Y191" s="31"/>
      <c r="Z191" s="31"/>
      <c r="AA191" s="31"/>
      <c r="AB191" s="31"/>
      <c r="AC191" s="31"/>
      <c r="AD191" s="31"/>
      <c r="AE191" s="31"/>
      <c r="AR191" s="179" t="s">
        <v>453</v>
      </c>
      <c r="AT191" s="179" t="s">
        <v>260</v>
      </c>
      <c r="AU191" s="179" t="s">
        <v>73</v>
      </c>
      <c r="AY191" s="14" t="s">
        <v>185</v>
      </c>
      <c r="BE191" s="180">
        <f>IF(N191="základní",J191,0)</f>
        <v>0</v>
      </c>
      <c r="BF191" s="180">
        <f>IF(N191="snížená",J191,0)</f>
        <v>0</v>
      </c>
      <c r="BG191" s="180">
        <f>IF(N191="zákl. přenesená",J191,0)</f>
        <v>0</v>
      </c>
      <c r="BH191" s="180">
        <f>IF(N191="sníž. přenesená",J191,0)</f>
        <v>0</v>
      </c>
      <c r="BI191" s="180">
        <f>IF(N191="nulová",J191,0)</f>
        <v>0</v>
      </c>
      <c r="BJ191" s="14" t="s">
        <v>80</v>
      </c>
      <c r="BK191" s="180">
        <f>ROUND(I191*H191,2)</f>
        <v>0</v>
      </c>
      <c r="BL191" s="14" t="s">
        <v>453</v>
      </c>
      <c r="BM191" s="179" t="s">
        <v>1131</v>
      </c>
    </row>
    <row r="192" spans="1:65" s="2" customFormat="1" ht="29.25">
      <c r="A192" s="31"/>
      <c r="B192" s="32"/>
      <c r="C192" s="33"/>
      <c r="D192" s="181" t="s">
        <v>188</v>
      </c>
      <c r="E192" s="33"/>
      <c r="F192" s="182" t="s">
        <v>1132</v>
      </c>
      <c r="G192" s="33"/>
      <c r="H192" s="33"/>
      <c r="I192" s="183"/>
      <c r="J192" s="33"/>
      <c r="K192" s="33"/>
      <c r="L192" s="36"/>
      <c r="M192" s="184"/>
      <c r="N192" s="185"/>
      <c r="O192" s="68"/>
      <c r="P192" s="68"/>
      <c r="Q192" s="68"/>
      <c r="R192" s="68"/>
      <c r="S192" s="68"/>
      <c r="T192" s="69"/>
      <c r="U192" s="31"/>
      <c r="V192" s="31"/>
      <c r="W192" s="31"/>
      <c r="X192" s="31"/>
      <c r="Y192" s="31"/>
      <c r="Z192" s="31"/>
      <c r="AA192" s="31"/>
      <c r="AB192" s="31"/>
      <c r="AC192" s="31"/>
      <c r="AD192" s="31"/>
      <c r="AE192" s="31"/>
      <c r="AT192" s="14" t="s">
        <v>188</v>
      </c>
      <c r="AU192" s="14" t="s">
        <v>73</v>
      </c>
    </row>
    <row r="193" spans="1:65" s="2" customFormat="1" ht="16.5" customHeight="1">
      <c r="A193" s="31"/>
      <c r="B193" s="32"/>
      <c r="C193" s="200" t="s">
        <v>297</v>
      </c>
      <c r="D193" s="200" t="s">
        <v>260</v>
      </c>
      <c r="E193" s="201" t="s">
        <v>1133</v>
      </c>
      <c r="F193" s="202" t="s">
        <v>1134</v>
      </c>
      <c r="G193" s="203" t="s">
        <v>182</v>
      </c>
      <c r="H193" s="204">
        <v>3</v>
      </c>
      <c r="I193" s="205"/>
      <c r="J193" s="206">
        <f>ROUND(I193*H193,2)</f>
        <v>0</v>
      </c>
      <c r="K193" s="202" t="s">
        <v>183</v>
      </c>
      <c r="L193" s="36"/>
      <c r="M193" s="207" t="s">
        <v>1</v>
      </c>
      <c r="N193" s="208" t="s">
        <v>38</v>
      </c>
      <c r="O193" s="68"/>
      <c r="P193" s="177">
        <f>O193*H193</f>
        <v>0</v>
      </c>
      <c r="Q193" s="177">
        <v>0</v>
      </c>
      <c r="R193" s="177">
        <f>Q193*H193</f>
        <v>0</v>
      </c>
      <c r="S193" s="177">
        <v>0</v>
      </c>
      <c r="T193" s="178">
        <f>S193*H193</f>
        <v>0</v>
      </c>
      <c r="U193" s="31"/>
      <c r="V193" s="31"/>
      <c r="W193" s="31"/>
      <c r="X193" s="31"/>
      <c r="Y193" s="31"/>
      <c r="Z193" s="31"/>
      <c r="AA193" s="31"/>
      <c r="AB193" s="31"/>
      <c r="AC193" s="31"/>
      <c r="AD193" s="31"/>
      <c r="AE193" s="31"/>
      <c r="AR193" s="179" t="s">
        <v>453</v>
      </c>
      <c r="AT193" s="179" t="s">
        <v>260</v>
      </c>
      <c r="AU193" s="179" t="s">
        <v>73</v>
      </c>
      <c r="AY193" s="14" t="s">
        <v>185</v>
      </c>
      <c r="BE193" s="180">
        <f>IF(N193="základní",J193,0)</f>
        <v>0</v>
      </c>
      <c r="BF193" s="180">
        <f>IF(N193="snížená",J193,0)</f>
        <v>0</v>
      </c>
      <c r="BG193" s="180">
        <f>IF(N193="zákl. přenesená",J193,0)</f>
        <v>0</v>
      </c>
      <c r="BH193" s="180">
        <f>IF(N193="sníž. přenesená",J193,0)</f>
        <v>0</v>
      </c>
      <c r="BI193" s="180">
        <f>IF(N193="nulová",J193,0)</f>
        <v>0</v>
      </c>
      <c r="BJ193" s="14" t="s">
        <v>80</v>
      </c>
      <c r="BK193" s="180">
        <f>ROUND(I193*H193,2)</f>
        <v>0</v>
      </c>
      <c r="BL193" s="14" t="s">
        <v>453</v>
      </c>
      <c r="BM193" s="179" t="s">
        <v>1135</v>
      </c>
    </row>
    <row r="194" spans="1:65" s="2" customFormat="1" ht="11.25">
      <c r="A194" s="31"/>
      <c r="B194" s="32"/>
      <c r="C194" s="33"/>
      <c r="D194" s="181" t="s">
        <v>188</v>
      </c>
      <c r="E194" s="33"/>
      <c r="F194" s="182" t="s">
        <v>1134</v>
      </c>
      <c r="G194" s="33"/>
      <c r="H194" s="33"/>
      <c r="I194" s="183"/>
      <c r="J194" s="33"/>
      <c r="K194" s="33"/>
      <c r="L194" s="36"/>
      <c r="M194" s="184"/>
      <c r="N194" s="185"/>
      <c r="O194" s="68"/>
      <c r="P194" s="68"/>
      <c r="Q194" s="68"/>
      <c r="R194" s="68"/>
      <c r="S194" s="68"/>
      <c r="T194" s="69"/>
      <c r="U194" s="31"/>
      <c r="V194" s="31"/>
      <c r="W194" s="31"/>
      <c r="X194" s="31"/>
      <c r="Y194" s="31"/>
      <c r="Z194" s="31"/>
      <c r="AA194" s="31"/>
      <c r="AB194" s="31"/>
      <c r="AC194" s="31"/>
      <c r="AD194" s="31"/>
      <c r="AE194" s="31"/>
      <c r="AT194" s="14" t="s">
        <v>188</v>
      </c>
      <c r="AU194" s="14" t="s">
        <v>73</v>
      </c>
    </row>
    <row r="195" spans="1:65" s="2" customFormat="1" ht="16.5" customHeight="1">
      <c r="A195" s="31"/>
      <c r="B195" s="32"/>
      <c r="C195" s="200" t="s">
        <v>302</v>
      </c>
      <c r="D195" s="200" t="s">
        <v>260</v>
      </c>
      <c r="E195" s="201" t="s">
        <v>1136</v>
      </c>
      <c r="F195" s="202" t="s">
        <v>1137</v>
      </c>
      <c r="G195" s="203" t="s">
        <v>182</v>
      </c>
      <c r="H195" s="204">
        <v>3</v>
      </c>
      <c r="I195" s="205"/>
      <c r="J195" s="206">
        <f>ROUND(I195*H195,2)</f>
        <v>0</v>
      </c>
      <c r="K195" s="202" t="s">
        <v>183</v>
      </c>
      <c r="L195" s="36"/>
      <c r="M195" s="207" t="s">
        <v>1</v>
      </c>
      <c r="N195" s="208" t="s">
        <v>38</v>
      </c>
      <c r="O195" s="68"/>
      <c r="P195" s="177">
        <f>O195*H195</f>
        <v>0</v>
      </c>
      <c r="Q195" s="177">
        <v>0</v>
      </c>
      <c r="R195" s="177">
        <f>Q195*H195</f>
        <v>0</v>
      </c>
      <c r="S195" s="177">
        <v>0</v>
      </c>
      <c r="T195" s="178">
        <f>S195*H195</f>
        <v>0</v>
      </c>
      <c r="U195" s="31"/>
      <c r="V195" s="31"/>
      <c r="W195" s="31"/>
      <c r="X195" s="31"/>
      <c r="Y195" s="31"/>
      <c r="Z195" s="31"/>
      <c r="AA195" s="31"/>
      <c r="AB195" s="31"/>
      <c r="AC195" s="31"/>
      <c r="AD195" s="31"/>
      <c r="AE195" s="31"/>
      <c r="AR195" s="179" t="s">
        <v>453</v>
      </c>
      <c r="AT195" s="179" t="s">
        <v>260</v>
      </c>
      <c r="AU195" s="179" t="s">
        <v>73</v>
      </c>
      <c r="AY195" s="14" t="s">
        <v>185</v>
      </c>
      <c r="BE195" s="180">
        <f>IF(N195="základní",J195,0)</f>
        <v>0</v>
      </c>
      <c r="BF195" s="180">
        <f>IF(N195="snížená",J195,0)</f>
        <v>0</v>
      </c>
      <c r="BG195" s="180">
        <f>IF(N195="zákl. přenesená",J195,0)</f>
        <v>0</v>
      </c>
      <c r="BH195" s="180">
        <f>IF(N195="sníž. přenesená",J195,0)</f>
        <v>0</v>
      </c>
      <c r="BI195" s="180">
        <f>IF(N195="nulová",J195,0)</f>
        <v>0</v>
      </c>
      <c r="BJ195" s="14" t="s">
        <v>80</v>
      </c>
      <c r="BK195" s="180">
        <f>ROUND(I195*H195,2)</f>
        <v>0</v>
      </c>
      <c r="BL195" s="14" t="s">
        <v>453</v>
      </c>
      <c r="BM195" s="179" t="s">
        <v>1138</v>
      </c>
    </row>
    <row r="196" spans="1:65" s="2" customFormat="1" ht="11.25">
      <c r="A196" s="31"/>
      <c r="B196" s="32"/>
      <c r="C196" s="33"/>
      <c r="D196" s="181" t="s">
        <v>188</v>
      </c>
      <c r="E196" s="33"/>
      <c r="F196" s="182" t="s">
        <v>1139</v>
      </c>
      <c r="G196" s="33"/>
      <c r="H196" s="33"/>
      <c r="I196" s="183"/>
      <c r="J196" s="33"/>
      <c r="K196" s="33"/>
      <c r="L196" s="36"/>
      <c r="M196" s="184"/>
      <c r="N196" s="185"/>
      <c r="O196" s="68"/>
      <c r="P196" s="68"/>
      <c r="Q196" s="68"/>
      <c r="R196" s="68"/>
      <c r="S196" s="68"/>
      <c r="T196" s="69"/>
      <c r="U196" s="31"/>
      <c r="V196" s="31"/>
      <c r="W196" s="31"/>
      <c r="X196" s="31"/>
      <c r="Y196" s="31"/>
      <c r="Z196" s="31"/>
      <c r="AA196" s="31"/>
      <c r="AB196" s="31"/>
      <c r="AC196" s="31"/>
      <c r="AD196" s="31"/>
      <c r="AE196" s="31"/>
      <c r="AT196" s="14" t="s">
        <v>188</v>
      </c>
      <c r="AU196" s="14" t="s">
        <v>73</v>
      </c>
    </row>
    <row r="197" spans="1:65" s="2" customFormat="1" ht="16.5" customHeight="1">
      <c r="A197" s="31"/>
      <c r="B197" s="32"/>
      <c r="C197" s="200" t="s">
        <v>307</v>
      </c>
      <c r="D197" s="200" t="s">
        <v>260</v>
      </c>
      <c r="E197" s="201" t="s">
        <v>1140</v>
      </c>
      <c r="F197" s="202" t="s">
        <v>1141</v>
      </c>
      <c r="G197" s="203" t="s">
        <v>182</v>
      </c>
      <c r="H197" s="204">
        <v>3</v>
      </c>
      <c r="I197" s="205"/>
      <c r="J197" s="206">
        <f>ROUND(I197*H197,2)</f>
        <v>0</v>
      </c>
      <c r="K197" s="202" t="s">
        <v>183</v>
      </c>
      <c r="L197" s="36"/>
      <c r="M197" s="207" t="s">
        <v>1</v>
      </c>
      <c r="N197" s="208" t="s">
        <v>38</v>
      </c>
      <c r="O197" s="68"/>
      <c r="P197" s="177">
        <f>O197*H197</f>
        <v>0</v>
      </c>
      <c r="Q197" s="177">
        <v>0</v>
      </c>
      <c r="R197" s="177">
        <f>Q197*H197</f>
        <v>0</v>
      </c>
      <c r="S197" s="177">
        <v>0</v>
      </c>
      <c r="T197" s="178">
        <f>S197*H197</f>
        <v>0</v>
      </c>
      <c r="U197" s="31"/>
      <c r="V197" s="31"/>
      <c r="W197" s="31"/>
      <c r="X197" s="31"/>
      <c r="Y197" s="31"/>
      <c r="Z197" s="31"/>
      <c r="AA197" s="31"/>
      <c r="AB197" s="31"/>
      <c r="AC197" s="31"/>
      <c r="AD197" s="31"/>
      <c r="AE197" s="31"/>
      <c r="AR197" s="179" t="s">
        <v>453</v>
      </c>
      <c r="AT197" s="179" t="s">
        <v>260</v>
      </c>
      <c r="AU197" s="179" t="s">
        <v>73</v>
      </c>
      <c r="AY197" s="14" t="s">
        <v>185</v>
      </c>
      <c r="BE197" s="180">
        <f>IF(N197="základní",J197,0)</f>
        <v>0</v>
      </c>
      <c r="BF197" s="180">
        <f>IF(N197="snížená",J197,0)</f>
        <v>0</v>
      </c>
      <c r="BG197" s="180">
        <f>IF(N197="zákl. přenesená",J197,0)</f>
        <v>0</v>
      </c>
      <c r="BH197" s="180">
        <f>IF(N197="sníž. přenesená",J197,0)</f>
        <v>0</v>
      </c>
      <c r="BI197" s="180">
        <f>IF(N197="nulová",J197,0)</f>
        <v>0</v>
      </c>
      <c r="BJ197" s="14" t="s">
        <v>80</v>
      </c>
      <c r="BK197" s="180">
        <f>ROUND(I197*H197,2)</f>
        <v>0</v>
      </c>
      <c r="BL197" s="14" t="s">
        <v>453</v>
      </c>
      <c r="BM197" s="179" t="s">
        <v>1142</v>
      </c>
    </row>
    <row r="198" spans="1:65" s="2" customFormat="1" ht="11.25">
      <c r="A198" s="31"/>
      <c r="B198" s="32"/>
      <c r="C198" s="33"/>
      <c r="D198" s="181" t="s">
        <v>188</v>
      </c>
      <c r="E198" s="33"/>
      <c r="F198" s="182" t="s">
        <v>1141</v>
      </c>
      <c r="G198" s="33"/>
      <c r="H198" s="33"/>
      <c r="I198" s="183"/>
      <c r="J198" s="33"/>
      <c r="K198" s="33"/>
      <c r="L198" s="36"/>
      <c r="M198" s="184"/>
      <c r="N198" s="185"/>
      <c r="O198" s="68"/>
      <c r="P198" s="68"/>
      <c r="Q198" s="68"/>
      <c r="R198" s="68"/>
      <c r="S198" s="68"/>
      <c r="T198" s="69"/>
      <c r="U198" s="31"/>
      <c r="V198" s="31"/>
      <c r="W198" s="31"/>
      <c r="X198" s="31"/>
      <c r="Y198" s="31"/>
      <c r="Z198" s="31"/>
      <c r="AA198" s="31"/>
      <c r="AB198" s="31"/>
      <c r="AC198" s="31"/>
      <c r="AD198" s="31"/>
      <c r="AE198" s="31"/>
      <c r="AT198" s="14" t="s">
        <v>188</v>
      </c>
      <c r="AU198" s="14" t="s">
        <v>73</v>
      </c>
    </row>
    <row r="199" spans="1:65" s="2" customFormat="1" ht="16.5" customHeight="1">
      <c r="A199" s="31"/>
      <c r="B199" s="32"/>
      <c r="C199" s="200" t="s">
        <v>311</v>
      </c>
      <c r="D199" s="200" t="s">
        <v>260</v>
      </c>
      <c r="E199" s="201" t="s">
        <v>1143</v>
      </c>
      <c r="F199" s="202" t="s">
        <v>1144</v>
      </c>
      <c r="G199" s="203" t="s">
        <v>182</v>
      </c>
      <c r="H199" s="204">
        <v>1</v>
      </c>
      <c r="I199" s="205"/>
      <c r="J199" s="206">
        <f>ROUND(I199*H199,2)</f>
        <v>0</v>
      </c>
      <c r="K199" s="202" t="s">
        <v>183</v>
      </c>
      <c r="L199" s="36"/>
      <c r="M199" s="207" t="s">
        <v>1</v>
      </c>
      <c r="N199" s="208" t="s">
        <v>38</v>
      </c>
      <c r="O199" s="68"/>
      <c r="P199" s="177">
        <f>O199*H199</f>
        <v>0</v>
      </c>
      <c r="Q199" s="177">
        <v>0</v>
      </c>
      <c r="R199" s="177">
        <f>Q199*H199</f>
        <v>0</v>
      </c>
      <c r="S199" s="177">
        <v>0</v>
      </c>
      <c r="T199" s="178">
        <f>S199*H199</f>
        <v>0</v>
      </c>
      <c r="U199" s="31"/>
      <c r="V199" s="31"/>
      <c r="W199" s="31"/>
      <c r="X199" s="31"/>
      <c r="Y199" s="31"/>
      <c r="Z199" s="31"/>
      <c r="AA199" s="31"/>
      <c r="AB199" s="31"/>
      <c r="AC199" s="31"/>
      <c r="AD199" s="31"/>
      <c r="AE199" s="31"/>
      <c r="AR199" s="179" t="s">
        <v>453</v>
      </c>
      <c r="AT199" s="179" t="s">
        <v>260</v>
      </c>
      <c r="AU199" s="179" t="s">
        <v>73</v>
      </c>
      <c r="AY199" s="14" t="s">
        <v>185</v>
      </c>
      <c r="BE199" s="180">
        <f>IF(N199="základní",J199,0)</f>
        <v>0</v>
      </c>
      <c r="BF199" s="180">
        <f>IF(N199="snížená",J199,0)</f>
        <v>0</v>
      </c>
      <c r="BG199" s="180">
        <f>IF(N199="zákl. přenesená",J199,0)</f>
        <v>0</v>
      </c>
      <c r="BH199" s="180">
        <f>IF(N199="sníž. přenesená",J199,0)</f>
        <v>0</v>
      </c>
      <c r="BI199" s="180">
        <f>IF(N199="nulová",J199,0)</f>
        <v>0</v>
      </c>
      <c r="BJ199" s="14" t="s">
        <v>80</v>
      </c>
      <c r="BK199" s="180">
        <f>ROUND(I199*H199,2)</f>
        <v>0</v>
      </c>
      <c r="BL199" s="14" t="s">
        <v>453</v>
      </c>
      <c r="BM199" s="179" t="s">
        <v>1145</v>
      </c>
    </row>
    <row r="200" spans="1:65" s="2" customFormat="1" ht="11.25">
      <c r="A200" s="31"/>
      <c r="B200" s="32"/>
      <c r="C200" s="33"/>
      <c r="D200" s="181" t="s">
        <v>188</v>
      </c>
      <c r="E200" s="33"/>
      <c r="F200" s="182" t="s">
        <v>1144</v>
      </c>
      <c r="G200" s="33"/>
      <c r="H200" s="33"/>
      <c r="I200" s="183"/>
      <c r="J200" s="33"/>
      <c r="K200" s="33"/>
      <c r="L200" s="36"/>
      <c r="M200" s="184"/>
      <c r="N200" s="185"/>
      <c r="O200" s="68"/>
      <c r="P200" s="68"/>
      <c r="Q200" s="68"/>
      <c r="R200" s="68"/>
      <c r="S200" s="68"/>
      <c r="T200" s="69"/>
      <c r="U200" s="31"/>
      <c r="V200" s="31"/>
      <c r="W200" s="31"/>
      <c r="X200" s="31"/>
      <c r="Y200" s="31"/>
      <c r="Z200" s="31"/>
      <c r="AA200" s="31"/>
      <c r="AB200" s="31"/>
      <c r="AC200" s="31"/>
      <c r="AD200" s="31"/>
      <c r="AE200" s="31"/>
      <c r="AT200" s="14" t="s">
        <v>188</v>
      </c>
      <c r="AU200" s="14" t="s">
        <v>73</v>
      </c>
    </row>
    <row r="201" spans="1:65" s="2" customFormat="1" ht="24">
      <c r="A201" s="31"/>
      <c r="B201" s="32"/>
      <c r="C201" s="200" t="s">
        <v>316</v>
      </c>
      <c r="D201" s="200" t="s">
        <v>260</v>
      </c>
      <c r="E201" s="201" t="s">
        <v>1146</v>
      </c>
      <c r="F201" s="202" t="s">
        <v>1147</v>
      </c>
      <c r="G201" s="203" t="s">
        <v>182</v>
      </c>
      <c r="H201" s="204">
        <v>3</v>
      </c>
      <c r="I201" s="205"/>
      <c r="J201" s="206">
        <f>ROUND(I201*H201,2)</f>
        <v>0</v>
      </c>
      <c r="K201" s="202" t="s">
        <v>183</v>
      </c>
      <c r="L201" s="36"/>
      <c r="M201" s="207" t="s">
        <v>1</v>
      </c>
      <c r="N201" s="208" t="s">
        <v>38</v>
      </c>
      <c r="O201" s="68"/>
      <c r="P201" s="177">
        <f>O201*H201</f>
        <v>0</v>
      </c>
      <c r="Q201" s="177">
        <v>0</v>
      </c>
      <c r="R201" s="177">
        <f>Q201*H201</f>
        <v>0</v>
      </c>
      <c r="S201" s="177">
        <v>0</v>
      </c>
      <c r="T201" s="178">
        <f>S201*H201</f>
        <v>0</v>
      </c>
      <c r="U201" s="31"/>
      <c r="V201" s="31"/>
      <c r="W201" s="31"/>
      <c r="X201" s="31"/>
      <c r="Y201" s="31"/>
      <c r="Z201" s="31"/>
      <c r="AA201" s="31"/>
      <c r="AB201" s="31"/>
      <c r="AC201" s="31"/>
      <c r="AD201" s="31"/>
      <c r="AE201" s="31"/>
      <c r="AR201" s="179" t="s">
        <v>453</v>
      </c>
      <c r="AT201" s="179" t="s">
        <v>260</v>
      </c>
      <c r="AU201" s="179" t="s">
        <v>73</v>
      </c>
      <c r="AY201" s="14" t="s">
        <v>185</v>
      </c>
      <c r="BE201" s="180">
        <f>IF(N201="základní",J201,0)</f>
        <v>0</v>
      </c>
      <c r="BF201" s="180">
        <f>IF(N201="snížená",J201,0)</f>
        <v>0</v>
      </c>
      <c r="BG201" s="180">
        <f>IF(N201="zákl. přenesená",J201,0)</f>
        <v>0</v>
      </c>
      <c r="BH201" s="180">
        <f>IF(N201="sníž. přenesená",J201,0)</f>
        <v>0</v>
      </c>
      <c r="BI201" s="180">
        <f>IF(N201="nulová",J201,0)</f>
        <v>0</v>
      </c>
      <c r="BJ201" s="14" t="s">
        <v>80</v>
      </c>
      <c r="BK201" s="180">
        <f>ROUND(I201*H201,2)</f>
        <v>0</v>
      </c>
      <c r="BL201" s="14" t="s">
        <v>453</v>
      </c>
      <c r="BM201" s="179" t="s">
        <v>1148</v>
      </c>
    </row>
    <row r="202" spans="1:65" s="2" customFormat="1" ht="11.25">
      <c r="A202" s="31"/>
      <c r="B202" s="32"/>
      <c r="C202" s="33"/>
      <c r="D202" s="181" t="s">
        <v>188</v>
      </c>
      <c r="E202" s="33"/>
      <c r="F202" s="182" t="s">
        <v>1147</v>
      </c>
      <c r="G202" s="33"/>
      <c r="H202" s="33"/>
      <c r="I202" s="183"/>
      <c r="J202" s="33"/>
      <c r="K202" s="33"/>
      <c r="L202" s="36"/>
      <c r="M202" s="184"/>
      <c r="N202" s="185"/>
      <c r="O202" s="68"/>
      <c r="P202" s="68"/>
      <c r="Q202" s="68"/>
      <c r="R202" s="68"/>
      <c r="S202" s="68"/>
      <c r="T202" s="69"/>
      <c r="U202" s="31"/>
      <c r="V202" s="31"/>
      <c r="W202" s="31"/>
      <c r="X202" s="31"/>
      <c r="Y202" s="31"/>
      <c r="Z202" s="31"/>
      <c r="AA202" s="31"/>
      <c r="AB202" s="31"/>
      <c r="AC202" s="31"/>
      <c r="AD202" s="31"/>
      <c r="AE202" s="31"/>
      <c r="AT202" s="14" t="s">
        <v>188</v>
      </c>
      <c r="AU202" s="14" t="s">
        <v>73</v>
      </c>
    </row>
    <row r="203" spans="1:65" s="2" customFormat="1" ht="16.5" customHeight="1">
      <c r="A203" s="31"/>
      <c r="B203" s="32"/>
      <c r="C203" s="200" t="s">
        <v>321</v>
      </c>
      <c r="D203" s="200" t="s">
        <v>260</v>
      </c>
      <c r="E203" s="201" t="s">
        <v>1149</v>
      </c>
      <c r="F203" s="202" t="s">
        <v>1150</v>
      </c>
      <c r="G203" s="203" t="s">
        <v>182</v>
      </c>
      <c r="H203" s="204">
        <v>1</v>
      </c>
      <c r="I203" s="205"/>
      <c r="J203" s="206">
        <f>ROUND(I203*H203,2)</f>
        <v>0</v>
      </c>
      <c r="K203" s="202" t="s">
        <v>183</v>
      </c>
      <c r="L203" s="36"/>
      <c r="M203" s="207" t="s">
        <v>1</v>
      </c>
      <c r="N203" s="208" t="s">
        <v>38</v>
      </c>
      <c r="O203" s="68"/>
      <c r="P203" s="177">
        <f>O203*H203</f>
        <v>0</v>
      </c>
      <c r="Q203" s="177">
        <v>0</v>
      </c>
      <c r="R203" s="177">
        <f>Q203*H203</f>
        <v>0</v>
      </c>
      <c r="S203" s="177">
        <v>0</v>
      </c>
      <c r="T203" s="178">
        <f>S203*H203</f>
        <v>0</v>
      </c>
      <c r="U203" s="31"/>
      <c r="V203" s="31"/>
      <c r="W203" s="31"/>
      <c r="X203" s="31"/>
      <c r="Y203" s="31"/>
      <c r="Z203" s="31"/>
      <c r="AA203" s="31"/>
      <c r="AB203" s="31"/>
      <c r="AC203" s="31"/>
      <c r="AD203" s="31"/>
      <c r="AE203" s="31"/>
      <c r="AR203" s="179" t="s">
        <v>453</v>
      </c>
      <c r="AT203" s="179" t="s">
        <v>260</v>
      </c>
      <c r="AU203" s="179" t="s">
        <v>73</v>
      </c>
      <c r="AY203" s="14" t="s">
        <v>185</v>
      </c>
      <c r="BE203" s="180">
        <f>IF(N203="základní",J203,0)</f>
        <v>0</v>
      </c>
      <c r="BF203" s="180">
        <f>IF(N203="snížená",J203,0)</f>
        <v>0</v>
      </c>
      <c r="BG203" s="180">
        <f>IF(N203="zákl. přenesená",J203,0)</f>
        <v>0</v>
      </c>
      <c r="BH203" s="180">
        <f>IF(N203="sníž. přenesená",J203,0)</f>
        <v>0</v>
      </c>
      <c r="BI203" s="180">
        <f>IF(N203="nulová",J203,0)</f>
        <v>0</v>
      </c>
      <c r="BJ203" s="14" t="s">
        <v>80</v>
      </c>
      <c r="BK203" s="180">
        <f>ROUND(I203*H203,2)</f>
        <v>0</v>
      </c>
      <c r="BL203" s="14" t="s">
        <v>453</v>
      </c>
      <c r="BM203" s="179" t="s">
        <v>1151</v>
      </c>
    </row>
    <row r="204" spans="1:65" s="2" customFormat="1" ht="11.25">
      <c r="A204" s="31"/>
      <c r="B204" s="32"/>
      <c r="C204" s="33"/>
      <c r="D204" s="181" t="s">
        <v>188</v>
      </c>
      <c r="E204" s="33"/>
      <c r="F204" s="182" t="s">
        <v>1150</v>
      </c>
      <c r="G204" s="33"/>
      <c r="H204" s="33"/>
      <c r="I204" s="183"/>
      <c r="J204" s="33"/>
      <c r="K204" s="33"/>
      <c r="L204" s="36"/>
      <c r="M204" s="184"/>
      <c r="N204" s="185"/>
      <c r="O204" s="68"/>
      <c r="P204" s="68"/>
      <c r="Q204" s="68"/>
      <c r="R204" s="68"/>
      <c r="S204" s="68"/>
      <c r="T204" s="69"/>
      <c r="U204" s="31"/>
      <c r="V204" s="31"/>
      <c r="W204" s="31"/>
      <c r="X204" s="31"/>
      <c r="Y204" s="31"/>
      <c r="Z204" s="31"/>
      <c r="AA204" s="31"/>
      <c r="AB204" s="31"/>
      <c r="AC204" s="31"/>
      <c r="AD204" s="31"/>
      <c r="AE204" s="31"/>
      <c r="AT204" s="14" t="s">
        <v>188</v>
      </c>
      <c r="AU204" s="14" t="s">
        <v>73</v>
      </c>
    </row>
    <row r="205" spans="1:65" s="2" customFormat="1" ht="36">
      <c r="A205" s="31"/>
      <c r="B205" s="32"/>
      <c r="C205" s="200" t="s">
        <v>366</v>
      </c>
      <c r="D205" s="200" t="s">
        <v>260</v>
      </c>
      <c r="E205" s="201" t="s">
        <v>1152</v>
      </c>
      <c r="F205" s="202" t="s">
        <v>1153</v>
      </c>
      <c r="G205" s="203" t="s">
        <v>182</v>
      </c>
      <c r="H205" s="204">
        <v>1</v>
      </c>
      <c r="I205" s="205"/>
      <c r="J205" s="206">
        <f>ROUND(I205*H205,2)</f>
        <v>0</v>
      </c>
      <c r="K205" s="202" t="s">
        <v>183</v>
      </c>
      <c r="L205" s="36"/>
      <c r="M205" s="207" t="s">
        <v>1</v>
      </c>
      <c r="N205" s="208" t="s">
        <v>38</v>
      </c>
      <c r="O205" s="68"/>
      <c r="P205" s="177">
        <f>O205*H205</f>
        <v>0</v>
      </c>
      <c r="Q205" s="177">
        <v>0</v>
      </c>
      <c r="R205" s="177">
        <f>Q205*H205</f>
        <v>0</v>
      </c>
      <c r="S205" s="177">
        <v>0</v>
      </c>
      <c r="T205" s="178">
        <f>S205*H205</f>
        <v>0</v>
      </c>
      <c r="U205" s="31"/>
      <c r="V205" s="31"/>
      <c r="W205" s="31"/>
      <c r="X205" s="31"/>
      <c r="Y205" s="31"/>
      <c r="Z205" s="31"/>
      <c r="AA205" s="31"/>
      <c r="AB205" s="31"/>
      <c r="AC205" s="31"/>
      <c r="AD205" s="31"/>
      <c r="AE205" s="31"/>
      <c r="AR205" s="179" t="s">
        <v>453</v>
      </c>
      <c r="AT205" s="179" t="s">
        <v>260</v>
      </c>
      <c r="AU205" s="179" t="s">
        <v>73</v>
      </c>
      <c r="AY205" s="14" t="s">
        <v>185</v>
      </c>
      <c r="BE205" s="180">
        <f>IF(N205="základní",J205,0)</f>
        <v>0</v>
      </c>
      <c r="BF205" s="180">
        <f>IF(N205="snížená",J205,0)</f>
        <v>0</v>
      </c>
      <c r="BG205" s="180">
        <f>IF(N205="zákl. přenesená",J205,0)</f>
        <v>0</v>
      </c>
      <c r="BH205" s="180">
        <f>IF(N205="sníž. přenesená",J205,0)</f>
        <v>0</v>
      </c>
      <c r="BI205" s="180">
        <f>IF(N205="nulová",J205,0)</f>
        <v>0</v>
      </c>
      <c r="BJ205" s="14" t="s">
        <v>80</v>
      </c>
      <c r="BK205" s="180">
        <f>ROUND(I205*H205,2)</f>
        <v>0</v>
      </c>
      <c r="BL205" s="14" t="s">
        <v>453</v>
      </c>
      <c r="BM205" s="179" t="s">
        <v>1154</v>
      </c>
    </row>
    <row r="206" spans="1:65" s="2" customFormat="1" ht="29.25">
      <c r="A206" s="31"/>
      <c r="B206" s="32"/>
      <c r="C206" s="33"/>
      <c r="D206" s="181" t="s">
        <v>188</v>
      </c>
      <c r="E206" s="33"/>
      <c r="F206" s="182" t="s">
        <v>1155</v>
      </c>
      <c r="G206" s="33"/>
      <c r="H206" s="33"/>
      <c r="I206" s="183"/>
      <c r="J206" s="33"/>
      <c r="K206" s="33"/>
      <c r="L206" s="36"/>
      <c r="M206" s="184"/>
      <c r="N206" s="185"/>
      <c r="O206" s="68"/>
      <c r="P206" s="68"/>
      <c r="Q206" s="68"/>
      <c r="R206" s="68"/>
      <c r="S206" s="68"/>
      <c r="T206" s="69"/>
      <c r="U206" s="31"/>
      <c r="V206" s="31"/>
      <c r="W206" s="31"/>
      <c r="X206" s="31"/>
      <c r="Y206" s="31"/>
      <c r="Z206" s="31"/>
      <c r="AA206" s="31"/>
      <c r="AB206" s="31"/>
      <c r="AC206" s="31"/>
      <c r="AD206" s="31"/>
      <c r="AE206" s="31"/>
      <c r="AT206" s="14" t="s">
        <v>188</v>
      </c>
      <c r="AU206" s="14" t="s">
        <v>73</v>
      </c>
    </row>
    <row r="207" spans="1:65" s="2" customFormat="1" ht="21.75" customHeight="1">
      <c r="A207" s="31"/>
      <c r="B207" s="32"/>
      <c r="C207" s="200" t="s">
        <v>358</v>
      </c>
      <c r="D207" s="200" t="s">
        <v>260</v>
      </c>
      <c r="E207" s="201" t="s">
        <v>1156</v>
      </c>
      <c r="F207" s="202" t="s">
        <v>1157</v>
      </c>
      <c r="G207" s="203" t="s">
        <v>182</v>
      </c>
      <c r="H207" s="204">
        <v>3</v>
      </c>
      <c r="I207" s="205"/>
      <c r="J207" s="206">
        <f>ROUND(I207*H207,2)</f>
        <v>0</v>
      </c>
      <c r="K207" s="202" t="s">
        <v>183</v>
      </c>
      <c r="L207" s="36"/>
      <c r="M207" s="207" t="s">
        <v>1</v>
      </c>
      <c r="N207" s="208" t="s">
        <v>38</v>
      </c>
      <c r="O207" s="68"/>
      <c r="P207" s="177">
        <f>O207*H207</f>
        <v>0</v>
      </c>
      <c r="Q207" s="177">
        <v>0</v>
      </c>
      <c r="R207" s="177">
        <f>Q207*H207</f>
        <v>0</v>
      </c>
      <c r="S207" s="177">
        <v>0</v>
      </c>
      <c r="T207" s="178">
        <f>S207*H207</f>
        <v>0</v>
      </c>
      <c r="U207" s="31"/>
      <c r="V207" s="31"/>
      <c r="W207" s="31"/>
      <c r="X207" s="31"/>
      <c r="Y207" s="31"/>
      <c r="Z207" s="31"/>
      <c r="AA207" s="31"/>
      <c r="AB207" s="31"/>
      <c r="AC207" s="31"/>
      <c r="AD207" s="31"/>
      <c r="AE207" s="31"/>
      <c r="AR207" s="179" t="s">
        <v>453</v>
      </c>
      <c r="AT207" s="179" t="s">
        <v>260</v>
      </c>
      <c r="AU207" s="179" t="s">
        <v>73</v>
      </c>
      <c r="AY207" s="14" t="s">
        <v>185</v>
      </c>
      <c r="BE207" s="180">
        <f>IF(N207="základní",J207,0)</f>
        <v>0</v>
      </c>
      <c r="BF207" s="180">
        <f>IF(N207="snížená",J207,0)</f>
        <v>0</v>
      </c>
      <c r="BG207" s="180">
        <f>IF(N207="zákl. přenesená",J207,0)</f>
        <v>0</v>
      </c>
      <c r="BH207" s="180">
        <f>IF(N207="sníž. přenesená",J207,0)</f>
        <v>0</v>
      </c>
      <c r="BI207" s="180">
        <f>IF(N207="nulová",J207,0)</f>
        <v>0</v>
      </c>
      <c r="BJ207" s="14" t="s">
        <v>80</v>
      </c>
      <c r="BK207" s="180">
        <f>ROUND(I207*H207,2)</f>
        <v>0</v>
      </c>
      <c r="BL207" s="14" t="s">
        <v>453</v>
      </c>
      <c r="BM207" s="179" t="s">
        <v>1158</v>
      </c>
    </row>
    <row r="208" spans="1:65" s="2" customFormat="1" ht="11.25">
      <c r="A208" s="31"/>
      <c r="B208" s="32"/>
      <c r="C208" s="33"/>
      <c r="D208" s="181" t="s">
        <v>188</v>
      </c>
      <c r="E208" s="33"/>
      <c r="F208" s="182" t="s">
        <v>1157</v>
      </c>
      <c r="G208" s="33"/>
      <c r="H208" s="33"/>
      <c r="I208" s="183"/>
      <c r="J208" s="33"/>
      <c r="K208" s="33"/>
      <c r="L208" s="36"/>
      <c r="M208" s="184"/>
      <c r="N208" s="185"/>
      <c r="O208" s="68"/>
      <c r="P208" s="68"/>
      <c r="Q208" s="68"/>
      <c r="R208" s="68"/>
      <c r="S208" s="68"/>
      <c r="T208" s="69"/>
      <c r="U208" s="31"/>
      <c r="V208" s="31"/>
      <c r="W208" s="31"/>
      <c r="X208" s="31"/>
      <c r="Y208" s="31"/>
      <c r="Z208" s="31"/>
      <c r="AA208" s="31"/>
      <c r="AB208" s="31"/>
      <c r="AC208" s="31"/>
      <c r="AD208" s="31"/>
      <c r="AE208" s="31"/>
      <c r="AT208" s="14" t="s">
        <v>188</v>
      </c>
      <c r="AU208" s="14" t="s">
        <v>73</v>
      </c>
    </row>
    <row r="209" spans="1:65" s="2" customFormat="1" ht="16.5" customHeight="1">
      <c r="A209" s="31"/>
      <c r="B209" s="32"/>
      <c r="C209" s="200" t="s">
        <v>362</v>
      </c>
      <c r="D209" s="200" t="s">
        <v>260</v>
      </c>
      <c r="E209" s="201" t="s">
        <v>1159</v>
      </c>
      <c r="F209" s="202" t="s">
        <v>1160</v>
      </c>
      <c r="G209" s="203" t="s">
        <v>1161</v>
      </c>
      <c r="H209" s="204">
        <v>3</v>
      </c>
      <c r="I209" s="205"/>
      <c r="J209" s="206">
        <f>ROUND(I209*H209,2)</f>
        <v>0</v>
      </c>
      <c r="K209" s="202" t="s">
        <v>183</v>
      </c>
      <c r="L209" s="36"/>
      <c r="M209" s="207" t="s">
        <v>1</v>
      </c>
      <c r="N209" s="208" t="s">
        <v>38</v>
      </c>
      <c r="O209" s="68"/>
      <c r="P209" s="177">
        <f>O209*H209</f>
        <v>0</v>
      </c>
      <c r="Q209" s="177">
        <v>0</v>
      </c>
      <c r="R209" s="177">
        <f>Q209*H209</f>
        <v>0</v>
      </c>
      <c r="S209" s="177">
        <v>0</v>
      </c>
      <c r="T209" s="178">
        <f>S209*H209</f>
        <v>0</v>
      </c>
      <c r="U209" s="31"/>
      <c r="V209" s="31"/>
      <c r="W209" s="31"/>
      <c r="X209" s="31"/>
      <c r="Y209" s="31"/>
      <c r="Z209" s="31"/>
      <c r="AA209" s="31"/>
      <c r="AB209" s="31"/>
      <c r="AC209" s="31"/>
      <c r="AD209" s="31"/>
      <c r="AE209" s="31"/>
      <c r="AR209" s="179" t="s">
        <v>453</v>
      </c>
      <c r="AT209" s="179" t="s">
        <v>260</v>
      </c>
      <c r="AU209" s="179" t="s">
        <v>73</v>
      </c>
      <c r="AY209" s="14" t="s">
        <v>185</v>
      </c>
      <c r="BE209" s="180">
        <f>IF(N209="základní",J209,0)</f>
        <v>0</v>
      </c>
      <c r="BF209" s="180">
        <f>IF(N209="snížená",J209,0)</f>
        <v>0</v>
      </c>
      <c r="BG209" s="180">
        <f>IF(N209="zákl. přenesená",J209,0)</f>
        <v>0</v>
      </c>
      <c r="BH209" s="180">
        <f>IF(N209="sníž. přenesená",J209,0)</f>
        <v>0</v>
      </c>
      <c r="BI209" s="180">
        <f>IF(N209="nulová",J209,0)</f>
        <v>0</v>
      </c>
      <c r="BJ209" s="14" t="s">
        <v>80</v>
      </c>
      <c r="BK209" s="180">
        <f>ROUND(I209*H209,2)</f>
        <v>0</v>
      </c>
      <c r="BL209" s="14" t="s">
        <v>453</v>
      </c>
      <c r="BM209" s="179" t="s">
        <v>1162</v>
      </c>
    </row>
    <row r="210" spans="1:65" s="2" customFormat="1" ht="11.25">
      <c r="A210" s="31"/>
      <c r="B210" s="32"/>
      <c r="C210" s="33"/>
      <c r="D210" s="181" t="s">
        <v>188</v>
      </c>
      <c r="E210" s="33"/>
      <c r="F210" s="182" t="s">
        <v>1160</v>
      </c>
      <c r="G210" s="33"/>
      <c r="H210" s="33"/>
      <c r="I210" s="183"/>
      <c r="J210" s="33"/>
      <c r="K210" s="33"/>
      <c r="L210" s="36"/>
      <c r="M210" s="184"/>
      <c r="N210" s="185"/>
      <c r="O210" s="68"/>
      <c r="P210" s="68"/>
      <c r="Q210" s="68"/>
      <c r="R210" s="68"/>
      <c r="S210" s="68"/>
      <c r="T210" s="69"/>
      <c r="U210" s="31"/>
      <c r="V210" s="31"/>
      <c r="W210" s="31"/>
      <c r="X210" s="31"/>
      <c r="Y210" s="31"/>
      <c r="Z210" s="31"/>
      <c r="AA210" s="31"/>
      <c r="AB210" s="31"/>
      <c r="AC210" s="31"/>
      <c r="AD210" s="31"/>
      <c r="AE210" s="31"/>
      <c r="AT210" s="14" t="s">
        <v>188</v>
      </c>
      <c r="AU210" s="14" t="s">
        <v>73</v>
      </c>
    </row>
    <row r="211" spans="1:65" s="2" customFormat="1" ht="16.5" customHeight="1">
      <c r="A211" s="31"/>
      <c r="B211" s="32"/>
      <c r="C211" s="200" t="s">
        <v>325</v>
      </c>
      <c r="D211" s="200" t="s">
        <v>260</v>
      </c>
      <c r="E211" s="201" t="s">
        <v>1163</v>
      </c>
      <c r="F211" s="202" t="s">
        <v>1164</v>
      </c>
      <c r="G211" s="203" t="s">
        <v>182</v>
      </c>
      <c r="H211" s="204">
        <v>1</v>
      </c>
      <c r="I211" s="205"/>
      <c r="J211" s="206">
        <f>ROUND(I211*H211,2)</f>
        <v>0</v>
      </c>
      <c r="K211" s="202" t="s">
        <v>183</v>
      </c>
      <c r="L211" s="36"/>
      <c r="M211" s="207" t="s">
        <v>1</v>
      </c>
      <c r="N211" s="208" t="s">
        <v>38</v>
      </c>
      <c r="O211" s="68"/>
      <c r="P211" s="177">
        <f>O211*H211</f>
        <v>0</v>
      </c>
      <c r="Q211" s="177">
        <v>0</v>
      </c>
      <c r="R211" s="177">
        <f>Q211*H211</f>
        <v>0</v>
      </c>
      <c r="S211" s="177">
        <v>0</v>
      </c>
      <c r="T211" s="178">
        <f>S211*H211</f>
        <v>0</v>
      </c>
      <c r="U211" s="31"/>
      <c r="V211" s="31"/>
      <c r="W211" s="31"/>
      <c r="X211" s="31"/>
      <c r="Y211" s="31"/>
      <c r="Z211" s="31"/>
      <c r="AA211" s="31"/>
      <c r="AB211" s="31"/>
      <c r="AC211" s="31"/>
      <c r="AD211" s="31"/>
      <c r="AE211" s="31"/>
      <c r="AR211" s="179" t="s">
        <v>453</v>
      </c>
      <c r="AT211" s="179" t="s">
        <v>260</v>
      </c>
      <c r="AU211" s="179" t="s">
        <v>73</v>
      </c>
      <c r="AY211" s="14" t="s">
        <v>185</v>
      </c>
      <c r="BE211" s="180">
        <f>IF(N211="základní",J211,0)</f>
        <v>0</v>
      </c>
      <c r="BF211" s="180">
        <f>IF(N211="snížená",J211,0)</f>
        <v>0</v>
      </c>
      <c r="BG211" s="180">
        <f>IF(N211="zákl. přenesená",J211,0)</f>
        <v>0</v>
      </c>
      <c r="BH211" s="180">
        <f>IF(N211="sníž. přenesená",J211,0)</f>
        <v>0</v>
      </c>
      <c r="BI211" s="180">
        <f>IF(N211="nulová",J211,0)</f>
        <v>0</v>
      </c>
      <c r="BJ211" s="14" t="s">
        <v>80</v>
      </c>
      <c r="BK211" s="180">
        <f>ROUND(I211*H211,2)</f>
        <v>0</v>
      </c>
      <c r="BL211" s="14" t="s">
        <v>453</v>
      </c>
      <c r="BM211" s="179" t="s">
        <v>1165</v>
      </c>
    </row>
    <row r="212" spans="1:65" s="2" customFormat="1" ht="29.25">
      <c r="A212" s="31"/>
      <c r="B212" s="32"/>
      <c r="C212" s="33"/>
      <c r="D212" s="181" t="s">
        <v>188</v>
      </c>
      <c r="E212" s="33"/>
      <c r="F212" s="182" t="s">
        <v>1166</v>
      </c>
      <c r="G212" s="33"/>
      <c r="H212" s="33"/>
      <c r="I212" s="183"/>
      <c r="J212" s="33"/>
      <c r="K212" s="33"/>
      <c r="L212" s="36"/>
      <c r="M212" s="209"/>
      <c r="N212" s="210"/>
      <c r="O212" s="211"/>
      <c r="P212" s="211"/>
      <c r="Q212" s="211"/>
      <c r="R212" s="211"/>
      <c r="S212" s="211"/>
      <c r="T212" s="212"/>
      <c r="U212" s="31"/>
      <c r="V212" s="31"/>
      <c r="W212" s="31"/>
      <c r="X212" s="31"/>
      <c r="Y212" s="31"/>
      <c r="Z212" s="31"/>
      <c r="AA212" s="31"/>
      <c r="AB212" s="31"/>
      <c r="AC212" s="31"/>
      <c r="AD212" s="31"/>
      <c r="AE212" s="31"/>
      <c r="AT212" s="14" t="s">
        <v>188</v>
      </c>
      <c r="AU212" s="14" t="s">
        <v>73</v>
      </c>
    </row>
    <row r="213" spans="1:65" s="2" customFormat="1" ht="6.95" customHeight="1">
      <c r="A213" s="31"/>
      <c r="B213" s="51"/>
      <c r="C213" s="52"/>
      <c r="D213" s="52"/>
      <c r="E213" s="52"/>
      <c r="F213" s="52"/>
      <c r="G213" s="52"/>
      <c r="H213" s="52"/>
      <c r="I213" s="52"/>
      <c r="J213" s="52"/>
      <c r="K213" s="52"/>
      <c r="L213" s="36"/>
      <c r="M213" s="31"/>
      <c r="O213" s="31"/>
      <c r="P213" s="31"/>
      <c r="Q213" s="31"/>
      <c r="R213" s="31"/>
      <c r="S213" s="31"/>
      <c r="T213" s="31"/>
      <c r="U213" s="31"/>
      <c r="V213" s="31"/>
      <c r="W213" s="31"/>
      <c r="X213" s="31"/>
      <c r="Y213" s="31"/>
      <c r="Z213" s="31"/>
      <c r="AA213" s="31"/>
      <c r="AB213" s="31"/>
      <c r="AC213" s="31"/>
      <c r="AD213" s="31"/>
      <c r="AE213" s="31"/>
    </row>
  </sheetData>
  <sheetProtection algorithmName="SHA-512" hashValue="el/vklgGG4oy8wh/k2TtiTkMAViHJ92MHIrHVk+9Yetd2Pgh3eL7j+H0oX919T2TezZwmXNqXxzl9ffLtcFNdQ==" saltValue="DdtDbRy4jiIRF5i4olRXL5XpS+W/aoXN2EolThLbKydW91HSH/aCAwHpYchphajBfyiUlll1sW1SXMSVXO+w2Q==" spinCount="100000" sheet="1" objects="1" scenarios="1" formatColumns="0" formatRows="0" autoFilter="0"/>
  <autoFilter ref="C119:K212"/>
  <mergeCells count="12">
    <mergeCell ref="E112:H112"/>
    <mergeCell ref="L2:V2"/>
    <mergeCell ref="E85:H85"/>
    <mergeCell ref="E87:H87"/>
    <mergeCell ref="E89:H89"/>
    <mergeCell ref="E108:H108"/>
    <mergeCell ref="E110:H11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9"/>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118</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1" customFormat="1" ht="12" customHeight="1">
      <c r="B8" s="17"/>
      <c r="D8" s="116" t="s">
        <v>156</v>
      </c>
      <c r="L8" s="17"/>
    </row>
    <row r="9" spans="1:46" s="2" customFormat="1" ht="16.5" customHeight="1">
      <c r="A9" s="31"/>
      <c r="B9" s="36"/>
      <c r="C9" s="31"/>
      <c r="D9" s="31"/>
      <c r="E9" s="266" t="s">
        <v>910</v>
      </c>
      <c r="F9" s="268"/>
      <c r="G9" s="268"/>
      <c r="H9" s="268"/>
      <c r="I9" s="31"/>
      <c r="J9" s="31"/>
      <c r="K9" s="31"/>
      <c r="L9" s="48"/>
      <c r="S9" s="31"/>
      <c r="T9" s="31"/>
      <c r="U9" s="31"/>
      <c r="V9" s="31"/>
      <c r="W9" s="31"/>
      <c r="X9" s="31"/>
      <c r="Y9" s="31"/>
      <c r="Z9" s="31"/>
      <c r="AA9" s="31"/>
      <c r="AB9" s="31"/>
      <c r="AC9" s="31"/>
      <c r="AD9" s="31"/>
      <c r="AE9" s="31"/>
    </row>
    <row r="10" spans="1:46" s="2" customFormat="1" ht="12" customHeight="1">
      <c r="A10" s="31"/>
      <c r="B10" s="36"/>
      <c r="C10" s="31"/>
      <c r="D10" s="116" t="s">
        <v>158</v>
      </c>
      <c r="E10" s="31"/>
      <c r="F10" s="31"/>
      <c r="G10" s="31"/>
      <c r="H10" s="31"/>
      <c r="I10" s="31"/>
      <c r="J10" s="31"/>
      <c r="K10" s="31"/>
      <c r="L10" s="48"/>
      <c r="S10" s="31"/>
      <c r="T10" s="31"/>
      <c r="U10" s="31"/>
      <c r="V10" s="31"/>
      <c r="W10" s="31"/>
      <c r="X10" s="31"/>
      <c r="Y10" s="31"/>
      <c r="Z10" s="31"/>
      <c r="AA10" s="31"/>
      <c r="AB10" s="31"/>
      <c r="AC10" s="31"/>
      <c r="AD10" s="31"/>
      <c r="AE10" s="31"/>
    </row>
    <row r="11" spans="1:46" s="2" customFormat="1" ht="16.5" customHeight="1">
      <c r="A11" s="31"/>
      <c r="B11" s="36"/>
      <c r="C11" s="31"/>
      <c r="D11" s="31"/>
      <c r="E11" s="269" t="s">
        <v>1167</v>
      </c>
      <c r="F11" s="268"/>
      <c r="G11" s="268"/>
      <c r="H11" s="268"/>
      <c r="I11" s="31"/>
      <c r="J11" s="31"/>
      <c r="K11" s="31"/>
      <c r="L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48"/>
      <c r="S12" s="31"/>
      <c r="T12" s="31"/>
      <c r="U12" s="31"/>
      <c r="V12" s="31"/>
      <c r="W12" s="31"/>
      <c r="X12" s="31"/>
      <c r="Y12" s="31"/>
      <c r="Z12" s="31"/>
      <c r="AA12" s="31"/>
      <c r="AB12" s="31"/>
      <c r="AC12" s="31"/>
      <c r="AD12" s="31"/>
      <c r="AE12" s="31"/>
    </row>
    <row r="13" spans="1:46" s="2" customFormat="1" ht="12" customHeight="1">
      <c r="A13" s="31"/>
      <c r="B13" s="36"/>
      <c r="C13" s="31"/>
      <c r="D13" s="116" t="s">
        <v>18</v>
      </c>
      <c r="E13" s="31"/>
      <c r="F13" s="107" t="s">
        <v>1</v>
      </c>
      <c r="G13" s="31"/>
      <c r="H13" s="31"/>
      <c r="I13" s="116" t="s">
        <v>19</v>
      </c>
      <c r="J13" s="107" t="s">
        <v>1</v>
      </c>
      <c r="K13" s="31"/>
      <c r="L13" s="48"/>
      <c r="S13" s="31"/>
      <c r="T13" s="31"/>
      <c r="U13" s="31"/>
      <c r="V13" s="31"/>
      <c r="W13" s="31"/>
      <c r="X13" s="31"/>
      <c r="Y13" s="31"/>
      <c r="Z13" s="31"/>
      <c r="AA13" s="31"/>
      <c r="AB13" s="31"/>
      <c r="AC13" s="31"/>
      <c r="AD13" s="31"/>
      <c r="AE13" s="31"/>
    </row>
    <row r="14" spans="1:46" s="2" customFormat="1" ht="12" customHeight="1">
      <c r="A14" s="31"/>
      <c r="B14" s="36"/>
      <c r="C14" s="31"/>
      <c r="D14" s="116" t="s">
        <v>20</v>
      </c>
      <c r="E14" s="31"/>
      <c r="F14" s="107" t="s">
        <v>21</v>
      </c>
      <c r="G14" s="31"/>
      <c r="H14" s="31"/>
      <c r="I14" s="116" t="s">
        <v>22</v>
      </c>
      <c r="J14" s="117">
        <f>'Rekapitulace stavby'!AN8</f>
        <v>0</v>
      </c>
      <c r="K14" s="31"/>
      <c r="L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48"/>
      <c r="S15" s="31"/>
      <c r="T15" s="31"/>
      <c r="U15" s="31"/>
      <c r="V15" s="31"/>
      <c r="W15" s="31"/>
      <c r="X15" s="31"/>
      <c r="Y15" s="31"/>
      <c r="Z15" s="31"/>
      <c r="AA15" s="31"/>
      <c r="AB15" s="31"/>
      <c r="AC15" s="31"/>
      <c r="AD15" s="31"/>
      <c r="AE15" s="31"/>
    </row>
    <row r="16" spans="1:46" s="2" customFormat="1" ht="12" customHeight="1">
      <c r="A16" s="31"/>
      <c r="B16" s="36"/>
      <c r="C16" s="31"/>
      <c r="D16" s="116" t="s">
        <v>23</v>
      </c>
      <c r="E16" s="31"/>
      <c r="F16" s="31"/>
      <c r="G16" s="31"/>
      <c r="H16" s="31"/>
      <c r="I16" s="116" t="s">
        <v>24</v>
      </c>
      <c r="J16" s="107" t="str">
        <f>IF('Rekapitulace stavby'!AN10="","",'Rekapitulace stavby'!AN10)</f>
        <v/>
      </c>
      <c r="K16" s="31"/>
      <c r="L16" s="48"/>
      <c r="S16" s="31"/>
      <c r="T16" s="31"/>
      <c r="U16" s="31"/>
      <c r="V16" s="31"/>
      <c r="W16" s="31"/>
      <c r="X16" s="31"/>
      <c r="Y16" s="31"/>
      <c r="Z16" s="31"/>
      <c r="AA16" s="31"/>
      <c r="AB16" s="31"/>
      <c r="AC16" s="31"/>
      <c r="AD16" s="31"/>
      <c r="AE16" s="31"/>
    </row>
    <row r="17" spans="1:31" s="2" customFormat="1" ht="18" customHeight="1">
      <c r="A17" s="31"/>
      <c r="B17" s="36"/>
      <c r="C17" s="31"/>
      <c r="D17" s="31"/>
      <c r="E17" s="107" t="str">
        <f>IF('Rekapitulace stavby'!E11="","",'Rekapitulace stavby'!E11)</f>
        <v xml:space="preserve"> </v>
      </c>
      <c r="F17" s="31"/>
      <c r="G17" s="31"/>
      <c r="H17" s="31"/>
      <c r="I17" s="116" t="s">
        <v>26</v>
      </c>
      <c r="J17" s="107" t="str">
        <f>IF('Rekapitulace stavby'!AN11="","",'Rekapitulace stavby'!AN11)</f>
        <v/>
      </c>
      <c r="K17" s="31"/>
      <c r="L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48"/>
      <c r="S18" s="31"/>
      <c r="T18" s="31"/>
      <c r="U18" s="31"/>
      <c r="V18" s="31"/>
      <c r="W18" s="31"/>
      <c r="X18" s="31"/>
      <c r="Y18" s="31"/>
      <c r="Z18" s="31"/>
      <c r="AA18" s="31"/>
      <c r="AB18" s="31"/>
      <c r="AC18" s="31"/>
      <c r="AD18" s="31"/>
      <c r="AE18" s="31"/>
    </row>
    <row r="19" spans="1:31" s="2" customFormat="1" ht="12" customHeight="1">
      <c r="A19" s="31"/>
      <c r="B19" s="36"/>
      <c r="C19" s="31"/>
      <c r="D19" s="116" t="s">
        <v>27</v>
      </c>
      <c r="E19" s="31"/>
      <c r="F19" s="31"/>
      <c r="G19" s="31"/>
      <c r="H19" s="31"/>
      <c r="I19" s="116" t="s">
        <v>24</v>
      </c>
      <c r="J19" s="27" t="str">
        <f>'Rekapitulace stavby'!AN13</f>
        <v>Vyplň údaj</v>
      </c>
      <c r="K19" s="31"/>
      <c r="L19" s="48"/>
      <c r="S19" s="31"/>
      <c r="T19" s="31"/>
      <c r="U19" s="31"/>
      <c r="V19" s="31"/>
      <c r="W19" s="31"/>
      <c r="X19" s="31"/>
      <c r="Y19" s="31"/>
      <c r="Z19" s="31"/>
      <c r="AA19" s="31"/>
      <c r="AB19" s="31"/>
      <c r="AC19" s="31"/>
      <c r="AD19" s="31"/>
      <c r="AE19" s="31"/>
    </row>
    <row r="20" spans="1:31" s="2" customFormat="1" ht="18" customHeight="1">
      <c r="A20" s="31"/>
      <c r="B20" s="36"/>
      <c r="C20" s="31"/>
      <c r="D20" s="31"/>
      <c r="E20" s="270" t="str">
        <f>'Rekapitulace stavby'!E14</f>
        <v>Vyplň údaj</v>
      </c>
      <c r="F20" s="271"/>
      <c r="G20" s="271"/>
      <c r="H20" s="271"/>
      <c r="I20" s="116" t="s">
        <v>26</v>
      </c>
      <c r="J20" s="27" t="str">
        <f>'Rekapitulace stavby'!AN14</f>
        <v>Vyplň údaj</v>
      </c>
      <c r="K20" s="31"/>
      <c r="L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48"/>
      <c r="S21" s="31"/>
      <c r="T21" s="31"/>
      <c r="U21" s="31"/>
      <c r="V21" s="31"/>
      <c r="W21" s="31"/>
      <c r="X21" s="31"/>
      <c r="Y21" s="31"/>
      <c r="Z21" s="31"/>
      <c r="AA21" s="31"/>
      <c r="AB21" s="31"/>
      <c r="AC21" s="31"/>
      <c r="AD21" s="31"/>
      <c r="AE21" s="31"/>
    </row>
    <row r="22" spans="1:31" s="2" customFormat="1" ht="12" customHeight="1">
      <c r="A22" s="31"/>
      <c r="B22" s="36"/>
      <c r="C22" s="31"/>
      <c r="D22" s="116" t="s">
        <v>29</v>
      </c>
      <c r="E22" s="31"/>
      <c r="F22" s="31"/>
      <c r="G22" s="31"/>
      <c r="H22" s="31"/>
      <c r="I22" s="116" t="s">
        <v>24</v>
      </c>
      <c r="J22" s="107" t="str">
        <f>IF('Rekapitulace stavby'!AN16="","",'Rekapitulace stavby'!AN16)</f>
        <v/>
      </c>
      <c r="K22" s="31"/>
      <c r="L22" s="48"/>
      <c r="S22" s="31"/>
      <c r="T22" s="31"/>
      <c r="U22" s="31"/>
      <c r="V22" s="31"/>
      <c r="W22" s="31"/>
      <c r="X22" s="31"/>
      <c r="Y22" s="31"/>
      <c r="Z22" s="31"/>
      <c r="AA22" s="31"/>
      <c r="AB22" s="31"/>
      <c r="AC22" s="31"/>
      <c r="AD22" s="31"/>
      <c r="AE22" s="31"/>
    </row>
    <row r="23" spans="1:31" s="2" customFormat="1" ht="18" customHeight="1">
      <c r="A23" s="31"/>
      <c r="B23" s="36"/>
      <c r="C23" s="31"/>
      <c r="D23" s="31"/>
      <c r="E23" s="107" t="str">
        <f>IF('Rekapitulace stavby'!E17="","",'Rekapitulace stavby'!E17)</f>
        <v xml:space="preserve"> </v>
      </c>
      <c r="F23" s="31"/>
      <c r="G23" s="31"/>
      <c r="H23" s="31"/>
      <c r="I23" s="116" t="s">
        <v>26</v>
      </c>
      <c r="J23" s="107" t="str">
        <f>IF('Rekapitulace stavby'!AN17="","",'Rekapitulace stavby'!AN17)</f>
        <v/>
      </c>
      <c r="K23" s="31"/>
      <c r="L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48"/>
      <c r="S24" s="31"/>
      <c r="T24" s="31"/>
      <c r="U24" s="31"/>
      <c r="V24" s="31"/>
      <c r="W24" s="31"/>
      <c r="X24" s="31"/>
      <c r="Y24" s="31"/>
      <c r="Z24" s="31"/>
      <c r="AA24" s="31"/>
      <c r="AB24" s="31"/>
      <c r="AC24" s="31"/>
      <c r="AD24" s="31"/>
      <c r="AE24" s="31"/>
    </row>
    <row r="25" spans="1:31" s="2" customFormat="1" ht="12" customHeight="1">
      <c r="A25" s="31"/>
      <c r="B25" s="36"/>
      <c r="C25" s="31"/>
      <c r="D25" s="116" t="s">
        <v>31</v>
      </c>
      <c r="E25" s="31"/>
      <c r="F25" s="31"/>
      <c r="G25" s="31"/>
      <c r="H25" s="31"/>
      <c r="I25" s="116" t="s">
        <v>24</v>
      </c>
      <c r="J25" s="107" t="str">
        <f>IF('Rekapitulace stavby'!AN19="","",'Rekapitulace stavby'!AN19)</f>
        <v/>
      </c>
      <c r="K25" s="31"/>
      <c r="L25" s="48"/>
      <c r="S25" s="31"/>
      <c r="T25" s="31"/>
      <c r="U25" s="31"/>
      <c r="V25" s="31"/>
      <c r="W25" s="31"/>
      <c r="X25" s="31"/>
      <c r="Y25" s="31"/>
      <c r="Z25" s="31"/>
      <c r="AA25" s="31"/>
      <c r="AB25" s="31"/>
      <c r="AC25" s="31"/>
      <c r="AD25" s="31"/>
      <c r="AE25" s="31"/>
    </row>
    <row r="26" spans="1:31" s="2" customFormat="1" ht="18" customHeight="1">
      <c r="A26" s="31"/>
      <c r="B26" s="36"/>
      <c r="C26" s="31"/>
      <c r="D26" s="31"/>
      <c r="E26" s="107" t="str">
        <f>IF('Rekapitulace stavby'!E20="","",'Rekapitulace stavby'!E20)</f>
        <v xml:space="preserve"> </v>
      </c>
      <c r="F26" s="31"/>
      <c r="G26" s="31"/>
      <c r="H26" s="31"/>
      <c r="I26" s="116" t="s">
        <v>26</v>
      </c>
      <c r="J26" s="107" t="str">
        <f>IF('Rekapitulace stavby'!AN20="","",'Rekapitulace stavby'!AN20)</f>
        <v/>
      </c>
      <c r="K26" s="31"/>
      <c r="L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48"/>
      <c r="S27" s="31"/>
      <c r="T27" s="31"/>
      <c r="U27" s="31"/>
      <c r="V27" s="31"/>
      <c r="W27" s="31"/>
      <c r="X27" s="31"/>
      <c r="Y27" s="31"/>
      <c r="Z27" s="31"/>
      <c r="AA27" s="31"/>
      <c r="AB27" s="31"/>
      <c r="AC27" s="31"/>
      <c r="AD27" s="31"/>
      <c r="AE27" s="31"/>
    </row>
    <row r="28" spans="1:31" s="2" customFormat="1" ht="12" customHeight="1">
      <c r="A28" s="31"/>
      <c r="B28" s="36"/>
      <c r="C28" s="31"/>
      <c r="D28" s="116" t="s">
        <v>32</v>
      </c>
      <c r="E28" s="31"/>
      <c r="F28" s="31"/>
      <c r="G28" s="31"/>
      <c r="H28" s="31"/>
      <c r="I28" s="31"/>
      <c r="J28" s="31"/>
      <c r="K28" s="31"/>
      <c r="L28" s="48"/>
      <c r="S28" s="31"/>
      <c r="T28" s="31"/>
      <c r="U28" s="31"/>
      <c r="V28" s="31"/>
      <c r="W28" s="31"/>
      <c r="X28" s="31"/>
      <c r="Y28" s="31"/>
      <c r="Z28" s="31"/>
      <c r="AA28" s="31"/>
      <c r="AB28" s="31"/>
      <c r="AC28" s="31"/>
      <c r="AD28" s="31"/>
      <c r="AE28" s="31"/>
    </row>
    <row r="29" spans="1:31" s="8" customFormat="1" ht="16.5" customHeight="1">
      <c r="A29" s="118"/>
      <c r="B29" s="119"/>
      <c r="C29" s="118"/>
      <c r="D29" s="118"/>
      <c r="E29" s="272" t="s">
        <v>1</v>
      </c>
      <c r="F29" s="272"/>
      <c r="G29" s="272"/>
      <c r="H29" s="272"/>
      <c r="I29" s="118"/>
      <c r="J29" s="118"/>
      <c r="K29" s="118"/>
      <c r="L29" s="120"/>
      <c r="S29" s="118"/>
      <c r="T29" s="118"/>
      <c r="U29" s="118"/>
      <c r="V29" s="118"/>
      <c r="W29" s="118"/>
      <c r="X29" s="118"/>
      <c r="Y29" s="118"/>
      <c r="Z29" s="118"/>
      <c r="AA29" s="118"/>
      <c r="AB29" s="118"/>
      <c r="AC29" s="118"/>
      <c r="AD29" s="118"/>
      <c r="AE29" s="118"/>
    </row>
    <row r="30" spans="1:31" s="2" customFormat="1" ht="6.95" customHeight="1">
      <c r="A30" s="31"/>
      <c r="B30" s="36"/>
      <c r="C30" s="31"/>
      <c r="D30" s="31"/>
      <c r="E30" s="31"/>
      <c r="F30" s="31"/>
      <c r="G30" s="31"/>
      <c r="H30" s="31"/>
      <c r="I30" s="31"/>
      <c r="J30" s="31"/>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25.35" customHeight="1">
      <c r="A32" s="31"/>
      <c r="B32" s="36"/>
      <c r="C32" s="31"/>
      <c r="D32" s="122" t="s">
        <v>33</v>
      </c>
      <c r="E32" s="31"/>
      <c r="F32" s="31"/>
      <c r="G32" s="31"/>
      <c r="H32" s="31"/>
      <c r="I32" s="31"/>
      <c r="J32" s="123">
        <f>ROUND(J121, 2)</f>
        <v>0</v>
      </c>
      <c r="K32" s="31"/>
      <c r="L32" s="48"/>
      <c r="S32" s="31"/>
      <c r="T32" s="31"/>
      <c r="U32" s="31"/>
      <c r="V32" s="31"/>
      <c r="W32" s="31"/>
      <c r="X32" s="31"/>
      <c r="Y32" s="31"/>
      <c r="Z32" s="31"/>
      <c r="AA32" s="31"/>
      <c r="AB32" s="31"/>
      <c r="AC32" s="31"/>
      <c r="AD32" s="31"/>
      <c r="AE32" s="31"/>
    </row>
    <row r="33" spans="1:31" s="2" customFormat="1" ht="6.95" customHeight="1">
      <c r="A33" s="31"/>
      <c r="B33" s="36"/>
      <c r="C33" s="31"/>
      <c r="D33" s="121"/>
      <c r="E33" s="121"/>
      <c r="F33" s="121"/>
      <c r="G33" s="121"/>
      <c r="H33" s="121"/>
      <c r="I33" s="121"/>
      <c r="J33" s="121"/>
      <c r="K33" s="121"/>
      <c r="L33" s="48"/>
      <c r="S33" s="31"/>
      <c r="T33" s="31"/>
      <c r="U33" s="31"/>
      <c r="V33" s="31"/>
      <c r="W33" s="31"/>
      <c r="X33" s="31"/>
      <c r="Y33" s="31"/>
      <c r="Z33" s="31"/>
      <c r="AA33" s="31"/>
      <c r="AB33" s="31"/>
      <c r="AC33" s="31"/>
      <c r="AD33" s="31"/>
      <c r="AE33" s="31"/>
    </row>
    <row r="34" spans="1:31" s="2" customFormat="1" ht="14.45" customHeight="1">
      <c r="A34" s="31"/>
      <c r="B34" s="36"/>
      <c r="C34" s="31"/>
      <c r="D34" s="31"/>
      <c r="E34" s="31"/>
      <c r="F34" s="124" t="s">
        <v>35</v>
      </c>
      <c r="G34" s="31"/>
      <c r="H34" s="31"/>
      <c r="I34" s="124" t="s">
        <v>34</v>
      </c>
      <c r="J34" s="124" t="s">
        <v>36</v>
      </c>
      <c r="K34" s="31"/>
      <c r="L34" s="48"/>
      <c r="S34" s="31"/>
      <c r="T34" s="31"/>
      <c r="U34" s="31"/>
      <c r="V34" s="31"/>
      <c r="W34" s="31"/>
      <c r="X34" s="31"/>
      <c r="Y34" s="31"/>
      <c r="Z34" s="31"/>
      <c r="AA34" s="31"/>
      <c r="AB34" s="31"/>
      <c r="AC34" s="31"/>
      <c r="AD34" s="31"/>
      <c r="AE34" s="31"/>
    </row>
    <row r="35" spans="1:31" s="2" customFormat="1" ht="14.45" customHeight="1">
      <c r="A35" s="31"/>
      <c r="B35" s="36"/>
      <c r="C35" s="31"/>
      <c r="D35" s="125" t="s">
        <v>37</v>
      </c>
      <c r="E35" s="116" t="s">
        <v>38</v>
      </c>
      <c r="F35" s="126">
        <f>ROUND((SUM(BE121:BE128)),  2)</f>
        <v>0</v>
      </c>
      <c r="G35" s="31"/>
      <c r="H35" s="31"/>
      <c r="I35" s="127">
        <v>0.21</v>
      </c>
      <c r="J35" s="126">
        <f>ROUND(((SUM(BE121:BE128))*I35),  2)</f>
        <v>0</v>
      </c>
      <c r="K35" s="31"/>
      <c r="L35" s="48"/>
      <c r="S35" s="31"/>
      <c r="T35" s="31"/>
      <c r="U35" s="31"/>
      <c r="V35" s="31"/>
      <c r="W35" s="31"/>
      <c r="X35" s="31"/>
      <c r="Y35" s="31"/>
      <c r="Z35" s="31"/>
      <c r="AA35" s="31"/>
      <c r="AB35" s="31"/>
      <c r="AC35" s="31"/>
      <c r="AD35" s="31"/>
      <c r="AE35" s="31"/>
    </row>
    <row r="36" spans="1:31" s="2" customFormat="1" ht="14.45" customHeight="1">
      <c r="A36" s="31"/>
      <c r="B36" s="36"/>
      <c r="C36" s="31"/>
      <c r="D36" s="31"/>
      <c r="E36" s="116" t="s">
        <v>39</v>
      </c>
      <c r="F36" s="126">
        <f>ROUND((SUM(BF121:BF128)),  2)</f>
        <v>0</v>
      </c>
      <c r="G36" s="31"/>
      <c r="H36" s="31"/>
      <c r="I36" s="127">
        <v>0.15</v>
      </c>
      <c r="J36" s="126">
        <f>ROUND(((SUM(BF121:BF128))*I36),  2)</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40</v>
      </c>
      <c r="F37" s="126">
        <f>ROUND((SUM(BG121:BG128)),  2)</f>
        <v>0</v>
      </c>
      <c r="G37" s="31"/>
      <c r="H37" s="31"/>
      <c r="I37" s="127">
        <v>0.21</v>
      </c>
      <c r="J37" s="126">
        <f>0</f>
        <v>0</v>
      </c>
      <c r="K37" s="31"/>
      <c r="L37" s="48"/>
      <c r="S37" s="31"/>
      <c r="T37" s="31"/>
      <c r="U37" s="31"/>
      <c r="V37" s="31"/>
      <c r="W37" s="31"/>
      <c r="X37" s="31"/>
      <c r="Y37" s="31"/>
      <c r="Z37" s="31"/>
      <c r="AA37" s="31"/>
      <c r="AB37" s="31"/>
      <c r="AC37" s="31"/>
      <c r="AD37" s="31"/>
      <c r="AE37" s="31"/>
    </row>
    <row r="38" spans="1:31" s="2" customFormat="1" ht="14.45" hidden="1" customHeight="1">
      <c r="A38" s="31"/>
      <c r="B38" s="36"/>
      <c r="C38" s="31"/>
      <c r="D38" s="31"/>
      <c r="E38" s="116" t="s">
        <v>41</v>
      </c>
      <c r="F38" s="126">
        <f>ROUND((SUM(BH121:BH128)),  2)</f>
        <v>0</v>
      </c>
      <c r="G38" s="31"/>
      <c r="H38" s="31"/>
      <c r="I38" s="127">
        <v>0.15</v>
      </c>
      <c r="J38" s="126">
        <f>0</f>
        <v>0</v>
      </c>
      <c r="K38" s="31"/>
      <c r="L38" s="48"/>
      <c r="S38" s="31"/>
      <c r="T38" s="31"/>
      <c r="U38" s="31"/>
      <c r="V38" s="31"/>
      <c r="W38" s="31"/>
      <c r="X38" s="31"/>
      <c r="Y38" s="31"/>
      <c r="Z38" s="31"/>
      <c r="AA38" s="31"/>
      <c r="AB38" s="31"/>
      <c r="AC38" s="31"/>
      <c r="AD38" s="31"/>
      <c r="AE38" s="31"/>
    </row>
    <row r="39" spans="1:31" s="2" customFormat="1" ht="14.45" hidden="1" customHeight="1">
      <c r="A39" s="31"/>
      <c r="B39" s="36"/>
      <c r="C39" s="31"/>
      <c r="D39" s="31"/>
      <c r="E39" s="116" t="s">
        <v>42</v>
      </c>
      <c r="F39" s="126">
        <f>ROUND((SUM(BI121:BI128)),  2)</f>
        <v>0</v>
      </c>
      <c r="G39" s="31"/>
      <c r="H39" s="31"/>
      <c r="I39" s="127">
        <v>0</v>
      </c>
      <c r="J39" s="126">
        <f>0</f>
        <v>0</v>
      </c>
      <c r="K39" s="31"/>
      <c r="L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2" customFormat="1" ht="25.35" customHeight="1">
      <c r="A41" s="31"/>
      <c r="B41" s="36"/>
      <c r="C41" s="128"/>
      <c r="D41" s="129" t="s">
        <v>43</v>
      </c>
      <c r="E41" s="130"/>
      <c r="F41" s="130"/>
      <c r="G41" s="131" t="s">
        <v>44</v>
      </c>
      <c r="H41" s="132" t="s">
        <v>45</v>
      </c>
      <c r="I41" s="130"/>
      <c r="J41" s="133">
        <f>SUM(J32:J39)</f>
        <v>0</v>
      </c>
      <c r="K41" s="134"/>
      <c r="L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48"/>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31"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31"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31"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31"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31" s="1" customFormat="1" ht="12" customHeight="1">
      <c r="B86" s="18"/>
      <c r="C86" s="26" t="s">
        <v>156</v>
      </c>
      <c r="D86" s="19"/>
      <c r="E86" s="19"/>
      <c r="F86" s="19"/>
      <c r="G86" s="19"/>
      <c r="H86" s="19"/>
      <c r="I86" s="19"/>
      <c r="J86" s="19"/>
      <c r="K86" s="19"/>
      <c r="L86" s="17"/>
    </row>
    <row r="87" spans="1:31" s="2" customFormat="1" ht="16.5" customHeight="1">
      <c r="A87" s="31"/>
      <c r="B87" s="32"/>
      <c r="C87" s="33"/>
      <c r="D87" s="33"/>
      <c r="E87" s="273" t="s">
        <v>910</v>
      </c>
      <c r="F87" s="275"/>
      <c r="G87" s="275"/>
      <c r="H87" s="275"/>
      <c r="I87" s="33"/>
      <c r="J87" s="33"/>
      <c r="K87" s="33"/>
      <c r="L87" s="48"/>
      <c r="S87" s="31"/>
      <c r="T87" s="31"/>
      <c r="U87" s="31"/>
      <c r="V87" s="31"/>
      <c r="W87" s="31"/>
      <c r="X87" s="31"/>
      <c r="Y87" s="31"/>
      <c r="Z87" s="31"/>
      <c r="AA87" s="31"/>
      <c r="AB87" s="31"/>
      <c r="AC87" s="31"/>
      <c r="AD87" s="31"/>
      <c r="AE87" s="31"/>
    </row>
    <row r="88" spans="1:31" s="2" customFormat="1" ht="12" customHeight="1">
      <c r="A88" s="31"/>
      <c r="B88" s="32"/>
      <c r="C88" s="26" t="s">
        <v>158</v>
      </c>
      <c r="D88" s="33"/>
      <c r="E88" s="33"/>
      <c r="F88" s="33"/>
      <c r="G88" s="33"/>
      <c r="H88" s="33"/>
      <c r="I88" s="33"/>
      <c r="J88" s="33"/>
      <c r="K88" s="33"/>
      <c r="L88" s="48"/>
      <c r="S88" s="31"/>
      <c r="T88" s="31"/>
      <c r="U88" s="31"/>
      <c r="V88" s="31"/>
      <c r="W88" s="31"/>
      <c r="X88" s="31"/>
      <c r="Y88" s="31"/>
      <c r="Z88" s="31"/>
      <c r="AA88" s="31"/>
      <c r="AB88" s="31"/>
      <c r="AC88" s="31"/>
      <c r="AD88" s="31"/>
      <c r="AE88" s="31"/>
    </row>
    <row r="89" spans="1:31" s="2" customFormat="1" ht="16.5" customHeight="1">
      <c r="A89" s="31"/>
      <c r="B89" s="32"/>
      <c r="C89" s="33"/>
      <c r="D89" s="33"/>
      <c r="E89" s="221" t="str">
        <f>E11</f>
        <v>PS 03.5 - Úprava DDTS ŽDS</v>
      </c>
      <c r="F89" s="275"/>
      <c r="G89" s="275"/>
      <c r="H89" s="275"/>
      <c r="I89" s="33"/>
      <c r="J89" s="33"/>
      <c r="K89" s="33"/>
      <c r="L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31" s="2" customFormat="1" ht="12" customHeight="1">
      <c r="A91" s="31"/>
      <c r="B91" s="32"/>
      <c r="C91" s="26" t="s">
        <v>20</v>
      </c>
      <c r="D91" s="33"/>
      <c r="E91" s="33"/>
      <c r="F91" s="24" t="str">
        <f>F14</f>
        <v>Tlumačov</v>
      </c>
      <c r="G91" s="33"/>
      <c r="H91" s="33"/>
      <c r="I91" s="26" t="s">
        <v>22</v>
      </c>
      <c r="J91" s="63">
        <f>IF(J14="","",J14)</f>
        <v>0</v>
      </c>
      <c r="K91" s="33"/>
      <c r="L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48"/>
      <c r="S92" s="31"/>
      <c r="T92" s="31"/>
      <c r="U92" s="31"/>
      <c r="V92" s="31"/>
      <c r="W92" s="31"/>
      <c r="X92" s="31"/>
      <c r="Y92" s="31"/>
      <c r="Z92" s="31"/>
      <c r="AA92" s="31"/>
      <c r="AB92" s="31"/>
      <c r="AC92" s="31"/>
      <c r="AD92" s="31"/>
      <c r="AE92" s="31"/>
    </row>
    <row r="93" spans="1:31" s="2" customFormat="1" ht="15.2" customHeight="1">
      <c r="A93" s="31"/>
      <c r="B93" s="32"/>
      <c r="C93" s="26" t="s">
        <v>23</v>
      </c>
      <c r="D93" s="33"/>
      <c r="E93" s="33"/>
      <c r="F93" s="24" t="str">
        <f>E17</f>
        <v xml:space="preserve"> </v>
      </c>
      <c r="G93" s="33"/>
      <c r="H93" s="33"/>
      <c r="I93" s="26" t="s">
        <v>29</v>
      </c>
      <c r="J93" s="29" t="str">
        <f>E23</f>
        <v xml:space="preserve"> </v>
      </c>
      <c r="K93" s="33"/>
      <c r="L93" s="48"/>
      <c r="S93" s="31"/>
      <c r="T93" s="31"/>
      <c r="U93" s="31"/>
      <c r="V93" s="31"/>
      <c r="W93" s="31"/>
      <c r="X93" s="31"/>
      <c r="Y93" s="31"/>
      <c r="Z93" s="31"/>
      <c r="AA93" s="31"/>
      <c r="AB93" s="31"/>
      <c r="AC93" s="31"/>
      <c r="AD93" s="31"/>
      <c r="AE93" s="31"/>
    </row>
    <row r="94" spans="1:31" s="2" customFormat="1" ht="15.2" customHeight="1">
      <c r="A94" s="31"/>
      <c r="B94" s="32"/>
      <c r="C94" s="26" t="s">
        <v>27</v>
      </c>
      <c r="D94" s="33"/>
      <c r="E94" s="33"/>
      <c r="F94" s="24" t="str">
        <f>IF(E20="","",E20)</f>
        <v>Vyplň údaj</v>
      </c>
      <c r="G94" s="33"/>
      <c r="H94" s="33"/>
      <c r="I94" s="26" t="s">
        <v>31</v>
      </c>
      <c r="J94" s="29" t="str">
        <f>E26</f>
        <v xml:space="preserve"> </v>
      </c>
      <c r="K94" s="33"/>
      <c r="L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31" s="2" customFormat="1" ht="29.25" customHeight="1">
      <c r="A96" s="31"/>
      <c r="B96" s="32"/>
      <c r="C96" s="146" t="s">
        <v>161</v>
      </c>
      <c r="D96" s="147"/>
      <c r="E96" s="147"/>
      <c r="F96" s="147"/>
      <c r="G96" s="147"/>
      <c r="H96" s="147"/>
      <c r="I96" s="147"/>
      <c r="J96" s="148" t="s">
        <v>162</v>
      </c>
      <c r="K96" s="147"/>
      <c r="L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48"/>
      <c r="S97" s="31"/>
      <c r="T97" s="31"/>
      <c r="U97" s="31"/>
      <c r="V97" s="31"/>
      <c r="W97" s="31"/>
      <c r="X97" s="31"/>
      <c r="Y97" s="31"/>
      <c r="Z97" s="31"/>
      <c r="AA97" s="31"/>
      <c r="AB97" s="31"/>
      <c r="AC97" s="31"/>
      <c r="AD97" s="31"/>
      <c r="AE97" s="31"/>
    </row>
    <row r="98" spans="1:47" s="2" customFormat="1" ht="22.9" customHeight="1">
      <c r="A98" s="31"/>
      <c r="B98" s="32"/>
      <c r="C98" s="149" t="s">
        <v>163</v>
      </c>
      <c r="D98" s="33"/>
      <c r="E98" s="33"/>
      <c r="F98" s="33"/>
      <c r="G98" s="33"/>
      <c r="H98" s="33"/>
      <c r="I98" s="33"/>
      <c r="J98" s="81">
        <f>J121</f>
        <v>0</v>
      </c>
      <c r="K98" s="33"/>
      <c r="L98" s="48"/>
      <c r="S98" s="31"/>
      <c r="T98" s="31"/>
      <c r="U98" s="31"/>
      <c r="V98" s="31"/>
      <c r="W98" s="31"/>
      <c r="X98" s="31"/>
      <c r="Y98" s="31"/>
      <c r="Z98" s="31"/>
      <c r="AA98" s="31"/>
      <c r="AB98" s="31"/>
      <c r="AC98" s="31"/>
      <c r="AD98" s="31"/>
      <c r="AE98" s="31"/>
      <c r="AU98" s="14" t="s">
        <v>164</v>
      </c>
    </row>
    <row r="99" spans="1:47" s="9" customFormat="1" ht="24.95" customHeight="1">
      <c r="B99" s="150"/>
      <c r="C99" s="151"/>
      <c r="D99" s="152" t="s">
        <v>165</v>
      </c>
      <c r="E99" s="153"/>
      <c r="F99" s="153"/>
      <c r="G99" s="153"/>
      <c r="H99" s="153"/>
      <c r="I99" s="153"/>
      <c r="J99" s="154">
        <f>J122</f>
        <v>0</v>
      </c>
      <c r="K99" s="151"/>
      <c r="L99" s="155"/>
    </row>
    <row r="100" spans="1:47" s="2" customFormat="1" ht="21.75" customHeight="1">
      <c r="A100" s="31"/>
      <c r="B100" s="32"/>
      <c r="C100" s="33"/>
      <c r="D100" s="33"/>
      <c r="E100" s="33"/>
      <c r="F100" s="33"/>
      <c r="G100" s="33"/>
      <c r="H100" s="33"/>
      <c r="I100" s="33"/>
      <c r="J100" s="33"/>
      <c r="K100" s="33"/>
      <c r="L100" s="48"/>
      <c r="S100" s="31"/>
      <c r="T100" s="31"/>
      <c r="U100" s="31"/>
      <c r="V100" s="31"/>
      <c r="W100" s="31"/>
      <c r="X100" s="31"/>
      <c r="Y100" s="31"/>
      <c r="Z100" s="31"/>
      <c r="AA100" s="31"/>
      <c r="AB100" s="31"/>
      <c r="AC100" s="31"/>
      <c r="AD100" s="31"/>
      <c r="AE100" s="31"/>
    </row>
    <row r="101" spans="1:47" s="2" customFormat="1" ht="6.95" customHeight="1">
      <c r="A101" s="31"/>
      <c r="B101" s="51"/>
      <c r="C101" s="52"/>
      <c r="D101" s="52"/>
      <c r="E101" s="52"/>
      <c r="F101" s="52"/>
      <c r="G101" s="52"/>
      <c r="H101" s="52"/>
      <c r="I101" s="52"/>
      <c r="J101" s="52"/>
      <c r="K101" s="52"/>
      <c r="L101" s="48"/>
      <c r="S101" s="31"/>
      <c r="T101" s="31"/>
      <c r="U101" s="31"/>
      <c r="V101" s="31"/>
      <c r="W101" s="31"/>
      <c r="X101" s="31"/>
      <c r="Y101" s="31"/>
      <c r="Z101" s="31"/>
      <c r="AA101" s="31"/>
      <c r="AB101" s="31"/>
      <c r="AC101" s="31"/>
      <c r="AD101" s="31"/>
      <c r="AE101" s="31"/>
    </row>
    <row r="105" spans="1:47" s="2" customFormat="1" ht="6.95" customHeight="1">
      <c r="A105" s="31"/>
      <c r="B105" s="53"/>
      <c r="C105" s="54"/>
      <c r="D105" s="54"/>
      <c r="E105" s="54"/>
      <c r="F105" s="54"/>
      <c r="G105" s="54"/>
      <c r="H105" s="54"/>
      <c r="I105" s="54"/>
      <c r="J105" s="54"/>
      <c r="K105" s="54"/>
      <c r="L105" s="48"/>
      <c r="S105" s="31"/>
      <c r="T105" s="31"/>
      <c r="U105" s="31"/>
      <c r="V105" s="31"/>
      <c r="W105" s="31"/>
      <c r="X105" s="31"/>
      <c r="Y105" s="31"/>
      <c r="Z105" s="31"/>
      <c r="AA105" s="31"/>
      <c r="AB105" s="31"/>
      <c r="AC105" s="31"/>
      <c r="AD105" s="31"/>
      <c r="AE105" s="31"/>
    </row>
    <row r="106" spans="1:47" s="2" customFormat="1" ht="24.95" customHeight="1">
      <c r="A106" s="31"/>
      <c r="B106" s="32"/>
      <c r="C106" s="20" t="s">
        <v>166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47" s="2" customFormat="1" ht="6.95" customHeight="1">
      <c r="A107" s="31"/>
      <c r="B107" s="32"/>
      <c r="C107" s="33"/>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47" s="2" customFormat="1" ht="12" customHeight="1">
      <c r="A108" s="31"/>
      <c r="B108" s="32"/>
      <c r="C108" s="26" t="s">
        <v>16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47" s="2" customFormat="1" ht="16.5" customHeight="1">
      <c r="A109" s="31"/>
      <c r="B109" s="32"/>
      <c r="C109" s="33"/>
      <c r="D109" s="33"/>
      <c r="E109" s="273" t="str">
        <f>E7</f>
        <v>Oprava zabezpečovacího zařízení v ŽST Tlumačov</v>
      </c>
      <c r="F109" s="274"/>
      <c r="G109" s="274"/>
      <c r="H109" s="274"/>
      <c r="I109" s="33"/>
      <c r="J109" s="33"/>
      <c r="K109" s="33"/>
      <c r="L109" s="48"/>
      <c r="S109" s="31"/>
      <c r="T109" s="31"/>
      <c r="U109" s="31"/>
      <c r="V109" s="31"/>
      <c r="W109" s="31"/>
      <c r="X109" s="31"/>
      <c r="Y109" s="31"/>
      <c r="Z109" s="31"/>
      <c r="AA109" s="31"/>
      <c r="AB109" s="31"/>
      <c r="AC109" s="31"/>
      <c r="AD109" s="31"/>
      <c r="AE109" s="31"/>
    </row>
    <row r="110" spans="1:47" s="1" customFormat="1" ht="12" customHeight="1">
      <c r="B110" s="18"/>
      <c r="C110" s="26" t="s">
        <v>156</v>
      </c>
      <c r="D110" s="19"/>
      <c r="E110" s="19"/>
      <c r="F110" s="19"/>
      <c r="G110" s="19"/>
      <c r="H110" s="19"/>
      <c r="I110" s="19"/>
      <c r="J110" s="19"/>
      <c r="K110" s="19"/>
      <c r="L110" s="17"/>
    </row>
    <row r="111" spans="1:47" s="2" customFormat="1" ht="16.5" customHeight="1">
      <c r="A111" s="31"/>
      <c r="B111" s="32"/>
      <c r="C111" s="33"/>
      <c r="D111" s="33"/>
      <c r="E111" s="273" t="s">
        <v>910</v>
      </c>
      <c r="F111" s="275"/>
      <c r="G111" s="275"/>
      <c r="H111" s="275"/>
      <c r="I111" s="33"/>
      <c r="J111" s="33"/>
      <c r="K111" s="33"/>
      <c r="L111" s="48"/>
      <c r="S111" s="31"/>
      <c r="T111" s="31"/>
      <c r="U111" s="31"/>
      <c r="V111" s="31"/>
      <c r="W111" s="31"/>
      <c r="X111" s="31"/>
      <c r="Y111" s="31"/>
      <c r="Z111" s="31"/>
      <c r="AA111" s="31"/>
      <c r="AB111" s="31"/>
      <c r="AC111" s="31"/>
      <c r="AD111" s="31"/>
      <c r="AE111" s="31"/>
    </row>
    <row r="112" spans="1:47" s="2" customFormat="1" ht="12" customHeight="1">
      <c r="A112" s="31"/>
      <c r="B112" s="32"/>
      <c r="C112" s="26" t="s">
        <v>158</v>
      </c>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6.5" customHeight="1">
      <c r="A113" s="31"/>
      <c r="B113" s="32"/>
      <c r="C113" s="33"/>
      <c r="D113" s="33"/>
      <c r="E113" s="221" t="str">
        <f>E11</f>
        <v>PS 03.5 - Úprava DDTS ŽDS</v>
      </c>
      <c r="F113" s="275"/>
      <c r="G113" s="275"/>
      <c r="H113" s="275"/>
      <c r="I113" s="33"/>
      <c r="J113" s="33"/>
      <c r="K113" s="33"/>
      <c r="L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2" customHeight="1">
      <c r="A115" s="31"/>
      <c r="B115" s="32"/>
      <c r="C115" s="26" t="s">
        <v>20</v>
      </c>
      <c r="D115" s="33"/>
      <c r="E115" s="33"/>
      <c r="F115" s="24" t="str">
        <f>F14</f>
        <v>Tlumačov</v>
      </c>
      <c r="G115" s="33"/>
      <c r="H115" s="33"/>
      <c r="I115" s="26" t="s">
        <v>22</v>
      </c>
      <c r="J115" s="63">
        <f>IF(J14="","",J14)</f>
        <v>0</v>
      </c>
      <c r="K115" s="33"/>
      <c r="L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48"/>
      <c r="S116" s="31"/>
      <c r="T116" s="31"/>
      <c r="U116" s="31"/>
      <c r="V116" s="31"/>
      <c r="W116" s="31"/>
      <c r="X116" s="31"/>
      <c r="Y116" s="31"/>
      <c r="Z116" s="31"/>
      <c r="AA116" s="31"/>
      <c r="AB116" s="31"/>
      <c r="AC116" s="31"/>
      <c r="AD116" s="31"/>
      <c r="AE116" s="31"/>
    </row>
    <row r="117" spans="1:65" s="2" customFormat="1" ht="15.2" customHeight="1">
      <c r="A117" s="31"/>
      <c r="B117" s="32"/>
      <c r="C117" s="26" t="s">
        <v>23</v>
      </c>
      <c r="D117" s="33"/>
      <c r="E117" s="33"/>
      <c r="F117" s="24" t="str">
        <f>E17</f>
        <v xml:space="preserve"> </v>
      </c>
      <c r="G117" s="33"/>
      <c r="H117" s="33"/>
      <c r="I117" s="26" t="s">
        <v>29</v>
      </c>
      <c r="J117" s="29" t="str">
        <f>E23</f>
        <v xml:space="preserve"> </v>
      </c>
      <c r="K117" s="33"/>
      <c r="L117" s="48"/>
      <c r="S117" s="31"/>
      <c r="T117" s="31"/>
      <c r="U117" s="31"/>
      <c r="V117" s="31"/>
      <c r="W117" s="31"/>
      <c r="X117" s="31"/>
      <c r="Y117" s="31"/>
      <c r="Z117" s="31"/>
      <c r="AA117" s="31"/>
      <c r="AB117" s="31"/>
      <c r="AC117" s="31"/>
      <c r="AD117" s="31"/>
      <c r="AE117" s="31"/>
    </row>
    <row r="118" spans="1:65" s="2" customFormat="1" ht="15.2" customHeight="1">
      <c r="A118" s="31"/>
      <c r="B118" s="32"/>
      <c r="C118" s="26" t="s">
        <v>27</v>
      </c>
      <c r="D118" s="33"/>
      <c r="E118" s="33"/>
      <c r="F118" s="24" t="str">
        <f>IF(E20="","",E20)</f>
        <v>Vyplň údaj</v>
      </c>
      <c r="G118" s="33"/>
      <c r="H118" s="33"/>
      <c r="I118" s="26" t="s">
        <v>31</v>
      </c>
      <c r="J118" s="29" t="str">
        <f>E26</f>
        <v xml:space="preserve"> </v>
      </c>
      <c r="K118" s="33"/>
      <c r="L118" s="48"/>
      <c r="S118" s="31"/>
      <c r="T118" s="31"/>
      <c r="U118" s="31"/>
      <c r="V118" s="31"/>
      <c r="W118" s="31"/>
      <c r="X118" s="31"/>
      <c r="Y118" s="31"/>
      <c r="Z118" s="31"/>
      <c r="AA118" s="31"/>
      <c r="AB118" s="31"/>
      <c r="AC118" s="31"/>
      <c r="AD118" s="31"/>
      <c r="AE118" s="31"/>
    </row>
    <row r="119" spans="1:65" s="2" customFormat="1" ht="10.35" customHeight="1">
      <c r="A119" s="31"/>
      <c r="B119" s="32"/>
      <c r="C119" s="33"/>
      <c r="D119" s="33"/>
      <c r="E119" s="33"/>
      <c r="F119" s="33"/>
      <c r="G119" s="33"/>
      <c r="H119" s="33"/>
      <c r="I119" s="33"/>
      <c r="J119" s="33"/>
      <c r="K119" s="33"/>
      <c r="L119" s="48"/>
      <c r="S119" s="31"/>
      <c r="T119" s="31"/>
      <c r="U119" s="31"/>
      <c r="V119" s="31"/>
      <c r="W119" s="31"/>
      <c r="X119" s="31"/>
      <c r="Y119" s="31"/>
      <c r="Z119" s="31"/>
      <c r="AA119" s="31"/>
      <c r="AB119" s="31"/>
      <c r="AC119" s="31"/>
      <c r="AD119" s="31"/>
      <c r="AE119" s="31"/>
    </row>
    <row r="120" spans="1:65" s="10" customFormat="1" ht="29.25" customHeight="1">
      <c r="A120" s="156"/>
      <c r="B120" s="157"/>
      <c r="C120" s="158" t="s">
        <v>167</v>
      </c>
      <c r="D120" s="159" t="s">
        <v>58</v>
      </c>
      <c r="E120" s="159" t="s">
        <v>54</v>
      </c>
      <c r="F120" s="159" t="s">
        <v>55</v>
      </c>
      <c r="G120" s="159" t="s">
        <v>168</v>
      </c>
      <c r="H120" s="159" t="s">
        <v>169</v>
      </c>
      <c r="I120" s="159" t="s">
        <v>170</v>
      </c>
      <c r="J120" s="159" t="s">
        <v>162</v>
      </c>
      <c r="K120" s="160" t="s">
        <v>171</v>
      </c>
      <c r="L120" s="161"/>
      <c r="M120" s="72" t="s">
        <v>1</v>
      </c>
      <c r="N120" s="73" t="s">
        <v>37</v>
      </c>
      <c r="O120" s="73" t="s">
        <v>172</v>
      </c>
      <c r="P120" s="73" t="s">
        <v>173</v>
      </c>
      <c r="Q120" s="73" t="s">
        <v>174</v>
      </c>
      <c r="R120" s="73" t="s">
        <v>175</v>
      </c>
      <c r="S120" s="73" t="s">
        <v>176</v>
      </c>
      <c r="T120" s="74" t="s">
        <v>177</v>
      </c>
      <c r="U120" s="156"/>
      <c r="V120" s="156"/>
      <c r="W120" s="156"/>
      <c r="X120" s="156"/>
      <c r="Y120" s="156"/>
      <c r="Z120" s="156"/>
      <c r="AA120" s="156"/>
      <c r="AB120" s="156"/>
      <c r="AC120" s="156"/>
      <c r="AD120" s="156"/>
      <c r="AE120" s="156"/>
    </row>
    <row r="121" spans="1:65" s="2" customFormat="1" ht="22.9" customHeight="1">
      <c r="A121" s="31"/>
      <c r="B121" s="32"/>
      <c r="C121" s="79" t="s">
        <v>178</v>
      </c>
      <c r="D121" s="33"/>
      <c r="E121" s="33"/>
      <c r="F121" s="33"/>
      <c r="G121" s="33"/>
      <c r="H121" s="33"/>
      <c r="I121" s="33"/>
      <c r="J121" s="162">
        <f>BK121</f>
        <v>0</v>
      </c>
      <c r="K121" s="33"/>
      <c r="L121" s="36"/>
      <c r="M121" s="75"/>
      <c r="N121" s="163"/>
      <c r="O121" s="76"/>
      <c r="P121" s="164">
        <f>P122</f>
        <v>0</v>
      </c>
      <c r="Q121" s="76"/>
      <c r="R121" s="164">
        <f>R122</f>
        <v>0</v>
      </c>
      <c r="S121" s="76"/>
      <c r="T121" s="165">
        <f>T122</f>
        <v>0</v>
      </c>
      <c r="U121" s="31"/>
      <c r="V121" s="31"/>
      <c r="W121" s="31"/>
      <c r="X121" s="31"/>
      <c r="Y121" s="31"/>
      <c r="Z121" s="31"/>
      <c r="AA121" s="31"/>
      <c r="AB121" s="31"/>
      <c r="AC121" s="31"/>
      <c r="AD121" s="31"/>
      <c r="AE121" s="31"/>
      <c r="AT121" s="14" t="s">
        <v>72</v>
      </c>
      <c r="AU121" s="14" t="s">
        <v>164</v>
      </c>
      <c r="BK121" s="166">
        <f>BK122</f>
        <v>0</v>
      </c>
    </row>
    <row r="122" spans="1:65" s="11" customFormat="1" ht="25.9" customHeight="1">
      <c r="B122" s="186"/>
      <c r="C122" s="187"/>
      <c r="D122" s="188" t="s">
        <v>72</v>
      </c>
      <c r="E122" s="189" t="s">
        <v>257</v>
      </c>
      <c r="F122" s="189" t="s">
        <v>258</v>
      </c>
      <c r="G122" s="187"/>
      <c r="H122" s="187"/>
      <c r="I122" s="190"/>
      <c r="J122" s="191">
        <f>BK122</f>
        <v>0</v>
      </c>
      <c r="K122" s="187"/>
      <c r="L122" s="192"/>
      <c r="M122" s="193"/>
      <c r="N122" s="194"/>
      <c r="O122" s="194"/>
      <c r="P122" s="195">
        <f>SUM(P123:P128)</f>
        <v>0</v>
      </c>
      <c r="Q122" s="194"/>
      <c r="R122" s="195">
        <f>SUM(R123:R128)</f>
        <v>0</v>
      </c>
      <c r="S122" s="194"/>
      <c r="T122" s="196">
        <f>SUM(T123:T128)</f>
        <v>0</v>
      </c>
      <c r="AR122" s="197" t="s">
        <v>186</v>
      </c>
      <c r="AT122" s="198" t="s">
        <v>72</v>
      </c>
      <c r="AU122" s="198" t="s">
        <v>73</v>
      </c>
      <c r="AY122" s="197" t="s">
        <v>185</v>
      </c>
      <c r="BK122" s="199">
        <f>SUM(BK123:BK128)</f>
        <v>0</v>
      </c>
    </row>
    <row r="123" spans="1:65" s="2" customFormat="1" ht="33" customHeight="1">
      <c r="A123" s="31"/>
      <c r="B123" s="32"/>
      <c r="C123" s="200" t="s">
        <v>82</v>
      </c>
      <c r="D123" s="200" t="s">
        <v>260</v>
      </c>
      <c r="E123" s="201" t="s">
        <v>1168</v>
      </c>
      <c r="F123" s="202" t="s">
        <v>1169</v>
      </c>
      <c r="G123" s="203" t="s">
        <v>182</v>
      </c>
      <c r="H123" s="204">
        <v>1</v>
      </c>
      <c r="I123" s="205"/>
      <c r="J123" s="206">
        <f>ROUND(I123*H123,2)</f>
        <v>0</v>
      </c>
      <c r="K123" s="202" t="s">
        <v>183</v>
      </c>
      <c r="L123" s="36"/>
      <c r="M123" s="207" t="s">
        <v>1</v>
      </c>
      <c r="N123" s="208" t="s">
        <v>38</v>
      </c>
      <c r="O123" s="68"/>
      <c r="P123" s="177">
        <f>O123*H123</f>
        <v>0</v>
      </c>
      <c r="Q123" s="177">
        <v>0</v>
      </c>
      <c r="R123" s="177">
        <f>Q123*H123</f>
        <v>0</v>
      </c>
      <c r="S123" s="177">
        <v>0</v>
      </c>
      <c r="T123" s="178">
        <f>S123*H123</f>
        <v>0</v>
      </c>
      <c r="U123" s="31"/>
      <c r="V123" s="31"/>
      <c r="W123" s="31"/>
      <c r="X123" s="31"/>
      <c r="Y123" s="31"/>
      <c r="Z123" s="31"/>
      <c r="AA123" s="31"/>
      <c r="AB123" s="31"/>
      <c r="AC123" s="31"/>
      <c r="AD123" s="31"/>
      <c r="AE123" s="31"/>
      <c r="AR123" s="179" t="s">
        <v>285</v>
      </c>
      <c r="AT123" s="179" t="s">
        <v>260</v>
      </c>
      <c r="AU123" s="179" t="s">
        <v>80</v>
      </c>
      <c r="AY123" s="14" t="s">
        <v>185</v>
      </c>
      <c r="BE123" s="180">
        <f>IF(N123="základní",J123,0)</f>
        <v>0</v>
      </c>
      <c r="BF123" s="180">
        <f>IF(N123="snížená",J123,0)</f>
        <v>0</v>
      </c>
      <c r="BG123" s="180">
        <f>IF(N123="zákl. přenesená",J123,0)</f>
        <v>0</v>
      </c>
      <c r="BH123" s="180">
        <f>IF(N123="sníž. přenesená",J123,0)</f>
        <v>0</v>
      </c>
      <c r="BI123" s="180">
        <f>IF(N123="nulová",J123,0)</f>
        <v>0</v>
      </c>
      <c r="BJ123" s="14" t="s">
        <v>80</v>
      </c>
      <c r="BK123" s="180">
        <f>ROUND(I123*H123,2)</f>
        <v>0</v>
      </c>
      <c r="BL123" s="14" t="s">
        <v>285</v>
      </c>
      <c r="BM123" s="179" t="s">
        <v>1170</v>
      </c>
    </row>
    <row r="124" spans="1:65" s="2" customFormat="1" ht="48.75">
      <c r="A124" s="31"/>
      <c r="B124" s="32"/>
      <c r="C124" s="33"/>
      <c r="D124" s="181" t="s">
        <v>188</v>
      </c>
      <c r="E124" s="33"/>
      <c r="F124" s="182" t="s">
        <v>1171</v>
      </c>
      <c r="G124" s="33"/>
      <c r="H124" s="33"/>
      <c r="I124" s="183"/>
      <c r="J124" s="33"/>
      <c r="K124" s="33"/>
      <c r="L124" s="36"/>
      <c r="M124" s="184"/>
      <c r="N124" s="185"/>
      <c r="O124" s="68"/>
      <c r="P124" s="68"/>
      <c r="Q124" s="68"/>
      <c r="R124" s="68"/>
      <c r="S124" s="68"/>
      <c r="T124" s="69"/>
      <c r="U124" s="31"/>
      <c r="V124" s="31"/>
      <c r="W124" s="31"/>
      <c r="X124" s="31"/>
      <c r="Y124" s="31"/>
      <c r="Z124" s="31"/>
      <c r="AA124" s="31"/>
      <c r="AB124" s="31"/>
      <c r="AC124" s="31"/>
      <c r="AD124" s="31"/>
      <c r="AE124" s="31"/>
      <c r="AT124" s="14" t="s">
        <v>188</v>
      </c>
      <c r="AU124" s="14" t="s">
        <v>80</v>
      </c>
    </row>
    <row r="125" spans="1:65" s="2" customFormat="1" ht="55.5" customHeight="1">
      <c r="A125" s="31"/>
      <c r="B125" s="32"/>
      <c r="C125" s="200" t="s">
        <v>80</v>
      </c>
      <c r="D125" s="200" t="s">
        <v>260</v>
      </c>
      <c r="E125" s="201" t="s">
        <v>1172</v>
      </c>
      <c r="F125" s="202" t="s">
        <v>1173</v>
      </c>
      <c r="G125" s="203" t="s">
        <v>182</v>
      </c>
      <c r="H125" s="204">
        <v>1</v>
      </c>
      <c r="I125" s="205"/>
      <c r="J125" s="206">
        <f>ROUND(I125*H125,2)</f>
        <v>0</v>
      </c>
      <c r="K125" s="202" t="s">
        <v>183</v>
      </c>
      <c r="L125" s="36"/>
      <c r="M125" s="207" t="s">
        <v>1</v>
      </c>
      <c r="N125" s="208" t="s">
        <v>38</v>
      </c>
      <c r="O125" s="68"/>
      <c r="P125" s="177">
        <f>O125*H125</f>
        <v>0</v>
      </c>
      <c r="Q125" s="177">
        <v>0</v>
      </c>
      <c r="R125" s="177">
        <f>Q125*H125</f>
        <v>0</v>
      </c>
      <c r="S125" s="177">
        <v>0</v>
      </c>
      <c r="T125" s="178">
        <f>S125*H125</f>
        <v>0</v>
      </c>
      <c r="U125" s="31"/>
      <c r="V125" s="31"/>
      <c r="W125" s="31"/>
      <c r="X125" s="31"/>
      <c r="Y125" s="31"/>
      <c r="Z125" s="31"/>
      <c r="AA125" s="31"/>
      <c r="AB125" s="31"/>
      <c r="AC125" s="31"/>
      <c r="AD125" s="31"/>
      <c r="AE125" s="31"/>
      <c r="AR125" s="179" t="s">
        <v>285</v>
      </c>
      <c r="AT125" s="179" t="s">
        <v>260</v>
      </c>
      <c r="AU125" s="179" t="s">
        <v>80</v>
      </c>
      <c r="AY125" s="14" t="s">
        <v>185</v>
      </c>
      <c r="BE125" s="180">
        <f>IF(N125="základní",J125,0)</f>
        <v>0</v>
      </c>
      <c r="BF125" s="180">
        <f>IF(N125="snížená",J125,0)</f>
        <v>0</v>
      </c>
      <c r="BG125" s="180">
        <f>IF(N125="zákl. přenesená",J125,0)</f>
        <v>0</v>
      </c>
      <c r="BH125" s="180">
        <f>IF(N125="sníž. přenesená",J125,0)</f>
        <v>0</v>
      </c>
      <c r="BI125" s="180">
        <f>IF(N125="nulová",J125,0)</f>
        <v>0</v>
      </c>
      <c r="BJ125" s="14" t="s">
        <v>80</v>
      </c>
      <c r="BK125" s="180">
        <f>ROUND(I125*H125,2)</f>
        <v>0</v>
      </c>
      <c r="BL125" s="14" t="s">
        <v>285</v>
      </c>
      <c r="BM125" s="179" t="s">
        <v>1174</v>
      </c>
    </row>
    <row r="126" spans="1:65" s="2" customFormat="1" ht="39">
      <c r="A126" s="31"/>
      <c r="B126" s="32"/>
      <c r="C126" s="33"/>
      <c r="D126" s="181" t="s">
        <v>188</v>
      </c>
      <c r="E126" s="33"/>
      <c r="F126" s="182" t="s">
        <v>1173</v>
      </c>
      <c r="G126" s="33"/>
      <c r="H126" s="33"/>
      <c r="I126" s="183"/>
      <c r="J126" s="33"/>
      <c r="K126" s="33"/>
      <c r="L126" s="36"/>
      <c r="M126" s="184"/>
      <c r="N126" s="185"/>
      <c r="O126" s="68"/>
      <c r="P126" s="68"/>
      <c r="Q126" s="68"/>
      <c r="R126" s="68"/>
      <c r="S126" s="68"/>
      <c r="T126" s="69"/>
      <c r="U126" s="31"/>
      <c r="V126" s="31"/>
      <c r="W126" s="31"/>
      <c r="X126" s="31"/>
      <c r="Y126" s="31"/>
      <c r="Z126" s="31"/>
      <c r="AA126" s="31"/>
      <c r="AB126" s="31"/>
      <c r="AC126" s="31"/>
      <c r="AD126" s="31"/>
      <c r="AE126" s="31"/>
      <c r="AT126" s="14" t="s">
        <v>188</v>
      </c>
      <c r="AU126" s="14" t="s">
        <v>80</v>
      </c>
    </row>
    <row r="127" spans="1:65" s="2" customFormat="1" ht="24">
      <c r="A127" s="31"/>
      <c r="B127" s="32"/>
      <c r="C127" s="200" t="s">
        <v>192</v>
      </c>
      <c r="D127" s="200" t="s">
        <v>260</v>
      </c>
      <c r="E127" s="201" t="s">
        <v>1175</v>
      </c>
      <c r="F127" s="202" t="s">
        <v>1176</v>
      </c>
      <c r="G127" s="203" t="s">
        <v>182</v>
      </c>
      <c r="H127" s="204">
        <v>1</v>
      </c>
      <c r="I127" s="205"/>
      <c r="J127" s="206">
        <f>ROUND(I127*H127,2)</f>
        <v>0</v>
      </c>
      <c r="K127" s="202" t="s">
        <v>183</v>
      </c>
      <c r="L127" s="36"/>
      <c r="M127" s="207" t="s">
        <v>1</v>
      </c>
      <c r="N127" s="208" t="s">
        <v>38</v>
      </c>
      <c r="O127" s="68"/>
      <c r="P127" s="177">
        <f>O127*H127</f>
        <v>0</v>
      </c>
      <c r="Q127" s="177">
        <v>0</v>
      </c>
      <c r="R127" s="177">
        <f>Q127*H127</f>
        <v>0</v>
      </c>
      <c r="S127" s="177">
        <v>0</v>
      </c>
      <c r="T127" s="178">
        <f>S127*H127</f>
        <v>0</v>
      </c>
      <c r="U127" s="31"/>
      <c r="V127" s="31"/>
      <c r="W127" s="31"/>
      <c r="X127" s="31"/>
      <c r="Y127" s="31"/>
      <c r="Z127" s="31"/>
      <c r="AA127" s="31"/>
      <c r="AB127" s="31"/>
      <c r="AC127" s="31"/>
      <c r="AD127" s="31"/>
      <c r="AE127" s="31"/>
      <c r="AR127" s="179" t="s">
        <v>285</v>
      </c>
      <c r="AT127" s="179" t="s">
        <v>260</v>
      </c>
      <c r="AU127" s="179" t="s">
        <v>80</v>
      </c>
      <c r="AY127" s="14" t="s">
        <v>185</v>
      </c>
      <c r="BE127" s="180">
        <f>IF(N127="základní",J127,0)</f>
        <v>0</v>
      </c>
      <c r="BF127" s="180">
        <f>IF(N127="snížená",J127,0)</f>
        <v>0</v>
      </c>
      <c r="BG127" s="180">
        <f>IF(N127="zákl. přenesená",J127,0)</f>
        <v>0</v>
      </c>
      <c r="BH127" s="180">
        <f>IF(N127="sníž. přenesená",J127,0)</f>
        <v>0</v>
      </c>
      <c r="BI127" s="180">
        <f>IF(N127="nulová",J127,0)</f>
        <v>0</v>
      </c>
      <c r="BJ127" s="14" t="s">
        <v>80</v>
      </c>
      <c r="BK127" s="180">
        <f>ROUND(I127*H127,2)</f>
        <v>0</v>
      </c>
      <c r="BL127" s="14" t="s">
        <v>285</v>
      </c>
      <c r="BM127" s="179" t="s">
        <v>1177</v>
      </c>
    </row>
    <row r="128" spans="1:65" s="2" customFormat="1" ht="29.25">
      <c r="A128" s="31"/>
      <c r="B128" s="32"/>
      <c r="C128" s="33"/>
      <c r="D128" s="181" t="s">
        <v>188</v>
      </c>
      <c r="E128" s="33"/>
      <c r="F128" s="182" t="s">
        <v>1178</v>
      </c>
      <c r="G128" s="33"/>
      <c r="H128" s="33"/>
      <c r="I128" s="183"/>
      <c r="J128" s="33"/>
      <c r="K128" s="33"/>
      <c r="L128" s="36"/>
      <c r="M128" s="209"/>
      <c r="N128" s="210"/>
      <c r="O128" s="211"/>
      <c r="P128" s="211"/>
      <c r="Q128" s="211"/>
      <c r="R128" s="211"/>
      <c r="S128" s="211"/>
      <c r="T128" s="212"/>
      <c r="U128" s="31"/>
      <c r="V128" s="31"/>
      <c r="W128" s="31"/>
      <c r="X128" s="31"/>
      <c r="Y128" s="31"/>
      <c r="Z128" s="31"/>
      <c r="AA128" s="31"/>
      <c r="AB128" s="31"/>
      <c r="AC128" s="31"/>
      <c r="AD128" s="31"/>
      <c r="AE128" s="31"/>
      <c r="AT128" s="14" t="s">
        <v>188</v>
      </c>
      <c r="AU128" s="14" t="s">
        <v>80</v>
      </c>
    </row>
    <row r="129" spans="1:31" s="2" customFormat="1" ht="6.95" customHeight="1">
      <c r="A129" s="31"/>
      <c r="B129" s="51"/>
      <c r="C129" s="52"/>
      <c r="D129" s="52"/>
      <c r="E129" s="52"/>
      <c r="F129" s="52"/>
      <c r="G129" s="52"/>
      <c r="H129" s="52"/>
      <c r="I129" s="52"/>
      <c r="J129" s="52"/>
      <c r="K129" s="52"/>
      <c r="L129" s="36"/>
      <c r="M129" s="31"/>
      <c r="O129" s="31"/>
      <c r="P129" s="31"/>
      <c r="Q129" s="31"/>
      <c r="R129" s="31"/>
      <c r="S129" s="31"/>
      <c r="T129" s="31"/>
      <c r="U129" s="31"/>
      <c r="V129" s="31"/>
      <c r="W129" s="31"/>
      <c r="X129" s="31"/>
      <c r="Y129" s="31"/>
      <c r="Z129" s="31"/>
      <c r="AA129" s="31"/>
      <c r="AB129" s="31"/>
      <c r="AC129" s="31"/>
      <c r="AD129" s="31"/>
      <c r="AE129" s="31"/>
    </row>
  </sheetData>
  <sheetProtection algorithmName="SHA-512" hashValue="B1lD8vW5c559N4BvliBU5eBBdd3sQlQUit9ylh6wIg4JF2bYjm3SG6uBJ+pxedFFCVIpqE++iF+eGWTTVZdL3w==" saltValue="/Bbr+W04vBvxSwncjCtzm+dqQBd4U1Ecjwd1nLA5D2W8+PJATaSr/x63jfl0uUQmRp4pB7Ldoqd7saOabs6V1A==" spinCount="100000" sheet="1" objects="1" scenarios="1" formatColumns="0" formatRows="0" autoFilter="0"/>
  <autoFilter ref="C120:K12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121</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2" customFormat="1" ht="12" customHeight="1">
      <c r="A8" s="31"/>
      <c r="B8" s="36"/>
      <c r="C8" s="31"/>
      <c r="D8" s="116" t="s">
        <v>156</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69" t="s">
        <v>1179</v>
      </c>
      <c r="F9" s="268"/>
      <c r="G9" s="268"/>
      <c r="H9" s="268"/>
      <c r="I9" s="31"/>
      <c r="J9" s="31"/>
      <c r="K9" s="31"/>
      <c r="L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16" t="s">
        <v>18</v>
      </c>
      <c r="E11" s="31"/>
      <c r="F11" s="107" t="s">
        <v>1</v>
      </c>
      <c r="G11" s="31"/>
      <c r="H11" s="31"/>
      <c r="I11" s="116" t="s">
        <v>19</v>
      </c>
      <c r="J11" s="107" t="s">
        <v>1</v>
      </c>
      <c r="K11" s="31"/>
      <c r="L11" s="48"/>
      <c r="S11" s="31"/>
      <c r="T11" s="31"/>
      <c r="U11" s="31"/>
      <c r="V11" s="31"/>
      <c r="W11" s="31"/>
      <c r="X11" s="31"/>
      <c r="Y11" s="31"/>
      <c r="Z11" s="31"/>
      <c r="AA11" s="31"/>
      <c r="AB11" s="31"/>
      <c r="AC11" s="31"/>
      <c r="AD11" s="31"/>
      <c r="AE11" s="31"/>
    </row>
    <row r="12" spans="1:46" s="2" customFormat="1" ht="12" customHeight="1">
      <c r="A12" s="31"/>
      <c r="B12" s="36"/>
      <c r="C12" s="31"/>
      <c r="D12" s="116" t="s">
        <v>20</v>
      </c>
      <c r="E12" s="31"/>
      <c r="F12" s="107" t="s">
        <v>21</v>
      </c>
      <c r="G12" s="31"/>
      <c r="H12" s="31"/>
      <c r="I12" s="116" t="s">
        <v>22</v>
      </c>
      <c r="J12" s="117">
        <f>'Rekapitulace stavby'!AN8</f>
        <v>0</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16" t="s">
        <v>23</v>
      </c>
      <c r="E14" s="31"/>
      <c r="F14" s="31"/>
      <c r="G14" s="31"/>
      <c r="H14" s="31"/>
      <c r="I14" s="116" t="s">
        <v>24</v>
      </c>
      <c r="J14" s="107"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07" t="str">
        <f>IF('Rekapitulace stavby'!E11="","",'Rekapitulace stavby'!E11)</f>
        <v xml:space="preserve"> </v>
      </c>
      <c r="F15" s="31"/>
      <c r="G15" s="31"/>
      <c r="H15" s="31"/>
      <c r="I15" s="116" t="s">
        <v>26</v>
      </c>
      <c r="J15" s="107"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16" t="s">
        <v>27</v>
      </c>
      <c r="E17" s="31"/>
      <c r="F17" s="31"/>
      <c r="G17" s="31"/>
      <c r="H17" s="31"/>
      <c r="I17" s="116" t="s">
        <v>24</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70" t="str">
        <f>'Rekapitulace stavby'!E14</f>
        <v>Vyplň údaj</v>
      </c>
      <c r="F18" s="271"/>
      <c r="G18" s="271"/>
      <c r="H18" s="271"/>
      <c r="I18" s="116" t="s">
        <v>26</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16" t="s">
        <v>29</v>
      </c>
      <c r="E20" s="31"/>
      <c r="F20" s="31"/>
      <c r="G20" s="31"/>
      <c r="H20" s="31"/>
      <c r="I20" s="116" t="s">
        <v>24</v>
      </c>
      <c r="J20" s="107"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07" t="str">
        <f>IF('Rekapitulace stavby'!E17="","",'Rekapitulace stavby'!E17)</f>
        <v xml:space="preserve"> </v>
      </c>
      <c r="F21" s="31"/>
      <c r="G21" s="31"/>
      <c r="H21" s="31"/>
      <c r="I21" s="116" t="s">
        <v>26</v>
      </c>
      <c r="J21" s="107"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16" t="s">
        <v>31</v>
      </c>
      <c r="E23" s="31"/>
      <c r="F23" s="31"/>
      <c r="G23" s="31"/>
      <c r="H23" s="31"/>
      <c r="I23" s="116" t="s">
        <v>24</v>
      </c>
      <c r="J23" s="107"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07" t="str">
        <f>IF('Rekapitulace stavby'!E20="","",'Rekapitulace stavby'!E20)</f>
        <v xml:space="preserve"> </v>
      </c>
      <c r="F24" s="31"/>
      <c r="G24" s="31"/>
      <c r="H24" s="31"/>
      <c r="I24" s="116" t="s">
        <v>26</v>
      </c>
      <c r="J24" s="107"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16" t="s">
        <v>32</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18"/>
      <c r="B27" s="119"/>
      <c r="C27" s="118"/>
      <c r="D27" s="118"/>
      <c r="E27" s="272" t="s">
        <v>1</v>
      </c>
      <c r="F27" s="272"/>
      <c r="G27" s="272"/>
      <c r="H27" s="272"/>
      <c r="I27" s="118"/>
      <c r="J27" s="118"/>
      <c r="K27" s="118"/>
      <c r="L27" s="120"/>
      <c r="S27" s="118"/>
      <c r="T27" s="118"/>
      <c r="U27" s="118"/>
      <c r="V27" s="118"/>
      <c r="W27" s="118"/>
      <c r="X27" s="118"/>
      <c r="Y27" s="118"/>
      <c r="Z27" s="118"/>
      <c r="AA27" s="118"/>
      <c r="AB27" s="118"/>
      <c r="AC27" s="118"/>
      <c r="AD27" s="118"/>
      <c r="AE27" s="118"/>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21"/>
      <c r="E29" s="121"/>
      <c r="F29" s="121"/>
      <c r="G29" s="121"/>
      <c r="H29" s="121"/>
      <c r="I29" s="121"/>
      <c r="J29" s="121"/>
      <c r="K29" s="121"/>
      <c r="L29" s="48"/>
      <c r="S29" s="31"/>
      <c r="T29" s="31"/>
      <c r="U29" s="31"/>
      <c r="V29" s="31"/>
      <c r="W29" s="31"/>
      <c r="X29" s="31"/>
      <c r="Y29" s="31"/>
      <c r="Z29" s="31"/>
      <c r="AA29" s="31"/>
      <c r="AB29" s="31"/>
      <c r="AC29" s="31"/>
      <c r="AD29" s="31"/>
      <c r="AE29" s="31"/>
    </row>
    <row r="30" spans="1:31" s="2" customFormat="1" ht="25.35" customHeight="1">
      <c r="A30" s="31"/>
      <c r="B30" s="36"/>
      <c r="C30" s="31"/>
      <c r="D30" s="122" t="s">
        <v>33</v>
      </c>
      <c r="E30" s="31"/>
      <c r="F30" s="31"/>
      <c r="G30" s="31"/>
      <c r="H30" s="31"/>
      <c r="I30" s="31"/>
      <c r="J30" s="123">
        <f>ROUND(J119,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24" t="s">
        <v>35</v>
      </c>
      <c r="G32" s="31"/>
      <c r="H32" s="31"/>
      <c r="I32" s="124" t="s">
        <v>34</v>
      </c>
      <c r="J32" s="124" t="s">
        <v>36</v>
      </c>
      <c r="K32" s="31"/>
      <c r="L32" s="48"/>
      <c r="S32" s="31"/>
      <c r="T32" s="31"/>
      <c r="U32" s="31"/>
      <c r="V32" s="31"/>
      <c r="W32" s="31"/>
      <c r="X32" s="31"/>
      <c r="Y32" s="31"/>
      <c r="Z32" s="31"/>
      <c r="AA32" s="31"/>
      <c r="AB32" s="31"/>
      <c r="AC32" s="31"/>
      <c r="AD32" s="31"/>
      <c r="AE32" s="31"/>
    </row>
    <row r="33" spans="1:31" s="2" customFormat="1" ht="14.45" customHeight="1">
      <c r="A33" s="31"/>
      <c r="B33" s="36"/>
      <c r="C33" s="31"/>
      <c r="D33" s="125" t="s">
        <v>37</v>
      </c>
      <c r="E33" s="116" t="s">
        <v>38</v>
      </c>
      <c r="F33" s="126">
        <f>ROUND((SUM(BE119:BE190)),  2)</f>
        <v>0</v>
      </c>
      <c r="G33" s="31"/>
      <c r="H33" s="31"/>
      <c r="I33" s="127">
        <v>0.21</v>
      </c>
      <c r="J33" s="126">
        <f>ROUND(((SUM(BE119:BE190))*I33),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16" t="s">
        <v>39</v>
      </c>
      <c r="F34" s="126">
        <f>ROUND((SUM(BF119:BF190)),  2)</f>
        <v>0</v>
      </c>
      <c r="G34" s="31"/>
      <c r="H34" s="31"/>
      <c r="I34" s="127">
        <v>0.15</v>
      </c>
      <c r="J34" s="126">
        <f>ROUND(((SUM(BF119:BF190))*I34),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16" t="s">
        <v>40</v>
      </c>
      <c r="F35" s="126">
        <f>ROUND((SUM(BG119:BG190)),  2)</f>
        <v>0</v>
      </c>
      <c r="G35" s="31"/>
      <c r="H35" s="31"/>
      <c r="I35" s="127">
        <v>0.21</v>
      </c>
      <c r="J35" s="126">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16" t="s">
        <v>41</v>
      </c>
      <c r="F36" s="126">
        <f>ROUND((SUM(BH119:BH190)),  2)</f>
        <v>0</v>
      </c>
      <c r="G36" s="31"/>
      <c r="H36" s="31"/>
      <c r="I36" s="127">
        <v>0.15</v>
      </c>
      <c r="J36" s="126">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42</v>
      </c>
      <c r="F37" s="126">
        <f>ROUND((SUM(BI119:BI190)),  2)</f>
        <v>0</v>
      </c>
      <c r="G37" s="31"/>
      <c r="H37" s="31"/>
      <c r="I37" s="127">
        <v>0</v>
      </c>
      <c r="J37" s="126">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28"/>
      <c r="D39" s="129" t="s">
        <v>43</v>
      </c>
      <c r="E39" s="130"/>
      <c r="F39" s="130"/>
      <c r="G39" s="131" t="s">
        <v>44</v>
      </c>
      <c r="H39" s="132" t="s">
        <v>45</v>
      </c>
      <c r="I39" s="130"/>
      <c r="J39" s="133">
        <f>SUM(J30:J37)</f>
        <v>0</v>
      </c>
      <c r="K39" s="134"/>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47"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47"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156</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customHeight="1">
      <c r="A87" s="31"/>
      <c r="B87" s="32"/>
      <c r="C87" s="33"/>
      <c r="D87" s="33"/>
      <c r="E87" s="221" t="str">
        <f>E9</f>
        <v>PS 04 - MOK</v>
      </c>
      <c r="F87" s="275"/>
      <c r="G87" s="275"/>
      <c r="H87" s="275"/>
      <c r="I87" s="33"/>
      <c r="J87" s="33"/>
      <c r="K87" s="33"/>
      <c r="L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Tlumačov</v>
      </c>
      <c r="G89" s="33"/>
      <c r="H89" s="33"/>
      <c r="I89" s="26" t="s">
        <v>22</v>
      </c>
      <c r="J89" s="63">
        <f>IF(J12="","",J12)</f>
        <v>0</v>
      </c>
      <c r="K89" s="33"/>
      <c r="L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customHeight="1">
      <c r="A91" s="31"/>
      <c r="B91" s="32"/>
      <c r="C91" s="26" t="s">
        <v>23</v>
      </c>
      <c r="D91" s="33"/>
      <c r="E91" s="33"/>
      <c r="F91" s="24" t="str">
        <f>E15</f>
        <v xml:space="preserve"> </v>
      </c>
      <c r="G91" s="33"/>
      <c r="H91" s="33"/>
      <c r="I91" s="26" t="s">
        <v>29</v>
      </c>
      <c r="J91" s="29" t="str">
        <f>E21</f>
        <v xml:space="preserve"> </v>
      </c>
      <c r="K91" s="33"/>
      <c r="L91" s="48"/>
      <c r="S91" s="31"/>
      <c r="T91" s="31"/>
      <c r="U91" s="31"/>
      <c r="V91" s="31"/>
      <c r="W91" s="31"/>
      <c r="X91" s="31"/>
      <c r="Y91" s="31"/>
      <c r="Z91" s="31"/>
      <c r="AA91" s="31"/>
      <c r="AB91" s="31"/>
      <c r="AC91" s="31"/>
      <c r="AD91" s="31"/>
      <c r="AE91" s="31"/>
    </row>
    <row r="92" spans="1:47" s="2" customFormat="1" ht="15.2" customHeight="1">
      <c r="A92" s="31"/>
      <c r="B92" s="32"/>
      <c r="C92" s="26" t="s">
        <v>27</v>
      </c>
      <c r="D92" s="33"/>
      <c r="E92" s="33"/>
      <c r="F92" s="24" t="str">
        <f>IF(E18="","",E18)</f>
        <v>Vyplň údaj</v>
      </c>
      <c r="G92" s="33"/>
      <c r="H92" s="33"/>
      <c r="I92" s="26" t="s">
        <v>31</v>
      </c>
      <c r="J92" s="29" t="str">
        <f>E24</f>
        <v xml:space="preserve"> </v>
      </c>
      <c r="K92" s="33"/>
      <c r="L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46" t="s">
        <v>161</v>
      </c>
      <c r="D94" s="147"/>
      <c r="E94" s="147"/>
      <c r="F94" s="147"/>
      <c r="G94" s="147"/>
      <c r="H94" s="147"/>
      <c r="I94" s="147"/>
      <c r="J94" s="148" t="s">
        <v>162</v>
      </c>
      <c r="K94" s="147"/>
      <c r="L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customHeight="1">
      <c r="A96" s="31"/>
      <c r="B96" s="32"/>
      <c r="C96" s="149" t="s">
        <v>163</v>
      </c>
      <c r="D96" s="33"/>
      <c r="E96" s="33"/>
      <c r="F96" s="33"/>
      <c r="G96" s="33"/>
      <c r="H96" s="33"/>
      <c r="I96" s="33"/>
      <c r="J96" s="81">
        <f>J119</f>
        <v>0</v>
      </c>
      <c r="K96" s="33"/>
      <c r="L96" s="48"/>
      <c r="S96" s="31"/>
      <c r="T96" s="31"/>
      <c r="U96" s="31"/>
      <c r="V96" s="31"/>
      <c r="W96" s="31"/>
      <c r="X96" s="31"/>
      <c r="Y96" s="31"/>
      <c r="Z96" s="31"/>
      <c r="AA96" s="31"/>
      <c r="AB96" s="31"/>
      <c r="AC96" s="31"/>
      <c r="AD96" s="31"/>
      <c r="AE96" s="31"/>
      <c r="AU96" s="14" t="s">
        <v>164</v>
      </c>
    </row>
    <row r="97" spans="1:31" s="9" customFormat="1" ht="24.95" customHeight="1">
      <c r="B97" s="150"/>
      <c r="C97" s="151"/>
      <c r="D97" s="152" t="s">
        <v>1180</v>
      </c>
      <c r="E97" s="153"/>
      <c r="F97" s="153"/>
      <c r="G97" s="153"/>
      <c r="H97" s="153"/>
      <c r="I97" s="153"/>
      <c r="J97" s="154">
        <f>J150</f>
        <v>0</v>
      </c>
      <c r="K97" s="151"/>
      <c r="L97" s="155"/>
    </row>
    <row r="98" spans="1:31" s="12" customFormat="1" ht="19.899999999999999" customHeight="1">
      <c r="B98" s="213"/>
      <c r="C98" s="101"/>
      <c r="D98" s="214" t="s">
        <v>1181</v>
      </c>
      <c r="E98" s="215"/>
      <c r="F98" s="215"/>
      <c r="G98" s="215"/>
      <c r="H98" s="215"/>
      <c r="I98" s="215"/>
      <c r="J98" s="216">
        <f>J151</f>
        <v>0</v>
      </c>
      <c r="K98" s="101"/>
      <c r="L98" s="217"/>
    </row>
    <row r="99" spans="1:31" s="9" customFormat="1" ht="24.95" customHeight="1">
      <c r="B99" s="150"/>
      <c r="C99" s="151"/>
      <c r="D99" s="152" t="s">
        <v>165</v>
      </c>
      <c r="E99" s="153"/>
      <c r="F99" s="153"/>
      <c r="G99" s="153"/>
      <c r="H99" s="153"/>
      <c r="I99" s="153"/>
      <c r="J99" s="154">
        <f>J154</f>
        <v>0</v>
      </c>
      <c r="K99" s="151"/>
      <c r="L99" s="155"/>
    </row>
    <row r="100" spans="1:31" s="2" customFormat="1" ht="21.75" customHeight="1">
      <c r="A100" s="31"/>
      <c r="B100" s="32"/>
      <c r="C100" s="33"/>
      <c r="D100" s="33"/>
      <c r="E100" s="33"/>
      <c r="F100" s="33"/>
      <c r="G100" s="33"/>
      <c r="H100" s="33"/>
      <c r="I100" s="33"/>
      <c r="J100" s="33"/>
      <c r="K100" s="33"/>
      <c r="L100" s="48"/>
      <c r="S100" s="31"/>
      <c r="T100" s="31"/>
      <c r="U100" s="31"/>
      <c r="V100" s="31"/>
      <c r="W100" s="31"/>
      <c r="X100" s="31"/>
      <c r="Y100" s="31"/>
      <c r="Z100" s="31"/>
      <c r="AA100" s="31"/>
      <c r="AB100" s="31"/>
      <c r="AC100" s="31"/>
      <c r="AD100" s="31"/>
      <c r="AE100" s="31"/>
    </row>
    <row r="101" spans="1:31" s="2" customFormat="1" ht="6.95" customHeight="1">
      <c r="A101" s="31"/>
      <c r="B101" s="51"/>
      <c r="C101" s="52"/>
      <c r="D101" s="52"/>
      <c r="E101" s="52"/>
      <c r="F101" s="52"/>
      <c r="G101" s="52"/>
      <c r="H101" s="52"/>
      <c r="I101" s="52"/>
      <c r="J101" s="52"/>
      <c r="K101" s="52"/>
      <c r="L101" s="48"/>
      <c r="S101" s="31"/>
      <c r="T101" s="31"/>
      <c r="U101" s="31"/>
      <c r="V101" s="31"/>
      <c r="W101" s="31"/>
      <c r="X101" s="31"/>
      <c r="Y101" s="31"/>
      <c r="Z101" s="31"/>
      <c r="AA101" s="31"/>
      <c r="AB101" s="31"/>
      <c r="AC101" s="31"/>
      <c r="AD101" s="31"/>
      <c r="AE101" s="31"/>
    </row>
    <row r="105" spans="1:31" s="2" customFormat="1" ht="6.95" customHeight="1">
      <c r="A105" s="31"/>
      <c r="B105" s="53"/>
      <c r="C105" s="54"/>
      <c r="D105" s="54"/>
      <c r="E105" s="54"/>
      <c r="F105" s="54"/>
      <c r="G105" s="54"/>
      <c r="H105" s="54"/>
      <c r="I105" s="54"/>
      <c r="J105" s="54"/>
      <c r="K105" s="54"/>
      <c r="L105" s="48"/>
      <c r="S105" s="31"/>
      <c r="T105" s="31"/>
      <c r="U105" s="31"/>
      <c r="V105" s="31"/>
      <c r="W105" s="31"/>
      <c r="X105" s="31"/>
      <c r="Y105" s="31"/>
      <c r="Z105" s="31"/>
      <c r="AA105" s="31"/>
      <c r="AB105" s="31"/>
      <c r="AC105" s="31"/>
      <c r="AD105" s="31"/>
      <c r="AE105" s="31"/>
    </row>
    <row r="106" spans="1:31" s="2" customFormat="1" ht="24.95" customHeight="1">
      <c r="A106" s="31"/>
      <c r="B106" s="32"/>
      <c r="C106" s="20" t="s">
        <v>166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31" s="2" customFormat="1" ht="6.95" customHeight="1">
      <c r="A107" s="31"/>
      <c r="B107" s="32"/>
      <c r="C107" s="33"/>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31" s="2" customFormat="1" ht="12" customHeight="1">
      <c r="A108" s="31"/>
      <c r="B108" s="32"/>
      <c r="C108" s="26" t="s">
        <v>16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31" s="2" customFormat="1" ht="16.5" customHeight="1">
      <c r="A109" s="31"/>
      <c r="B109" s="32"/>
      <c r="C109" s="33"/>
      <c r="D109" s="33"/>
      <c r="E109" s="273" t="str">
        <f>E7</f>
        <v>Oprava zabezpečovacího zařízení v ŽST Tlumačov</v>
      </c>
      <c r="F109" s="274"/>
      <c r="G109" s="274"/>
      <c r="H109" s="274"/>
      <c r="I109" s="33"/>
      <c r="J109" s="33"/>
      <c r="K109" s="33"/>
      <c r="L109" s="48"/>
      <c r="S109" s="31"/>
      <c r="T109" s="31"/>
      <c r="U109" s="31"/>
      <c r="V109" s="31"/>
      <c r="W109" s="31"/>
      <c r="X109" s="31"/>
      <c r="Y109" s="31"/>
      <c r="Z109" s="31"/>
      <c r="AA109" s="31"/>
      <c r="AB109" s="31"/>
      <c r="AC109" s="31"/>
      <c r="AD109" s="31"/>
      <c r="AE109" s="31"/>
    </row>
    <row r="110" spans="1:31" s="2" customFormat="1" ht="12" customHeight="1">
      <c r="A110" s="31"/>
      <c r="B110" s="32"/>
      <c r="C110" s="26" t="s">
        <v>156</v>
      </c>
      <c r="D110" s="33"/>
      <c r="E110" s="33"/>
      <c r="F110" s="33"/>
      <c r="G110" s="33"/>
      <c r="H110" s="33"/>
      <c r="I110" s="33"/>
      <c r="J110" s="33"/>
      <c r="K110" s="33"/>
      <c r="L110" s="48"/>
      <c r="S110" s="31"/>
      <c r="T110" s="31"/>
      <c r="U110" s="31"/>
      <c r="V110" s="31"/>
      <c r="W110" s="31"/>
      <c r="X110" s="31"/>
      <c r="Y110" s="31"/>
      <c r="Z110" s="31"/>
      <c r="AA110" s="31"/>
      <c r="AB110" s="31"/>
      <c r="AC110" s="31"/>
      <c r="AD110" s="31"/>
      <c r="AE110" s="31"/>
    </row>
    <row r="111" spans="1:31" s="2" customFormat="1" ht="16.5" customHeight="1">
      <c r="A111" s="31"/>
      <c r="B111" s="32"/>
      <c r="C111" s="33"/>
      <c r="D111" s="33"/>
      <c r="E111" s="221" t="str">
        <f>E9</f>
        <v>PS 04 - MOK</v>
      </c>
      <c r="F111" s="275"/>
      <c r="G111" s="275"/>
      <c r="H111" s="275"/>
      <c r="I111" s="33"/>
      <c r="J111" s="33"/>
      <c r="K111" s="33"/>
      <c r="L111" s="48"/>
      <c r="S111" s="31"/>
      <c r="T111" s="31"/>
      <c r="U111" s="31"/>
      <c r="V111" s="31"/>
      <c r="W111" s="31"/>
      <c r="X111" s="31"/>
      <c r="Y111" s="31"/>
      <c r="Z111" s="31"/>
      <c r="AA111" s="31"/>
      <c r="AB111" s="31"/>
      <c r="AC111" s="31"/>
      <c r="AD111" s="31"/>
      <c r="AE111" s="31"/>
    </row>
    <row r="112" spans="1:31" s="2" customFormat="1" ht="6.95" customHeight="1">
      <c r="A112" s="31"/>
      <c r="B112" s="32"/>
      <c r="C112" s="33"/>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2" customHeight="1">
      <c r="A113" s="31"/>
      <c r="B113" s="32"/>
      <c r="C113" s="26" t="s">
        <v>20</v>
      </c>
      <c r="D113" s="33"/>
      <c r="E113" s="33"/>
      <c r="F113" s="24" t="str">
        <f>F12</f>
        <v>Tlumačov</v>
      </c>
      <c r="G113" s="33"/>
      <c r="H113" s="33"/>
      <c r="I113" s="26" t="s">
        <v>22</v>
      </c>
      <c r="J113" s="63">
        <f>IF(J12="","",J12)</f>
        <v>0</v>
      </c>
      <c r="K113" s="33"/>
      <c r="L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5.2" customHeight="1">
      <c r="A115" s="31"/>
      <c r="B115" s="32"/>
      <c r="C115" s="26" t="s">
        <v>23</v>
      </c>
      <c r="D115" s="33"/>
      <c r="E115" s="33"/>
      <c r="F115" s="24" t="str">
        <f>E15</f>
        <v xml:space="preserve"> </v>
      </c>
      <c r="G115" s="33"/>
      <c r="H115" s="33"/>
      <c r="I115" s="26" t="s">
        <v>29</v>
      </c>
      <c r="J115" s="29" t="str">
        <f>E21</f>
        <v xml:space="preserve"> </v>
      </c>
      <c r="K115" s="33"/>
      <c r="L115" s="48"/>
      <c r="S115" s="31"/>
      <c r="T115" s="31"/>
      <c r="U115" s="31"/>
      <c r="V115" s="31"/>
      <c r="W115" s="31"/>
      <c r="X115" s="31"/>
      <c r="Y115" s="31"/>
      <c r="Z115" s="31"/>
      <c r="AA115" s="31"/>
      <c r="AB115" s="31"/>
      <c r="AC115" s="31"/>
      <c r="AD115" s="31"/>
      <c r="AE115" s="31"/>
    </row>
    <row r="116" spans="1:65" s="2" customFormat="1" ht="15.2" customHeight="1">
      <c r="A116" s="31"/>
      <c r="B116" s="32"/>
      <c r="C116" s="26" t="s">
        <v>27</v>
      </c>
      <c r="D116" s="33"/>
      <c r="E116" s="33"/>
      <c r="F116" s="24" t="str">
        <f>IF(E18="","",E18)</f>
        <v>Vyplň údaj</v>
      </c>
      <c r="G116" s="33"/>
      <c r="H116" s="33"/>
      <c r="I116" s="26" t="s">
        <v>31</v>
      </c>
      <c r="J116" s="29" t="str">
        <f>E24</f>
        <v xml:space="preserve"> </v>
      </c>
      <c r="K116" s="33"/>
      <c r="L116" s="48"/>
      <c r="S116" s="31"/>
      <c r="T116" s="31"/>
      <c r="U116" s="31"/>
      <c r="V116" s="31"/>
      <c r="W116" s="31"/>
      <c r="X116" s="31"/>
      <c r="Y116" s="31"/>
      <c r="Z116" s="31"/>
      <c r="AA116" s="31"/>
      <c r="AB116" s="31"/>
      <c r="AC116" s="31"/>
      <c r="AD116" s="31"/>
      <c r="AE116" s="31"/>
    </row>
    <row r="117" spans="1:65" s="2" customFormat="1" ht="10.35" customHeight="1">
      <c r="A117" s="31"/>
      <c r="B117" s="32"/>
      <c r="C117" s="33"/>
      <c r="D117" s="33"/>
      <c r="E117" s="33"/>
      <c r="F117" s="33"/>
      <c r="G117" s="33"/>
      <c r="H117" s="33"/>
      <c r="I117" s="33"/>
      <c r="J117" s="33"/>
      <c r="K117" s="33"/>
      <c r="L117" s="48"/>
      <c r="S117" s="31"/>
      <c r="T117" s="31"/>
      <c r="U117" s="31"/>
      <c r="V117" s="31"/>
      <c r="W117" s="31"/>
      <c r="X117" s="31"/>
      <c r="Y117" s="31"/>
      <c r="Z117" s="31"/>
      <c r="AA117" s="31"/>
      <c r="AB117" s="31"/>
      <c r="AC117" s="31"/>
      <c r="AD117" s="31"/>
      <c r="AE117" s="31"/>
    </row>
    <row r="118" spans="1:65" s="10" customFormat="1" ht="29.25" customHeight="1">
      <c r="A118" s="156"/>
      <c r="B118" s="157"/>
      <c r="C118" s="158" t="s">
        <v>167</v>
      </c>
      <c r="D118" s="159" t="s">
        <v>58</v>
      </c>
      <c r="E118" s="159" t="s">
        <v>54</v>
      </c>
      <c r="F118" s="159" t="s">
        <v>55</v>
      </c>
      <c r="G118" s="159" t="s">
        <v>168</v>
      </c>
      <c r="H118" s="159" t="s">
        <v>169</v>
      </c>
      <c r="I118" s="159" t="s">
        <v>170</v>
      </c>
      <c r="J118" s="159" t="s">
        <v>162</v>
      </c>
      <c r="K118" s="160" t="s">
        <v>171</v>
      </c>
      <c r="L118" s="161"/>
      <c r="M118" s="72" t="s">
        <v>1</v>
      </c>
      <c r="N118" s="73" t="s">
        <v>37</v>
      </c>
      <c r="O118" s="73" t="s">
        <v>172</v>
      </c>
      <c r="P118" s="73" t="s">
        <v>173</v>
      </c>
      <c r="Q118" s="73" t="s">
        <v>174</v>
      </c>
      <c r="R118" s="73" t="s">
        <v>175</v>
      </c>
      <c r="S118" s="73" t="s">
        <v>176</v>
      </c>
      <c r="T118" s="74" t="s">
        <v>177</v>
      </c>
      <c r="U118" s="156"/>
      <c r="V118" s="156"/>
      <c r="W118" s="156"/>
      <c r="X118" s="156"/>
      <c r="Y118" s="156"/>
      <c r="Z118" s="156"/>
      <c r="AA118" s="156"/>
      <c r="AB118" s="156"/>
      <c r="AC118" s="156"/>
      <c r="AD118" s="156"/>
      <c r="AE118" s="156"/>
    </row>
    <row r="119" spans="1:65" s="2" customFormat="1" ht="22.9" customHeight="1">
      <c r="A119" s="31"/>
      <c r="B119" s="32"/>
      <c r="C119" s="79" t="s">
        <v>178</v>
      </c>
      <c r="D119" s="33"/>
      <c r="E119" s="33"/>
      <c r="F119" s="33"/>
      <c r="G119" s="33"/>
      <c r="H119" s="33"/>
      <c r="I119" s="33"/>
      <c r="J119" s="162">
        <f>BK119</f>
        <v>0</v>
      </c>
      <c r="K119" s="33"/>
      <c r="L119" s="36"/>
      <c r="M119" s="75"/>
      <c r="N119" s="163"/>
      <c r="O119" s="76"/>
      <c r="P119" s="164">
        <f>P120+SUM(P121:P150)+P154</f>
        <v>0</v>
      </c>
      <c r="Q119" s="76"/>
      <c r="R119" s="164">
        <f>R120+SUM(R121:R150)+R154</f>
        <v>0</v>
      </c>
      <c r="S119" s="76"/>
      <c r="T119" s="165">
        <f>T120+SUM(T121:T150)+T154</f>
        <v>0</v>
      </c>
      <c r="U119" s="31"/>
      <c r="V119" s="31"/>
      <c r="W119" s="31"/>
      <c r="X119" s="31"/>
      <c r="Y119" s="31"/>
      <c r="Z119" s="31"/>
      <c r="AA119" s="31"/>
      <c r="AB119" s="31"/>
      <c r="AC119" s="31"/>
      <c r="AD119" s="31"/>
      <c r="AE119" s="31"/>
      <c r="AT119" s="14" t="s">
        <v>72</v>
      </c>
      <c r="AU119" s="14" t="s">
        <v>164</v>
      </c>
      <c r="BK119" s="166">
        <f>BK120+SUM(BK121:BK150)+BK154</f>
        <v>0</v>
      </c>
    </row>
    <row r="120" spans="1:65" s="2" customFormat="1" ht="24">
      <c r="A120" s="31"/>
      <c r="B120" s="32"/>
      <c r="C120" s="167" t="s">
        <v>80</v>
      </c>
      <c r="D120" s="167" t="s">
        <v>179</v>
      </c>
      <c r="E120" s="168" t="s">
        <v>1182</v>
      </c>
      <c r="F120" s="169" t="s">
        <v>1183</v>
      </c>
      <c r="G120" s="170" t="s">
        <v>182</v>
      </c>
      <c r="H120" s="171">
        <v>1</v>
      </c>
      <c r="I120" s="172"/>
      <c r="J120" s="173">
        <f>ROUND(I120*H120,2)</f>
        <v>0</v>
      </c>
      <c r="K120" s="169" t="s">
        <v>1</v>
      </c>
      <c r="L120" s="174"/>
      <c r="M120" s="175" t="s">
        <v>1</v>
      </c>
      <c r="N120" s="176" t="s">
        <v>38</v>
      </c>
      <c r="O120" s="68"/>
      <c r="P120" s="177">
        <f>O120*H120</f>
        <v>0</v>
      </c>
      <c r="Q120" s="177">
        <v>0</v>
      </c>
      <c r="R120" s="177">
        <f>Q120*H120</f>
        <v>0</v>
      </c>
      <c r="S120" s="177">
        <v>0</v>
      </c>
      <c r="T120" s="178">
        <f>S120*H120</f>
        <v>0</v>
      </c>
      <c r="U120" s="31"/>
      <c r="V120" s="31"/>
      <c r="W120" s="31"/>
      <c r="X120" s="31"/>
      <c r="Y120" s="31"/>
      <c r="Z120" s="31"/>
      <c r="AA120" s="31"/>
      <c r="AB120" s="31"/>
      <c r="AC120" s="31"/>
      <c r="AD120" s="31"/>
      <c r="AE120" s="31"/>
      <c r="AR120" s="179" t="s">
        <v>82</v>
      </c>
      <c r="AT120" s="179" t="s">
        <v>179</v>
      </c>
      <c r="AU120" s="179" t="s">
        <v>73</v>
      </c>
      <c r="AY120" s="14" t="s">
        <v>185</v>
      </c>
      <c r="BE120" s="180">
        <f>IF(N120="základní",J120,0)</f>
        <v>0</v>
      </c>
      <c r="BF120" s="180">
        <f>IF(N120="snížená",J120,0)</f>
        <v>0</v>
      </c>
      <c r="BG120" s="180">
        <f>IF(N120="zákl. přenesená",J120,0)</f>
        <v>0</v>
      </c>
      <c r="BH120" s="180">
        <f>IF(N120="sníž. přenesená",J120,0)</f>
        <v>0</v>
      </c>
      <c r="BI120" s="180">
        <f>IF(N120="nulová",J120,0)</f>
        <v>0</v>
      </c>
      <c r="BJ120" s="14" t="s">
        <v>80</v>
      </c>
      <c r="BK120" s="180">
        <f>ROUND(I120*H120,2)</f>
        <v>0</v>
      </c>
      <c r="BL120" s="14" t="s">
        <v>80</v>
      </c>
      <c r="BM120" s="179" t="s">
        <v>1184</v>
      </c>
    </row>
    <row r="121" spans="1:65" s="2" customFormat="1" ht="19.5">
      <c r="A121" s="31"/>
      <c r="B121" s="32"/>
      <c r="C121" s="33"/>
      <c r="D121" s="181" t="s">
        <v>188</v>
      </c>
      <c r="E121" s="33"/>
      <c r="F121" s="182" t="s">
        <v>1183</v>
      </c>
      <c r="G121" s="33"/>
      <c r="H121" s="33"/>
      <c r="I121" s="183"/>
      <c r="J121" s="33"/>
      <c r="K121" s="33"/>
      <c r="L121" s="36"/>
      <c r="M121" s="184"/>
      <c r="N121" s="185"/>
      <c r="O121" s="68"/>
      <c r="P121" s="68"/>
      <c r="Q121" s="68"/>
      <c r="R121" s="68"/>
      <c r="S121" s="68"/>
      <c r="T121" s="69"/>
      <c r="U121" s="31"/>
      <c r="V121" s="31"/>
      <c r="W121" s="31"/>
      <c r="X121" s="31"/>
      <c r="Y121" s="31"/>
      <c r="Z121" s="31"/>
      <c r="AA121" s="31"/>
      <c r="AB121" s="31"/>
      <c r="AC121" s="31"/>
      <c r="AD121" s="31"/>
      <c r="AE121" s="31"/>
      <c r="AT121" s="14" t="s">
        <v>188</v>
      </c>
      <c r="AU121" s="14" t="s">
        <v>73</v>
      </c>
    </row>
    <row r="122" spans="1:65" s="2" customFormat="1" ht="36">
      <c r="A122" s="31"/>
      <c r="B122" s="32"/>
      <c r="C122" s="167" t="s">
        <v>82</v>
      </c>
      <c r="D122" s="167" t="s">
        <v>179</v>
      </c>
      <c r="E122" s="168" t="s">
        <v>1185</v>
      </c>
      <c r="F122" s="169" t="s">
        <v>1186</v>
      </c>
      <c r="G122" s="170" t="s">
        <v>182</v>
      </c>
      <c r="H122" s="171">
        <v>10</v>
      </c>
      <c r="I122" s="172"/>
      <c r="J122" s="173">
        <f>ROUND(I122*H122,2)</f>
        <v>0</v>
      </c>
      <c r="K122" s="169" t="s">
        <v>1</v>
      </c>
      <c r="L122" s="174"/>
      <c r="M122" s="175" t="s">
        <v>1</v>
      </c>
      <c r="N122" s="176" t="s">
        <v>38</v>
      </c>
      <c r="O122" s="68"/>
      <c r="P122" s="177">
        <f>O122*H122</f>
        <v>0</v>
      </c>
      <c r="Q122" s="177">
        <v>0</v>
      </c>
      <c r="R122" s="177">
        <f>Q122*H122</f>
        <v>0</v>
      </c>
      <c r="S122" s="177">
        <v>0</v>
      </c>
      <c r="T122" s="178">
        <f>S122*H122</f>
        <v>0</v>
      </c>
      <c r="U122" s="31"/>
      <c r="V122" s="31"/>
      <c r="W122" s="31"/>
      <c r="X122" s="31"/>
      <c r="Y122" s="31"/>
      <c r="Z122" s="31"/>
      <c r="AA122" s="31"/>
      <c r="AB122" s="31"/>
      <c r="AC122" s="31"/>
      <c r="AD122" s="31"/>
      <c r="AE122" s="31"/>
      <c r="AR122" s="179" t="s">
        <v>82</v>
      </c>
      <c r="AT122" s="179" t="s">
        <v>179</v>
      </c>
      <c r="AU122" s="179" t="s">
        <v>73</v>
      </c>
      <c r="AY122" s="14" t="s">
        <v>185</v>
      </c>
      <c r="BE122" s="180">
        <f>IF(N122="základní",J122,0)</f>
        <v>0</v>
      </c>
      <c r="BF122" s="180">
        <f>IF(N122="snížená",J122,0)</f>
        <v>0</v>
      </c>
      <c r="BG122" s="180">
        <f>IF(N122="zákl. přenesená",J122,0)</f>
        <v>0</v>
      </c>
      <c r="BH122" s="180">
        <f>IF(N122="sníž. přenesená",J122,0)</f>
        <v>0</v>
      </c>
      <c r="BI122" s="180">
        <f>IF(N122="nulová",J122,0)</f>
        <v>0</v>
      </c>
      <c r="BJ122" s="14" t="s">
        <v>80</v>
      </c>
      <c r="BK122" s="180">
        <f>ROUND(I122*H122,2)</f>
        <v>0</v>
      </c>
      <c r="BL122" s="14" t="s">
        <v>80</v>
      </c>
      <c r="BM122" s="179" t="s">
        <v>1187</v>
      </c>
    </row>
    <row r="123" spans="1:65" s="2" customFormat="1" ht="19.5">
      <c r="A123" s="31"/>
      <c r="B123" s="32"/>
      <c r="C123" s="33"/>
      <c r="D123" s="181" t="s">
        <v>188</v>
      </c>
      <c r="E123" s="33"/>
      <c r="F123" s="182" t="s">
        <v>1186</v>
      </c>
      <c r="G123" s="33"/>
      <c r="H123" s="33"/>
      <c r="I123" s="183"/>
      <c r="J123" s="33"/>
      <c r="K123" s="33"/>
      <c r="L123" s="36"/>
      <c r="M123" s="184"/>
      <c r="N123" s="185"/>
      <c r="O123" s="68"/>
      <c r="P123" s="68"/>
      <c r="Q123" s="68"/>
      <c r="R123" s="68"/>
      <c r="S123" s="68"/>
      <c r="T123" s="69"/>
      <c r="U123" s="31"/>
      <c r="V123" s="31"/>
      <c r="W123" s="31"/>
      <c r="X123" s="31"/>
      <c r="Y123" s="31"/>
      <c r="Z123" s="31"/>
      <c r="AA123" s="31"/>
      <c r="AB123" s="31"/>
      <c r="AC123" s="31"/>
      <c r="AD123" s="31"/>
      <c r="AE123" s="31"/>
      <c r="AT123" s="14" t="s">
        <v>188</v>
      </c>
      <c r="AU123" s="14" t="s">
        <v>73</v>
      </c>
    </row>
    <row r="124" spans="1:65" s="2" customFormat="1" ht="24">
      <c r="A124" s="31"/>
      <c r="B124" s="32"/>
      <c r="C124" s="167" t="s">
        <v>192</v>
      </c>
      <c r="D124" s="167" t="s">
        <v>179</v>
      </c>
      <c r="E124" s="168" t="s">
        <v>1188</v>
      </c>
      <c r="F124" s="169" t="s">
        <v>1189</v>
      </c>
      <c r="G124" s="170" t="s">
        <v>182</v>
      </c>
      <c r="H124" s="171">
        <v>10</v>
      </c>
      <c r="I124" s="172"/>
      <c r="J124" s="173">
        <f>ROUND(I124*H124,2)</f>
        <v>0</v>
      </c>
      <c r="K124" s="169" t="s">
        <v>1</v>
      </c>
      <c r="L124" s="174"/>
      <c r="M124" s="175" t="s">
        <v>1</v>
      </c>
      <c r="N124" s="176" t="s">
        <v>38</v>
      </c>
      <c r="O124" s="68"/>
      <c r="P124" s="177">
        <f>O124*H124</f>
        <v>0</v>
      </c>
      <c r="Q124" s="177">
        <v>0</v>
      </c>
      <c r="R124" s="177">
        <f>Q124*H124</f>
        <v>0</v>
      </c>
      <c r="S124" s="177">
        <v>0</v>
      </c>
      <c r="T124" s="178">
        <f>S124*H124</f>
        <v>0</v>
      </c>
      <c r="U124" s="31"/>
      <c r="V124" s="31"/>
      <c r="W124" s="31"/>
      <c r="X124" s="31"/>
      <c r="Y124" s="31"/>
      <c r="Z124" s="31"/>
      <c r="AA124" s="31"/>
      <c r="AB124" s="31"/>
      <c r="AC124" s="31"/>
      <c r="AD124" s="31"/>
      <c r="AE124" s="31"/>
      <c r="AR124" s="179" t="s">
        <v>82</v>
      </c>
      <c r="AT124" s="179" t="s">
        <v>179</v>
      </c>
      <c r="AU124" s="179" t="s">
        <v>73</v>
      </c>
      <c r="AY124" s="14" t="s">
        <v>185</v>
      </c>
      <c r="BE124" s="180">
        <f>IF(N124="základní",J124,0)</f>
        <v>0</v>
      </c>
      <c r="BF124" s="180">
        <f>IF(N124="snížená",J124,0)</f>
        <v>0</v>
      </c>
      <c r="BG124" s="180">
        <f>IF(N124="zákl. přenesená",J124,0)</f>
        <v>0</v>
      </c>
      <c r="BH124" s="180">
        <f>IF(N124="sníž. přenesená",J124,0)</f>
        <v>0</v>
      </c>
      <c r="BI124" s="180">
        <f>IF(N124="nulová",J124,0)</f>
        <v>0</v>
      </c>
      <c r="BJ124" s="14" t="s">
        <v>80</v>
      </c>
      <c r="BK124" s="180">
        <f>ROUND(I124*H124,2)</f>
        <v>0</v>
      </c>
      <c r="BL124" s="14" t="s">
        <v>80</v>
      </c>
      <c r="BM124" s="179" t="s">
        <v>1190</v>
      </c>
    </row>
    <row r="125" spans="1:65" s="2" customFormat="1" ht="19.5">
      <c r="A125" s="31"/>
      <c r="B125" s="32"/>
      <c r="C125" s="33"/>
      <c r="D125" s="181" t="s">
        <v>188</v>
      </c>
      <c r="E125" s="33"/>
      <c r="F125" s="182" t="s">
        <v>1189</v>
      </c>
      <c r="G125" s="33"/>
      <c r="H125" s="33"/>
      <c r="I125" s="183"/>
      <c r="J125" s="33"/>
      <c r="K125" s="33"/>
      <c r="L125" s="36"/>
      <c r="M125" s="184"/>
      <c r="N125" s="185"/>
      <c r="O125" s="68"/>
      <c r="P125" s="68"/>
      <c r="Q125" s="68"/>
      <c r="R125" s="68"/>
      <c r="S125" s="68"/>
      <c r="T125" s="69"/>
      <c r="U125" s="31"/>
      <c r="V125" s="31"/>
      <c r="W125" s="31"/>
      <c r="X125" s="31"/>
      <c r="Y125" s="31"/>
      <c r="Z125" s="31"/>
      <c r="AA125" s="31"/>
      <c r="AB125" s="31"/>
      <c r="AC125" s="31"/>
      <c r="AD125" s="31"/>
      <c r="AE125" s="31"/>
      <c r="AT125" s="14" t="s">
        <v>188</v>
      </c>
      <c r="AU125" s="14" t="s">
        <v>73</v>
      </c>
    </row>
    <row r="126" spans="1:65" s="2" customFormat="1" ht="36">
      <c r="A126" s="31"/>
      <c r="B126" s="32"/>
      <c r="C126" s="167" t="s">
        <v>186</v>
      </c>
      <c r="D126" s="167" t="s">
        <v>179</v>
      </c>
      <c r="E126" s="168" t="s">
        <v>1191</v>
      </c>
      <c r="F126" s="169" t="s">
        <v>1192</v>
      </c>
      <c r="G126" s="170" t="s">
        <v>305</v>
      </c>
      <c r="H126" s="171">
        <v>1100</v>
      </c>
      <c r="I126" s="172"/>
      <c r="J126" s="173">
        <f>ROUND(I126*H126,2)</f>
        <v>0</v>
      </c>
      <c r="K126" s="169" t="s">
        <v>1</v>
      </c>
      <c r="L126" s="174"/>
      <c r="M126" s="175" t="s">
        <v>1</v>
      </c>
      <c r="N126" s="176" t="s">
        <v>38</v>
      </c>
      <c r="O126" s="68"/>
      <c r="P126" s="177">
        <f>O126*H126</f>
        <v>0</v>
      </c>
      <c r="Q126" s="177">
        <v>0</v>
      </c>
      <c r="R126" s="177">
        <f>Q126*H126</f>
        <v>0</v>
      </c>
      <c r="S126" s="177">
        <v>0</v>
      </c>
      <c r="T126" s="178">
        <f>S126*H126</f>
        <v>0</v>
      </c>
      <c r="U126" s="31"/>
      <c r="V126" s="31"/>
      <c r="W126" s="31"/>
      <c r="X126" s="31"/>
      <c r="Y126" s="31"/>
      <c r="Z126" s="31"/>
      <c r="AA126" s="31"/>
      <c r="AB126" s="31"/>
      <c r="AC126" s="31"/>
      <c r="AD126" s="31"/>
      <c r="AE126" s="31"/>
      <c r="AR126" s="179" t="s">
        <v>82</v>
      </c>
      <c r="AT126" s="179" t="s">
        <v>179</v>
      </c>
      <c r="AU126" s="179" t="s">
        <v>73</v>
      </c>
      <c r="AY126" s="14" t="s">
        <v>185</v>
      </c>
      <c r="BE126" s="180">
        <f>IF(N126="základní",J126,0)</f>
        <v>0</v>
      </c>
      <c r="BF126" s="180">
        <f>IF(N126="snížená",J126,0)</f>
        <v>0</v>
      </c>
      <c r="BG126" s="180">
        <f>IF(N126="zákl. přenesená",J126,0)</f>
        <v>0</v>
      </c>
      <c r="BH126" s="180">
        <f>IF(N126="sníž. přenesená",J126,0)</f>
        <v>0</v>
      </c>
      <c r="BI126" s="180">
        <f>IF(N126="nulová",J126,0)</f>
        <v>0</v>
      </c>
      <c r="BJ126" s="14" t="s">
        <v>80</v>
      </c>
      <c r="BK126" s="180">
        <f>ROUND(I126*H126,2)</f>
        <v>0</v>
      </c>
      <c r="BL126" s="14" t="s">
        <v>80</v>
      </c>
      <c r="BM126" s="179" t="s">
        <v>1193</v>
      </c>
    </row>
    <row r="127" spans="1:65" s="2" customFormat="1" ht="29.25">
      <c r="A127" s="31"/>
      <c r="B127" s="32"/>
      <c r="C127" s="33"/>
      <c r="D127" s="181" t="s">
        <v>188</v>
      </c>
      <c r="E127" s="33"/>
      <c r="F127" s="182" t="s">
        <v>1192</v>
      </c>
      <c r="G127" s="33"/>
      <c r="H127" s="33"/>
      <c r="I127" s="183"/>
      <c r="J127" s="33"/>
      <c r="K127" s="33"/>
      <c r="L127" s="36"/>
      <c r="M127" s="184"/>
      <c r="N127" s="185"/>
      <c r="O127" s="68"/>
      <c r="P127" s="68"/>
      <c r="Q127" s="68"/>
      <c r="R127" s="68"/>
      <c r="S127" s="68"/>
      <c r="T127" s="69"/>
      <c r="U127" s="31"/>
      <c r="V127" s="31"/>
      <c r="W127" s="31"/>
      <c r="X127" s="31"/>
      <c r="Y127" s="31"/>
      <c r="Z127" s="31"/>
      <c r="AA127" s="31"/>
      <c r="AB127" s="31"/>
      <c r="AC127" s="31"/>
      <c r="AD127" s="31"/>
      <c r="AE127" s="31"/>
      <c r="AT127" s="14" t="s">
        <v>188</v>
      </c>
      <c r="AU127" s="14" t="s">
        <v>73</v>
      </c>
    </row>
    <row r="128" spans="1:65" s="2" customFormat="1" ht="36">
      <c r="A128" s="31"/>
      <c r="B128" s="32"/>
      <c r="C128" s="167" t="s">
        <v>199</v>
      </c>
      <c r="D128" s="167" t="s">
        <v>179</v>
      </c>
      <c r="E128" s="168" t="s">
        <v>1194</v>
      </c>
      <c r="F128" s="169" t="s">
        <v>1195</v>
      </c>
      <c r="G128" s="170" t="s">
        <v>305</v>
      </c>
      <c r="H128" s="171">
        <v>1100</v>
      </c>
      <c r="I128" s="172"/>
      <c r="J128" s="173">
        <f>ROUND(I128*H128,2)</f>
        <v>0</v>
      </c>
      <c r="K128" s="169" t="s">
        <v>1196</v>
      </c>
      <c r="L128" s="174"/>
      <c r="M128" s="175" t="s">
        <v>1</v>
      </c>
      <c r="N128" s="176" t="s">
        <v>38</v>
      </c>
      <c r="O128" s="68"/>
      <c r="P128" s="177">
        <f>O128*H128</f>
        <v>0</v>
      </c>
      <c r="Q128" s="177">
        <v>0</v>
      </c>
      <c r="R128" s="177">
        <f>Q128*H128</f>
        <v>0</v>
      </c>
      <c r="S128" s="177">
        <v>0</v>
      </c>
      <c r="T128" s="178">
        <f>S128*H128</f>
        <v>0</v>
      </c>
      <c r="U128" s="31"/>
      <c r="V128" s="31"/>
      <c r="W128" s="31"/>
      <c r="X128" s="31"/>
      <c r="Y128" s="31"/>
      <c r="Z128" s="31"/>
      <c r="AA128" s="31"/>
      <c r="AB128" s="31"/>
      <c r="AC128" s="31"/>
      <c r="AD128" s="31"/>
      <c r="AE128" s="31"/>
      <c r="AR128" s="179" t="s">
        <v>1197</v>
      </c>
      <c r="AT128" s="179" t="s">
        <v>179</v>
      </c>
      <c r="AU128" s="179" t="s">
        <v>73</v>
      </c>
      <c r="AY128" s="14" t="s">
        <v>185</v>
      </c>
      <c r="BE128" s="180">
        <f>IF(N128="základní",J128,0)</f>
        <v>0</v>
      </c>
      <c r="BF128" s="180">
        <f>IF(N128="snížená",J128,0)</f>
        <v>0</v>
      </c>
      <c r="BG128" s="180">
        <f>IF(N128="zákl. přenesená",J128,0)</f>
        <v>0</v>
      </c>
      <c r="BH128" s="180">
        <f>IF(N128="sníž. přenesená",J128,0)</f>
        <v>0</v>
      </c>
      <c r="BI128" s="180">
        <f>IF(N128="nulová",J128,0)</f>
        <v>0</v>
      </c>
      <c r="BJ128" s="14" t="s">
        <v>80</v>
      </c>
      <c r="BK128" s="180">
        <f>ROUND(I128*H128,2)</f>
        <v>0</v>
      </c>
      <c r="BL128" s="14" t="s">
        <v>453</v>
      </c>
      <c r="BM128" s="179" t="s">
        <v>1198</v>
      </c>
    </row>
    <row r="129" spans="1:65" s="2" customFormat="1" ht="19.5">
      <c r="A129" s="31"/>
      <c r="B129" s="32"/>
      <c r="C129" s="33"/>
      <c r="D129" s="181" t="s">
        <v>188</v>
      </c>
      <c r="E129" s="33"/>
      <c r="F129" s="182" t="s">
        <v>1195</v>
      </c>
      <c r="G129" s="33"/>
      <c r="H129" s="33"/>
      <c r="I129" s="183"/>
      <c r="J129" s="33"/>
      <c r="K129" s="33"/>
      <c r="L129" s="36"/>
      <c r="M129" s="184"/>
      <c r="N129" s="185"/>
      <c r="O129" s="68"/>
      <c r="P129" s="68"/>
      <c r="Q129" s="68"/>
      <c r="R129" s="68"/>
      <c r="S129" s="68"/>
      <c r="T129" s="69"/>
      <c r="U129" s="31"/>
      <c r="V129" s="31"/>
      <c r="W129" s="31"/>
      <c r="X129" s="31"/>
      <c r="Y129" s="31"/>
      <c r="Z129" s="31"/>
      <c r="AA129" s="31"/>
      <c r="AB129" s="31"/>
      <c r="AC129" s="31"/>
      <c r="AD129" s="31"/>
      <c r="AE129" s="31"/>
      <c r="AT129" s="14" t="s">
        <v>188</v>
      </c>
      <c r="AU129" s="14" t="s">
        <v>73</v>
      </c>
    </row>
    <row r="130" spans="1:65" s="2" customFormat="1" ht="33" customHeight="1">
      <c r="A130" s="31"/>
      <c r="B130" s="32"/>
      <c r="C130" s="167" t="s">
        <v>203</v>
      </c>
      <c r="D130" s="167" t="s">
        <v>179</v>
      </c>
      <c r="E130" s="168" t="s">
        <v>1199</v>
      </c>
      <c r="F130" s="169" t="s">
        <v>1200</v>
      </c>
      <c r="G130" s="170" t="s">
        <v>182</v>
      </c>
      <c r="H130" s="171">
        <v>3</v>
      </c>
      <c r="I130" s="172"/>
      <c r="J130" s="173">
        <f>ROUND(I130*H130,2)</f>
        <v>0</v>
      </c>
      <c r="K130" s="169" t="s">
        <v>1196</v>
      </c>
      <c r="L130" s="174"/>
      <c r="M130" s="175" t="s">
        <v>1</v>
      </c>
      <c r="N130" s="176" t="s">
        <v>38</v>
      </c>
      <c r="O130" s="68"/>
      <c r="P130" s="177">
        <f>O130*H130</f>
        <v>0</v>
      </c>
      <c r="Q130" s="177">
        <v>0</v>
      </c>
      <c r="R130" s="177">
        <f>Q130*H130</f>
        <v>0</v>
      </c>
      <c r="S130" s="177">
        <v>0</v>
      </c>
      <c r="T130" s="178">
        <f>S130*H130</f>
        <v>0</v>
      </c>
      <c r="U130" s="31"/>
      <c r="V130" s="31"/>
      <c r="W130" s="31"/>
      <c r="X130" s="31"/>
      <c r="Y130" s="31"/>
      <c r="Z130" s="31"/>
      <c r="AA130" s="31"/>
      <c r="AB130" s="31"/>
      <c r="AC130" s="31"/>
      <c r="AD130" s="31"/>
      <c r="AE130" s="31"/>
      <c r="AR130" s="179" t="s">
        <v>1197</v>
      </c>
      <c r="AT130" s="179" t="s">
        <v>179</v>
      </c>
      <c r="AU130" s="179" t="s">
        <v>73</v>
      </c>
      <c r="AY130" s="14" t="s">
        <v>185</v>
      </c>
      <c r="BE130" s="180">
        <f>IF(N130="základní",J130,0)</f>
        <v>0</v>
      </c>
      <c r="BF130" s="180">
        <f>IF(N130="snížená",J130,0)</f>
        <v>0</v>
      </c>
      <c r="BG130" s="180">
        <f>IF(N130="zákl. přenesená",J130,0)</f>
        <v>0</v>
      </c>
      <c r="BH130" s="180">
        <f>IF(N130="sníž. přenesená",J130,0)</f>
        <v>0</v>
      </c>
      <c r="BI130" s="180">
        <f>IF(N130="nulová",J130,0)</f>
        <v>0</v>
      </c>
      <c r="BJ130" s="14" t="s">
        <v>80</v>
      </c>
      <c r="BK130" s="180">
        <f>ROUND(I130*H130,2)</f>
        <v>0</v>
      </c>
      <c r="BL130" s="14" t="s">
        <v>453</v>
      </c>
      <c r="BM130" s="179" t="s">
        <v>1201</v>
      </c>
    </row>
    <row r="131" spans="1:65" s="2" customFormat="1" ht="19.5">
      <c r="A131" s="31"/>
      <c r="B131" s="32"/>
      <c r="C131" s="33"/>
      <c r="D131" s="181" t="s">
        <v>188</v>
      </c>
      <c r="E131" s="33"/>
      <c r="F131" s="182" t="s">
        <v>1200</v>
      </c>
      <c r="G131" s="33"/>
      <c r="H131" s="33"/>
      <c r="I131" s="183"/>
      <c r="J131" s="33"/>
      <c r="K131" s="33"/>
      <c r="L131" s="36"/>
      <c r="M131" s="184"/>
      <c r="N131" s="185"/>
      <c r="O131" s="68"/>
      <c r="P131" s="68"/>
      <c r="Q131" s="68"/>
      <c r="R131" s="68"/>
      <c r="S131" s="68"/>
      <c r="T131" s="69"/>
      <c r="U131" s="31"/>
      <c r="V131" s="31"/>
      <c r="W131" s="31"/>
      <c r="X131" s="31"/>
      <c r="Y131" s="31"/>
      <c r="Z131" s="31"/>
      <c r="AA131" s="31"/>
      <c r="AB131" s="31"/>
      <c r="AC131" s="31"/>
      <c r="AD131" s="31"/>
      <c r="AE131" s="31"/>
      <c r="AT131" s="14" t="s">
        <v>188</v>
      </c>
      <c r="AU131" s="14" t="s">
        <v>73</v>
      </c>
    </row>
    <row r="132" spans="1:65" s="2" customFormat="1" ht="33" customHeight="1">
      <c r="A132" s="31"/>
      <c r="B132" s="32"/>
      <c r="C132" s="167" t="s">
        <v>207</v>
      </c>
      <c r="D132" s="167" t="s">
        <v>179</v>
      </c>
      <c r="E132" s="168" t="s">
        <v>1202</v>
      </c>
      <c r="F132" s="169" t="s">
        <v>1203</v>
      </c>
      <c r="G132" s="170" t="s">
        <v>182</v>
      </c>
      <c r="H132" s="171">
        <v>3</v>
      </c>
      <c r="I132" s="172"/>
      <c r="J132" s="173">
        <f>ROUND(I132*H132,2)</f>
        <v>0</v>
      </c>
      <c r="K132" s="169" t="s">
        <v>1196</v>
      </c>
      <c r="L132" s="174"/>
      <c r="M132" s="175" t="s">
        <v>1</v>
      </c>
      <c r="N132" s="176" t="s">
        <v>38</v>
      </c>
      <c r="O132" s="68"/>
      <c r="P132" s="177">
        <f>O132*H132</f>
        <v>0</v>
      </c>
      <c r="Q132" s="177">
        <v>0</v>
      </c>
      <c r="R132" s="177">
        <f>Q132*H132</f>
        <v>0</v>
      </c>
      <c r="S132" s="177">
        <v>0</v>
      </c>
      <c r="T132" s="178">
        <f>S132*H132</f>
        <v>0</v>
      </c>
      <c r="U132" s="31"/>
      <c r="V132" s="31"/>
      <c r="W132" s="31"/>
      <c r="X132" s="31"/>
      <c r="Y132" s="31"/>
      <c r="Z132" s="31"/>
      <c r="AA132" s="31"/>
      <c r="AB132" s="31"/>
      <c r="AC132" s="31"/>
      <c r="AD132" s="31"/>
      <c r="AE132" s="31"/>
      <c r="AR132" s="179" t="s">
        <v>1197</v>
      </c>
      <c r="AT132" s="179" t="s">
        <v>179</v>
      </c>
      <c r="AU132" s="179" t="s">
        <v>73</v>
      </c>
      <c r="AY132" s="14" t="s">
        <v>185</v>
      </c>
      <c r="BE132" s="180">
        <f>IF(N132="základní",J132,0)</f>
        <v>0</v>
      </c>
      <c r="BF132" s="180">
        <f>IF(N132="snížená",J132,0)</f>
        <v>0</v>
      </c>
      <c r="BG132" s="180">
        <f>IF(N132="zákl. přenesená",J132,0)</f>
        <v>0</v>
      </c>
      <c r="BH132" s="180">
        <f>IF(N132="sníž. přenesená",J132,0)</f>
        <v>0</v>
      </c>
      <c r="BI132" s="180">
        <f>IF(N132="nulová",J132,0)</f>
        <v>0</v>
      </c>
      <c r="BJ132" s="14" t="s">
        <v>80</v>
      </c>
      <c r="BK132" s="180">
        <f>ROUND(I132*H132,2)</f>
        <v>0</v>
      </c>
      <c r="BL132" s="14" t="s">
        <v>453</v>
      </c>
      <c r="BM132" s="179" t="s">
        <v>1204</v>
      </c>
    </row>
    <row r="133" spans="1:65" s="2" customFormat="1" ht="19.5">
      <c r="A133" s="31"/>
      <c r="B133" s="32"/>
      <c r="C133" s="33"/>
      <c r="D133" s="181" t="s">
        <v>188</v>
      </c>
      <c r="E133" s="33"/>
      <c r="F133" s="182" t="s">
        <v>1203</v>
      </c>
      <c r="G133" s="33"/>
      <c r="H133" s="33"/>
      <c r="I133" s="183"/>
      <c r="J133" s="33"/>
      <c r="K133" s="33"/>
      <c r="L133" s="36"/>
      <c r="M133" s="184"/>
      <c r="N133" s="185"/>
      <c r="O133" s="68"/>
      <c r="P133" s="68"/>
      <c r="Q133" s="68"/>
      <c r="R133" s="68"/>
      <c r="S133" s="68"/>
      <c r="T133" s="69"/>
      <c r="U133" s="31"/>
      <c r="V133" s="31"/>
      <c r="W133" s="31"/>
      <c r="X133" s="31"/>
      <c r="Y133" s="31"/>
      <c r="Z133" s="31"/>
      <c r="AA133" s="31"/>
      <c r="AB133" s="31"/>
      <c r="AC133" s="31"/>
      <c r="AD133" s="31"/>
      <c r="AE133" s="31"/>
      <c r="AT133" s="14" t="s">
        <v>188</v>
      </c>
      <c r="AU133" s="14" t="s">
        <v>73</v>
      </c>
    </row>
    <row r="134" spans="1:65" s="2" customFormat="1" ht="36">
      <c r="A134" s="31"/>
      <c r="B134" s="32"/>
      <c r="C134" s="167" t="s">
        <v>184</v>
      </c>
      <c r="D134" s="167" t="s">
        <v>179</v>
      </c>
      <c r="E134" s="168" t="s">
        <v>1205</v>
      </c>
      <c r="F134" s="169" t="s">
        <v>1206</v>
      </c>
      <c r="G134" s="170" t="s">
        <v>305</v>
      </c>
      <c r="H134" s="171">
        <v>220</v>
      </c>
      <c r="I134" s="172"/>
      <c r="J134" s="173">
        <f>ROUND(I134*H134,2)</f>
        <v>0</v>
      </c>
      <c r="K134" s="169" t="s">
        <v>1</v>
      </c>
      <c r="L134" s="174"/>
      <c r="M134" s="175" t="s">
        <v>1</v>
      </c>
      <c r="N134" s="176" t="s">
        <v>38</v>
      </c>
      <c r="O134" s="68"/>
      <c r="P134" s="177">
        <f>O134*H134</f>
        <v>0</v>
      </c>
      <c r="Q134" s="177">
        <v>0</v>
      </c>
      <c r="R134" s="177">
        <f>Q134*H134</f>
        <v>0</v>
      </c>
      <c r="S134" s="177">
        <v>0</v>
      </c>
      <c r="T134" s="178">
        <f>S134*H134</f>
        <v>0</v>
      </c>
      <c r="U134" s="31"/>
      <c r="V134" s="31"/>
      <c r="W134" s="31"/>
      <c r="X134" s="31"/>
      <c r="Y134" s="31"/>
      <c r="Z134" s="31"/>
      <c r="AA134" s="31"/>
      <c r="AB134" s="31"/>
      <c r="AC134" s="31"/>
      <c r="AD134" s="31"/>
      <c r="AE134" s="31"/>
      <c r="AR134" s="179" t="s">
        <v>82</v>
      </c>
      <c r="AT134" s="179" t="s">
        <v>179</v>
      </c>
      <c r="AU134" s="179" t="s">
        <v>73</v>
      </c>
      <c r="AY134" s="14" t="s">
        <v>185</v>
      </c>
      <c r="BE134" s="180">
        <f>IF(N134="základní",J134,0)</f>
        <v>0</v>
      </c>
      <c r="BF134" s="180">
        <f>IF(N134="snížená",J134,0)</f>
        <v>0</v>
      </c>
      <c r="BG134" s="180">
        <f>IF(N134="zákl. přenesená",J134,0)</f>
        <v>0</v>
      </c>
      <c r="BH134" s="180">
        <f>IF(N134="sníž. přenesená",J134,0)</f>
        <v>0</v>
      </c>
      <c r="BI134" s="180">
        <f>IF(N134="nulová",J134,0)</f>
        <v>0</v>
      </c>
      <c r="BJ134" s="14" t="s">
        <v>80</v>
      </c>
      <c r="BK134" s="180">
        <f>ROUND(I134*H134,2)</f>
        <v>0</v>
      </c>
      <c r="BL134" s="14" t="s">
        <v>80</v>
      </c>
      <c r="BM134" s="179" t="s">
        <v>1207</v>
      </c>
    </row>
    <row r="135" spans="1:65" s="2" customFormat="1" ht="29.25">
      <c r="A135" s="31"/>
      <c r="B135" s="32"/>
      <c r="C135" s="33"/>
      <c r="D135" s="181" t="s">
        <v>188</v>
      </c>
      <c r="E135" s="33"/>
      <c r="F135" s="182" t="s">
        <v>1206</v>
      </c>
      <c r="G135" s="33"/>
      <c r="H135" s="33"/>
      <c r="I135" s="183"/>
      <c r="J135" s="33"/>
      <c r="K135" s="33"/>
      <c r="L135" s="36"/>
      <c r="M135" s="184"/>
      <c r="N135" s="185"/>
      <c r="O135" s="68"/>
      <c r="P135" s="68"/>
      <c r="Q135" s="68"/>
      <c r="R135" s="68"/>
      <c r="S135" s="68"/>
      <c r="T135" s="69"/>
      <c r="U135" s="31"/>
      <c r="V135" s="31"/>
      <c r="W135" s="31"/>
      <c r="X135" s="31"/>
      <c r="Y135" s="31"/>
      <c r="Z135" s="31"/>
      <c r="AA135" s="31"/>
      <c r="AB135" s="31"/>
      <c r="AC135" s="31"/>
      <c r="AD135" s="31"/>
      <c r="AE135" s="31"/>
      <c r="AT135" s="14" t="s">
        <v>188</v>
      </c>
      <c r="AU135" s="14" t="s">
        <v>73</v>
      </c>
    </row>
    <row r="136" spans="1:65" s="2" customFormat="1" ht="24">
      <c r="A136" s="31"/>
      <c r="B136" s="32"/>
      <c r="C136" s="167" t="s">
        <v>214</v>
      </c>
      <c r="D136" s="167" t="s">
        <v>179</v>
      </c>
      <c r="E136" s="168" t="s">
        <v>1208</v>
      </c>
      <c r="F136" s="169" t="s">
        <v>1209</v>
      </c>
      <c r="G136" s="170" t="s">
        <v>305</v>
      </c>
      <c r="H136" s="171">
        <v>1300</v>
      </c>
      <c r="I136" s="172"/>
      <c r="J136" s="173">
        <f>ROUND(I136*H136,2)</f>
        <v>0</v>
      </c>
      <c r="K136" s="169" t="s">
        <v>1</v>
      </c>
      <c r="L136" s="174"/>
      <c r="M136" s="175" t="s">
        <v>1</v>
      </c>
      <c r="N136" s="176" t="s">
        <v>38</v>
      </c>
      <c r="O136" s="68"/>
      <c r="P136" s="177">
        <f>O136*H136</f>
        <v>0</v>
      </c>
      <c r="Q136" s="177">
        <v>0</v>
      </c>
      <c r="R136" s="177">
        <f>Q136*H136</f>
        <v>0</v>
      </c>
      <c r="S136" s="177">
        <v>0</v>
      </c>
      <c r="T136" s="178">
        <f>S136*H136</f>
        <v>0</v>
      </c>
      <c r="U136" s="31"/>
      <c r="V136" s="31"/>
      <c r="W136" s="31"/>
      <c r="X136" s="31"/>
      <c r="Y136" s="31"/>
      <c r="Z136" s="31"/>
      <c r="AA136" s="31"/>
      <c r="AB136" s="31"/>
      <c r="AC136" s="31"/>
      <c r="AD136" s="31"/>
      <c r="AE136" s="31"/>
      <c r="AR136" s="179" t="s">
        <v>82</v>
      </c>
      <c r="AT136" s="179" t="s">
        <v>179</v>
      </c>
      <c r="AU136" s="179" t="s">
        <v>73</v>
      </c>
      <c r="AY136" s="14" t="s">
        <v>185</v>
      </c>
      <c r="BE136" s="180">
        <f>IF(N136="základní",J136,0)</f>
        <v>0</v>
      </c>
      <c r="BF136" s="180">
        <f>IF(N136="snížená",J136,0)</f>
        <v>0</v>
      </c>
      <c r="BG136" s="180">
        <f>IF(N136="zákl. přenesená",J136,0)</f>
        <v>0</v>
      </c>
      <c r="BH136" s="180">
        <f>IF(N136="sníž. přenesená",J136,0)</f>
        <v>0</v>
      </c>
      <c r="BI136" s="180">
        <f>IF(N136="nulová",J136,0)</f>
        <v>0</v>
      </c>
      <c r="BJ136" s="14" t="s">
        <v>80</v>
      </c>
      <c r="BK136" s="180">
        <f>ROUND(I136*H136,2)</f>
        <v>0</v>
      </c>
      <c r="BL136" s="14" t="s">
        <v>80</v>
      </c>
      <c r="BM136" s="179" t="s">
        <v>1210</v>
      </c>
    </row>
    <row r="137" spans="1:65" s="2" customFormat="1" ht="19.5">
      <c r="A137" s="31"/>
      <c r="B137" s="32"/>
      <c r="C137" s="33"/>
      <c r="D137" s="181" t="s">
        <v>188</v>
      </c>
      <c r="E137" s="33"/>
      <c r="F137" s="182" t="s">
        <v>1209</v>
      </c>
      <c r="G137" s="33"/>
      <c r="H137" s="33"/>
      <c r="I137" s="183"/>
      <c r="J137" s="33"/>
      <c r="K137" s="33"/>
      <c r="L137" s="36"/>
      <c r="M137" s="184"/>
      <c r="N137" s="185"/>
      <c r="O137" s="68"/>
      <c r="P137" s="68"/>
      <c r="Q137" s="68"/>
      <c r="R137" s="68"/>
      <c r="S137" s="68"/>
      <c r="T137" s="69"/>
      <c r="U137" s="31"/>
      <c r="V137" s="31"/>
      <c r="W137" s="31"/>
      <c r="X137" s="31"/>
      <c r="Y137" s="31"/>
      <c r="Z137" s="31"/>
      <c r="AA137" s="31"/>
      <c r="AB137" s="31"/>
      <c r="AC137" s="31"/>
      <c r="AD137" s="31"/>
      <c r="AE137" s="31"/>
      <c r="AT137" s="14" t="s">
        <v>188</v>
      </c>
      <c r="AU137" s="14" t="s">
        <v>73</v>
      </c>
    </row>
    <row r="138" spans="1:65" s="2" customFormat="1" ht="24">
      <c r="A138" s="31"/>
      <c r="B138" s="32"/>
      <c r="C138" s="167" t="s">
        <v>218</v>
      </c>
      <c r="D138" s="167" t="s">
        <v>179</v>
      </c>
      <c r="E138" s="168" t="s">
        <v>1211</v>
      </c>
      <c r="F138" s="169" t="s">
        <v>1212</v>
      </c>
      <c r="G138" s="170" t="s">
        <v>305</v>
      </c>
      <c r="H138" s="171">
        <v>330</v>
      </c>
      <c r="I138" s="172"/>
      <c r="J138" s="173">
        <f>ROUND(I138*H138,2)</f>
        <v>0</v>
      </c>
      <c r="K138" s="169" t="s">
        <v>1</v>
      </c>
      <c r="L138" s="174"/>
      <c r="M138" s="175" t="s">
        <v>1</v>
      </c>
      <c r="N138" s="176" t="s">
        <v>38</v>
      </c>
      <c r="O138" s="68"/>
      <c r="P138" s="177">
        <f>O138*H138</f>
        <v>0</v>
      </c>
      <c r="Q138" s="177">
        <v>0</v>
      </c>
      <c r="R138" s="177">
        <f>Q138*H138</f>
        <v>0</v>
      </c>
      <c r="S138" s="177">
        <v>0</v>
      </c>
      <c r="T138" s="178">
        <f>S138*H138</f>
        <v>0</v>
      </c>
      <c r="U138" s="31"/>
      <c r="V138" s="31"/>
      <c r="W138" s="31"/>
      <c r="X138" s="31"/>
      <c r="Y138" s="31"/>
      <c r="Z138" s="31"/>
      <c r="AA138" s="31"/>
      <c r="AB138" s="31"/>
      <c r="AC138" s="31"/>
      <c r="AD138" s="31"/>
      <c r="AE138" s="31"/>
      <c r="AR138" s="179" t="s">
        <v>184</v>
      </c>
      <c r="AT138" s="179" t="s">
        <v>179</v>
      </c>
      <c r="AU138" s="179" t="s">
        <v>73</v>
      </c>
      <c r="AY138" s="14" t="s">
        <v>185</v>
      </c>
      <c r="BE138" s="180">
        <f>IF(N138="základní",J138,0)</f>
        <v>0</v>
      </c>
      <c r="BF138" s="180">
        <f>IF(N138="snížená",J138,0)</f>
        <v>0</v>
      </c>
      <c r="BG138" s="180">
        <f>IF(N138="zákl. přenesená",J138,0)</f>
        <v>0</v>
      </c>
      <c r="BH138" s="180">
        <f>IF(N138="sníž. přenesená",J138,0)</f>
        <v>0</v>
      </c>
      <c r="BI138" s="180">
        <f>IF(N138="nulová",J138,0)</f>
        <v>0</v>
      </c>
      <c r="BJ138" s="14" t="s">
        <v>80</v>
      </c>
      <c r="BK138" s="180">
        <f>ROUND(I138*H138,2)</f>
        <v>0</v>
      </c>
      <c r="BL138" s="14" t="s">
        <v>186</v>
      </c>
      <c r="BM138" s="179" t="s">
        <v>1213</v>
      </c>
    </row>
    <row r="139" spans="1:65" s="2" customFormat="1" ht="19.5">
      <c r="A139" s="31"/>
      <c r="B139" s="32"/>
      <c r="C139" s="33"/>
      <c r="D139" s="181" t="s">
        <v>188</v>
      </c>
      <c r="E139" s="33"/>
      <c r="F139" s="182" t="s">
        <v>1212</v>
      </c>
      <c r="G139" s="33"/>
      <c r="H139" s="33"/>
      <c r="I139" s="183"/>
      <c r="J139" s="33"/>
      <c r="K139" s="33"/>
      <c r="L139" s="36"/>
      <c r="M139" s="184"/>
      <c r="N139" s="185"/>
      <c r="O139" s="68"/>
      <c r="P139" s="68"/>
      <c r="Q139" s="68"/>
      <c r="R139" s="68"/>
      <c r="S139" s="68"/>
      <c r="T139" s="69"/>
      <c r="U139" s="31"/>
      <c r="V139" s="31"/>
      <c r="W139" s="31"/>
      <c r="X139" s="31"/>
      <c r="Y139" s="31"/>
      <c r="Z139" s="31"/>
      <c r="AA139" s="31"/>
      <c r="AB139" s="31"/>
      <c r="AC139" s="31"/>
      <c r="AD139" s="31"/>
      <c r="AE139" s="31"/>
      <c r="AT139" s="14" t="s">
        <v>188</v>
      </c>
      <c r="AU139" s="14" t="s">
        <v>73</v>
      </c>
    </row>
    <row r="140" spans="1:65" s="2" customFormat="1" ht="24">
      <c r="A140" s="31"/>
      <c r="B140" s="32"/>
      <c r="C140" s="167" t="s">
        <v>222</v>
      </c>
      <c r="D140" s="167" t="s">
        <v>179</v>
      </c>
      <c r="E140" s="168" t="s">
        <v>1061</v>
      </c>
      <c r="F140" s="169" t="s">
        <v>1214</v>
      </c>
      <c r="G140" s="170" t="s">
        <v>182</v>
      </c>
      <c r="H140" s="171">
        <v>5</v>
      </c>
      <c r="I140" s="172"/>
      <c r="J140" s="173">
        <f>ROUND(I140*H140,2)</f>
        <v>0</v>
      </c>
      <c r="K140" s="169" t="s">
        <v>1</v>
      </c>
      <c r="L140" s="174"/>
      <c r="M140" s="175" t="s">
        <v>1</v>
      </c>
      <c r="N140" s="176" t="s">
        <v>38</v>
      </c>
      <c r="O140" s="68"/>
      <c r="P140" s="177">
        <f>O140*H140</f>
        <v>0</v>
      </c>
      <c r="Q140" s="177">
        <v>0</v>
      </c>
      <c r="R140" s="177">
        <f>Q140*H140</f>
        <v>0</v>
      </c>
      <c r="S140" s="177">
        <v>0</v>
      </c>
      <c r="T140" s="178">
        <f>S140*H140</f>
        <v>0</v>
      </c>
      <c r="U140" s="31"/>
      <c r="V140" s="31"/>
      <c r="W140" s="31"/>
      <c r="X140" s="31"/>
      <c r="Y140" s="31"/>
      <c r="Z140" s="31"/>
      <c r="AA140" s="31"/>
      <c r="AB140" s="31"/>
      <c r="AC140" s="31"/>
      <c r="AD140" s="31"/>
      <c r="AE140" s="31"/>
      <c r="AR140" s="179" t="s">
        <v>82</v>
      </c>
      <c r="AT140" s="179" t="s">
        <v>179</v>
      </c>
      <c r="AU140" s="179" t="s">
        <v>73</v>
      </c>
      <c r="AY140" s="14" t="s">
        <v>185</v>
      </c>
      <c r="BE140" s="180">
        <f>IF(N140="základní",J140,0)</f>
        <v>0</v>
      </c>
      <c r="BF140" s="180">
        <f>IF(N140="snížená",J140,0)</f>
        <v>0</v>
      </c>
      <c r="BG140" s="180">
        <f>IF(N140="zákl. přenesená",J140,0)</f>
        <v>0</v>
      </c>
      <c r="BH140" s="180">
        <f>IF(N140="sníž. přenesená",J140,0)</f>
        <v>0</v>
      </c>
      <c r="BI140" s="180">
        <f>IF(N140="nulová",J140,0)</f>
        <v>0</v>
      </c>
      <c r="BJ140" s="14" t="s">
        <v>80</v>
      </c>
      <c r="BK140" s="180">
        <f>ROUND(I140*H140,2)</f>
        <v>0</v>
      </c>
      <c r="BL140" s="14" t="s">
        <v>80</v>
      </c>
      <c r="BM140" s="179" t="s">
        <v>1215</v>
      </c>
    </row>
    <row r="141" spans="1:65" s="2" customFormat="1" ht="19.5">
      <c r="A141" s="31"/>
      <c r="B141" s="32"/>
      <c r="C141" s="33"/>
      <c r="D141" s="181" t="s">
        <v>188</v>
      </c>
      <c r="E141" s="33"/>
      <c r="F141" s="182" t="s">
        <v>1214</v>
      </c>
      <c r="G141" s="33"/>
      <c r="H141" s="33"/>
      <c r="I141" s="183"/>
      <c r="J141" s="33"/>
      <c r="K141" s="33"/>
      <c r="L141" s="36"/>
      <c r="M141" s="184"/>
      <c r="N141" s="185"/>
      <c r="O141" s="68"/>
      <c r="P141" s="68"/>
      <c r="Q141" s="68"/>
      <c r="R141" s="68"/>
      <c r="S141" s="68"/>
      <c r="T141" s="69"/>
      <c r="U141" s="31"/>
      <c r="V141" s="31"/>
      <c r="W141" s="31"/>
      <c r="X141" s="31"/>
      <c r="Y141" s="31"/>
      <c r="Z141" s="31"/>
      <c r="AA141" s="31"/>
      <c r="AB141" s="31"/>
      <c r="AC141" s="31"/>
      <c r="AD141" s="31"/>
      <c r="AE141" s="31"/>
      <c r="AT141" s="14" t="s">
        <v>188</v>
      </c>
      <c r="AU141" s="14" t="s">
        <v>73</v>
      </c>
    </row>
    <row r="142" spans="1:65" s="2" customFormat="1" ht="33" customHeight="1">
      <c r="A142" s="31"/>
      <c r="B142" s="32"/>
      <c r="C142" s="167" t="s">
        <v>226</v>
      </c>
      <c r="D142" s="167" t="s">
        <v>179</v>
      </c>
      <c r="E142" s="168" t="s">
        <v>1069</v>
      </c>
      <c r="F142" s="169" t="s">
        <v>1216</v>
      </c>
      <c r="G142" s="170" t="s">
        <v>182</v>
      </c>
      <c r="H142" s="171">
        <v>12</v>
      </c>
      <c r="I142" s="172"/>
      <c r="J142" s="173">
        <f>ROUND(I142*H142,2)</f>
        <v>0</v>
      </c>
      <c r="K142" s="169" t="s">
        <v>1</v>
      </c>
      <c r="L142" s="174"/>
      <c r="M142" s="175" t="s">
        <v>1</v>
      </c>
      <c r="N142" s="176" t="s">
        <v>38</v>
      </c>
      <c r="O142" s="68"/>
      <c r="P142" s="177">
        <f>O142*H142</f>
        <v>0</v>
      </c>
      <c r="Q142" s="177">
        <v>0</v>
      </c>
      <c r="R142" s="177">
        <f>Q142*H142</f>
        <v>0</v>
      </c>
      <c r="S142" s="177">
        <v>0</v>
      </c>
      <c r="T142" s="178">
        <f>S142*H142</f>
        <v>0</v>
      </c>
      <c r="U142" s="31"/>
      <c r="V142" s="31"/>
      <c r="W142" s="31"/>
      <c r="X142" s="31"/>
      <c r="Y142" s="31"/>
      <c r="Z142" s="31"/>
      <c r="AA142" s="31"/>
      <c r="AB142" s="31"/>
      <c r="AC142" s="31"/>
      <c r="AD142" s="31"/>
      <c r="AE142" s="31"/>
      <c r="AR142" s="179" t="s">
        <v>82</v>
      </c>
      <c r="AT142" s="179" t="s">
        <v>179</v>
      </c>
      <c r="AU142" s="179" t="s">
        <v>73</v>
      </c>
      <c r="AY142" s="14" t="s">
        <v>185</v>
      </c>
      <c r="BE142" s="180">
        <f>IF(N142="základní",J142,0)</f>
        <v>0</v>
      </c>
      <c r="BF142" s="180">
        <f>IF(N142="snížená",J142,0)</f>
        <v>0</v>
      </c>
      <c r="BG142" s="180">
        <f>IF(N142="zákl. přenesená",J142,0)</f>
        <v>0</v>
      </c>
      <c r="BH142" s="180">
        <f>IF(N142="sníž. přenesená",J142,0)</f>
        <v>0</v>
      </c>
      <c r="BI142" s="180">
        <f>IF(N142="nulová",J142,0)</f>
        <v>0</v>
      </c>
      <c r="BJ142" s="14" t="s">
        <v>80</v>
      </c>
      <c r="BK142" s="180">
        <f>ROUND(I142*H142,2)</f>
        <v>0</v>
      </c>
      <c r="BL142" s="14" t="s">
        <v>80</v>
      </c>
      <c r="BM142" s="179" t="s">
        <v>1217</v>
      </c>
    </row>
    <row r="143" spans="1:65" s="2" customFormat="1" ht="19.5">
      <c r="A143" s="31"/>
      <c r="B143" s="32"/>
      <c r="C143" s="33"/>
      <c r="D143" s="181" t="s">
        <v>188</v>
      </c>
      <c r="E143" s="33"/>
      <c r="F143" s="182" t="s">
        <v>1216</v>
      </c>
      <c r="G143" s="33"/>
      <c r="H143" s="33"/>
      <c r="I143" s="183"/>
      <c r="J143" s="33"/>
      <c r="K143" s="33"/>
      <c r="L143" s="36"/>
      <c r="M143" s="184"/>
      <c r="N143" s="185"/>
      <c r="O143" s="68"/>
      <c r="P143" s="68"/>
      <c r="Q143" s="68"/>
      <c r="R143" s="68"/>
      <c r="S143" s="68"/>
      <c r="T143" s="69"/>
      <c r="U143" s="31"/>
      <c r="V143" s="31"/>
      <c r="W143" s="31"/>
      <c r="X143" s="31"/>
      <c r="Y143" s="31"/>
      <c r="Z143" s="31"/>
      <c r="AA143" s="31"/>
      <c r="AB143" s="31"/>
      <c r="AC143" s="31"/>
      <c r="AD143" s="31"/>
      <c r="AE143" s="31"/>
      <c r="AT143" s="14" t="s">
        <v>188</v>
      </c>
      <c r="AU143" s="14" t="s">
        <v>73</v>
      </c>
    </row>
    <row r="144" spans="1:65" s="2" customFormat="1" ht="55.5" customHeight="1">
      <c r="A144" s="31"/>
      <c r="B144" s="32"/>
      <c r="C144" s="167" t="s">
        <v>230</v>
      </c>
      <c r="D144" s="167" t="s">
        <v>179</v>
      </c>
      <c r="E144" s="168" t="s">
        <v>1218</v>
      </c>
      <c r="F144" s="169" t="s">
        <v>1219</v>
      </c>
      <c r="G144" s="170" t="s">
        <v>182</v>
      </c>
      <c r="H144" s="171">
        <v>9</v>
      </c>
      <c r="I144" s="172"/>
      <c r="J144" s="173">
        <f>ROUND(I144*H144,2)</f>
        <v>0</v>
      </c>
      <c r="K144" s="169" t="s">
        <v>1</v>
      </c>
      <c r="L144" s="174"/>
      <c r="M144" s="175" t="s">
        <v>1</v>
      </c>
      <c r="N144" s="176" t="s">
        <v>38</v>
      </c>
      <c r="O144" s="68"/>
      <c r="P144" s="177">
        <f>O144*H144</f>
        <v>0</v>
      </c>
      <c r="Q144" s="177">
        <v>0</v>
      </c>
      <c r="R144" s="177">
        <f>Q144*H144</f>
        <v>0</v>
      </c>
      <c r="S144" s="177">
        <v>0</v>
      </c>
      <c r="T144" s="178">
        <f>S144*H144</f>
        <v>0</v>
      </c>
      <c r="U144" s="31"/>
      <c r="V144" s="31"/>
      <c r="W144" s="31"/>
      <c r="X144" s="31"/>
      <c r="Y144" s="31"/>
      <c r="Z144" s="31"/>
      <c r="AA144" s="31"/>
      <c r="AB144" s="31"/>
      <c r="AC144" s="31"/>
      <c r="AD144" s="31"/>
      <c r="AE144" s="31"/>
      <c r="AR144" s="179" t="s">
        <v>82</v>
      </c>
      <c r="AT144" s="179" t="s">
        <v>179</v>
      </c>
      <c r="AU144" s="179" t="s">
        <v>73</v>
      </c>
      <c r="AY144" s="14" t="s">
        <v>185</v>
      </c>
      <c r="BE144" s="180">
        <f>IF(N144="základní",J144,0)</f>
        <v>0</v>
      </c>
      <c r="BF144" s="180">
        <f>IF(N144="snížená",J144,0)</f>
        <v>0</v>
      </c>
      <c r="BG144" s="180">
        <f>IF(N144="zákl. přenesená",J144,0)</f>
        <v>0</v>
      </c>
      <c r="BH144" s="180">
        <f>IF(N144="sníž. přenesená",J144,0)</f>
        <v>0</v>
      </c>
      <c r="BI144" s="180">
        <f>IF(N144="nulová",J144,0)</f>
        <v>0</v>
      </c>
      <c r="BJ144" s="14" t="s">
        <v>80</v>
      </c>
      <c r="BK144" s="180">
        <f>ROUND(I144*H144,2)</f>
        <v>0</v>
      </c>
      <c r="BL144" s="14" t="s">
        <v>80</v>
      </c>
      <c r="BM144" s="179" t="s">
        <v>1220</v>
      </c>
    </row>
    <row r="145" spans="1:65" s="2" customFormat="1" ht="39">
      <c r="A145" s="31"/>
      <c r="B145" s="32"/>
      <c r="C145" s="33"/>
      <c r="D145" s="181" t="s">
        <v>188</v>
      </c>
      <c r="E145" s="33"/>
      <c r="F145" s="182" t="s">
        <v>1219</v>
      </c>
      <c r="G145" s="33"/>
      <c r="H145" s="33"/>
      <c r="I145" s="183"/>
      <c r="J145" s="33"/>
      <c r="K145" s="33"/>
      <c r="L145" s="36"/>
      <c r="M145" s="184"/>
      <c r="N145" s="185"/>
      <c r="O145" s="68"/>
      <c r="P145" s="68"/>
      <c r="Q145" s="68"/>
      <c r="R145" s="68"/>
      <c r="S145" s="68"/>
      <c r="T145" s="69"/>
      <c r="U145" s="31"/>
      <c r="V145" s="31"/>
      <c r="W145" s="31"/>
      <c r="X145" s="31"/>
      <c r="Y145" s="31"/>
      <c r="Z145" s="31"/>
      <c r="AA145" s="31"/>
      <c r="AB145" s="31"/>
      <c r="AC145" s="31"/>
      <c r="AD145" s="31"/>
      <c r="AE145" s="31"/>
      <c r="AT145" s="14" t="s">
        <v>188</v>
      </c>
      <c r="AU145" s="14" t="s">
        <v>73</v>
      </c>
    </row>
    <row r="146" spans="1:65" s="2" customFormat="1" ht="33" customHeight="1">
      <c r="A146" s="31"/>
      <c r="B146" s="32"/>
      <c r="C146" s="167" t="s">
        <v>234</v>
      </c>
      <c r="D146" s="167" t="s">
        <v>179</v>
      </c>
      <c r="E146" s="168" t="s">
        <v>1221</v>
      </c>
      <c r="F146" s="169" t="s">
        <v>1222</v>
      </c>
      <c r="G146" s="170" t="s">
        <v>182</v>
      </c>
      <c r="H146" s="171">
        <v>3</v>
      </c>
      <c r="I146" s="172"/>
      <c r="J146" s="173">
        <f>ROUND(I146*H146,2)</f>
        <v>0</v>
      </c>
      <c r="K146" s="169" t="s">
        <v>1196</v>
      </c>
      <c r="L146" s="174"/>
      <c r="M146" s="175" t="s">
        <v>1</v>
      </c>
      <c r="N146" s="176" t="s">
        <v>38</v>
      </c>
      <c r="O146" s="68"/>
      <c r="P146" s="177">
        <f>O146*H146</f>
        <v>0</v>
      </c>
      <c r="Q146" s="177">
        <v>0</v>
      </c>
      <c r="R146" s="177">
        <f>Q146*H146</f>
        <v>0</v>
      </c>
      <c r="S146" s="177">
        <v>0</v>
      </c>
      <c r="T146" s="178">
        <f>S146*H146</f>
        <v>0</v>
      </c>
      <c r="U146" s="31"/>
      <c r="V146" s="31"/>
      <c r="W146" s="31"/>
      <c r="X146" s="31"/>
      <c r="Y146" s="31"/>
      <c r="Z146" s="31"/>
      <c r="AA146" s="31"/>
      <c r="AB146" s="31"/>
      <c r="AC146" s="31"/>
      <c r="AD146" s="31"/>
      <c r="AE146" s="31"/>
      <c r="AR146" s="179" t="s">
        <v>1197</v>
      </c>
      <c r="AT146" s="179" t="s">
        <v>179</v>
      </c>
      <c r="AU146" s="179" t="s">
        <v>73</v>
      </c>
      <c r="AY146" s="14" t="s">
        <v>185</v>
      </c>
      <c r="BE146" s="180">
        <f>IF(N146="základní",J146,0)</f>
        <v>0</v>
      </c>
      <c r="BF146" s="180">
        <f>IF(N146="snížená",J146,0)</f>
        <v>0</v>
      </c>
      <c r="BG146" s="180">
        <f>IF(N146="zákl. přenesená",J146,0)</f>
        <v>0</v>
      </c>
      <c r="BH146" s="180">
        <f>IF(N146="sníž. přenesená",J146,0)</f>
        <v>0</v>
      </c>
      <c r="BI146" s="180">
        <f>IF(N146="nulová",J146,0)</f>
        <v>0</v>
      </c>
      <c r="BJ146" s="14" t="s">
        <v>80</v>
      </c>
      <c r="BK146" s="180">
        <f>ROUND(I146*H146,2)</f>
        <v>0</v>
      </c>
      <c r="BL146" s="14" t="s">
        <v>453</v>
      </c>
      <c r="BM146" s="179" t="s">
        <v>1223</v>
      </c>
    </row>
    <row r="147" spans="1:65" s="2" customFormat="1" ht="19.5">
      <c r="A147" s="31"/>
      <c r="B147" s="32"/>
      <c r="C147" s="33"/>
      <c r="D147" s="181" t="s">
        <v>188</v>
      </c>
      <c r="E147" s="33"/>
      <c r="F147" s="182" t="s">
        <v>1222</v>
      </c>
      <c r="G147" s="33"/>
      <c r="H147" s="33"/>
      <c r="I147" s="183"/>
      <c r="J147" s="33"/>
      <c r="K147" s="33"/>
      <c r="L147" s="36"/>
      <c r="M147" s="184"/>
      <c r="N147" s="185"/>
      <c r="O147" s="68"/>
      <c r="P147" s="68"/>
      <c r="Q147" s="68"/>
      <c r="R147" s="68"/>
      <c r="S147" s="68"/>
      <c r="T147" s="69"/>
      <c r="U147" s="31"/>
      <c r="V147" s="31"/>
      <c r="W147" s="31"/>
      <c r="X147" s="31"/>
      <c r="Y147" s="31"/>
      <c r="Z147" s="31"/>
      <c r="AA147" s="31"/>
      <c r="AB147" s="31"/>
      <c r="AC147" s="31"/>
      <c r="AD147" s="31"/>
      <c r="AE147" s="31"/>
      <c r="AT147" s="14" t="s">
        <v>188</v>
      </c>
      <c r="AU147" s="14" t="s">
        <v>73</v>
      </c>
    </row>
    <row r="148" spans="1:65" s="2" customFormat="1" ht="48">
      <c r="A148" s="31"/>
      <c r="B148" s="32"/>
      <c r="C148" s="167" t="s">
        <v>8</v>
      </c>
      <c r="D148" s="167" t="s">
        <v>179</v>
      </c>
      <c r="E148" s="168" t="s">
        <v>1224</v>
      </c>
      <c r="F148" s="169" t="s">
        <v>1225</v>
      </c>
      <c r="G148" s="170" t="s">
        <v>182</v>
      </c>
      <c r="H148" s="171">
        <v>1</v>
      </c>
      <c r="I148" s="172"/>
      <c r="J148" s="173">
        <f>ROUND(I148*H148,2)</f>
        <v>0</v>
      </c>
      <c r="K148" s="169" t="s">
        <v>1</v>
      </c>
      <c r="L148" s="174"/>
      <c r="M148" s="175" t="s">
        <v>1</v>
      </c>
      <c r="N148" s="176" t="s">
        <v>38</v>
      </c>
      <c r="O148" s="68"/>
      <c r="P148" s="177">
        <f>O148*H148</f>
        <v>0</v>
      </c>
      <c r="Q148" s="177">
        <v>0</v>
      </c>
      <c r="R148" s="177">
        <f>Q148*H148</f>
        <v>0</v>
      </c>
      <c r="S148" s="177">
        <v>0</v>
      </c>
      <c r="T148" s="178">
        <f>S148*H148</f>
        <v>0</v>
      </c>
      <c r="U148" s="31"/>
      <c r="V148" s="31"/>
      <c r="W148" s="31"/>
      <c r="X148" s="31"/>
      <c r="Y148" s="31"/>
      <c r="Z148" s="31"/>
      <c r="AA148" s="31"/>
      <c r="AB148" s="31"/>
      <c r="AC148" s="31"/>
      <c r="AD148" s="31"/>
      <c r="AE148" s="31"/>
      <c r="AR148" s="179" t="s">
        <v>82</v>
      </c>
      <c r="AT148" s="179" t="s">
        <v>179</v>
      </c>
      <c r="AU148" s="179" t="s">
        <v>73</v>
      </c>
      <c r="AY148" s="14" t="s">
        <v>185</v>
      </c>
      <c r="BE148" s="180">
        <f>IF(N148="základní",J148,0)</f>
        <v>0</v>
      </c>
      <c r="BF148" s="180">
        <f>IF(N148="snížená",J148,0)</f>
        <v>0</v>
      </c>
      <c r="BG148" s="180">
        <f>IF(N148="zákl. přenesená",J148,0)</f>
        <v>0</v>
      </c>
      <c r="BH148" s="180">
        <f>IF(N148="sníž. přenesená",J148,0)</f>
        <v>0</v>
      </c>
      <c r="BI148" s="180">
        <f>IF(N148="nulová",J148,0)</f>
        <v>0</v>
      </c>
      <c r="BJ148" s="14" t="s">
        <v>80</v>
      </c>
      <c r="BK148" s="180">
        <f>ROUND(I148*H148,2)</f>
        <v>0</v>
      </c>
      <c r="BL148" s="14" t="s">
        <v>80</v>
      </c>
      <c r="BM148" s="179" t="s">
        <v>1226</v>
      </c>
    </row>
    <row r="149" spans="1:65" s="2" customFormat="1" ht="29.25">
      <c r="A149" s="31"/>
      <c r="B149" s="32"/>
      <c r="C149" s="33"/>
      <c r="D149" s="181" t="s">
        <v>188</v>
      </c>
      <c r="E149" s="33"/>
      <c r="F149" s="182" t="s">
        <v>1225</v>
      </c>
      <c r="G149" s="33"/>
      <c r="H149" s="33"/>
      <c r="I149" s="183"/>
      <c r="J149" s="33"/>
      <c r="K149" s="33"/>
      <c r="L149" s="36"/>
      <c r="M149" s="184"/>
      <c r="N149" s="185"/>
      <c r="O149" s="68"/>
      <c r="P149" s="68"/>
      <c r="Q149" s="68"/>
      <c r="R149" s="68"/>
      <c r="S149" s="68"/>
      <c r="T149" s="69"/>
      <c r="U149" s="31"/>
      <c r="V149" s="31"/>
      <c r="W149" s="31"/>
      <c r="X149" s="31"/>
      <c r="Y149" s="31"/>
      <c r="Z149" s="31"/>
      <c r="AA149" s="31"/>
      <c r="AB149" s="31"/>
      <c r="AC149" s="31"/>
      <c r="AD149" s="31"/>
      <c r="AE149" s="31"/>
      <c r="AT149" s="14" t="s">
        <v>188</v>
      </c>
      <c r="AU149" s="14" t="s">
        <v>73</v>
      </c>
    </row>
    <row r="150" spans="1:65" s="11" customFormat="1" ht="25.9" customHeight="1">
      <c r="B150" s="186"/>
      <c r="C150" s="187"/>
      <c r="D150" s="188" t="s">
        <v>72</v>
      </c>
      <c r="E150" s="189" t="s">
        <v>179</v>
      </c>
      <c r="F150" s="189" t="s">
        <v>1227</v>
      </c>
      <c r="G150" s="187"/>
      <c r="H150" s="187"/>
      <c r="I150" s="190"/>
      <c r="J150" s="191">
        <f>BK150</f>
        <v>0</v>
      </c>
      <c r="K150" s="187"/>
      <c r="L150" s="192"/>
      <c r="M150" s="193"/>
      <c r="N150" s="194"/>
      <c r="O150" s="194"/>
      <c r="P150" s="195">
        <f>P151</f>
        <v>0</v>
      </c>
      <c r="Q150" s="194"/>
      <c r="R150" s="195">
        <f>R151</f>
        <v>0</v>
      </c>
      <c r="S150" s="194"/>
      <c r="T150" s="196">
        <f>T151</f>
        <v>0</v>
      </c>
      <c r="AR150" s="197" t="s">
        <v>192</v>
      </c>
      <c r="AT150" s="198" t="s">
        <v>72</v>
      </c>
      <c r="AU150" s="198" t="s">
        <v>73</v>
      </c>
      <c r="AY150" s="197" t="s">
        <v>185</v>
      </c>
      <c r="BK150" s="199">
        <f>BK151</f>
        <v>0</v>
      </c>
    </row>
    <row r="151" spans="1:65" s="11" customFormat="1" ht="22.9" customHeight="1">
      <c r="B151" s="186"/>
      <c r="C151" s="187"/>
      <c r="D151" s="188" t="s">
        <v>72</v>
      </c>
      <c r="E151" s="218" t="s">
        <v>1228</v>
      </c>
      <c r="F151" s="218" t="s">
        <v>1229</v>
      </c>
      <c r="G151" s="187"/>
      <c r="H151" s="187"/>
      <c r="I151" s="190"/>
      <c r="J151" s="219">
        <f>BK151</f>
        <v>0</v>
      </c>
      <c r="K151" s="187"/>
      <c r="L151" s="192"/>
      <c r="M151" s="193"/>
      <c r="N151" s="194"/>
      <c r="O151" s="194"/>
      <c r="P151" s="195">
        <f>SUM(P152:P153)</f>
        <v>0</v>
      </c>
      <c r="Q151" s="194"/>
      <c r="R151" s="195">
        <f>SUM(R152:R153)</f>
        <v>0</v>
      </c>
      <c r="S151" s="194"/>
      <c r="T151" s="196">
        <f>SUM(T152:T153)</f>
        <v>0</v>
      </c>
      <c r="AR151" s="197" t="s">
        <v>192</v>
      </c>
      <c r="AT151" s="198" t="s">
        <v>72</v>
      </c>
      <c r="AU151" s="198" t="s">
        <v>80</v>
      </c>
      <c r="AY151" s="197" t="s">
        <v>185</v>
      </c>
      <c r="BK151" s="199">
        <f>SUM(BK152:BK153)</f>
        <v>0</v>
      </c>
    </row>
    <row r="152" spans="1:65" s="2" customFormat="1" ht="24">
      <c r="A152" s="31"/>
      <c r="B152" s="32"/>
      <c r="C152" s="167" t="s">
        <v>241</v>
      </c>
      <c r="D152" s="167" t="s">
        <v>179</v>
      </c>
      <c r="E152" s="168" t="s">
        <v>1230</v>
      </c>
      <c r="F152" s="169" t="s">
        <v>1231</v>
      </c>
      <c r="G152" s="170" t="s">
        <v>305</v>
      </c>
      <c r="H152" s="171">
        <v>330</v>
      </c>
      <c r="I152" s="172"/>
      <c r="J152" s="173">
        <f>ROUND(I152*H152,2)</f>
        <v>0</v>
      </c>
      <c r="K152" s="169" t="s">
        <v>1</v>
      </c>
      <c r="L152" s="174"/>
      <c r="M152" s="175" t="s">
        <v>1</v>
      </c>
      <c r="N152" s="176" t="s">
        <v>38</v>
      </c>
      <c r="O152" s="68"/>
      <c r="P152" s="177">
        <f>O152*H152</f>
        <v>0</v>
      </c>
      <c r="Q152" s="177">
        <v>0</v>
      </c>
      <c r="R152" s="177">
        <f>Q152*H152</f>
        <v>0</v>
      </c>
      <c r="S152" s="177">
        <v>0</v>
      </c>
      <c r="T152" s="178">
        <f>S152*H152</f>
        <v>0</v>
      </c>
      <c r="U152" s="31"/>
      <c r="V152" s="31"/>
      <c r="W152" s="31"/>
      <c r="X152" s="31"/>
      <c r="Y152" s="31"/>
      <c r="Z152" s="31"/>
      <c r="AA152" s="31"/>
      <c r="AB152" s="31"/>
      <c r="AC152" s="31"/>
      <c r="AD152" s="31"/>
      <c r="AE152" s="31"/>
      <c r="AR152" s="179" t="s">
        <v>268</v>
      </c>
      <c r="AT152" s="179" t="s">
        <v>179</v>
      </c>
      <c r="AU152" s="179" t="s">
        <v>82</v>
      </c>
      <c r="AY152" s="14" t="s">
        <v>185</v>
      </c>
      <c r="BE152" s="180">
        <f>IF(N152="základní",J152,0)</f>
        <v>0</v>
      </c>
      <c r="BF152" s="180">
        <f>IF(N152="snížená",J152,0)</f>
        <v>0</v>
      </c>
      <c r="BG152" s="180">
        <f>IF(N152="zákl. přenesená",J152,0)</f>
        <v>0</v>
      </c>
      <c r="BH152" s="180">
        <f>IF(N152="sníž. přenesená",J152,0)</f>
        <v>0</v>
      </c>
      <c r="BI152" s="180">
        <f>IF(N152="nulová",J152,0)</f>
        <v>0</v>
      </c>
      <c r="BJ152" s="14" t="s">
        <v>80</v>
      </c>
      <c r="BK152" s="180">
        <f>ROUND(I152*H152,2)</f>
        <v>0</v>
      </c>
      <c r="BL152" s="14" t="s">
        <v>268</v>
      </c>
      <c r="BM152" s="179" t="s">
        <v>1232</v>
      </c>
    </row>
    <row r="153" spans="1:65" s="2" customFormat="1" ht="19.5">
      <c r="A153" s="31"/>
      <c r="B153" s="32"/>
      <c r="C153" s="33"/>
      <c r="D153" s="181" t="s">
        <v>188</v>
      </c>
      <c r="E153" s="33"/>
      <c r="F153" s="182" t="s">
        <v>1231</v>
      </c>
      <c r="G153" s="33"/>
      <c r="H153" s="33"/>
      <c r="I153" s="183"/>
      <c r="J153" s="33"/>
      <c r="K153" s="33"/>
      <c r="L153" s="36"/>
      <c r="M153" s="184"/>
      <c r="N153" s="185"/>
      <c r="O153" s="68"/>
      <c r="P153" s="68"/>
      <c r="Q153" s="68"/>
      <c r="R153" s="68"/>
      <c r="S153" s="68"/>
      <c r="T153" s="69"/>
      <c r="U153" s="31"/>
      <c r="V153" s="31"/>
      <c r="W153" s="31"/>
      <c r="X153" s="31"/>
      <c r="Y153" s="31"/>
      <c r="Z153" s="31"/>
      <c r="AA153" s="31"/>
      <c r="AB153" s="31"/>
      <c r="AC153" s="31"/>
      <c r="AD153" s="31"/>
      <c r="AE153" s="31"/>
      <c r="AT153" s="14" t="s">
        <v>188</v>
      </c>
      <c r="AU153" s="14" t="s">
        <v>82</v>
      </c>
    </row>
    <row r="154" spans="1:65" s="11" customFormat="1" ht="25.9" customHeight="1">
      <c r="B154" s="186"/>
      <c r="C154" s="187"/>
      <c r="D154" s="188" t="s">
        <v>72</v>
      </c>
      <c r="E154" s="189" t="s">
        <v>257</v>
      </c>
      <c r="F154" s="189" t="s">
        <v>258</v>
      </c>
      <c r="G154" s="187"/>
      <c r="H154" s="187"/>
      <c r="I154" s="190"/>
      <c r="J154" s="191">
        <f>BK154</f>
        <v>0</v>
      </c>
      <c r="K154" s="187"/>
      <c r="L154" s="192"/>
      <c r="M154" s="193"/>
      <c r="N154" s="194"/>
      <c r="O154" s="194"/>
      <c r="P154" s="195">
        <f>SUM(P155:P190)</f>
        <v>0</v>
      </c>
      <c r="Q154" s="194"/>
      <c r="R154" s="195">
        <f>SUM(R155:R190)</f>
        <v>0</v>
      </c>
      <c r="S154" s="194"/>
      <c r="T154" s="196">
        <f>SUM(T155:T190)</f>
        <v>0</v>
      </c>
      <c r="AR154" s="197" t="s">
        <v>186</v>
      </c>
      <c r="AT154" s="198" t="s">
        <v>72</v>
      </c>
      <c r="AU154" s="198" t="s">
        <v>73</v>
      </c>
      <c r="AY154" s="197" t="s">
        <v>185</v>
      </c>
      <c r="BK154" s="199">
        <f>SUM(BK155:BK190)</f>
        <v>0</v>
      </c>
    </row>
    <row r="155" spans="1:65" s="2" customFormat="1" ht="16.5" customHeight="1">
      <c r="A155" s="31"/>
      <c r="B155" s="32"/>
      <c r="C155" s="200" t="s">
        <v>325</v>
      </c>
      <c r="D155" s="200" t="s">
        <v>260</v>
      </c>
      <c r="E155" s="201" t="s">
        <v>261</v>
      </c>
      <c r="F155" s="202" t="s">
        <v>262</v>
      </c>
      <c r="G155" s="203" t="s">
        <v>263</v>
      </c>
      <c r="H155" s="204">
        <v>32</v>
      </c>
      <c r="I155" s="205"/>
      <c r="J155" s="206">
        <f>ROUND(I155*H155,2)</f>
        <v>0</v>
      </c>
      <c r="K155" s="202" t="s">
        <v>183</v>
      </c>
      <c r="L155" s="36"/>
      <c r="M155" s="207" t="s">
        <v>1</v>
      </c>
      <c r="N155" s="208" t="s">
        <v>38</v>
      </c>
      <c r="O155" s="68"/>
      <c r="P155" s="177">
        <f>O155*H155</f>
        <v>0</v>
      </c>
      <c r="Q155" s="177">
        <v>0</v>
      </c>
      <c r="R155" s="177">
        <f>Q155*H155</f>
        <v>0</v>
      </c>
      <c r="S155" s="177">
        <v>0</v>
      </c>
      <c r="T155" s="178">
        <f>S155*H155</f>
        <v>0</v>
      </c>
      <c r="U155" s="31"/>
      <c r="V155" s="31"/>
      <c r="W155" s="31"/>
      <c r="X155" s="31"/>
      <c r="Y155" s="31"/>
      <c r="Z155" s="31"/>
      <c r="AA155" s="31"/>
      <c r="AB155" s="31"/>
      <c r="AC155" s="31"/>
      <c r="AD155" s="31"/>
      <c r="AE155" s="31"/>
      <c r="AR155" s="179" t="s">
        <v>80</v>
      </c>
      <c r="AT155" s="179" t="s">
        <v>260</v>
      </c>
      <c r="AU155" s="179" t="s">
        <v>80</v>
      </c>
      <c r="AY155" s="14" t="s">
        <v>185</v>
      </c>
      <c r="BE155" s="180">
        <f>IF(N155="základní",J155,0)</f>
        <v>0</v>
      </c>
      <c r="BF155" s="180">
        <f>IF(N155="snížená",J155,0)</f>
        <v>0</v>
      </c>
      <c r="BG155" s="180">
        <f>IF(N155="zákl. přenesená",J155,0)</f>
        <v>0</v>
      </c>
      <c r="BH155" s="180">
        <f>IF(N155="sníž. přenesená",J155,0)</f>
        <v>0</v>
      </c>
      <c r="BI155" s="180">
        <f>IF(N155="nulová",J155,0)</f>
        <v>0</v>
      </c>
      <c r="BJ155" s="14" t="s">
        <v>80</v>
      </c>
      <c r="BK155" s="180">
        <f>ROUND(I155*H155,2)</f>
        <v>0</v>
      </c>
      <c r="BL155" s="14" t="s">
        <v>80</v>
      </c>
      <c r="BM155" s="179" t="s">
        <v>1233</v>
      </c>
    </row>
    <row r="156" spans="1:65" s="2" customFormat="1" ht="29.25">
      <c r="A156" s="31"/>
      <c r="B156" s="32"/>
      <c r="C156" s="33"/>
      <c r="D156" s="181" t="s">
        <v>188</v>
      </c>
      <c r="E156" s="33"/>
      <c r="F156" s="182" t="s">
        <v>265</v>
      </c>
      <c r="G156" s="33"/>
      <c r="H156" s="33"/>
      <c r="I156" s="183"/>
      <c r="J156" s="33"/>
      <c r="K156" s="33"/>
      <c r="L156" s="36"/>
      <c r="M156" s="184"/>
      <c r="N156" s="185"/>
      <c r="O156" s="68"/>
      <c r="P156" s="68"/>
      <c r="Q156" s="68"/>
      <c r="R156" s="68"/>
      <c r="S156" s="68"/>
      <c r="T156" s="69"/>
      <c r="U156" s="31"/>
      <c r="V156" s="31"/>
      <c r="W156" s="31"/>
      <c r="X156" s="31"/>
      <c r="Y156" s="31"/>
      <c r="Z156" s="31"/>
      <c r="AA156" s="31"/>
      <c r="AB156" s="31"/>
      <c r="AC156" s="31"/>
      <c r="AD156" s="31"/>
      <c r="AE156" s="31"/>
      <c r="AT156" s="14" t="s">
        <v>188</v>
      </c>
      <c r="AU156" s="14" t="s">
        <v>80</v>
      </c>
    </row>
    <row r="157" spans="1:65" s="2" customFormat="1" ht="36">
      <c r="A157" s="31"/>
      <c r="B157" s="32"/>
      <c r="C157" s="200" t="s">
        <v>245</v>
      </c>
      <c r="D157" s="200" t="s">
        <v>260</v>
      </c>
      <c r="E157" s="201" t="s">
        <v>1234</v>
      </c>
      <c r="F157" s="202" t="s">
        <v>1235</v>
      </c>
      <c r="G157" s="203" t="s">
        <v>182</v>
      </c>
      <c r="H157" s="204">
        <v>3</v>
      </c>
      <c r="I157" s="205"/>
      <c r="J157" s="206">
        <f>ROUND(I157*H157,2)</f>
        <v>0</v>
      </c>
      <c r="K157" s="202" t="s">
        <v>1196</v>
      </c>
      <c r="L157" s="36"/>
      <c r="M157" s="207" t="s">
        <v>1</v>
      </c>
      <c r="N157" s="208" t="s">
        <v>38</v>
      </c>
      <c r="O157" s="68"/>
      <c r="P157" s="177">
        <f>O157*H157</f>
        <v>0</v>
      </c>
      <c r="Q157" s="177">
        <v>0</v>
      </c>
      <c r="R157" s="177">
        <f>Q157*H157</f>
        <v>0</v>
      </c>
      <c r="S157" s="177">
        <v>0</v>
      </c>
      <c r="T157" s="178">
        <f>S157*H157</f>
        <v>0</v>
      </c>
      <c r="U157" s="31"/>
      <c r="V157" s="31"/>
      <c r="W157" s="31"/>
      <c r="X157" s="31"/>
      <c r="Y157" s="31"/>
      <c r="Z157" s="31"/>
      <c r="AA157" s="31"/>
      <c r="AB157" s="31"/>
      <c r="AC157" s="31"/>
      <c r="AD157" s="31"/>
      <c r="AE157" s="31"/>
      <c r="AR157" s="179" t="s">
        <v>80</v>
      </c>
      <c r="AT157" s="179" t="s">
        <v>260</v>
      </c>
      <c r="AU157" s="179" t="s">
        <v>80</v>
      </c>
      <c r="AY157" s="14" t="s">
        <v>185</v>
      </c>
      <c r="BE157" s="180">
        <f>IF(N157="základní",J157,0)</f>
        <v>0</v>
      </c>
      <c r="BF157" s="180">
        <f>IF(N157="snížená",J157,0)</f>
        <v>0</v>
      </c>
      <c r="BG157" s="180">
        <f>IF(N157="zákl. přenesená",J157,0)</f>
        <v>0</v>
      </c>
      <c r="BH157" s="180">
        <f>IF(N157="sníž. přenesená",J157,0)</f>
        <v>0</v>
      </c>
      <c r="BI157" s="180">
        <f>IF(N157="nulová",J157,0)</f>
        <v>0</v>
      </c>
      <c r="BJ157" s="14" t="s">
        <v>80</v>
      </c>
      <c r="BK157" s="180">
        <f>ROUND(I157*H157,2)</f>
        <v>0</v>
      </c>
      <c r="BL157" s="14" t="s">
        <v>80</v>
      </c>
      <c r="BM157" s="179" t="s">
        <v>1236</v>
      </c>
    </row>
    <row r="158" spans="1:65" s="2" customFormat="1" ht="19.5">
      <c r="A158" s="31"/>
      <c r="B158" s="32"/>
      <c r="C158" s="33"/>
      <c r="D158" s="181" t="s">
        <v>188</v>
      </c>
      <c r="E158" s="33"/>
      <c r="F158" s="182" t="s">
        <v>1235</v>
      </c>
      <c r="G158" s="33"/>
      <c r="H158" s="33"/>
      <c r="I158" s="183"/>
      <c r="J158" s="33"/>
      <c r="K158" s="33"/>
      <c r="L158" s="36"/>
      <c r="M158" s="184"/>
      <c r="N158" s="185"/>
      <c r="O158" s="68"/>
      <c r="P158" s="68"/>
      <c r="Q158" s="68"/>
      <c r="R158" s="68"/>
      <c r="S158" s="68"/>
      <c r="T158" s="69"/>
      <c r="U158" s="31"/>
      <c r="V158" s="31"/>
      <c r="W158" s="31"/>
      <c r="X158" s="31"/>
      <c r="Y158" s="31"/>
      <c r="Z158" s="31"/>
      <c r="AA158" s="31"/>
      <c r="AB158" s="31"/>
      <c r="AC158" s="31"/>
      <c r="AD158" s="31"/>
      <c r="AE158" s="31"/>
      <c r="AT158" s="14" t="s">
        <v>188</v>
      </c>
      <c r="AU158" s="14" t="s">
        <v>80</v>
      </c>
    </row>
    <row r="159" spans="1:65" s="2" customFormat="1" ht="16.5" customHeight="1">
      <c r="A159" s="31"/>
      <c r="B159" s="32"/>
      <c r="C159" s="200" t="s">
        <v>249</v>
      </c>
      <c r="D159" s="200" t="s">
        <v>260</v>
      </c>
      <c r="E159" s="201" t="s">
        <v>1237</v>
      </c>
      <c r="F159" s="202" t="s">
        <v>1238</v>
      </c>
      <c r="G159" s="203" t="s">
        <v>182</v>
      </c>
      <c r="H159" s="204">
        <v>3</v>
      </c>
      <c r="I159" s="205"/>
      <c r="J159" s="206">
        <f>ROUND(I159*H159,2)</f>
        <v>0</v>
      </c>
      <c r="K159" s="202" t="s">
        <v>1196</v>
      </c>
      <c r="L159" s="36"/>
      <c r="M159" s="207" t="s">
        <v>1</v>
      </c>
      <c r="N159" s="208" t="s">
        <v>38</v>
      </c>
      <c r="O159" s="68"/>
      <c r="P159" s="177">
        <f>O159*H159</f>
        <v>0</v>
      </c>
      <c r="Q159" s="177">
        <v>0</v>
      </c>
      <c r="R159" s="177">
        <f>Q159*H159</f>
        <v>0</v>
      </c>
      <c r="S159" s="177">
        <v>0</v>
      </c>
      <c r="T159" s="178">
        <f>S159*H159</f>
        <v>0</v>
      </c>
      <c r="U159" s="31"/>
      <c r="V159" s="31"/>
      <c r="W159" s="31"/>
      <c r="X159" s="31"/>
      <c r="Y159" s="31"/>
      <c r="Z159" s="31"/>
      <c r="AA159" s="31"/>
      <c r="AB159" s="31"/>
      <c r="AC159" s="31"/>
      <c r="AD159" s="31"/>
      <c r="AE159" s="31"/>
      <c r="AR159" s="179" t="s">
        <v>80</v>
      </c>
      <c r="AT159" s="179" t="s">
        <v>260</v>
      </c>
      <c r="AU159" s="179" t="s">
        <v>80</v>
      </c>
      <c r="AY159" s="14" t="s">
        <v>185</v>
      </c>
      <c r="BE159" s="180">
        <f>IF(N159="základní",J159,0)</f>
        <v>0</v>
      </c>
      <c r="BF159" s="180">
        <f>IF(N159="snížená",J159,0)</f>
        <v>0</v>
      </c>
      <c r="BG159" s="180">
        <f>IF(N159="zákl. přenesená",J159,0)</f>
        <v>0</v>
      </c>
      <c r="BH159" s="180">
        <f>IF(N159="sníž. přenesená",J159,0)</f>
        <v>0</v>
      </c>
      <c r="BI159" s="180">
        <f>IF(N159="nulová",J159,0)</f>
        <v>0</v>
      </c>
      <c r="BJ159" s="14" t="s">
        <v>80</v>
      </c>
      <c r="BK159" s="180">
        <f>ROUND(I159*H159,2)</f>
        <v>0</v>
      </c>
      <c r="BL159" s="14" t="s">
        <v>80</v>
      </c>
      <c r="BM159" s="179" t="s">
        <v>1239</v>
      </c>
    </row>
    <row r="160" spans="1:65" s="2" customFormat="1" ht="11.25">
      <c r="A160" s="31"/>
      <c r="B160" s="32"/>
      <c r="C160" s="33"/>
      <c r="D160" s="181" t="s">
        <v>188</v>
      </c>
      <c r="E160" s="33"/>
      <c r="F160" s="182" t="s">
        <v>1238</v>
      </c>
      <c r="G160" s="33"/>
      <c r="H160" s="33"/>
      <c r="I160" s="183"/>
      <c r="J160" s="33"/>
      <c r="K160" s="33"/>
      <c r="L160" s="36"/>
      <c r="M160" s="184"/>
      <c r="N160" s="185"/>
      <c r="O160" s="68"/>
      <c r="P160" s="68"/>
      <c r="Q160" s="68"/>
      <c r="R160" s="68"/>
      <c r="S160" s="68"/>
      <c r="T160" s="69"/>
      <c r="U160" s="31"/>
      <c r="V160" s="31"/>
      <c r="W160" s="31"/>
      <c r="X160" s="31"/>
      <c r="Y160" s="31"/>
      <c r="Z160" s="31"/>
      <c r="AA160" s="31"/>
      <c r="AB160" s="31"/>
      <c r="AC160" s="31"/>
      <c r="AD160" s="31"/>
      <c r="AE160" s="31"/>
      <c r="AT160" s="14" t="s">
        <v>188</v>
      </c>
      <c r="AU160" s="14" t="s">
        <v>80</v>
      </c>
    </row>
    <row r="161" spans="1:65" s="2" customFormat="1" ht="44.25" customHeight="1">
      <c r="A161" s="31"/>
      <c r="B161" s="32"/>
      <c r="C161" s="200" t="s">
        <v>253</v>
      </c>
      <c r="D161" s="200" t="s">
        <v>260</v>
      </c>
      <c r="E161" s="201" t="s">
        <v>1104</v>
      </c>
      <c r="F161" s="202" t="s">
        <v>1107</v>
      </c>
      <c r="G161" s="203" t="s">
        <v>182</v>
      </c>
      <c r="H161" s="204">
        <v>12</v>
      </c>
      <c r="I161" s="205"/>
      <c r="J161" s="206">
        <f>ROUND(I161*H161,2)</f>
        <v>0</v>
      </c>
      <c r="K161" s="202" t="s">
        <v>1</v>
      </c>
      <c r="L161" s="36"/>
      <c r="M161" s="207" t="s">
        <v>1</v>
      </c>
      <c r="N161" s="208" t="s">
        <v>38</v>
      </c>
      <c r="O161" s="68"/>
      <c r="P161" s="177">
        <f>O161*H161</f>
        <v>0</v>
      </c>
      <c r="Q161" s="177">
        <v>0</v>
      </c>
      <c r="R161" s="177">
        <f>Q161*H161</f>
        <v>0</v>
      </c>
      <c r="S161" s="177">
        <v>0</v>
      </c>
      <c r="T161" s="178">
        <f>S161*H161</f>
        <v>0</v>
      </c>
      <c r="U161" s="31"/>
      <c r="V161" s="31"/>
      <c r="W161" s="31"/>
      <c r="X161" s="31"/>
      <c r="Y161" s="31"/>
      <c r="Z161" s="31"/>
      <c r="AA161" s="31"/>
      <c r="AB161" s="31"/>
      <c r="AC161" s="31"/>
      <c r="AD161" s="31"/>
      <c r="AE161" s="31"/>
      <c r="AR161" s="179" t="s">
        <v>80</v>
      </c>
      <c r="AT161" s="179" t="s">
        <v>260</v>
      </c>
      <c r="AU161" s="179" t="s">
        <v>80</v>
      </c>
      <c r="AY161" s="14" t="s">
        <v>185</v>
      </c>
      <c r="BE161" s="180">
        <f>IF(N161="základní",J161,0)</f>
        <v>0</v>
      </c>
      <c r="BF161" s="180">
        <f>IF(N161="snížená",J161,0)</f>
        <v>0</v>
      </c>
      <c r="BG161" s="180">
        <f>IF(N161="zákl. přenesená",J161,0)</f>
        <v>0</v>
      </c>
      <c r="BH161" s="180">
        <f>IF(N161="sníž. přenesená",J161,0)</f>
        <v>0</v>
      </c>
      <c r="BI161" s="180">
        <f>IF(N161="nulová",J161,0)</f>
        <v>0</v>
      </c>
      <c r="BJ161" s="14" t="s">
        <v>80</v>
      </c>
      <c r="BK161" s="180">
        <f>ROUND(I161*H161,2)</f>
        <v>0</v>
      </c>
      <c r="BL161" s="14" t="s">
        <v>80</v>
      </c>
      <c r="BM161" s="179" t="s">
        <v>1240</v>
      </c>
    </row>
    <row r="162" spans="1:65" s="2" customFormat="1" ht="29.25">
      <c r="A162" s="31"/>
      <c r="B162" s="32"/>
      <c r="C162" s="33"/>
      <c r="D162" s="181" t="s">
        <v>188</v>
      </c>
      <c r="E162" s="33"/>
      <c r="F162" s="182" t="s">
        <v>1107</v>
      </c>
      <c r="G162" s="33"/>
      <c r="H162" s="33"/>
      <c r="I162" s="183"/>
      <c r="J162" s="33"/>
      <c r="K162" s="33"/>
      <c r="L162" s="36"/>
      <c r="M162" s="184"/>
      <c r="N162" s="185"/>
      <c r="O162" s="68"/>
      <c r="P162" s="68"/>
      <c r="Q162" s="68"/>
      <c r="R162" s="68"/>
      <c r="S162" s="68"/>
      <c r="T162" s="69"/>
      <c r="U162" s="31"/>
      <c r="V162" s="31"/>
      <c r="W162" s="31"/>
      <c r="X162" s="31"/>
      <c r="Y162" s="31"/>
      <c r="Z162" s="31"/>
      <c r="AA162" s="31"/>
      <c r="AB162" s="31"/>
      <c r="AC162" s="31"/>
      <c r="AD162" s="31"/>
      <c r="AE162" s="31"/>
      <c r="AT162" s="14" t="s">
        <v>188</v>
      </c>
      <c r="AU162" s="14" t="s">
        <v>80</v>
      </c>
    </row>
    <row r="163" spans="1:65" s="2" customFormat="1" ht="16.5" customHeight="1">
      <c r="A163" s="31"/>
      <c r="B163" s="32"/>
      <c r="C163" s="200" t="s">
        <v>259</v>
      </c>
      <c r="D163" s="200" t="s">
        <v>260</v>
      </c>
      <c r="E163" s="201" t="s">
        <v>1241</v>
      </c>
      <c r="F163" s="202" t="s">
        <v>1242</v>
      </c>
      <c r="G163" s="203" t="s">
        <v>182</v>
      </c>
      <c r="H163" s="204">
        <v>3</v>
      </c>
      <c r="I163" s="205"/>
      <c r="J163" s="206">
        <f>ROUND(I163*H163,2)</f>
        <v>0</v>
      </c>
      <c r="K163" s="202" t="s">
        <v>1196</v>
      </c>
      <c r="L163" s="36"/>
      <c r="M163" s="207" t="s">
        <v>1</v>
      </c>
      <c r="N163" s="208" t="s">
        <v>38</v>
      </c>
      <c r="O163" s="68"/>
      <c r="P163" s="177">
        <f>O163*H163</f>
        <v>0</v>
      </c>
      <c r="Q163" s="177">
        <v>0</v>
      </c>
      <c r="R163" s="177">
        <f>Q163*H163</f>
        <v>0</v>
      </c>
      <c r="S163" s="177">
        <v>0</v>
      </c>
      <c r="T163" s="178">
        <f>S163*H163</f>
        <v>0</v>
      </c>
      <c r="U163" s="31"/>
      <c r="V163" s="31"/>
      <c r="W163" s="31"/>
      <c r="X163" s="31"/>
      <c r="Y163" s="31"/>
      <c r="Z163" s="31"/>
      <c r="AA163" s="31"/>
      <c r="AB163" s="31"/>
      <c r="AC163" s="31"/>
      <c r="AD163" s="31"/>
      <c r="AE163" s="31"/>
      <c r="AR163" s="179" t="s">
        <v>80</v>
      </c>
      <c r="AT163" s="179" t="s">
        <v>260</v>
      </c>
      <c r="AU163" s="179" t="s">
        <v>80</v>
      </c>
      <c r="AY163" s="14" t="s">
        <v>185</v>
      </c>
      <c r="BE163" s="180">
        <f>IF(N163="základní",J163,0)</f>
        <v>0</v>
      </c>
      <c r="BF163" s="180">
        <f>IF(N163="snížená",J163,0)</f>
        <v>0</v>
      </c>
      <c r="BG163" s="180">
        <f>IF(N163="zákl. přenesená",J163,0)</f>
        <v>0</v>
      </c>
      <c r="BH163" s="180">
        <f>IF(N163="sníž. přenesená",J163,0)</f>
        <v>0</v>
      </c>
      <c r="BI163" s="180">
        <f>IF(N163="nulová",J163,0)</f>
        <v>0</v>
      </c>
      <c r="BJ163" s="14" t="s">
        <v>80</v>
      </c>
      <c r="BK163" s="180">
        <f>ROUND(I163*H163,2)</f>
        <v>0</v>
      </c>
      <c r="BL163" s="14" t="s">
        <v>80</v>
      </c>
      <c r="BM163" s="179" t="s">
        <v>1243</v>
      </c>
    </row>
    <row r="164" spans="1:65" s="2" customFormat="1" ht="19.5">
      <c r="A164" s="31"/>
      <c r="B164" s="32"/>
      <c r="C164" s="33"/>
      <c r="D164" s="181" t="s">
        <v>188</v>
      </c>
      <c r="E164" s="33"/>
      <c r="F164" s="182" t="s">
        <v>1244</v>
      </c>
      <c r="G164" s="33"/>
      <c r="H164" s="33"/>
      <c r="I164" s="183"/>
      <c r="J164" s="33"/>
      <c r="K164" s="33"/>
      <c r="L164" s="36"/>
      <c r="M164" s="184"/>
      <c r="N164" s="185"/>
      <c r="O164" s="68"/>
      <c r="P164" s="68"/>
      <c r="Q164" s="68"/>
      <c r="R164" s="68"/>
      <c r="S164" s="68"/>
      <c r="T164" s="69"/>
      <c r="U164" s="31"/>
      <c r="V164" s="31"/>
      <c r="W164" s="31"/>
      <c r="X164" s="31"/>
      <c r="Y164" s="31"/>
      <c r="Z164" s="31"/>
      <c r="AA164" s="31"/>
      <c r="AB164" s="31"/>
      <c r="AC164" s="31"/>
      <c r="AD164" s="31"/>
      <c r="AE164" s="31"/>
      <c r="AT164" s="14" t="s">
        <v>188</v>
      </c>
      <c r="AU164" s="14" t="s">
        <v>80</v>
      </c>
    </row>
    <row r="165" spans="1:65" s="2" customFormat="1" ht="16.5" customHeight="1">
      <c r="A165" s="31"/>
      <c r="B165" s="32"/>
      <c r="C165" s="200" t="s">
        <v>7</v>
      </c>
      <c r="D165" s="200" t="s">
        <v>260</v>
      </c>
      <c r="E165" s="201" t="s">
        <v>1245</v>
      </c>
      <c r="F165" s="202" t="s">
        <v>1246</v>
      </c>
      <c r="G165" s="203" t="s">
        <v>182</v>
      </c>
      <c r="H165" s="204">
        <v>3</v>
      </c>
      <c r="I165" s="205"/>
      <c r="J165" s="206">
        <f>ROUND(I165*H165,2)</f>
        <v>0</v>
      </c>
      <c r="K165" s="202" t="s">
        <v>1196</v>
      </c>
      <c r="L165" s="36"/>
      <c r="M165" s="207" t="s">
        <v>1</v>
      </c>
      <c r="N165" s="208" t="s">
        <v>38</v>
      </c>
      <c r="O165" s="68"/>
      <c r="P165" s="177">
        <f>O165*H165</f>
        <v>0</v>
      </c>
      <c r="Q165" s="177">
        <v>0</v>
      </c>
      <c r="R165" s="177">
        <f>Q165*H165</f>
        <v>0</v>
      </c>
      <c r="S165" s="177">
        <v>0</v>
      </c>
      <c r="T165" s="178">
        <f>S165*H165</f>
        <v>0</v>
      </c>
      <c r="U165" s="31"/>
      <c r="V165" s="31"/>
      <c r="W165" s="31"/>
      <c r="X165" s="31"/>
      <c r="Y165" s="31"/>
      <c r="Z165" s="31"/>
      <c r="AA165" s="31"/>
      <c r="AB165" s="31"/>
      <c r="AC165" s="31"/>
      <c r="AD165" s="31"/>
      <c r="AE165" s="31"/>
      <c r="AR165" s="179" t="s">
        <v>80</v>
      </c>
      <c r="AT165" s="179" t="s">
        <v>260</v>
      </c>
      <c r="AU165" s="179" t="s">
        <v>80</v>
      </c>
      <c r="AY165" s="14" t="s">
        <v>185</v>
      </c>
      <c r="BE165" s="180">
        <f>IF(N165="základní",J165,0)</f>
        <v>0</v>
      </c>
      <c r="BF165" s="180">
        <f>IF(N165="snížená",J165,0)</f>
        <v>0</v>
      </c>
      <c r="BG165" s="180">
        <f>IF(N165="zákl. přenesená",J165,0)</f>
        <v>0</v>
      </c>
      <c r="BH165" s="180">
        <f>IF(N165="sníž. přenesená",J165,0)</f>
        <v>0</v>
      </c>
      <c r="BI165" s="180">
        <f>IF(N165="nulová",J165,0)</f>
        <v>0</v>
      </c>
      <c r="BJ165" s="14" t="s">
        <v>80</v>
      </c>
      <c r="BK165" s="180">
        <f>ROUND(I165*H165,2)</f>
        <v>0</v>
      </c>
      <c r="BL165" s="14" t="s">
        <v>80</v>
      </c>
      <c r="BM165" s="179" t="s">
        <v>1247</v>
      </c>
    </row>
    <row r="166" spans="1:65" s="2" customFormat="1" ht="11.25">
      <c r="A166" s="31"/>
      <c r="B166" s="32"/>
      <c r="C166" s="33"/>
      <c r="D166" s="181" t="s">
        <v>188</v>
      </c>
      <c r="E166" s="33"/>
      <c r="F166" s="182" t="s">
        <v>1246</v>
      </c>
      <c r="G166" s="33"/>
      <c r="H166" s="33"/>
      <c r="I166" s="183"/>
      <c r="J166" s="33"/>
      <c r="K166" s="33"/>
      <c r="L166" s="36"/>
      <c r="M166" s="184"/>
      <c r="N166" s="185"/>
      <c r="O166" s="68"/>
      <c r="P166" s="68"/>
      <c r="Q166" s="68"/>
      <c r="R166" s="68"/>
      <c r="S166" s="68"/>
      <c r="T166" s="69"/>
      <c r="U166" s="31"/>
      <c r="V166" s="31"/>
      <c r="W166" s="31"/>
      <c r="X166" s="31"/>
      <c r="Y166" s="31"/>
      <c r="Z166" s="31"/>
      <c r="AA166" s="31"/>
      <c r="AB166" s="31"/>
      <c r="AC166" s="31"/>
      <c r="AD166" s="31"/>
      <c r="AE166" s="31"/>
      <c r="AT166" s="14" t="s">
        <v>188</v>
      </c>
      <c r="AU166" s="14" t="s">
        <v>80</v>
      </c>
    </row>
    <row r="167" spans="1:65" s="2" customFormat="1" ht="24">
      <c r="A167" s="31"/>
      <c r="B167" s="32"/>
      <c r="C167" s="200" t="s">
        <v>282</v>
      </c>
      <c r="D167" s="200" t="s">
        <v>260</v>
      </c>
      <c r="E167" s="201" t="s">
        <v>1248</v>
      </c>
      <c r="F167" s="202" t="s">
        <v>1249</v>
      </c>
      <c r="G167" s="203" t="s">
        <v>305</v>
      </c>
      <c r="H167" s="204">
        <v>990</v>
      </c>
      <c r="I167" s="205"/>
      <c r="J167" s="206">
        <f>ROUND(I167*H167,2)</f>
        <v>0</v>
      </c>
      <c r="K167" s="202" t="s">
        <v>183</v>
      </c>
      <c r="L167" s="36"/>
      <c r="M167" s="207" t="s">
        <v>1</v>
      </c>
      <c r="N167" s="208" t="s">
        <v>38</v>
      </c>
      <c r="O167" s="68"/>
      <c r="P167" s="177">
        <f>O167*H167</f>
        <v>0</v>
      </c>
      <c r="Q167" s="177">
        <v>0</v>
      </c>
      <c r="R167" s="177">
        <f>Q167*H167</f>
        <v>0</v>
      </c>
      <c r="S167" s="177">
        <v>0</v>
      </c>
      <c r="T167" s="178">
        <f>S167*H167</f>
        <v>0</v>
      </c>
      <c r="U167" s="31"/>
      <c r="V167" s="31"/>
      <c r="W167" s="31"/>
      <c r="X167" s="31"/>
      <c r="Y167" s="31"/>
      <c r="Z167" s="31"/>
      <c r="AA167" s="31"/>
      <c r="AB167" s="31"/>
      <c r="AC167" s="31"/>
      <c r="AD167" s="31"/>
      <c r="AE167" s="31"/>
      <c r="AR167" s="179" t="s">
        <v>80</v>
      </c>
      <c r="AT167" s="179" t="s">
        <v>260</v>
      </c>
      <c r="AU167" s="179" t="s">
        <v>80</v>
      </c>
      <c r="AY167" s="14" t="s">
        <v>185</v>
      </c>
      <c r="BE167" s="180">
        <f>IF(N167="základní",J167,0)</f>
        <v>0</v>
      </c>
      <c r="BF167" s="180">
        <f>IF(N167="snížená",J167,0)</f>
        <v>0</v>
      </c>
      <c r="BG167" s="180">
        <f>IF(N167="zákl. přenesená",J167,0)</f>
        <v>0</v>
      </c>
      <c r="BH167" s="180">
        <f>IF(N167="sníž. přenesená",J167,0)</f>
        <v>0</v>
      </c>
      <c r="BI167" s="180">
        <f>IF(N167="nulová",J167,0)</f>
        <v>0</v>
      </c>
      <c r="BJ167" s="14" t="s">
        <v>80</v>
      </c>
      <c r="BK167" s="180">
        <f>ROUND(I167*H167,2)</f>
        <v>0</v>
      </c>
      <c r="BL167" s="14" t="s">
        <v>80</v>
      </c>
      <c r="BM167" s="179" t="s">
        <v>1250</v>
      </c>
    </row>
    <row r="168" spans="1:65" s="2" customFormat="1" ht="19.5">
      <c r="A168" s="31"/>
      <c r="B168" s="32"/>
      <c r="C168" s="33"/>
      <c r="D168" s="181" t="s">
        <v>188</v>
      </c>
      <c r="E168" s="33"/>
      <c r="F168" s="182" t="s">
        <v>1249</v>
      </c>
      <c r="G168" s="33"/>
      <c r="H168" s="33"/>
      <c r="I168" s="183"/>
      <c r="J168" s="33"/>
      <c r="K168" s="33"/>
      <c r="L168" s="36"/>
      <c r="M168" s="184"/>
      <c r="N168" s="185"/>
      <c r="O168" s="68"/>
      <c r="P168" s="68"/>
      <c r="Q168" s="68"/>
      <c r="R168" s="68"/>
      <c r="S168" s="68"/>
      <c r="T168" s="69"/>
      <c r="U168" s="31"/>
      <c r="V168" s="31"/>
      <c r="W168" s="31"/>
      <c r="X168" s="31"/>
      <c r="Y168" s="31"/>
      <c r="Z168" s="31"/>
      <c r="AA168" s="31"/>
      <c r="AB168" s="31"/>
      <c r="AC168" s="31"/>
      <c r="AD168" s="31"/>
      <c r="AE168" s="31"/>
      <c r="AT168" s="14" t="s">
        <v>188</v>
      </c>
      <c r="AU168" s="14" t="s">
        <v>80</v>
      </c>
    </row>
    <row r="169" spans="1:65" s="2" customFormat="1" ht="24">
      <c r="A169" s="31"/>
      <c r="B169" s="32"/>
      <c r="C169" s="200" t="s">
        <v>278</v>
      </c>
      <c r="D169" s="200" t="s">
        <v>260</v>
      </c>
      <c r="E169" s="201" t="s">
        <v>1123</v>
      </c>
      <c r="F169" s="202" t="s">
        <v>1124</v>
      </c>
      <c r="G169" s="203" t="s">
        <v>182</v>
      </c>
      <c r="H169" s="204">
        <v>330</v>
      </c>
      <c r="I169" s="205"/>
      <c r="J169" s="206">
        <f>ROUND(I169*H169,2)</f>
        <v>0</v>
      </c>
      <c r="K169" s="202" t="s">
        <v>1</v>
      </c>
      <c r="L169" s="36"/>
      <c r="M169" s="207" t="s">
        <v>1</v>
      </c>
      <c r="N169" s="208" t="s">
        <v>38</v>
      </c>
      <c r="O169" s="68"/>
      <c r="P169" s="177">
        <f>O169*H169</f>
        <v>0</v>
      </c>
      <c r="Q169" s="177">
        <v>0</v>
      </c>
      <c r="R169" s="177">
        <f>Q169*H169</f>
        <v>0</v>
      </c>
      <c r="S169" s="177">
        <v>0</v>
      </c>
      <c r="T169" s="178">
        <f>S169*H169</f>
        <v>0</v>
      </c>
      <c r="U169" s="31"/>
      <c r="V169" s="31"/>
      <c r="W169" s="31"/>
      <c r="X169" s="31"/>
      <c r="Y169" s="31"/>
      <c r="Z169" s="31"/>
      <c r="AA169" s="31"/>
      <c r="AB169" s="31"/>
      <c r="AC169" s="31"/>
      <c r="AD169" s="31"/>
      <c r="AE169" s="31"/>
      <c r="AR169" s="179" t="s">
        <v>80</v>
      </c>
      <c r="AT169" s="179" t="s">
        <v>260</v>
      </c>
      <c r="AU169" s="179" t="s">
        <v>80</v>
      </c>
      <c r="AY169" s="14" t="s">
        <v>185</v>
      </c>
      <c r="BE169" s="180">
        <f>IF(N169="základní",J169,0)</f>
        <v>0</v>
      </c>
      <c r="BF169" s="180">
        <f>IF(N169="snížená",J169,0)</f>
        <v>0</v>
      </c>
      <c r="BG169" s="180">
        <f>IF(N169="zákl. přenesená",J169,0)</f>
        <v>0</v>
      </c>
      <c r="BH169" s="180">
        <f>IF(N169="sníž. přenesená",J169,0)</f>
        <v>0</v>
      </c>
      <c r="BI169" s="180">
        <f>IF(N169="nulová",J169,0)</f>
        <v>0</v>
      </c>
      <c r="BJ169" s="14" t="s">
        <v>80</v>
      </c>
      <c r="BK169" s="180">
        <f>ROUND(I169*H169,2)</f>
        <v>0</v>
      </c>
      <c r="BL169" s="14" t="s">
        <v>80</v>
      </c>
      <c r="BM169" s="179" t="s">
        <v>1251</v>
      </c>
    </row>
    <row r="170" spans="1:65" s="2" customFormat="1" ht="11.25">
      <c r="A170" s="31"/>
      <c r="B170" s="32"/>
      <c r="C170" s="33"/>
      <c r="D170" s="181" t="s">
        <v>188</v>
      </c>
      <c r="E170" s="33"/>
      <c r="F170" s="182" t="s">
        <v>1124</v>
      </c>
      <c r="G170" s="33"/>
      <c r="H170" s="33"/>
      <c r="I170" s="183"/>
      <c r="J170" s="33"/>
      <c r="K170" s="33"/>
      <c r="L170" s="36"/>
      <c r="M170" s="184"/>
      <c r="N170" s="185"/>
      <c r="O170" s="68"/>
      <c r="P170" s="68"/>
      <c r="Q170" s="68"/>
      <c r="R170" s="68"/>
      <c r="S170" s="68"/>
      <c r="T170" s="69"/>
      <c r="U170" s="31"/>
      <c r="V170" s="31"/>
      <c r="W170" s="31"/>
      <c r="X170" s="31"/>
      <c r="Y170" s="31"/>
      <c r="Z170" s="31"/>
      <c r="AA170" s="31"/>
      <c r="AB170" s="31"/>
      <c r="AC170" s="31"/>
      <c r="AD170" s="31"/>
      <c r="AE170" s="31"/>
      <c r="AT170" s="14" t="s">
        <v>188</v>
      </c>
      <c r="AU170" s="14" t="s">
        <v>80</v>
      </c>
    </row>
    <row r="171" spans="1:65" s="2" customFormat="1" ht="24">
      <c r="A171" s="31"/>
      <c r="B171" s="32"/>
      <c r="C171" s="200" t="s">
        <v>288</v>
      </c>
      <c r="D171" s="200" t="s">
        <v>260</v>
      </c>
      <c r="E171" s="201" t="s">
        <v>1252</v>
      </c>
      <c r="F171" s="202" t="s">
        <v>1253</v>
      </c>
      <c r="G171" s="203" t="s">
        <v>182</v>
      </c>
      <c r="H171" s="204">
        <v>10</v>
      </c>
      <c r="I171" s="205"/>
      <c r="J171" s="206">
        <f>ROUND(I171*H171,2)</f>
        <v>0</v>
      </c>
      <c r="K171" s="202" t="s">
        <v>1</v>
      </c>
      <c r="L171" s="36"/>
      <c r="M171" s="207" t="s">
        <v>1</v>
      </c>
      <c r="N171" s="208" t="s">
        <v>38</v>
      </c>
      <c r="O171" s="68"/>
      <c r="P171" s="177">
        <f>O171*H171</f>
        <v>0</v>
      </c>
      <c r="Q171" s="177">
        <v>0</v>
      </c>
      <c r="R171" s="177">
        <f>Q171*H171</f>
        <v>0</v>
      </c>
      <c r="S171" s="177">
        <v>0</v>
      </c>
      <c r="T171" s="178">
        <f>S171*H171</f>
        <v>0</v>
      </c>
      <c r="U171" s="31"/>
      <c r="V171" s="31"/>
      <c r="W171" s="31"/>
      <c r="X171" s="31"/>
      <c r="Y171" s="31"/>
      <c r="Z171" s="31"/>
      <c r="AA171" s="31"/>
      <c r="AB171" s="31"/>
      <c r="AC171" s="31"/>
      <c r="AD171" s="31"/>
      <c r="AE171" s="31"/>
      <c r="AR171" s="179" t="s">
        <v>80</v>
      </c>
      <c r="AT171" s="179" t="s">
        <v>260</v>
      </c>
      <c r="AU171" s="179" t="s">
        <v>80</v>
      </c>
      <c r="AY171" s="14" t="s">
        <v>185</v>
      </c>
      <c r="BE171" s="180">
        <f>IF(N171="základní",J171,0)</f>
        <v>0</v>
      </c>
      <c r="BF171" s="180">
        <f>IF(N171="snížená",J171,0)</f>
        <v>0</v>
      </c>
      <c r="BG171" s="180">
        <f>IF(N171="zákl. přenesená",J171,0)</f>
        <v>0</v>
      </c>
      <c r="BH171" s="180">
        <f>IF(N171="sníž. přenesená",J171,0)</f>
        <v>0</v>
      </c>
      <c r="BI171" s="180">
        <f>IF(N171="nulová",J171,0)</f>
        <v>0</v>
      </c>
      <c r="BJ171" s="14" t="s">
        <v>80</v>
      </c>
      <c r="BK171" s="180">
        <f>ROUND(I171*H171,2)</f>
        <v>0</v>
      </c>
      <c r="BL171" s="14" t="s">
        <v>80</v>
      </c>
      <c r="BM171" s="179" t="s">
        <v>1254</v>
      </c>
    </row>
    <row r="172" spans="1:65" s="2" customFormat="1" ht="11.25">
      <c r="A172" s="31"/>
      <c r="B172" s="32"/>
      <c r="C172" s="33"/>
      <c r="D172" s="181" t="s">
        <v>188</v>
      </c>
      <c r="E172" s="33"/>
      <c r="F172" s="182" t="s">
        <v>1253</v>
      </c>
      <c r="G172" s="33"/>
      <c r="H172" s="33"/>
      <c r="I172" s="183"/>
      <c r="J172" s="33"/>
      <c r="K172" s="33"/>
      <c r="L172" s="36"/>
      <c r="M172" s="184"/>
      <c r="N172" s="185"/>
      <c r="O172" s="68"/>
      <c r="P172" s="68"/>
      <c r="Q172" s="68"/>
      <c r="R172" s="68"/>
      <c r="S172" s="68"/>
      <c r="T172" s="69"/>
      <c r="U172" s="31"/>
      <c r="V172" s="31"/>
      <c r="W172" s="31"/>
      <c r="X172" s="31"/>
      <c r="Y172" s="31"/>
      <c r="Z172" s="31"/>
      <c r="AA172" s="31"/>
      <c r="AB172" s="31"/>
      <c r="AC172" s="31"/>
      <c r="AD172" s="31"/>
      <c r="AE172" s="31"/>
      <c r="AT172" s="14" t="s">
        <v>188</v>
      </c>
      <c r="AU172" s="14" t="s">
        <v>80</v>
      </c>
    </row>
    <row r="173" spans="1:65" s="2" customFormat="1" ht="21.75" customHeight="1">
      <c r="A173" s="31"/>
      <c r="B173" s="32"/>
      <c r="C173" s="200" t="s">
        <v>292</v>
      </c>
      <c r="D173" s="200" t="s">
        <v>260</v>
      </c>
      <c r="E173" s="201" t="s">
        <v>1126</v>
      </c>
      <c r="F173" s="202" t="s">
        <v>1127</v>
      </c>
      <c r="G173" s="203" t="s">
        <v>305</v>
      </c>
      <c r="H173" s="204">
        <v>1320</v>
      </c>
      <c r="I173" s="205"/>
      <c r="J173" s="206">
        <f>ROUND(I173*H173,2)</f>
        <v>0</v>
      </c>
      <c r="K173" s="202" t="s">
        <v>1</v>
      </c>
      <c r="L173" s="36"/>
      <c r="M173" s="207" t="s">
        <v>1</v>
      </c>
      <c r="N173" s="208" t="s">
        <v>38</v>
      </c>
      <c r="O173" s="68"/>
      <c r="P173" s="177">
        <f>O173*H173</f>
        <v>0</v>
      </c>
      <c r="Q173" s="177">
        <v>0</v>
      </c>
      <c r="R173" s="177">
        <f>Q173*H173</f>
        <v>0</v>
      </c>
      <c r="S173" s="177">
        <v>0</v>
      </c>
      <c r="T173" s="178">
        <f>S173*H173</f>
        <v>0</v>
      </c>
      <c r="U173" s="31"/>
      <c r="V173" s="31"/>
      <c r="W173" s="31"/>
      <c r="X173" s="31"/>
      <c r="Y173" s="31"/>
      <c r="Z173" s="31"/>
      <c r="AA173" s="31"/>
      <c r="AB173" s="31"/>
      <c r="AC173" s="31"/>
      <c r="AD173" s="31"/>
      <c r="AE173" s="31"/>
      <c r="AR173" s="179" t="s">
        <v>80</v>
      </c>
      <c r="AT173" s="179" t="s">
        <v>260</v>
      </c>
      <c r="AU173" s="179" t="s">
        <v>80</v>
      </c>
      <c r="AY173" s="14" t="s">
        <v>185</v>
      </c>
      <c r="BE173" s="180">
        <f>IF(N173="základní",J173,0)</f>
        <v>0</v>
      </c>
      <c r="BF173" s="180">
        <f>IF(N173="snížená",J173,0)</f>
        <v>0</v>
      </c>
      <c r="BG173" s="180">
        <f>IF(N173="zákl. přenesená",J173,0)</f>
        <v>0</v>
      </c>
      <c r="BH173" s="180">
        <f>IF(N173="sníž. přenesená",J173,0)</f>
        <v>0</v>
      </c>
      <c r="BI173" s="180">
        <f>IF(N173="nulová",J173,0)</f>
        <v>0</v>
      </c>
      <c r="BJ173" s="14" t="s">
        <v>80</v>
      </c>
      <c r="BK173" s="180">
        <f>ROUND(I173*H173,2)</f>
        <v>0</v>
      </c>
      <c r="BL173" s="14" t="s">
        <v>80</v>
      </c>
      <c r="BM173" s="179" t="s">
        <v>1255</v>
      </c>
    </row>
    <row r="174" spans="1:65" s="2" customFormat="1" ht="11.25">
      <c r="A174" s="31"/>
      <c r="B174" s="32"/>
      <c r="C174" s="33"/>
      <c r="D174" s="181" t="s">
        <v>188</v>
      </c>
      <c r="E174" s="33"/>
      <c r="F174" s="182" t="s">
        <v>1127</v>
      </c>
      <c r="G174" s="33"/>
      <c r="H174" s="33"/>
      <c r="I174" s="183"/>
      <c r="J174" s="33"/>
      <c r="K174" s="33"/>
      <c r="L174" s="36"/>
      <c r="M174" s="184"/>
      <c r="N174" s="185"/>
      <c r="O174" s="68"/>
      <c r="P174" s="68"/>
      <c r="Q174" s="68"/>
      <c r="R174" s="68"/>
      <c r="S174" s="68"/>
      <c r="T174" s="69"/>
      <c r="U174" s="31"/>
      <c r="V174" s="31"/>
      <c r="W174" s="31"/>
      <c r="X174" s="31"/>
      <c r="Y174" s="31"/>
      <c r="Z174" s="31"/>
      <c r="AA174" s="31"/>
      <c r="AB174" s="31"/>
      <c r="AC174" s="31"/>
      <c r="AD174" s="31"/>
      <c r="AE174" s="31"/>
      <c r="AT174" s="14" t="s">
        <v>188</v>
      </c>
      <c r="AU174" s="14" t="s">
        <v>80</v>
      </c>
    </row>
    <row r="175" spans="1:65" s="2" customFormat="1" ht="36">
      <c r="A175" s="31"/>
      <c r="B175" s="32"/>
      <c r="C175" s="200" t="s">
        <v>297</v>
      </c>
      <c r="D175" s="200" t="s">
        <v>260</v>
      </c>
      <c r="E175" s="201" t="s">
        <v>1256</v>
      </c>
      <c r="F175" s="202" t="s">
        <v>1257</v>
      </c>
      <c r="G175" s="203" t="s">
        <v>182</v>
      </c>
      <c r="H175" s="204">
        <v>11</v>
      </c>
      <c r="I175" s="205"/>
      <c r="J175" s="206">
        <f>ROUND(I175*H175,2)</f>
        <v>0</v>
      </c>
      <c r="K175" s="202" t="s">
        <v>1</v>
      </c>
      <c r="L175" s="36"/>
      <c r="M175" s="207" t="s">
        <v>1</v>
      </c>
      <c r="N175" s="208" t="s">
        <v>38</v>
      </c>
      <c r="O175" s="68"/>
      <c r="P175" s="177">
        <f>O175*H175</f>
        <v>0</v>
      </c>
      <c r="Q175" s="177">
        <v>0</v>
      </c>
      <c r="R175" s="177">
        <f>Q175*H175</f>
        <v>0</v>
      </c>
      <c r="S175" s="177">
        <v>0</v>
      </c>
      <c r="T175" s="178">
        <f>S175*H175</f>
        <v>0</v>
      </c>
      <c r="U175" s="31"/>
      <c r="V175" s="31"/>
      <c r="W175" s="31"/>
      <c r="X175" s="31"/>
      <c r="Y175" s="31"/>
      <c r="Z175" s="31"/>
      <c r="AA175" s="31"/>
      <c r="AB175" s="31"/>
      <c r="AC175" s="31"/>
      <c r="AD175" s="31"/>
      <c r="AE175" s="31"/>
      <c r="AR175" s="179" t="s">
        <v>80</v>
      </c>
      <c r="AT175" s="179" t="s">
        <v>260</v>
      </c>
      <c r="AU175" s="179" t="s">
        <v>80</v>
      </c>
      <c r="AY175" s="14" t="s">
        <v>185</v>
      </c>
      <c r="BE175" s="180">
        <f>IF(N175="základní",J175,0)</f>
        <v>0</v>
      </c>
      <c r="BF175" s="180">
        <f>IF(N175="snížená",J175,0)</f>
        <v>0</v>
      </c>
      <c r="BG175" s="180">
        <f>IF(N175="zákl. přenesená",J175,0)</f>
        <v>0</v>
      </c>
      <c r="BH175" s="180">
        <f>IF(N175="sníž. přenesená",J175,0)</f>
        <v>0</v>
      </c>
      <c r="BI175" s="180">
        <f>IF(N175="nulová",J175,0)</f>
        <v>0</v>
      </c>
      <c r="BJ175" s="14" t="s">
        <v>80</v>
      </c>
      <c r="BK175" s="180">
        <f>ROUND(I175*H175,2)</f>
        <v>0</v>
      </c>
      <c r="BL175" s="14" t="s">
        <v>80</v>
      </c>
      <c r="BM175" s="179" t="s">
        <v>1258</v>
      </c>
    </row>
    <row r="176" spans="1:65" s="2" customFormat="1" ht="19.5">
      <c r="A176" s="31"/>
      <c r="B176" s="32"/>
      <c r="C176" s="33"/>
      <c r="D176" s="181" t="s">
        <v>188</v>
      </c>
      <c r="E176" s="33"/>
      <c r="F176" s="182" t="s">
        <v>1257</v>
      </c>
      <c r="G176" s="33"/>
      <c r="H176" s="33"/>
      <c r="I176" s="183"/>
      <c r="J176" s="33"/>
      <c r="K176" s="33"/>
      <c r="L176" s="36"/>
      <c r="M176" s="184"/>
      <c r="N176" s="185"/>
      <c r="O176" s="68"/>
      <c r="P176" s="68"/>
      <c r="Q176" s="68"/>
      <c r="R176" s="68"/>
      <c r="S176" s="68"/>
      <c r="T176" s="69"/>
      <c r="U176" s="31"/>
      <c r="V176" s="31"/>
      <c r="W176" s="31"/>
      <c r="X176" s="31"/>
      <c r="Y176" s="31"/>
      <c r="Z176" s="31"/>
      <c r="AA176" s="31"/>
      <c r="AB176" s="31"/>
      <c r="AC176" s="31"/>
      <c r="AD176" s="31"/>
      <c r="AE176" s="31"/>
      <c r="AT176" s="14" t="s">
        <v>188</v>
      </c>
      <c r="AU176" s="14" t="s">
        <v>80</v>
      </c>
    </row>
    <row r="177" spans="1:65" s="2" customFormat="1" ht="24">
      <c r="A177" s="31"/>
      <c r="B177" s="32"/>
      <c r="C177" s="200" t="s">
        <v>270</v>
      </c>
      <c r="D177" s="200" t="s">
        <v>260</v>
      </c>
      <c r="E177" s="201" t="s">
        <v>1259</v>
      </c>
      <c r="F177" s="202" t="s">
        <v>1260</v>
      </c>
      <c r="G177" s="203" t="s">
        <v>182</v>
      </c>
      <c r="H177" s="204">
        <v>5</v>
      </c>
      <c r="I177" s="205"/>
      <c r="J177" s="206">
        <f>ROUND(I177*H177,2)</f>
        <v>0</v>
      </c>
      <c r="K177" s="202" t="s">
        <v>1196</v>
      </c>
      <c r="L177" s="36"/>
      <c r="M177" s="207" t="s">
        <v>1</v>
      </c>
      <c r="N177" s="208" t="s">
        <v>38</v>
      </c>
      <c r="O177" s="68"/>
      <c r="P177" s="177">
        <f>O177*H177</f>
        <v>0</v>
      </c>
      <c r="Q177" s="177">
        <v>0</v>
      </c>
      <c r="R177" s="177">
        <f>Q177*H177</f>
        <v>0</v>
      </c>
      <c r="S177" s="177">
        <v>0</v>
      </c>
      <c r="T177" s="178">
        <f>S177*H177</f>
        <v>0</v>
      </c>
      <c r="U177" s="31"/>
      <c r="V177" s="31"/>
      <c r="W177" s="31"/>
      <c r="X177" s="31"/>
      <c r="Y177" s="31"/>
      <c r="Z177" s="31"/>
      <c r="AA177" s="31"/>
      <c r="AB177" s="31"/>
      <c r="AC177" s="31"/>
      <c r="AD177" s="31"/>
      <c r="AE177" s="31"/>
      <c r="AR177" s="179" t="s">
        <v>80</v>
      </c>
      <c r="AT177" s="179" t="s">
        <v>260</v>
      </c>
      <c r="AU177" s="179" t="s">
        <v>80</v>
      </c>
      <c r="AY177" s="14" t="s">
        <v>185</v>
      </c>
      <c r="BE177" s="180">
        <f>IF(N177="základní",J177,0)</f>
        <v>0</v>
      </c>
      <c r="BF177" s="180">
        <f>IF(N177="snížená",J177,0)</f>
        <v>0</v>
      </c>
      <c r="BG177" s="180">
        <f>IF(N177="zákl. přenesená",J177,0)</f>
        <v>0</v>
      </c>
      <c r="BH177" s="180">
        <f>IF(N177="sníž. přenesená",J177,0)</f>
        <v>0</v>
      </c>
      <c r="BI177" s="180">
        <f>IF(N177="nulová",J177,0)</f>
        <v>0</v>
      </c>
      <c r="BJ177" s="14" t="s">
        <v>80</v>
      </c>
      <c r="BK177" s="180">
        <f>ROUND(I177*H177,2)</f>
        <v>0</v>
      </c>
      <c r="BL177" s="14" t="s">
        <v>80</v>
      </c>
      <c r="BM177" s="179" t="s">
        <v>1261</v>
      </c>
    </row>
    <row r="178" spans="1:65" s="2" customFormat="1" ht="11.25">
      <c r="A178" s="31"/>
      <c r="B178" s="32"/>
      <c r="C178" s="33"/>
      <c r="D178" s="181" t="s">
        <v>188</v>
      </c>
      <c r="E178" s="33"/>
      <c r="F178" s="182" t="s">
        <v>1260</v>
      </c>
      <c r="G178" s="33"/>
      <c r="H178" s="33"/>
      <c r="I178" s="183"/>
      <c r="J178" s="33"/>
      <c r="K178" s="33"/>
      <c r="L178" s="36"/>
      <c r="M178" s="184"/>
      <c r="N178" s="185"/>
      <c r="O178" s="68"/>
      <c r="P178" s="68"/>
      <c r="Q178" s="68"/>
      <c r="R178" s="68"/>
      <c r="S178" s="68"/>
      <c r="T178" s="69"/>
      <c r="U178" s="31"/>
      <c r="V178" s="31"/>
      <c r="W178" s="31"/>
      <c r="X178" s="31"/>
      <c r="Y178" s="31"/>
      <c r="Z178" s="31"/>
      <c r="AA178" s="31"/>
      <c r="AB178" s="31"/>
      <c r="AC178" s="31"/>
      <c r="AD178" s="31"/>
      <c r="AE178" s="31"/>
      <c r="AT178" s="14" t="s">
        <v>188</v>
      </c>
      <c r="AU178" s="14" t="s">
        <v>80</v>
      </c>
    </row>
    <row r="179" spans="1:65" s="2" customFormat="1" ht="48">
      <c r="A179" s="31"/>
      <c r="B179" s="32"/>
      <c r="C179" s="200" t="s">
        <v>302</v>
      </c>
      <c r="D179" s="200" t="s">
        <v>260</v>
      </c>
      <c r="E179" s="201" t="s">
        <v>1262</v>
      </c>
      <c r="F179" s="202" t="s">
        <v>1263</v>
      </c>
      <c r="G179" s="203" t="s">
        <v>182</v>
      </c>
      <c r="H179" s="204">
        <v>1</v>
      </c>
      <c r="I179" s="205"/>
      <c r="J179" s="206">
        <f>ROUND(I179*H179,2)</f>
        <v>0</v>
      </c>
      <c r="K179" s="202" t="s">
        <v>1</v>
      </c>
      <c r="L179" s="36"/>
      <c r="M179" s="207" t="s">
        <v>1</v>
      </c>
      <c r="N179" s="208" t="s">
        <v>38</v>
      </c>
      <c r="O179" s="68"/>
      <c r="P179" s="177">
        <f>O179*H179</f>
        <v>0</v>
      </c>
      <c r="Q179" s="177">
        <v>0</v>
      </c>
      <c r="R179" s="177">
        <f>Q179*H179</f>
        <v>0</v>
      </c>
      <c r="S179" s="177">
        <v>0</v>
      </c>
      <c r="T179" s="178">
        <f>S179*H179</f>
        <v>0</v>
      </c>
      <c r="U179" s="31"/>
      <c r="V179" s="31"/>
      <c r="W179" s="31"/>
      <c r="X179" s="31"/>
      <c r="Y179" s="31"/>
      <c r="Z179" s="31"/>
      <c r="AA179" s="31"/>
      <c r="AB179" s="31"/>
      <c r="AC179" s="31"/>
      <c r="AD179" s="31"/>
      <c r="AE179" s="31"/>
      <c r="AR179" s="179" t="s">
        <v>80</v>
      </c>
      <c r="AT179" s="179" t="s">
        <v>260</v>
      </c>
      <c r="AU179" s="179" t="s">
        <v>80</v>
      </c>
      <c r="AY179" s="14" t="s">
        <v>185</v>
      </c>
      <c r="BE179" s="180">
        <f>IF(N179="základní",J179,0)</f>
        <v>0</v>
      </c>
      <c r="BF179" s="180">
        <f>IF(N179="snížená",J179,0)</f>
        <v>0</v>
      </c>
      <c r="BG179" s="180">
        <f>IF(N179="zákl. přenesená",J179,0)</f>
        <v>0</v>
      </c>
      <c r="BH179" s="180">
        <f>IF(N179="sníž. přenesená",J179,0)</f>
        <v>0</v>
      </c>
      <c r="BI179" s="180">
        <f>IF(N179="nulová",J179,0)</f>
        <v>0</v>
      </c>
      <c r="BJ179" s="14" t="s">
        <v>80</v>
      </c>
      <c r="BK179" s="180">
        <f>ROUND(I179*H179,2)</f>
        <v>0</v>
      </c>
      <c r="BL179" s="14" t="s">
        <v>80</v>
      </c>
      <c r="BM179" s="179" t="s">
        <v>1264</v>
      </c>
    </row>
    <row r="180" spans="1:65" s="2" customFormat="1" ht="29.25">
      <c r="A180" s="31"/>
      <c r="B180" s="32"/>
      <c r="C180" s="33"/>
      <c r="D180" s="181" t="s">
        <v>188</v>
      </c>
      <c r="E180" s="33"/>
      <c r="F180" s="182" t="s">
        <v>1263</v>
      </c>
      <c r="G180" s="33"/>
      <c r="H180" s="33"/>
      <c r="I180" s="183"/>
      <c r="J180" s="33"/>
      <c r="K180" s="33"/>
      <c r="L180" s="36"/>
      <c r="M180" s="184"/>
      <c r="N180" s="185"/>
      <c r="O180" s="68"/>
      <c r="P180" s="68"/>
      <c r="Q180" s="68"/>
      <c r="R180" s="68"/>
      <c r="S180" s="68"/>
      <c r="T180" s="69"/>
      <c r="U180" s="31"/>
      <c r="V180" s="31"/>
      <c r="W180" s="31"/>
      <c r="X180" s="31"/>
      <c r="Y180" s="31"/>
      <c r="Z180" s="31"/>
      <c r="AA180" s="31"/>
      <c r="AB180" s="31"/>
      <c r="AC180" s="31"/>
      <c r="AD180" s="31"/>
      <c r="AE180" s="31"/>
      <c r="AT180" s="14" t="s">
        <v>188</v>
      </c>
      <c r="AU180" s="14" t="s">
        <v>80</v>
      </c>
    </row>
    <row r="181" spans="1:65" s="2" customFormat="1" ht="48">
      <c r="A181" s="31"/>
      <c r="B181" s="32"/>
      <c r="C181" s="200" t="s">
        <v>307</v>
      </c>
      <c r="D181" s="200" t="s">
        <v>260</v>
      </c>
      <c r="E181" s="201" t="s">
        <v>1265</v>
      </c>
      <c r="F181" s="202" t="s">
        <v>1266</v>
      </c>
      <c r="G181" s="203" t="s">
        <v>182</v>
      </c>
      <c r="H181" s="204">
        <v>1</v>
      </c>
      <c r="I181" s="205"/>
      <c r="J181" s="206">
        <f>ROUND(I181*H181,2)</f>
        <v>0</v>
      </c>
      <c r="K181" s="202" t="s">
        <v>1</v>
      </c>
      <c r="L181" s="36"/>
      <c r="M181" s="207" t="s">
        <v>1</v>
      </c>
      <c r="N181" s="208" t="s">
        <v>38</v>
      </c>
      <c r="O181" s="68"/>
      <c r="P181" s="177">
        <f>O181*H181</f>
        <v>0</v>
      </c>
      <c r="Q181" s="177">
        <v>0</v>
      </c>
      <c r="R181" s="177">
        <f>Q181*H181</f>
        <v>0</v>
      </c>
      <c r="S181" s="177">
        <v>0</v>
      </c>
      <c r="T181" s="178">
        <f>S181*H181</f>
        <v>0</v>
      </c>
      <c r="U181" s="31"/>
      <c r="V181" s="31"/>
      <c r="W181" s="31"/>
      <c r="X181" s="31"/>
      <c r="Y181" s="31"/>
      <c r="Z181" s="31"/>
      <c r="AA181" s="31"/>
      <c r="AB181" s="31"/>
      <c r="AC181" s="31"/>
      <c r="AD181" s="31"/>
      <c r="AE181" s="31"/>
      <c r="AR181" s="179" t="s">
        <v>80</v>
      </c>
      <c r="AT181" s="179" t="s">
        <v>260</v>
      </c>
      <c r="AU181" s="179" t="s">
        <v>80</v>
      </c>
      <c r="AY181" s="14" t="s">
        <v>185</v>
      </c>
      <c r="BE181" s="180">
        <f>IF(N181="základní",J181,0)</f>
        <v>0</v>
      </c>
      <c r="BF181" s="180">
        <f>IF(N181="snížená",J181,0)</f>
        <v>0</v>
      </c>
      <c r="BG181" s="180">
        <f>IF(N181="zákl. přenesená",J181,0)</f>
        <v>0</v>
      </c>
      <c r="BH181" s="180">
        <f>IF(N181="sníž. přenesená",J181,0)</f>
        <v>0</v>
      </c>
      <c r="BI181" s="180">
        <f>IF(N181="nulová",J181,0)</f>
        <v>0</v>
      </c>
      <c r="BJ181" s="14" t="s">
        <v>80</v>
      </c>
      <c r="BK181" s="180">
        <f>ROUND(I181*H181,2)</f>
        <v>0</v>
      </c>
      <c r="BL181" s="14" t="s">
        <v>80</v>
      </c>
      <c r="BM181" s="179" t="s">
        <v>1267</v>
      </c>
    </row>
    <row r="182" spans="1:65" s="2" customFormat="1" ht="29.25">
      <c r="A182" s="31"/>
      <c r="B182" s="32"/>
      <c r="C182" s="33"/>
      <c r="D182" s="181" t="s">
        <v>188</v>
      </c>
      <c r="E182" s="33"/>
      <c r="F182" s="182" t="s">
        <v>1266</v>
      </c>
      <c r="G182" s="33"/>
      <c r="H182" s="33"/>
      <c r="I182" s="183"/>
      <c r="J182" s="33"/>
      <c r="K182" s="33"/>
      <c r="L182" s="36"/>
      <c r="M182" s="184"/>
      <c r="N182" s="185"/>
      <c r="O182" s="68"/>
      <c r="P182" s="68"/>
      <c r="Q182" s="68"/>
      <c r="R182" s="68"/>
      <c r="S182" s="68"/>
      <c r="T182" s="69"/>
      <c r="U182" s="31"/>
      <c r="V182" s="31"/>
      <c r="W182" s="31"/>
      <c r="X182" s="31"/>
      <c r="Y182" s="31"/>
      <c r="Z182" s="31"/>
      <c r="AA182" s="31"/>
      <c r="AB182" s="31"/>
      <c r="AC182" s="31"/>
      <c r="AD182" s="31"/>
      <c r="AE182" s="31"/>
      <c r="AT182" s="14" t="s">
        <v>188</v>
      </c>
      <c r="AU182" s="14" t="s">
        <v>80</v>
      </c>
    </row>
    <row r="183" spans="1:65" s="2" customFormat="1" ht="21.75" customHeight="1">
      <c r="A183" s="31"/>
      <c r="B183" s="32"/>
      <c r="C183" s="200" t="s">
        <v>311</v>
      </c>
      <c r="D183" s="200" t="s">
        <v>260</v>
      </c>
      <c r="E183" s="201" t="s">
        <v>1156</v>
      </c>
      <c r="F183" s="202" t="s">
        <v>1157</v>
      </c>
      <c r="G183" s="203" t="s">
        <v>182</v>
      </c>
      <c r="H183" s="204">
        <v>8</v>
      </c>
      <c r="I183" s="205"/>
      <c r="J183" s="206">
        <f>ROUND(I183*H183,2)</f>
        <v>0</v>
      </c>
      <c r="K183" s="202" t="s">
        <v>1</v>
      </c>
      <c r="L183" s="36"/>
      <c r="M183" s="207" t="s">
        <v>1</v>
      </c>
      <c r="N183" s="208" t="s">
        <v>38</v>
      </c>
      <c r="O183" s="68"/>
      <c r="P183" s="177">
        <f>O183*H183</f>
        <v>0</v>
      </c>
      <c r="Q183" s="177">
        <v>0</v>
      </c>
      <c r="R183" s="177">
        <f>Q183*H183</f>
        <v>0</v>
      </c>
      <c r="S183" s="177">
        <v>0</v>
      </c>
      <c r="T183" s="178">
        <f>S183*H183</f>
        <v>0</v>
      </c>
      <c r="U183" s="31"/>
      <c r="V183" s="31"/>
      <c r="W183" s="31"/>
      <c r="X183" s="31"/>
      <c r="Y183" s="31"/>
      <c r="Z183" s="31"/>
      <c r="AA183" s="31"/>
      <c r="AB183" s="31"/>
      <c r="AC183" s="31"/>
      <c r="AD183" s="31"/>
      <c r="AE183" s="31"/>
      <c r="AR183" s="179" t="s">
        <v>80</v>
      </c>
      <c r="AT183" s="179" t="s">
        <v>260</v>
      </c>
      <c r="AU183" s="179" t="s">
        <v>80</v>
      </c>
      <c r="AY183" s="14" t="s">
        <v>185</v>
      </c>
      <c r="BE183" s="180">
        <f>IF(N183="základní",J183,0)</f>
        <v>0</v>
      </c>
      <c r="BF183" s="180">
        <f>IF(N183="snížená",J183,0)</f>
        <v>0</v>
      </c>
      <c r="BG183" s="180">
        <f>IF(N183="zákl. přenesená",J183,0)</f>
        <v>0</v>
      </c>
      <c r="BH183" s="180">
        <f>IF(N183="sníž. přenesená",J183,0)</f>
        <v>0</v>
      </c>
      <c r="BI183" s="180">
        <f>IF(N183="nulová",J183,0)</f>
        <v>0</v>
      </c>
      <c r="BJ183" s="14" t="s">
        <v>80</v>
      </c>
      <c r="BK183" s="180">
        <f>ROUND(I183*H183,2)</f>
        <v>0</v>
      </c>
      <c r="BL183" s="14" t="s">
        <v>80</v>
      </c>
      <c r="BM183" s="179" t="s">
        <v>1268</v>
      </c>
    </row>
    <row r="184" spans="1:65" s="2" customFormat="1" ht="11.25">
      <c r="A184" s="31"/>
      <c r="B184" s="32"/>
      <c r="C184" s="33"/>
      <c r="D184" s="181" t="s">
        <v>188</v>
      </c>
      <c r="E184" s="33"/>
      <c r="F184" s="182" t="s">
        <v>1157</v>
      </c>
      <c r="G184" s="33"/>
      <c r="H184" s="33"/>
      <c r="I184" s="183"/>
      <c r="J184" s="33"/>
      <c r="K184" s="33"/>
      <c r="L184" s="36"/>
      <c r="M184" s="184"/>
      <c r="N184" s="185"/>
      <c r="O184" s="68"/>
      <c r="P184" s="68"/>
      <c r="Q184" s="68"/>
      <c r="R184" s="68"/>
      <c r="S184" s="68"/>
      <c r="T184" s="69"/>
      <c r="U184" s="31"/>
      <c r="V184" s="31"/>
      <c r="W184" s="31"/>
      <c r="X184" s="31"/>
      <c r="Y184" s="31"/>
      <c r="Z184" s="31"/>
      <c r="AA184" s="31"/>
      <c r="AB184" s="31"/>
      <c r="AC184" s="31"/>
      <c r="AD184" s="31"/>
      <c r="AE184" s="31"/>
      <c r="AT184" s="14" t="s">
        <v>188</v>
      </c>
      <c r="AU184" s="14" t="s">
        <v>80</v>
      </c>
    </row>
    <row r="185" spans="1:65" s="2" customFormat="1" ht="16.5" customHeight="1">
      <c r="A185" s="31"/>
      <c r="B185" s="32"/>
      <c r="C185" s="200" t="s">
        <v>316</v>
      </c>
      <c r="D185" s="200" t="s">
        <v>260</v>
      </c>
      <c r="E185" s="201" t="s">
        <v>1159</v>
      </c>
      <c r="F185" s="202" t="s">
        <v>1160</v>
      </c>
      <c r="G185" s="203" t="s">
        <v>1161</v>
      </c>
      <c r="H185" s="204">
        <v>2</v>
      </c>
      <c r="I185" s="205"/>
      <c r="J185" s="206">
        <f>ROUND(I185*H185,2)</f>
        <v>0</v>
      </c>
      <c r="K185" s="202" t="s">
        <v>1</v>
      </c>
      <c r="L185" s="36"/>
      <c r="M185" s="207" t="s">
        <v>1</v>
      </c>
      <c r="N185" s="208" t="s">
        <v>38</v>
      </c>
      <c r="O185" s="68"/>
      <c r="P185" s="177">
        <f>O185*H185</f>
        <v>0</v>
      </c>
      <c r="Q185" s="177">
        <v>0</v>
      </c>
      <c r="R185" s="177">
        <f>Q185*H185</f>
        <v>0</v>
      </c>
      <c r="S185" s="177">
        <v>0</v>
      </c>
      <c r="T185" s="178">
        <f>S185*H185</f>
        <v>0</v>
      </c>
      <c r="U185" s="31"/>
      <c r="V185" s="31"/>
      <c r="W185" s="31"/>
      <c r="X185" s="31"/>
      <c r="Y185" s="31"/>
      <c r="Z185" s="31"/>
      <c r="AA185" s="31"/>
      <c r="AB185" s="31"/>
      <c r="AC185" s="31"/>
      <c r="AD185" s="31"/>
      <c r="AE185" s="31"/>
      <c r="AR185" s="179" t="s">
        <v>80</v>
      </c>
      <c r="AT185" s="179" t="s">
        <v>260</v>
      </c>
      <c r="AU185" s="179" t="s">
        <v>80</v>
      </c>
      <c r="AY185" s="14" t="s">
        <v>185</v>
      </c>
      <c r="BE185" s="180">
        <f>IF(N185="základní",J185,0)</f>
        <v>0</v>
      </c>
      <c r="BF185" s="180">
        <f>IF(N185="snížená",J185,0)</f>
        <v>0</v>
      </c>
      <c r="BG185" s="180">
        <f>IF(N185="zákl. přenesená",J185,0)</f>
        <v>0</v>
      </c>
      <c r="BH185" s="180">
        <f>IF(N185="sníž. přenesená",J185,0)</f>
        <v>0</v>
      </c>
      <c r="BI185" s="180">
        <f>IF(N185="nulová",J185,0)</f>
        <v>0</v>
      </c>
      <c r="BJ185" s="14" t="s">
        <v>80</v>
      </c>
      <c r="BK185" s="180">
        <f>ROUND(I185*H185,2)</f>
        <v>0</v>
      </c>
      <c r="BL185" s="14" t="s">
        <v>80</v>
      </c>
      <c r="BM185" s="179" t="s">
        <v>1269</v>
      </c>
    </row>
    <row r="186" spans="1:65" s="2" customFormat="1" ht="11.25">
      <c r="A186" s="31"/>
      <c r="B186" s="32"/>
      <c r="C186" s="33"/>
      <c r="D186" s="181" t="s">
        <v>188</v>
      </c>
      <c r="E186" s="33"/>
      <c r="F186" s="182" t="s">
        <v>1160</v>
      </c>
      <c r="G186" s="33"/>
      <c r="H186" s="33"/>
      <c r="I186" s="183"/>
      <c r="J186" s="33"/>
      <c r="K186" s="33"/>
      <c r="L186" s="36"/>
      <c r="M186" s="184"/>
      <c r="N186" s="185"/>
      <c r="O186" s="68"/>
      <c r="P186" s="68"/>
      <c r="Q186" s="68"/>
      <c r="R186" s="68"/>
      <c r="S186" s="68"/>
      <c r="T186" s="69"/>
      <c r="U186" s="31"/>
      <c r="V186" s="31"/>
      <c r="W186" s="31"/>
      <c r="X186" s="31"/>
      <c r="Y186" s="31"/>
      <c r="Z186" s="31"/>
      <c r="AA186" s="31"/>
      <c r="AB186" s="31"/>
      <c r="AC186" s="31"/>
      <c r="AD186" s="31"/>
      <c r="AE186" s="31"/>
      <c r="AT186" s="14" t="s">
        <v>188</v>
      </c>
      <c r="AU186" s="14" t="s">
        <v>80</v>
      </c>
    </row>
    <row r="187" spans="1:65" s="2" customFormat="1" ht="24">
      <c r="A187" s="31"/>
      <c r="B187" s="32"/>
      <c r="C187" s="200" t="s">
        <v>321</v>
      </c>
      <c r="D187" s="200" t="s">
        <v>260</v>
      </c>
      <c r="E187" s="201" t="s">
        <v>1270</v>
      </c>
      <c r="F187" s="202" t="s">
        <v>1271</v>
      </c>
      <c r="G187" s="203" t="s">
        <v>182</v>
      </c>
      <c r="H187" s="204">
        <v>48</v>
      </c>
      <c r="I187" s="205"/>
      <c r="J187" s="206">
        <f>ROUND(I187*H187,2)</f>
        <v>0</v>
      </c>
      <c r="K187" s="202" t="s">
        <v>1</v>
      </c>
      <c r="L187" s="36"/>
      <c r="M187" s="207" t="s">
        <v>1</v>
      </c>
      <c r="N187" s="208" t="s">
        <v>38</v>
      </c>
      <c r="O187" s="68"/>
      <c r="P187" s="177">
        <f>O187*H187</f>
        <v>0</v>
      </c>
      <c r="Q187" s="177">
        <v>0</v>
      </c>
      <c r="R187" s="177">
        <f>Q187*H187</f>
        <v>0</v>
      </c>
      <c r="S187" s="177">
        <v>0</v>
      </c>
      <c r="T187" s="178">
        <f>S187*H187</f>
        <v>0</v>
      </c>
      <c r="U187" s="31"/>
      <c r="V187" s="31"/>
      <c r="W187" s="31"/>
      <c r="X187" s="31"/>
      <c r="Y187" s="31"/>
      <c r="Z187" s="31"/>
      <c r="AA187" s="31"/>
      <c r="AB187" s="31"/>
      <c r="AC187" s="31"/>
      <c r="AD187" s="31"/>
      <c r="AE187" s="31"/>
      <c r="AR187" s="179" t="s">
        <v>80</v>
      </c>
      <c r="AT187" s="179" t="s">
        <v>260</v>
      </c>
      <c r="AU187" s="179" t="s">
        <v>80</v>
      </c>
      <c r="AY187" s="14" t="s">
        <v>185</v>
      </c>
      <c r="BE187" s="180">
        <f>IF(N187="základní",J187,0)</f>
        <v>0</v>
      </c>
      <c r="BF187" s="180">
        <f>IF(N187="snížená",J187,0)</f>
        <v>0</v>
      </c>
      <c r="BG187" s="180">
        <f>IF(N187="zákl. přenesená",J187,0)</f>
        <v>0</v>
      </c>
      <c r="BH187" s="180">
        <f>IF(N187="sníž. přenesená",J187,0)</f>
        <v>0</v>
      </c>
      <c r="BI187" s="180">
        <f>IF(N187="nulová",J187,0)</f>
        <v>0</v>
      </c>
      <c r="BJ187" s="14" t="s">
        <v>80</v>
      </c>
      <c r="BK187" s="180">
        <f>ROUND(I187*H187,2)</f>
        <v>0</v>
      </c>
      <c r="BL187" s="14" t="s">
        <v>80</v>
      </c>
      <c r="BM187" s="179" t="s">
        <v>1272</v>
      </c>
    </row>
    <row r="188" spans="1:65" s="2" customFormat="1" ht="19.5">
      <c r="A188" s="31"/>
      <c r="B188" s="32"/>
      <c r="C188" s="33"/>
      <c r="D188" s="181" t="s">
        <v>188</v>
      </c>
      <c r="E188" s="33"/>
      <c r="F188" s="182" t="s">
        <v>1271</v>
      </c>
      <c r="G188" s="33"/>
      <c r="H188" s="33"/>
      <c r="I188" s="183"/>
      <c r="J188" s="33"/>
      <c r="K188" s="33"/>
      <c r="L188" s="36"/>
      <c r="M188" s="184"/>
      <c r="N188" s="185"/>
      <c r="O188" s="68"/>
      <c r="P188" s="68"/>
      <c r="Q188" s="68"/>
      <c r="R188" s="68"/>
      <c r="S188" s="68"/>
      <c r="T188" s="69"/>
      <c r="U188" s="31"/>
      <c r="V188" s="31"/>
      <c r="W188" s="31"/>
      <c r="X188" s="31"/>
      <c r="Y188" s="31"/>
      <c r="Z188" s="31"/>
      <c r="AA188" s="31"/>
      <c r="AB188" s="31"/>
      <c r="AC188" s="31"/>
      <c r="AD188" s="31"/>
      <c r="AE188" s="31"/>
      <c r="AT188" s="14" t="s">
        <v>188</v>
      </c>
      <c r="AU188" s="14" t="s">
        <v>80</v>
      </c>
    </row>
    <row r="189" spans="1:65" s="2" customFormat="1" ht="16.5" customHeight="1">
      <c r="A189" s="31"/>
      <c r="B189" s="32"/>
      <c r="C189" s="200" t="s">
        <v>274</v>
      </c>
      <c r="D189" s="200" t="s">
        <v>260</v>
      </c>
      <c r="E189" s="201" t="s">
        <v>1273</v>
      </c>
      <c r="F189" s="202" t="s">
        <v>1274</v>
      </c>
      <c r="G189" s="203" t="s">
        <v>305</v>
      </c>
      <c r="H189" s="204">
        <v>330</v>
      </c>
      <c r="I189" s="205"/>
      <c r="J189" s="206">
        <f>ROUND(I189*H189,2)</f>
        <v>0</v>
      </c>
      <c r="K189" s="202" t="s">
        <v>1</v>
      </c>
      <c r="L189" s="36"/>
      <c r="M189" s="207" t="s">
        <v>1</v>
      </c>
      <c r="N189" s="208" t="s">
        <v>38</v>
      </c>
      <c r="O189" s="68"/>
      <c r="P189" s="177">
        <f>O189*H189</f>
        <v>0</v>
      </c>
      <c r="Q189" s="177">
        <v>0</v>
      </c>
      <c r="R189" s="177">
        <f>Q189*H189</f>
        <v>0</v>
      </c>
      <c r="S189" s="177">
        <v>0</v>
      </c>
      <c r="T189" s="178">
        <f>S189*H189</f>
        <v>0</v>
      </c>
      <c r="U189" s="31"/>
      <c r="V189" s="31"/>
      <c r="W189" s="31"/>
      <c r="X189" s="31"/>
      <c r="Y189" s="31"/>
      <c r="Z189" s="31"/>
      <c r="AA189" s="31"/>
      <c r="AB189" s="31"/>
      <c r="AC189" s="31"/>
      <c r="AD189" s="31"/>
      <c r="AE189" s="31"/>
      <c r="AR189" s="179" t="s">
        <v>80</v>
      </c>
      <c r="AT189" s="179" t="s">
        <v>260</v>
      </c>
      <c r="AU189" s="179" t="s">
        <v>80</v>
      </c>
      <c r="AY189" s="14" t="s">
        <v>185</v>
      </c>
      <c r="BE189" s="180">
        <f>IF(N189="základní",J189,0)</f>
        <v>0</v>
      </c>
      <c r="BF189" s="180">
        <f>IF(N189="snížená",J189,0)</f>
        <v>0</v>
      </c>
      <c r="BG189" s="180">
        <f>IF(N189="zákl. přenesená",J189,0)</f>
        <v>0</v>
      </c>
      <c r="BH189" s="180">
        <f>IF(N189="sníž. přenesená",J189,0)</f>
        <v>0</v>
      </c>
      <c r="BI189" s="180">
        <f>IF(N189="nulová",J189,0)</f>
        <v>0</v>
      </c>
      <c r="BJ189" s="14" t="s">
        <v>80</v>
      </c>
      <c r="BK189" s="180">
        <f>ROUND(I189*H189,2)</f>
        <v>0</v>
      </c>
      <c r="BL189" s="14" t="s">
        <v>80</v>
      </c>
      <c r="BM189" s="179" t="s">
        <v>1275</v>
      </c>
    </row>
    <row r="190" spans="1:65" s="2" customFormat="1" ht="11.25">
      <c r="A190" s="31"/>
      <c r="B190" s="32"/>
      <c r="C190" s="33"/>
      <c r="D190" s="181" t="s">
        <v>188</v>
      </c>
      <c r="E190" s="33"/>
      <c r="F190" s="182" t="s">
        <v>1274</v>
      </c>
      <c r="G190" s="33"/>
      <c r="H190" s="33"/>
      <c r="I190" s="183"/>
      <c r="J190" s="33"/>
      <c r="K190" s="33"/>
      <c r="L190" s="36"/>
      <c r="M190" s="209"/>
      <c r="N190" s="210"/>
      <c r="O190" s="211"/>
      <c r="P190" s="211"/>
      <c r="Q190" s="211"/>
      <c r="R190" s="211"/>
      <c r="S190" s="211"/>
      <c r="T190" s="212"/>
      <c r="U190" s="31"/>
      <c r="V190" s="31"/>
      <c r="W190" s="31"/>
      <c r="X190" s="31"/>
      <c r="Y190" s="31"/>
      <c r="Z190" s="31"/>
      <c r="AA190" s="31"/>
      <c r="AB190" s="31"/>
      <c r="AC190" s="31"/>
      <c r="AD190" s="31"/>
      <c r="AE190" s="31"/>
      <c r="AT190" s="14" t="s">
        <v>188</v>
      </c>
      <c r="AU190" s="14" t="s">
        <v>80</v>
      </c>
    </row>
    <row r="191" spans="1:65" s="2" customFormat="1" ht="6.95" customHeight="1">
      <c r="A191" s="31"/>
      <c r="B191" s="51"/>
      <c r="C191" s="52"/>
      <c r="D191" s="52"/>
      <c r="E191" s="52"/>
      <c r="F191" s="52"/>
      <c r="G191" s="52"/>
      <c r="H191" s="52"/>
      <c r="I191" s="52"/>
      <c r="J191" s="52"/>
      <c r="K191" s="52"/>
      <c r="L191" s="36"/>
      <c r="M191" s="31"/>
      <c r="O191" s="31"/>
      <c r="P191" s="31"/>
      <c r="Q191" s="31"/>
      <c r="R191" s="31"/>
      <c r="S191" s="31"/>
      <c r="T191" s="31"/>
      <c r="U191" s="31"/>
      <c r="V191" s="31"/>
      <c r="W191" s="31"/>
      <c r="X191" s="31"/>
      <c r="Y191" s="31"/>
      <c r="Z191" s="31"/>
      <c r="AA191" s="31"/>
      <c r="AB191" s="31"/>
      <c r="AC191" s="31"/>
      <c r="AD191" s="31"/>
      <c r="AE191" s="31"/>
    </row>
  </sheetData>
  <sheetProtection algorithmName="SHA-512" hashValue="q59P6qYCT3t43xQquEJOjWGwtIKbIQnjF6CINA9Zi7LV8N+Z6TDxFZ4JIluPcY2ahk8ppAFkgJ90b9E+fNBElQ==" saltValue="7zNiWs4hg9RqK5N+1hx45GiqdA8dsj4YZubd13G0qQKEVFRH+Ia5siIsJ3b/QwdQdLS3IR9WFGlMQfouP/nlVA==" spinCount="100000" sheet="1" objects="1" scenarios="1" formatColumns="0" formatRows="0" autoFilter="0"/>
  <autoFilter ref="C118:K19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5"/>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124</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2" customFormat="1" ht="12" customHeight="1">
      <c r="A8" s="31"/>
      <c r="B8" s="36"/>
      <c r="C8" s="31"/>
      <c r="D8" s="116" t="s">
        <v>156</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69" t="s">
        <v>1276</v>
      </c>
      <c r="F9" s="268"/>
      <c r="G9" s="268"/>
      <c r="H9" s="268"/>
      <c r="I9" s="31"/>
      <c r="J9" s="31"/>
      <c r="K9" s="31"/>
      <c r="L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16" t="s">
        <v>18</v>
      </c>
      <c r="E11" s="31"/>
      <c r="F11" s="107" t="s">
        <v>1</v>
      </c>
      <c r="G11" s="31"/>
      <c r="H11" s="31"/>
      <c r="I11" s="116" t="s">
        <v>19</v>
      </c>
      <c r="J11" s="107" t="s">
        <v>1</v>
      </c>
      <c r="K11" s="31"/>
      <c r="L11" s="48"/>
      <c r="S11" s="31"/>
      <c r="T11" s="31"/>
      <c r="U11" s="31"/>
      <c r="V11" s="31"/>
      <c r="W11" s="31"/>
      <c r="X11" s="31"/>
      <c r="Y11" s="31"/>
      <c r="Z11" s="31"/>
      <c r="AA11" s="31"/>
      <c r="AB11" s="31"/>
      <c r="AC11" s="31"/>
      <c r="AD11" s="31"/>
      <c r="AE11" s="31"/>
    </row>
    <row r="12" spans="1:46" s="2" customFormat="1" ht="12" customHeight="1">
      <c r="A12" s="31"/>
      <c r="B12" s="36"/>
      <c r="C12" s="31"/>
      <c r="D12" s="116" t="s">
        <v>20</v>
      </c>
      <c r="E12" s="31"/>
      <c r="F12" s="107" t="s">
        <v>21</v>
      </c>
      <c r="G12" s="31"/>
      <c r="H12" s="31"/>
      <c r="I12" s="116" t="s">
        <v>22</v>
      </c>
      <c r="J12" s="117">
        <f>'Rekapitulace stavby'!AN8</f>
        <v>0</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16" t="s">
        <v>23</v>
      </c>
      <c r="E14" s="31"/>
      <c r="F14" s="31"/>
      <c r="G14" s="31"/>
      <c r="H14" s="31"/>
      <c r="I14" s="116" t="s">
        <v>24</v>
      </c>
      <c r="J14" s="107"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07" t="str">
        <f>IF('Rekapitulace stavby'!E11="","",'Rekapitulace stavby'!E11)</f>
        <v xml:space="preserve"> </v>
      </c>
      <c r="F15" s="31"/>
      <c r="G15" s="31"/>
      <c r="H15" s="31"/>
      <c r="I15" s="116" t="s">
        <v>26</v>
      </c>
      <c r="J15" s="107"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16" t="s">
        <v>27</v>
      </c>
      <c r="E17" s="31"/>
      <c r="F17" s="31"/>
      <c r="G17" s="31"/>
      <c r="H17" s="31"/>
      <c r="I17" s="116" t="s">
        <v>24</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70" t="str">
        <f>'Rekapitulace stavby'!E14</f>
        <v>Vyplň údaj</v>
      </c>
      <c r="F18" s="271"/>
      <c r="G18" s="271"/>
      <c r="H18" s="271"/>
      <c r="I18" s="116" t="s">
        <v>26</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16" t="s">
        <v>29</v>
      </c>
      <c r="E20" s="31"/>
      <c r="F20" s="31"/>
      <c r="G20" s="31"/>
      <c r="H20" s="31"/>
      <c r="I20" s="116" t="s">
        <v>24</v>
      </c>
      <c r="J20" s="107"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07" t="str">
        <f>IF('Rekapitulace stavby'!E17="","",'Rekapitulace stavby'!E17)</f>
        <v xml:space="preserve"> </v>
      </c>
      <c r="F21" s="31"/>
      <c r="G21" s="31"/>
      <c r="H21" s="31"/>
      <c r="I21" s="116" t="s">
        <v>26</v>
      </c>
      <c r="J21" s="107"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16" t="s">
        <v>31</v>
      </c>
      <c r="E23" s="31"/>
      <c r="F23" s="31"/>
      <c r="G23" s="31"/>
      <c r="H23" s="31"/>
      <c r="I23" s="116" t="s">
        <v>24</v>
      </c>
      <c r="J23" s="107"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07" t="str">
        <f>IF('Rekapitulace stavby'!E20="","",'Rekapitulace stavby'!E20)</f>
        <v xml:space="preserve"> </v>
      </c>
      <c r="F24" s="31"/>
      <c r="G24" s="31"/>
      <c r="H24" s="31"/>
      <c r="I24" s="116" t="s">
        <v>26</v>
      </c>
      <c r="J24" s="107"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16" t="s">
        <v>32</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18"/>
      <c r="B27" s="119"/>
      <c r="C27" s="118"/>
      <c r="D27" s="118"/>
      <c r="E27" s="272" t="s">
        <v>1</v>
      </c>
      <c r="F27" s="272"/>
      <c r="G27" s="272"/>
      <c r="H27" s="272"/>
      <c r="I27" s="118"/>
      <c r="J27" s="118"/>
      <c r="K27" s="118"/>
      <c r="L27" s="120"/>
      <c r="S27" s="118"/>
      <c r="T27" s="118"/>
      <c r="U27" s="118"/>
      <c r="V27" s="118"/>
      <c r="W27" s="118"/>
      <c r="X27" s="118"/>
      <c r="Y27" s="118"/>
      <c r="Z27" s="118"/>
      <c r="AA27" s="118"/>
      <c r="AB27" s="118"/>
      <c r="AC27" s="118"/>
      <c r="AD27" s="118"/>
      <c r="AE27" s="118"/>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21"/>
      <c r="E29" s="121"/>
      <c r="F29" s="121"/>
      <c r="G29" s="121"/>
      <c r="H29" s="121"/>
      <c r="I29" s="121"/>
      <c r="J29" s="121"/>
      <c r="K29" s="121"/>
      <c r="L29" s="48"/>
      <c r="S29" s="31"/>
      <c r="T29" s="31"/>
      <c r="U29" s="31"/>
      <c r="V29" s="31"/>
      <c r="W29" s="31"/>
      <c r="X29" s="31"/>
      <c r="Y29" s="31"/>
      <c r="Z29" s="31"/>
      <c r="AA29" s="31"/>
      <c r="AB29" s="31"/>
      <c r="AC29" s="31"/>
      <c r="AD29" s="31"/>
      <c r="AE29" s="31"/>
    </row>
    <row r="30" spans="1:31" s="2" customFormat="1" ht="25.35" customHeight="1">
      <c r="A30" s="31"/>
      <c r="B30" s="36"/>
      <c r="C30" s="31"/>
      <c r="D30" s="122" t="s">
        <v>33</v>
      </c>
      <c r="E30" s="31"/>
      <c r="F30" s="31"/>
      <c r="G30" s="31"/>
      <c r="H30" s="31"/>
      <c r="I30" s="31"/>
      <c r="J30" s="123">
        <f>ROUND(J117,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24" t="s">
        <v>35</v>
      </c>
      <c r="G32" s="31"/>
      <c r="H32" s="31"/>
      <c r="I32" s="124" t="s">
        <v>34</v>
      </c>
      <c r="J32" s="124" t="s">
        <v>36</v>
      </c>
      <c r="K32" s="31"/>
      <c r="L32" s="48"/>
      <c r="S32" s="31"/>
      <c r="T32" s="31"/>
      <c r="U32" s="31"/>
      <c r="V32" s="31"/>
      <c r="W32" s="31"/>
      <c r="X32" s="31"/>
      <c r="Y32" s="31"/>
      <c r="Z32" s="31"/>
      <c r="AA32" s="31"/>
      <c r="AB32" s="31"/>
      <c r="AC32" s="31"/>
      <c r="AD32" s="31"/>
      <c r="AE32" s="31"/>
    </row>
    <row r="33" spans="1:31" s="2" customFormat="1" ht="14.45" customHeight="1">
      <c r="A33" s="31"/>
      <c r="B33" s="36"/>
      <c r="C33" s="31"/>
      <c r="D33" s="125" t="s">
        <v>37</v>
      </c>
      <c r="E33" s="116" t="s">
        <v>38</v>
      </c>
      <c r="F33" s="126">
        <f>ROUND((SUM(BE117:BE134)),  2)</f>
        <v>0</v>
      </c>
      <c r="G33" s="31"/>
      <c r="H33" s="31"/>
      <c r="I33" s="127">
        <v>0.21</v>
      </c>
      <c r="J33" s="126">
        <f>ROUND(((SUM(BE117:BE134))*I33),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16" t="s">
        <v>39</v>
      </c>
      <c r="F34" s="126">
        <f>ROUND((SUM(BF117:BF134)),  2)</f>
        <v>0</v>
      </c>
      <c r="G34" s="31"/>
      <c r="H34" s="31"/>
      <c r="I34" s="127">
        <v>0.15</v>
      </c>
      <c r="J34" s="126">
        <f>ROUND(((SUM(BF117:BF134))*I34),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16" t="s">
        <v>40</v>
      </c>
      <c r="F35" s="126">
        <f>ROUND((SUM(BG117:BG134)),  2)</f>
        <v>0</v>
      </c>
      <c r="G35" s="31"/>
      <c r="H35" s="31"/>
      <c r="I35" s="127">
        <v>0.21</v>
      </c>
      <c r="J35" s="126">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16" t="s">
        <v>41</v>
      </c>
      <c r="F36" s="126">
        <f>ROUND((SUM(BH117:BH134)),  2)</f>
        <v>0</v>
      </c>
      <c r="G36" s="31"/>
      <c r="H36" s="31"/>
      <c r="I36" s="127">
        <v>0.15</v>
      </c>
      <c r="J36" s="126">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42</v>
      </c>
      <c r="F37" s="126">
        <f>ROUND((SUM(BI117:BI134)),  2)</f>
        <v>0</v>
      </c>
      <c r="G37" s="31"/>
      <c r="H37" s="31"/>
      <c r="I37" s="127">
        <v>0</v>
      </c>
      <c r="J37" s="126">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28"/>
      <c r="D39" s="129" t="s">
        <v>43</v>
      </c>
      <c r="E39" s="130"/>
      <c r="F39" s="130"/>
      <c r="G39" s="131" t="s">
        <v>44</v>
      </c>
      <c r="H39" s="132" t="s">
        <v>45</v>
      </c>
      <c r="I39" s="130"/>
      <c r="J39" s="133">
        <f>SUM(J30:J37)</f>
        <v>0</v>
      </c>
      <c r="K39" s="134"/>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47"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47"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156</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customHeight="1">
      <c r="A87" s="31"/>
      <c r="B87" s="32"/>
      <c r="C87" s="33"/>
      <c r="D87" s="33"/>
      <c r="E87" s="221" t="str">
        <f>E9</f>
        <v>PS 05 - DDTS ŽDC</v>
      </c>
      <c r="F87" s="275"/>
      <c r="G87" s="275"/>
      <c r="H87" s="275"/>
      <c r="I87" s="33"/>
      <c r="J87" s="33"/>
      <c r="K87" s="33"/>
      <c r="L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Tlumačov</v>
      </c>
      <c r="G89" s="33"/>
      <c r="H89" s="33"/>
      <c r="I89" s="26" t="s">
        <v>22</v>
      </c>
      <c r="J89" s="63">
        <f>IF(J12="","",J12)</f>
        <v>0</v>
      </c>
      <c r="K89" s="33"/>
      <c r="L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customHeight="1">
      <c r="A91" s="31"/>
      <c r="B91" s="32"/>
      <c r="C91" s="26" t="s">
        <v>23</v>
      </c>
      <c r="D91" s="33"/>
      <c r="E91" s="33"/>
      <c r="F91" s="24" t="str">
        <f>E15</f>
        <v xml:space="preserve"> </v>
      </c>
      <c r="G91" s="33"/>
      <c r="H91" s="33"/>
      <c r="I91" s="26" t="s">
        <v>29</v>
      </c>
      <c r="J91" s="29" t="str">
        <f>E21</f>
        <v xml:space="preserve"> </v>
      </c>
      <c r="K91" s="33"/>
      <c r="L91" s="48"/>
      <c r="S91" s="31"/>
      <c r="T91" s="31"/>
      <c r="U91" s="31"/>
      <c r="V91" s="31"/>
      <c r="W91" s="31"/>
      <c r="X91" s="31"/>
      <c r="Y91" s="31"/>
      <c r="Z91" s="31"/>
      <c r="AA91" s="31"/>
      <c r="AB91" s="31"/>
      <c r="AC91" s="31"/>
      <c r="AD91" s="31"/>
      <c r="AE91" s="31"/>
    </row>
    <row r="92" spans="1:47" s="2" customFormat="1" ht="15.2" customHeight="1">
      <c r="A92" s="31"/>
      <c r="B92" s="32"/>
      <c r="C92" s="26" t="s">
        <v>27</v>
      </c>
      <c r="D92" s="33"/>
      <c r="E92" s="33"/>
      <c r="F92" s="24" t="str">
        <f>IF(E18="","",E18)</f>
        <v>Vyplň údaj</v>
      </c>
      <c r="G92" s="33"/>
      <c r="H92" s="33"/>
      <c r="I92" s="26" t="s">
        <v>31</v>
      </c>
      <c r="J92" s="29" t="str">
        <f>E24</f>
        <v xml:space="preserve"> </v>
      </c>
      <c r="K92" s="33"/>
      <c r="L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46" t="s">
        <v>161</v>
      </c>
      <c r="D94" s="147"/>
      <c r="E94" s="147"/>
      <c r="F94" s="147"/>
      <c r="G94" s="147"/>
      <c r="H94" s="147"/>
      <c r="I94" s="147"/>
      <c r="J94" s="148" t="s">
        <v>162</v>
      </c>
      <c r="K94" s="147"/>
      <c r="L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customHeight="1">
      <c r="A96" s="31"/>
      <c r="B96" s="32"/>
      <c r="C96" s="149" t="s">
        <v>163</v>
      </c>
      <c r="D96" s="33"/>
      <c r="E96" s="33"/>
      <c r="F96" s="33"/>
      <c r="G96" s="33"/>
      <c r="H96" s="33"/>
      <c r="I96" s="33"/>
      <c r="J96" s="81">
        <f>J117</f>
        <v>0</v>
      </c>
      <c r="K96" s="33"/>
      <c r="L96" s="48"/>
      <c r="S96" s="31"/>
      <c r="T96" s="31"/>
      <c r="U96" s="31"/>
      <c r="V96" s="31"/>
      <c r="W96" s="31"/>
      <c r="X96" s="31"/>
      <c r="Y96" s="31"/>
      <c r="Z96" s="31"/>
      <c r="AA96" s="31"/>
      <c r="AB96" s="31"/>
      <c r="AC96" s="31"/>
      <c r="AD96" s="31"/>
      <c r="AE96" s="31"/>
      <c r="AU96" s="14" t="s">
        <v>164</v>
      </c>
    </row>
    <row r="97" spans="1:31" s="9" customFormat="1" ht="24.95" customHeight="1">
      <c r="B97" s="150"/>
      <c r="C97" s="151"/>
      <c r="D97" s="152" t="s">
        <v>165</v>
      </c>
      <c r="E97" s="153"/>
      <c r="F97" s="153"/>
      <c r="G97" s="153"/>
      <c r="H97" s="153"/>
      <c r="I97" s="153"/>
      <c r="J97" s="154">
        <f>J118</f>
        <v>0</v>
      </c>
      <c r="K97" s="151"/>
      <c r="L97" s="155"/>
    </row>
    <row r="98" spans="1:31" s="2" customFormat="1" ht="21.75" customHeight="1">
      <c r="A98" s="31"/>
      <c r="B98" s="32"/>
      <c r="C98" s="33"/>
      <c r="D98" s="33"/>
      <c r="E98" s="33"/>
      <c r="F98" s="33"/>
      <c r="G98" s="33"/>
      <c r="H98" s="33"/>
      <c r="I98" s="33"/>
      <c r="J98" s="33"/>
      <c r="K98" s="33"/>
      <c r="L98" s="48"/>
      <c r="S98" s="31"/>
      <c r="T98" s="31"/>
      <c r="U98" s="31"/>
      <c r="V98" s="31"/>
      <c r="W98" s="31"/>
      <c r="X98" s="31"/>
      <c r="Y98" s="31"/>
      <c r="Z98" s="31"/>
      <c r="AA98" s="31"/>
      <c r="AB98" s="31"/>
      <c r="AC98" s="31"/>
      <c r="AD98" s="31"/>
      <c r="AE98" s="31"/>
    </row>
    <row r="99" spans="1:31" s="2" customFormat="1" ht="6.95" customHeight="1">
      <c r="A99" s="31"/>
      <c r="B99" s="51"/>
      <c r="C99" s="52"/>
      <c r="D99" s="52"/>
      <c r="E99" s="52"/>
      <c r="F99" s="52"/>
      <c r="G99" s="52"/>
      <c r="H99" s="52"/>
      <c r="I99" s="52"/>
      <c r="J99" s="52"/>
      <c r="K99" s="52"/>
      <c r="L99" s="48"/>
      <c r="S99" s="31"/>
      <c r="T99" s="31"/>
      <c r="U99" s="31"/>
      <c r="V99" s="31"/>
      <c r="W99" s="31"/>
      <c r="X99" s="31"/>
      <c r="Y99" s="31"/>
      <c r="Z99" s="31"/>
      <c r="AA99" s="31"/>
      <c r="AB99" s="31"/>
      <c r="AC99" s="31"/>
      <c r="AD99" s="31"/>
      <c r="AE99" s="31"/>
    </row>
    <row r="103" spans="1:31" s="2" customFormat="1" ht="6.95" customHeight="1">
      <c r="A103" s="31"/>
      <c r="B103" s="53"/>
      <c r="C103" s="54"/>
      <c r="D103" s="54"/>
      <c r="E103" s="54"/>
      <c r="F103" s="54"/>
      <c r="G103" s="54"/>
      <c r="H103" s="54"/>
      <c r="I103" s="54"/>
      <c r="J103" s="54"/>
      <c r="K103" s="54"/>
      <c r="L103" s="48"/>
      <c r="S103" s="31"/>
      <c r="T103" s="31"/>
      <c r="U103" s="31"/>
      <c r="V103" s="31"/>
      <c r="W103" s="31"/>
      <c r="X103" s="31"/>
      <c r="Y103" s="31"/>
      <c r="Z103" s="31"/>
      <c r="AA103" s="31"/>
      <c r="AB103" s="31"/>
      <c r="AC103" s="31"/>
      <c r="AD103" s="31"/>
      <c r="AE103" s="31"/>
    </row>
    <row r="104" spans="1:31" s="2" customFormat="1" ht="24.95" customHeight="1">
      <c r="A104" s="31"/>
      <c r="B104" s="32"/>
      <c r="C104" s="20" t="s">
        <v>166</v>
      </c>
      <c r="D104" s="33"/>
      <c r="E104" s="33"/>
      <c r="F104" s="33"/>
      <c r="G104" s="33"/>
      <c r="H104" s="33"/>
      <c r="I104" s="33"/>
      <c r="J104" s="33"/>
      <c r="K104" s="33"/>
      <c r="L104" s="48"/>
      <c r="S104" s="31"/>
      <c r="T104" s="31"/>
      <c r="U104" s="31"/>
      <c r="V104" s="31"/>
      <c r="W104" s="31"/>
      <c r="X104" s="31"/>
      <c r="Y104" s="31"/>
      <c r="Z104" s="31"/>
      <c r="AA104" s="31"/>
      <c r="AB104" s="31"/>
      <c r="AC104" s="31"/>
      <c r="AD104" s="31"/>
      <c r="AE104" s="31"/>
    </row>
    <row r="105" spans="1:31" s="2" customFormat="1" ht="6.95" customHeight="1">
      <c r="A105" s="31"/>
      <c r="B105" s="32"/>
      <c r="C105" s="33"/>
      <c r="D105" s="33"/>
      <c r="E105" s="33"/>
      <c r="F105" s="33"/>
      <c r="G105" s="33"/>
      <c r="H105" s="33"/>
      <c r="I105" s="33"/>
      <c r="J105" s="33"/>
      <c r="K105" s="33"/>
      <c r="L105" s="48"/>
      <c r="S105" s="31"/>
      <c r="T105" s="31"/>
      <c r="U105" s="31"/>
      <c r="V105" s="31"/>
      <c r="W105" s="31"/>
      <c r="X105" s="31"/>
      <c r="Y105" s="31"/>
      <c r="Z105" s="31"/>
      <c r="AA105" s="31"/>
      <c r="AB105" s="31"/>
      <c r="AC105" s="31"/>
      <c r="AD105" s="31"/>
      <c r="AE105" s="31"/>
    </row>
    <row r="106" spans="1:31" s="2" customFormat="1" ht="12" customHeight="1">
      <c r="A106" s="31"/>
      <c r="B106" s="32"/>
      <c r="C106" s="26" t="s">
        <v>16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31" s="2" customFormat="1" ht="16.5" customHeight="1">
      <c r="A107" s="31"/>
      <c r="B107" s="32"/>
      <c r="C107" s="33"/>
      <c r="D107" s="33"/>
      <c r="E107" s="273" t="str">
        <f>E7</f>
        <v>Oprava zabezpečovacího zařízení v ŽST Tlumačov</v>
      </c>
      <c r="F107" s="274"/>
      <c r="G107" s="274"/>
      <c r="H107" s="274"/>
      <c r="I107" s="33"/>
      <c r="J107" s="33"/>
      <c r="K107" s="33"/>
      <c r="L107" s="48"/>
      <c r="S107" s="31"/>
      <c r="T107" s="31"/>
      <c r="U107" s="31"/>
      <c r="V107" s="31"/>
      <c r="W107" s="31"/>
      <c r="X107" s="31"/>
      <c r="Y107" s="31"/>
      <c r="Z107" s="31"/>
      <c r="AA107" s="31"/>
      <c r="AB107" s="31"/>
      <c r="AC107" s="31"/>
      <c r="AD107" s="31"/>
      <c r="AE107" s="31"/>
    </row>
    <row r="108" spans="1:31" s="2" customFormat="1" ht="12" customHeight="1">
      <c r="A108" s="31"/>
      <c r="B108" s="32"/>
      <c r="C108" s="26" t="s">
        <v>156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31" s="2" customFormat="1" ht="16.5" customHeight="1">
      <c r="A109" s="31"/>
      <c r="B109" s="32"/>
      <c r="C109" s="33"/>
      <c r="D109" s="33"/>
      <c r="E109" s="221" t="str">
        <f>E9</f>
        <v>PS 05 - DDTS ŽDC</v>
      </c>
      <c r="F109" s="275"/>
      <c r="G109" s="275"/>
      <c r="H109" s="275"/>
      <c r="I109" s="33"/>
      <c r="J109" s="33"/>
      <c r="K109" s="33"/>
      <c r="L109" s="48"/>
      <c r="S109" s="31"/>
      <c r="T109" s="31"/>
      <c r="U109" s="31"/>
      <c r="V109" s="31"/>
      <c r="W109" s="31"/>
      <c r="X109" s="31"/>
      <c r="Y109" s="31"/>
      <c r="Z109" s="31"/>
      <c r="AA109" s="31"/>
      <c r="AB109" s="31"/>
      <c r="AC109" s="31"/>
      <c r="AD109" s="31"/>
      <c r="AE109" s="31"/>
    </row>
    <row r="110" spans="1:31" s="2" customFormat="1" ht="6.95" customHeight="1">
      <c r="A110" s="31"/>
      <c r="B110" s="32"/>
      <c r="C110" s="33"/>
      <c r="D110" s="33"/>
      <c r="E110" s="33"/>
      <c r="F110" s="33"/>
      <c r="G110" s="33"/>
      <c r="H110" s="33"/>
      <c r="I110" s="33"/>
      <c r="J110" s="33"/>
      <c r="K110" s="33"/>
      <c r="L110" s="48"/>
      <c r="S110" s="31"/>
      <c r="T110" s="31"/>
      <c r="U110" s="31"/>
      <c r="V110" s="31"/>
      <c r="W110" s="31"/>
      <c r="X110" s="31"/>
      <c r="Y110" s="31"/>
      <c r="Z110" s="31"/>
      <c r="AA110" s="31"/>
      <c r="AB110" s="31"/>
      <c r="AC110" s="31"/>
      <c r="AD110" s="31"/>
      <c r="AE110" s="31"/>
    </row>
    <row r="111" spans="1:31" s="2" customFormat="1" ht="12" customHeight="1">
      <c r="A111" s="31"/>
      <c r="B111" s="32"/>
      <c r="C111" s="26" t="s">
        <v>20</v>
      </c>
      <c r="D111" s="33"/>
      <c r="E111" s="33"/>
      <c r="F111" s="24" t="str">
        <f>F12</f>
        <v>Tlumačov</v>
      </c>
      <c r="G111" s="33"/>
      <c r="H111" s="33"/>
      <c r="I111" s="26" t="s">
        <v>22</v>
      </c>
      <c r="J111" s="63">
        <f>IF(J12="","",J12)</f>
        <v>0</v>
      </c>
      <c r="K111" s="33"/>
      <c r="L111" s="48"/>
      <c r="S111" s="31"/>
      <c r="T111" s="31"/>
      <c r="U111" s="31"/>
      <c r="V111" s="31"/>
      <c r="W111" s="31"/>
      <c r="X111" s="31"/>
      <c r="Y111" s="31"/>
      <c r="Z111" s="31"/>
      <c r="AA111" s="31"/>
      <c r="AB111" s="31"/>
      <c r="AC111" s="31"/>
      <c r="AD111" s="31"/>
      <c r="AE111" s="31"/>
    </row>
    <row r="112" spans="1:31" s="2" customFormat="1" ht="6.95" customHeight="1">
      <c r="A112" s="31"/>
      <c r="B112" s="32"/>
      <c r="C112" s="33"/>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5.2" customHeight="1">
      <c r="A113" s="31"/>
      <c r="B113" s="32"/>
      <c r="C113" s="26" t="s">
        <v>23</v>
      </c>
      <c r="D113" s="33"/>
      <c r="E113" s="33"/>
      <c r="F113" s="24" t="str">
        <f>E15</f>
        <v xml:space="preserve"> </v>
      </c>
      <c r="G113" s="33"/>
      <c r="H113" s="33"/>
      <c r="I113" s="26" t="s">
        <v>29</v>
      </c>
      <c r="J113" s="29" t="str">
        <f>E21</f>
        <v xml:space="preserve"> </v>
      </c>
      <c r="K113" s="33"/>
      <c r="L113" s="48"/>
      <c r="S113" s="31"/>
      <c r="T113" s="31"/>
      <c r="U113" s="31"/>
      <c r="V113" s="31"/>
      <c r="W113" s="31"/>
      <c r="X113" s="31"/>
      <c r="Y113" s="31"/>
      <c r="Z113" s="31"/>
      <c r="AA113" s="31"/>
      <c r="AB113" s="31"/>
      <c r="AC113" s="31"/>
      <c r="AD113" s="31"/>
      <c r="AE113" s="31"/>
    </row>
    <row r="114" spans="1:65" s="2" customFormat="1" ht="15.2" customHeight="1">
      <c r="A114" s="31"/>
      <c r="B114" s="32"/>
      <c r="C114" s="26" t="s">
        <v>27</v>
      </c>
      <c r="D114" s="33"/>
      <c r="E114" s="33"/>
      <c r="F114" s="24" t="str">
        <f>IF(E18="","",E18)</f>
        <v>Vyplň údaj</v>
      </c>
      <c r="G114" s="33"/>
      <c r="H114" s="33"/>
      <c r="I114" s="26" t="s">
        <v>31</v>
      </c>
      <c r="J114" s="29" t="str">
        <f>E24</f>
        <v xml:space="preserve"> </v>
      </c>
      <c r="K114" s="33"/>
      <c r="L114" s="48"/>
      <c r="S114" s="31"/>
      <c r="T114" s="31"/>
      <c r="U114" s="31"/>
      <c r="V114" s="31"/>
      <c r="W114" s="31"/>
      <c r="X114" s="31"/>
      <c r="Y114" s="31"/>
      <c r="Z114" s="31"/>
      <c r="AA114" s="31"/>
      <c r="AB114" s="31"/>
      <c r="AC114" s="31"/>
      <c r="AD114" s="31"/>
      <c r="AE114" s="31"/>
    </row>
    <row r="115" spans="1:65" s="2" customFormat="1" ht="10.35" customHeight="1">
      <c r="A115" s="31"/>
      <c r="B115" s="32"/>
      <c r="C115" s="33"/>
      <c r="D115" s="33"/>
      <c r="E115" s="33"/>
      <c r="F115" s="33"/>
      <c r="G115" s="33"/>
      <c r="H115" s="33"/>
      <c r="I115" s="33"/>
      <c r="J115" s="33"/>
      <c r="K115" s="33"/>
      <c r="L115" s="48"/>
      <c r="S115" s="31"/>
      <c r="T115" s="31"/>
      <c r="U115" s="31"/>
      <c r="V115" s="31"/>
      <c r="W115" s="31"/>
      <c r="X115" s="31"/>
      <c r="Y115" s="31"/>
      <c r="Z115" s="31"/>
      <c r="AA115" s="31"/>
      <c r="AB115" s="31"/>
      <c r="AC115" s="31"/>
      <c r="AD115" s="31"/>
      <c r="AE115" s="31"/>
    </row>
    <row r="116" spans="1:65" s="10" customFormat="1" ht="29.25" customHeight="1">
      <c r="A116" s="156"/>
      <c r="B116" s="157"/>
      <c r="C116" s="158" t="s">
        <v>167</v>
      </c>
      <c r="D116" s="159" t="s">
        <v>58</v>
      </c>
      <c r="E116" s="159" t="s">
        <v>54</v>
      </c>
      <c r="F116" s="159" t="s">
        <v>55</v>
      </c>
      <c r="G116" s="159" t="s">
        <v>168</v>
      </c>
      <c r="H116" s="159" t="s">
        <v>169</v>
      </c>
      <c r="I116" s="159" t="s">
        <v>170</v>
      </c>
      <c r="J116" s="159" t="s">
        <v>162</v>
      </c>
      <c r="K116" s="160" t="s">
        <v>171</v>
      </c>
      <c r="L116" s="161"/>
      <c r="M116" s="72" t="s">
        <v>1</v>
      </c>
      <c r="N116" s="73" t="s">
        <v>37</v>
      </c>
      <c r="O116" s="73" t="s">
        <v>172</v>
      </c>
      <c r="P116" s="73" t="s">
        <v>173</v>
      </c>
      <c r="Q116" s="73" t="s">
        <v>174</v>
      </c>
      <c r="R116" s="73" t="s">
        <v>175</v>
      </c>
      <c r="S116" s="73" t="s">
        <v>176</v>
      </c>
      <c r="T116" s="74" t="s">
        <v>177</v>
      </c>
      <c r="U116" s="156"/>
      <c r="V116" s="156"/>
      <c r="W116" s="156"/>
      <c r="X116" s="156"/>
      <c r="Y116" s="156"/>
      <c r="Z116" s="156"/>
      <c r="AA116" s="156"/>
      <c r="AB116" s="156"/>
      <c r="AC116" s="156"/>
      <c r="AD116" s="156"/>
      <c r="AE116" s="156"/>
    </row>
    <row r="117" spans="1:65" s="2" customFormat="1" ht="22.9" customHeight="1">
      <c r="A117" s="31"/>
      <c r="B117" s="32"/>
      <c r="C117" s="79" t="s">
        <v>178</v>
      </c>
      <c r="D117" s="33"/>
      <c r="E117" s="33"/>
      <c r="F117" s="33"/>
      <c r="G117" s="33"/>
      <c r="H117" s="33"/>
      <c r="I117" s="33"/>
      <c r="J117" s="162">
        <f>BK117</f>
        <v>0</v>
      </c>
      <c r="K117" s="33"/>
      <c r="L117" s="36"/>
      <c r="M117" s="75"/>
      <c r="N117" s="163"/>
      <c r="O117" s="76"/>
      <c r="P117" s="164">
        <f>P118</f>
        <v>0</v>
      </c>
      <c r="Q117" s="76"/>
      <c r="R117" s="164">
        <f>R118</f>
        <v>0</v>
      </c>
      <c r="S117" s="76"/>
      <c r="T117" s="165">
        <f>T118</f>
        <v>0</v>
      </c>
      <c r="U117" s="31"/>
      <c r="V117" s="31"/>
      <c r="W117" s="31"/>
      <c r="X117" s="31"/>
      <c r="Y117" s="31"/>
      <c r="Z117" s="31"/>
      <c r="AA117" s="31"/>
      <c r="AB117" s="31"/>
      <c r="AC117" s="31"/>
      <c r="AD117" s="31"/>
      <c r="AE117" s="31"/>
      <c r="AT117" s="14" t="s">
        <v>72</v>
      </c>
      <c r="AU117" s="14" t="s">
        <v>164</v>
      </c>
      <c r="BK117" s="166">
        <f>BK118</f>
        <v>0</v>
      </c>
    </row>
    <row r="118" spans="1:65" s="11" customFormat="1" ht="25.9" customHeight="1">
      <c r="B118" s="186"/>
      <c r="C118" s="187"/>
      <c r="D118" s="188" t="s">
        <v>72</v>
      </c>
      <c r="E118" s="189" t="s">
        <v>257</v>
      </c>
      <c r="F118" s="189" t="s">
        <v>258</v>
      </c>
      <c r="G118" s="187"/>
      <c r="H118" s="187"/>
      <c r="I118" s="190"/>
      <c r="J118" s="191">
        <f>BK118</f>
        <v>0</v>
      </c>
      <c r="K118" s="187"/>
      <c r="L118" s="192"/>
      <c r="M118" s="193"/>
      <c r="N118" s="194"/>
      <c r="O118" s="194"/>
      <c r="P118" s="195">
        <f>SUM(P119:P134)</f>
        <v>0</v>
      </c>
      <c r="Q118" s="194"/>
      <c r="R118" s="195">
        <f>SUM(R119:R134)</f>
        <v>0</v>
      </c>
      <c r="S118" s="194"/>
      <c r="T118" s="196">
        <f>SUM(T119:T134)</f>
        <v>0</v>
      </c>
      <c r="AR118" s="197" t="s">
        <v>186</v>
      </c>
      <c r="AT118" s="198" t="s">
        <v>72</v>
      </c>
      <c r="AU118" s="198" t="s">
        <v>73</v>
      </c>
      <c r="AY118" s="197" t="s">
        <v>185</v>
      </c>
      <c r="BK118" s="199">
        <f>SUM(BK119:BK134)</f>
        <v>0</v>
      </c>
    </row>
    <row r="119" spans="1:65" s="2" customFormat="1" ht="33" customHeight="1">
      <c r="A119" s="31"/>
      <c r="B119" s="32"/>
      <c r="C119" s="200" t="s">
        <v>80</v>
      </c>
      <c r="D119" s="200" t="s">
        <v>260</v>
      </c>
      <c r="E119" s="201" t="s">
        <v>1277</v>
      </c>
      <c r="F119" s="202" t="s">
        <v>1278</v>
      </c>
      <c r="G119" s="203" t="s">
        <v>182</v>
      </c>
      <c r="H119" s="204">
        <v>12</v>
      </c>
      <c r="I119" s="205"/>
      <c r="J119" s="206">
        <f>ROUND(I119*H119,2)</f>
        <v>0</v>
      </c>
      <c r="K119" s="202" t="s">
        <v>1</v>
      </c>
      <c r="L119" s="36"/>
      <c r="M119" s="207" t="s">
        <v>1</v>
      </c>
      <c r="N119" s="208" t="s">
        <v>38</v>
      </c>
      <c r="O119" s="68"/>
      <c r="P119" s="177">
        <f>O119*H119</f>
        <v>0</v>
      </c>
      <c r="Q119" s="177">
        <v>0</v>
      </c>
      <c r="R119" s="177">
        <f>Q119*H119</f>
        <v>0</v>
      </c>
      <c r="S119" s="177">
        <v>0</v>
      </c>
      <c r="T119" s="178">
        <f>S119*H119</f>
        <v>0</v>
      </c>
      <c r="U119" s="31"/>
      <c r="V119" s="31"/>
      <c r="W119" s="31"/>
      <c r="X119" s="31"/>
      <c r="Y119" s="31"/>
      <c r="Z119" s="31"/>
      <c r="AA119" s="31"/>
      <c r="AB119" s="31"/>
      <c r="AC119" s="31"/>
      <c r="AD119" s="31"/>
      <c r="AE119" s="31"/>
      <c r="AR119" s="179" t="s">
        <v>80</v>
      </c>
      <c r="AT119" s="179" t="s">
        <v>260</v>
      </c>
      <c r="AU119" s="179" t="s">
        <v>80</v>
      </c>
      <c r="AY119" s="14" t="s">
        <v>185</v>
      </c>
      <c r="BE119" s="180">
        <f>IF(N119="základní",J119,0)</f>
        <v>0</v>
      </c>
      <c r="BF119" s="180">
        <f>IF(N119="snížená",J119,0)</f>
        <v>0</v>
      </c>
      <c r="BG119" s="180">
        <f>IF(N119="zákl. přenesená",J119,0)</f>
        <v>0</v>
      </c>
      <c r="BH119" s="180">
        <f>IF(N119="sníž. přenesená",J119,0)</f>
        <v>0</v>
      </c>
      <c r="BI119" s="180">
        <f>IF(N119="nulová",J119,0)</f>
        <v>0</v>
      </c>
      <c r="BJ119" s="14" t="s">
        <v>80</v>
      </c>
      <c r="BK119" s="180">
        <f>ROUND(I119*H119,2)</f>
        <v>0</v>
      </c>
      <c r="BL119" s="14" t="s">
        <v>80</v>
      </c>
      <c r="BM119" s="179" t="s">
        <v>1279</v>
      </c>
    </row>
    <row r="120" spans="1:65" s="2" customFormat="1" ht="19.5">
      <c r="A120" s="31"/>
      <c r="B120" s="32"/>
      <c r="C120" s="33"/>
      <c r="D120" s="181" t="s">
        <v>188</v>
      </c>
      <c r="E120" s="33"/>
      <c r="F120" s="182" t="s">
        <v>1278</v>
      </c>
      <c r="G120" s="33"/>
      <c r="H120" s="33"/>
      <c r="I120" s="183"/>
      <c r="J120" s="33"/>
      <c r="K120" s="33"/>
      <c r="L120" s="36"/>
      <c r="M120" s="184"/>
      <c r="N120" s="185"/>
      <c r="O120" s="68"/>
      <c r="P120" s="68"/>
      <c r="Q120" s="68"/>
      <c r="R120" s="68"/>
      <c r="S120" s="68"/>
      <c r="T120" s="69"/>
      <c r="U120" s="31"/>
      <c r="V120" s="31"/>
      <c r="W120" s="31"/>
      <c r="X120" s="31"/>
      <c r="Y120" s="31"/>
      <c r="Z120" s="31"/>
      <c r="AA120" s="31"/>
      <c r="AB120" s="31"/>
      <c r="AC120" s="31"/>
      <c r="AD120" s="31"/>
      <c r="AE120" s="31"/>
      <c r="AT120" s="14" t="s">
        <v>188</v>
      </c>
      <c r="AU120" s="14" t="s">
        <v>80</v>
      </c>
    </row>
    <row r="121" spans="1:65" s="2" customFormat="1" ht="21.75" customHeight="1">
      <c r="A121" s="31"/>
      <c r="B121" s="32"/>
      <c r="C121" s="200" t="s">
        <v>192</v>
      </c>
      <c r="D121" s="200" t="s">
        <v>260</v>
      </c>
      <c r="E121" s="201" t="s">
        <v>1280</v>
      </c>
      <c r="F121" s="202" t="s">
        <v>1281</v>
      </c>
      <c r="G121" s="203" t="s">
        <v>182</v>
      </c>
      <c r="H121" s="204">
        <v>1</v>
      </c>
      <c r="I121" s="205"/>
      <c r="J121" s="206">
        <f>ROUND(I121*H121,2)</f>
        <v>0</v>
      </c>
      <c r="K121" s="202" t="s">
        <v>183</v>
      </c>
      <c r="L121" s="36"/>
      <c r="M121" s="207" t="s">
        <v>1</v>
      </c>
      <c r="N121" s="208" t="s">
        <v>38</v>
      </c>
      <c r="O121" s="68"/>
      <c r="P121" s="177">
        <f>O121*H121</f>
        <v>0</v>
      </c>
      <c r="Q121" s="177">
        <v>0</v>
      </c>
      <c r="R121" s="177">
        <f>Q121*H121</f>
        <v>0</v>
      </c>
      <c r="S121" s="177">
        <v>0</v>
      </c>
      <c r="T121" s="178">
        <f>S121*H121</f>
        <v>0</v>
      </c>
      <c r="U121" s="31"/>
      <c r="V121" s="31"/>
      <c r="W121" s="31"/>
      <c r="X121" s="31"/>
      <c r="Y121" s="31"/>
      <c r="Z121" s="31"/>
      <c r="AA121" s="31"/>
      <c r="AB121" s="31"/>
      <c r="AC121" s="31"/>
      <c r="AD121" s="31"/>
      <c r="AE121" s="31"/>
      <c r="AR121" s="179" t="s">
        <v>80</v>
      </c>
      <c r="AT121" s="179" t="s">
        <v>260</v>
      </c>
      <c r="AU121" s="179" t="s">
        <v>80</v>
      </c>
      <c r="AY121" s="14" t="s">
        <v>185</v>
      </c>
      <c r="BE121" s="180">
        <f>IF(N121="základní",J121,0)</f>
        <v>0</v>
      </c>
      <c r="BF121" s="180">
        <f>IF(N121="snížená",J121,0)</f>
        <v>0</v>
      </c>
      <c r="BG121" s="180">
        <f>IF(N121="zákl. přenesená",J121,0)</f>
        <v>0</v>
      </c>
      <c r="BH121" s="180">
        <f>IF(N121="sníž. přenesená",J121,0)</f>
        <v>0</v>
      </c>
      <c r="BI121" s="180">
        <f>IF(N121="nulová",J121,0)</f>
        <v>0</v>
      </c>
      <c r="BJ121" s="14" t="s">
        <v>80</v>
      </c>
      <c r="BK121" s="180">
        <f>ROUND(I121*H121,2)</f>
        <v>0</v>
      </c>
      <c r="BL121" s="14" t="s">
        <v>80</v>
      </c>
      <c r="BM121" s="179" t="s">
        <v>1282</v>
      </c>
    </row>
    <row r="122" spans="1:65" s="2" customFormat="1" ht="11.25">
      <c r="A122" s="31"/>
      <c r="B122" s="32"/>
      <c r="C122" s="33"/>
      <c r="D122" s="181" t="s">
        <v>188</v>
      </c>
      <c r="E122" s="33"/>
      <c r="F122" s="182" t="s">
        <v>1281</v>
      </c>
      <c r="G122" s="33"/>
      <c r="H122" s="33"/>
      <c r="I122" s="183"/>
      <c r="J122" s="33"/>
      <c r="K122" s="33"/>
      <c r="L122" s="36"/>
      <c r="M122" s="184"/>
      <c r="N122" s="185"/>
      <c r="O122" s="68"/>
      <c r="P122" s="68"/>
      <c r="Q122" s="68"/>
      <c r="R122" s="68"/>
      <c r="S122" s="68"/>
      <c r="T122" s="69"/>
      <c r="U122" s="31"/>
      <c r="V122" s="31"/>
      <c r="W122" s="31"/>
      <c r="X122" s="31"/>
      <c r="Y122" s="31"/>
      <c r="Z122" s="31"/>
      <c r="AA122" s="31"/>
      <c r="AB122" s="31"/>
      <c r="AC122" s="31"/>
      <c r="AD122" s="31"/>
      <c r="AE122" s="31"/>
      <c r="AT122" s="14" t="s">
        <v>188</v>
      </c>
      <c r="AU122" s="14" t="s">
        <v>80</v>
      </c>
    </row>
    <row r="123" spans="1:65" s="2" customFormat="1" ht="21.75" customHeight="1">
      <c r="A123" s="31"/>
      <c r="B123" s="32"/>
      <c r="C123" s="200" t="s">
        <v>186</v>
      </c>
      <c r="D123" s="200" t="s">
        <v>260</v>
      </c>
      <c r="E123" s="201" t="s">
        <v>1283</v>
      </c>
      <c r="F123" s="202" t="s">
        <v>1284</v>
      </c>
      <c r="G123" s="203" t="s">
        <v>263</v>
      </c>
      <c r="H123" s="204">
        <v>8</v>
      </c>
      <c r="I123" s="205"/>
      <c r="J123" s="206">
        <f>ROUND(I123*H123,2)</f>
        <v>0</v>
      </c>
      <c r="K123" s="202" t="s">
        <v>183</v>
      </c>
      <c r="L123" s="36"/>
      <c r="M123" s="207" t="s">
        <v>1</v>
      </c>
      <c r="N123" s="208" t="s">
        <v>38</v>
      </c>
      <c r="O123" s="68"/>
      <c r="P123" s="177">
        <f>O123*H123</f>
        <v>0</v>
      </c>
      <c r="Q123" s="177">
        <v>0</v>
      </c>
      <c r="R123" s="177">
        <f>Q123*H123</f>
        <v>0</v>
      </c>
      <c r="S123" s="177">
        <v>0</v>
      </c>
      <c r="T123" s="178">
        <f>S123*H123</f>
        <v>0</v>
      </c>
      <c r="U123" s="31"/>
      <c r="V123" s="31"/>
      <c r="W123" s="31"/>
      <c r="X123" s="31"/>
      <c r="Y123" s="31"/>
      <c r="Z123" s="31"/>
      <c r="AA123" s="31"/>
      <c r="AB123" s="31"/>
      <c r="AC123" s="31"/>
      <c r="AD123" s="31"/>
      <c r="AE123" s="31"/>
      <c r="AR123" s="179" t="s">
        <v>80</v>
      </c>
      <c r="AT123" s="179" t="s">
        <v>260</v>
      </c>
      <c r="AU123" s="179" t="s">
        <v>80</v>
      </c>
      <c r="AY123" s="14" t="s">
        <v>185</v>
      </c>
      <c r="BE123" s="180">
        <f>IF(N123="základní",J123,0)</f>
        <v>0</v>
      </c>
      <c r="BF123" s="180">
        <f>IF(N123="snížená",J123,0)</f>
        <v>0</v>
      </c>
      <c r="BG123" s="180">
        <f>IF(N123="zákl. přenesená",J123,0)</f>
        <v>0</v>
      </c>
      <c r="BH123" s="180">
        <f>IF(N123="sníž. přenesená",J123,0)</f>
        <v>0</v>
      </c>
      <c r="BI123" s="180">
        <f>IF(N123="nulová",J123,0)</f>
        <v>0</v>
      </c>
      <c r="BJ123" s="14" t="s">
        <v>80</v>
      </c>
      <c r="BK123" s="180">
        <f>ROUND(I123*H123,2)</f>
        <v>0</v>
      </c>
      <c r="BL123" s="14" t="s">
        <v>80</v>
      </c>
      <c r="BM123" s="179" t="s">
        <v>1285</v>
      </c>
    </row>
    <row r="124" spans="1:65" s="2" customFormat="1" ht="19.5">
      <c r="A124" s="31"/>
      <c r="B124" s="32"/>
      <c r="C124" s="33"/>
      <c r="D124" s="181" t="s">
        <v>188</v>
      </c>
      <c r="E124" s="33"/>
      <c r="F124" s="182" t="s">
        <v>1286</v>
      </c>
      <c r="G124" s="33"/>
      <c r="H124" s="33"/>
      <c r="I124" s="183"/>
      <c r="J124" s="33"/>
      <c r="K124" s="33"/>
      <c r="L124" s="36"/>
      <c r="M124" s="184"/>
      <c r="N124" s="185"/>
      <c r="O124" s="68"/>
      <c r="P124" s="68"/>
      <c r="Q124" s="68"/>
      <c r="R124" s="68"/>
      <c r="S124" s="68"/>
      <c r="T124" s="69"/>
      <c r="U124" s="31"/>
      <c r="V124" s="31"/>
      <c r="W124" s="31"/>
      <c r="X124" s="31"/>
      <c r="Y124" s="31"/>
      <c r="Z124" s="31"/>
      <c r="AA124" s="31"/>
      <c r="AB124" s="31"/>
      <c r="AC124" s="31"/>
      <c r="AD124" s="31"/>
      <c r="AE124" s="31"/>
      <c r="AT124" s="14" t="s">
        <v>188</v>
      </c>
      <c r="AU124" s="14" t="s">
        <v>80</v>
      </c>
    </row>
    <row r="125" spans="1:65" s="2" customFormat="1" ht="36">
      <c r="A125" s="31"/>
      <c r="B125" s="32"/>
      <c r="C125" s="200" t="s">
        <v>203</v>
      </c>
      <c r="D125" s="200" t="s">
        <v>260</v>
      </c>
      <c r="E125" s="201" t="s">
        <v>1287</v>
      </c>
      <c r="F125" s="202" t="s">
        <v>1288</v>
      </c>
      <c r="G125" s="203" t="s">
        <v>182</v>
      </c>
      <c r="H125" s="204">
        <v>10</v>
      </c>
      <c r="I125" s="205"/>
      <c r="J125" s="206">
        <f>ROUND(I125*H125,2)</f>
        <v>0</v>
      </c>
      <c r="K125" s="202" t="s">
        <v>183</v>
      </c>
      <c r="L125" s="36"/>
      <c r="M125" s="207" t="s">
        <v>1</v>
      </c>
      <c r="N125" s="208" t="s">
        <v>38</v>
      </c>
      <c r="O125" s="68"/>
      <c r="P125" s="177">
        <f>O125*H125</f>
        <v>0</v>
      </c>
      <c r="Q125" s="177">
        <v>0</v>
      </c>
      <c r="R125" s="177">
        <f>Q125*H125</f>
        <v>0</v>
      </c>
      <c r="S125" s="177">
        <v>0</v>
      </c>
      <c r="T125" s="178">
        <f>S125*H125</f>
        <v>0</v>
      </c>
      <c r="U125" s="31"/>
      <c r="V125" s="31"/>
      <c r="W125" s="31"/>
      <c r="X125" s="31"/>
      <c r="Y125" s="31"/>
      <c r="Z125" s="31"/>
      <c r="AA125" s="31"/>
      <c r="AB125" s="31"/>
      <c r="AC125" s="31"/>
      <c r="AD125" s="31"/>
      <c r="AE125" s="31"/>
      <c r="AR125" s="179" t="s">
        <v>80</v>
      </c>
      <c r="AT125" s="179" t="s">
        <v>260</v>
      </c>
      <c r="AU125" s="179" t="s">
        <v>80</v>
      </c>
      <c r="AY125" s="14" t="s">
        <v>185</v>
      </c>
      <c r="BE125" s="180">
        <f>IF(N125="základní",J125,0)</f>
        <v>0</v>
      </c>
      <c r="BF125" s="180">
        <f>IF(N125="snížená",J125,0)</f>
        <v>0</v>
      </c>
      <c r="BG125" s="180">
        <f>IF(N125="zákl. přenesená",J125,0)</f>
        <v>0</v>
      </c>
      <c r="BH125" s="180">
        <f>IF(N125="sníž. přenesená",J125,0)</f>
        <v>0</v>
      </c>
      <c r="BI125" s="180">
        <f>IF(N125="nulová",J125,0)</f>
        <v>0</v>
      </c>
      <c r="BJ125" s="14" t="s">
        <v>80</v>
      </c>
      <c r="BK125" s="180">
        <f>ROUND(I125*H125,2)</f>
        <v>0</v>
      </c>
      <c r="BL125" s="14" t="s">
        <v>80</v>
      </c>
      <c r="BM125" s="179" t="s">
        <v>1289</v>
      </c>
    </row>
    <row r="126" spans="1:65" s="2" customFormat="1" ht="39">
      <c r="A126" s="31"/>
      <c r="B126" s="32"/>
      <c r="C126" s="33"/>
      <c r="D126" s="181" t="s">
        <v>188</v>
      </c>
      <c r="E126" s="33"/>
      <c r="F126" s="182" t="s">
        <v>1290</v>
      </c>
      <c r="G126" s="33"/>
      <c r="H126" s="33"/>
      <c r="I126" s="183"/>
      <c r="J126" s="33"/>
      <c r="K126" s="33"/>
      <c r="L126" s="36"/>
      <c r="M126" s="184"/>
      <c r="N126" s="185"/>
      <c r="O126" s="68"/>
      <c r="P126" s="68"/>
      <c r="Q126" s="68"/>
      <c r="R126" s="68"/>
      <c r="S126" s="68"/>
      <c r="T126" s="69"/>
      <c r="U126" s="31"/>
      <c r="V126" s="31"/>
      <c r="W126" s="31"/>
      <c r="X126" s="31"/>
      <c r="Y126" s="31"/>
      <c r="Z126" s="31"/>
      <c r="AA126" s="31"/>
      <c r="AB126" s="31"/>
      <c r="AC126" s="31"/>
      <c r="AD126" s="31"/>
      <c r="AE126" s="31"/>
      <c r="AT126" s="14" t="s">
        <v>188</v>
      </c>
      <c r="AU126" s="14" t="s">
        <v>80</v>
      </c>
    </row>
    <row r="127" spans="1:65" s="2" customFormat="1" ht="33" customHeight="1">
      <c r="A127" s="31"/>
      <c r="B127" s="32"/>
      <c r="C127" s="200" t="s">
        <v>82</v>
      </c>
      <c r="D127" s="200" t="s">
        <v>260</v>
      </c>
      <c r="E127" s="201" t="s">
        <v>1291</v>
      </c>
      <c r="F127" s="202" t="s">
        <v>1292</v>
      </c>
      <c r="G127" s="203" t="s">
        <v>182</v>
      </c>
      <c r="H127" s="204">
        <v>12</v>
      </c>
      <c r="I127" s="205"/>
      <c r="J127" s="206">
        <f>ROUND(I127*H127,2)</f>
        <v>0</v>
      </c>
      <c r="K127" s="202" t="s">
        <v>183</v>
      </c>
      <c r="L127" s="36"/>
      <c r="M127" s="207" t="s">
        <v>1</v>
      </c>
      <c r="N127" s="208" t="s">
        <v>38</v>
      </c>
      <c r="O127" s="68"/>
      <c r="P127" s="177">
        <f>O127*H127</f>
        <v>0</v>
      </c>
      <c r="Q127" s="177">
        <v>0</v>
      </c>
      <c r="R127" s="177">
        <f>Q127*H127</f>
        <v>0</v>
      </c>
      <c r="S127" s="177">
        <v>0</v>
      </c>
      <c r="T127" s="178">
        <f>S127*H127</f>
        <v>0</v>
      </c>
      <c r="U127" s="31"/>
      <c r="V127" s="31"/>
      <c r="W127" s="31"/>
      <c r="X127" s="31"/>
      <c r="Y127" s="31"/>
      <c r="Z127" s="31"/>
      <c r="AA127" s="31"/>
      <c r="AB127" s="31"/>
      <c r="AC127" s="31"/>
      <c r="AD127" s="31"/>
      <c r="AE127" s="31"/>
      <c r="AR127" s="179" t="s">
        <v>80</v>
      </c>
      <c r="AT127" s="179" t="s">
        <v>260</v>
      </c>
      <c r="AU127" s="179" t="s">
        <v>80</v>
      </c>
      <c r="AY127" s="14" t="s">
        <v>185</v>
      </c>
      <c r="BE127" s="180">
        <f>IF(N127="základní",J127,0)</f>
        <v>0</v>
      </c>
      <c r="BF127" s="180">
        <f>IF(N127="snížená",J127,0)</f>
        <v>0</v>
      </c>
      <c r="BG127" s="180">
        <f>IF(N127="zákl. přenesená",J127,0)</f>
        <v>0</v>
      </c>
      <c r="BH127" s="180">
        <f>IF(N127="sníž. přenesená",J127,0)</f>
        <v>0</v>
      </c>
      <c r="BI127" s="180">
        <f>IF(N127="nulová",J127,0)</f>
        <v>0</v>
      </c>
      <c r="BJ127" s="14" t="s">
        <v>80</v>
      </c>
      <c r="BK127" s="180">
        <f>ROUND(I127*H127,2)</f>
        <v>0</v>
      </c>
      <c r="BL127" s="14" t="s">
        <v>80</v>
      </c>
      <c r="BM127" s="179" t="s">
        <v>1293</v>
      </c>
    </row>
    <row r="128" spans="1:65" s="2" customFormat="1" ht="29.25">
      <c r="A128" s="31"/>
      <c r="B128" s="32"/>
      <c r="C128" s="33"/>
      <c r="D128" s="181" t="s">
        <v>188</v>
      </c>
      <c r="E128" s="33"/>
      <c r="F128" s="182" t="s">
        <v>1294</v>
      </c>
      <c r="G128" s="33"/>
      <c r="H128" s="33"/>
      <c r="I128" s="183"/>
      <c r="J128" s="33"/>
      <c r="K128" s="33"/>
      <c r="L128" s="36"/>
      <c r="M128" s="184"/>
      <c r="N128" s="185"/>
      <c r="O128" s="68"/>
      <c r="P128" s="68"/>
      <c r="Q128" s="68"/>
      <c r="R128" s="68"/>
      <c r="S128" s="68"/>
      <c r="T128" s="69"/>
      <c r="U128" s="31"/>
      <c r="V128" s="31"/>
      <c r="W128" s="31"/>
      <c r="X128" s="31"/>
      <c r="Y128" s="31"/>
      <c r="Z128" s="31"/>
      <c r="AA128" s="31"/>
      <c r="AB128" s="31"/>
      <c r="AC128" s="31"/>
      <c r="AD128" s="31"/>
      <c r="AE128" s="31"/>
      <c r="AT128" s="14" t="s">
        <v>188</v>
      </c>
      <c r="AU128" s="14" t="s">
        <v>80</v>
      </c>
    </row>
    <row r="129" spans="1:65" s="2" customFormat="1" ht="16.5" customHeight="1">
      <c r="A129" s="31"/>
      <c r="B129" s="32"/>
      <c r="C129" s="200" t="s">
        <v>199</v>
      </c>
      <c r="D129" s="200" t="s">
        <v>260</v>
      </c>
      <c r="E129" s="201" t="s">
        <v>261</v>
      </c>
      <c r="F129" s="202" t="s">
        <v>262</v>
      </c>
      <c r="G129" s="203" t="s">
        <v>263</v>
      </c>
      <c r="H129" s="204">
        <v>4</v>
      </c>
      <c r="I129" s="205"/>
      <c r="J129" s="206">
        <f>ROUND(I129*H129,2)</f>
        <v>0</v>
      </c>
      <c r="K129" s="202" t="s">
        <v>183</v>
      </c>
      <c r="L129" s="36"/>
      <c r="M129" s="207" t="s">
        <v>1</v>
      </c>
      <c r="N129" s="208" t="s">
        <v>38</v>
      </c>
      <c r="O129" s="68"/>
      <c r="P129" s="177">
        <f>O129*H129</f>
        <v>0</v>
      </c>
      <c r="Q129" s="177">
        <v>0</v>
      </c>
      <c r="R129" s="177">
        <f>Q129*H129</f>
        <v>0</v>
      </c>
      <c r="S129" s="177">
        <v>0</v>
      </c>
      <c r="T129" s="178">
        <f>S129*H129</f>
        <v>0</v>
      </c>
      <c r="U129" s="31"/>
      <c r="V129" s="31"/>
      <c r="W129" s="31"/>
      <c r="X129" s="31"/>
      <c r="Y129" s="31"/>
      <c r="Z129" s="31"/>
      <c r="AA129" s="31"/>
      <c r="AB129" s="31"/>
      <c r="AC129" s="31"/>
      <c r="AD129" s="31"/>
      <c r="AE129" s="31"/>
      <c r="AR129" s="179" t="s">
        <v>80</v>
      </c>
      <c r="AT129" s="179" t="s">
        <v>260</v>
      </c>
      <c r="AU129" s="179" t="s">
        <v>80</v>
      </c>
      <c r="AY129" s="14" t="s">
        <v>185</v>
      </c>
      <c r="BE129" s="180">
        <f>IF(N129="základní",J129,0)</f>
        <v>0</v>
      </c>
      <c r="BF129" s="180">
        <f>IF(N129="snížená",J129,0)</f>
        <v>0</v>
      </c>
      <c r="BG129" s="180">
        <f>IF(N129="zákl. přenesená",J129,0)</f>
        <v>0</v>
      </c>
      <c r="BH129" s="180">
        <f>IF(N129="sníž. přenesená",J129,0)</f>
        <v>0</v>
      </c>
      <c r="BI129" s="180">
        <f>IF(N129="nulová",J129,0)</f>
        <v>0</v>
      </c>
      <c r="BJ129" s="14" t="s">
        <v>80</v>
      </c>
      <c r="BK129" s="180">
        <f>ROUND(I129*H129,2)</f>
        <v>0</v>
      </c>
      <c r="BL129" s="14" t="s">
        <v>80</v>
      </c>
      <c r="BM129" s="179" t="s">
        <v>1295</v>
      </c>
    </row>
    <row r="130" spans="1:65" s="2" customFormat="1" ht="29.25">
      <c r="A130" s="31"/>
      <c r="B130" s="32"/>
      <c r="C130" s="33"/>
      <c r="D130" s="181" t="s">
        <v>188</v>
      </c>
      <c r="E130" s="33"/>
      <c r="F130" s="182" t="s">
        <v>265</v>
      </c>
      <c r="G130" s="33"/>
      <c r="H130" s="33"/>
      <c r="I130" s="183"/>
      <c r="J130" s="33"/>
      <c r="K130" s="33"/>
      <c r="L130" s="36"/>
      <c r="M130" s="184"/>
      <c r="N130" s="185"/>
      <c r="O130" s="68"/>
      <c r="P130" s="68"/>
      <c r="Q130" s="68"/>
      <c r="R130" s="68"/>
      <c r="S130" s="68"/>
      <c r="T130" s="69"/>
      <c r="U130" s="31"/>
      <c r="V130" s="31"/>
      <c r="W130" s="31"/>
      <c r="X130" s="31"/>
      <c r="Y130" s="31"/>
      <c r="Z130" s="31"/>
      <c r="AA130" s="31"/>
      <c r="AB130" s="31"/>
      <c r="AC130" s="31"/>
      <c r="AD130" s="31"/>
      <c r="AE130" s="31"/>
      <c r="AT130" s="14" t="s">
        <v>188</v>
      </c>
      <c r="AU130" s="14" t="s">
        <v>80</v>
      </c>
    </row>
    <row r="131" spans="1:65" s="2" customFormat="1" ht="33" customHeight="1">
      <c r="A131" s="31"/>
      <c r="B131" s="32"/>
      <c r="C131" s="200" t="s">
        <v>207</v>
      </c>
      <c r="D131" s="200" t="s">
        <v>260</v>
      </c>
      <c r="E131" s="201" t="s">
        <v>1296</v>
      </c>
      <c r="F131" s="202" t="s">
        <v>1297</v>
      </c>
      <c r="G131" s="203" t="s">
        <v>182</v>
      </c>
      <c r="H131" s="204">
        <v>9</v>
      </c>
      <c r="I131" s="205"/>
      <c r="J131" s="206">
        <f>ROUND(I131*H131,2)</f>
        <v>0</v>
      </c>
      <c r="K131" s="202" t="s">
        <v>183</v>
      </c>
      <c r="L131" s="36"/>
      <c r="M131" s="207" t="s">
        <v>1</v>
      </c>
      <c r="N131" s="208" t="s">
        <v>38</v>
      </c>
      <c r="O131" s="68"/>
      <c r="P131" s="177">
        <f>O131*H131</f>
        <v>0</v>
      </c>
      <c r="Q131" s="177">
        <v>0</v>
      </c>
      <c r="R131" s="177">
        <f>Q131*H131</f>
        <v>0</v>
      </c>
      <c r="S131" s="177">
        <v>0</v>
      </c>
      <c r="T131" s="178">
        <f>S131*H131</f>
        <v>0</v>
      </c>
      <c r="U131" s="31"/>
      <c r="V131" s="31"/>
      <c r="W131" s="31"/>
      <c r="X131" s="31"/>
      <c r="Y131" s="31"/>
      <c r="Z131" s="31"/>
      <c r="AA131" s="31"/>
      <c r="AB131" s="31"/>
      <c r="AC131" s="31"/>
      <c r="AD131" s="31"/>
      <c r="AE131" s="31"/>
      <c r="AR131" s="179" t="s">
        <v>80</v>
      </c>
      <c r="AT131" s="179" t="s">
        <v>260</v>
      </c>
      <c r="AU131" s="179" t="s">
        <v>80</v>
      </c>
      <c r="AY131" s="14" t="s">
        <v>185</v>
      </c>
      <c r="BE131" s="180">
        <f>IF(N131="základní",J131,0)</f>
        <v>0</v>
      </c>
      <c r="BF131" s="180">
        <f>IF(N131="snížená",J131,0)</f>
        <v>0</v>
      </c>
      <c r="BG131" s="180">
        <f>IF(N131="zákl. přenesená",J131,0)</f>
        <v>0</v>
      </c>
      <c r="BH131" s="180">
        <f>IF(N131="sníž. přenesená",J131,0)</f>
        <v>0</v>
      </c>
      <c r="BI131" s="180">
        <f>IF(N131="nulová",J131,0)</f>
        <v>0</v>
      </c>
      <c r="BJ131" s="14" t="s">
        <v>80</v>
      </c>
      <c r="BK131" s="180">
        <f>ROUND(I131*H131,2)</f>
        <v>0</v>
      </c>
      <c r="BL131" s="14" t="s">
        <v>80</v>
      </c>
      <c r="BM131" s="179" t="s">
        <v>1298</v>
      </c>
    </row>
    <row r="132" spans="1:65" s="2" customFormat="1" ht="19.5">
      <c r="A132" s="31"/>
      <c r="B132" s="32"/>
      <c r="C132" s="33"/>
      <c r="D132" s="181" t="s">
        <v>188</v>
      </c>
      <c r="E132" s="33"/>
      <c r="F132" s="182" t="s">
        <v>1297</v>
      </c>
      <c r="G132" s="33"/>
      <c r="H132" s="33"/>
      <c r="I132" s="183"/>
      <c r="J132" s="33"/>
      <c r="K132" s="33"/>
      <c r="L132" s="36"/>
      <c r="M132" s="184"/>
      <c r="N132" s="185"/>
      <c r="O132" s="68"/>
      <c r="P132" s="68"/>
      <c r="Q132" s="68"/>
      <c r="R132" s="68"/>
      <c r="S132" s="68"/>
      <c r="T132" s="69"/>
      <c r="U132" s="31"/>
      <c r="V132" s="31"/>
      <c r="W132" s="31"/>
      <c r="X132" s="31"/>
      <c r="Y132" s="31"/>
      <c r="Z132" s="31"/>
      <c r="AA132" s="31"/>
      <c r="AB132" s="31"/>
      <c r="AC132" s="31"/>
      <c r="AD132" s="31"/>
      <c r="AE132" s="31"/>
      <c r="AT132" s="14" t="s">
        <v>188</v>
      </c>
      <c r="AU132" s="14" t="s">
        <v>80</v>
      </c>
    </row>
    <row r="133" spans="1:65" s="2" customFormat="1" ht="24">
      <c r="A133" s="31"/>
      <c r="B133" s="32"/>
      <c r="C133" s="200" t="s">
        <v>184</v>
      </c>
      <c r="D133" s="200" t="s">
        <v>260</v>
      </c>
      <c r="E133" s="201" t="s">
        <v>1299</v>
      </c>
      <c r="F133" s="202" t="s">
        <v>1300</v>
      </c>
      <c r="G133" s="203" t="s">
        <v>182</v>
      </c>
      <c r="H133" s="204">
        <v>12</v>
      </c>
      <c r="I133" s="205"/>
      <c r="J133" s="206">
        <f>ROUND(I133*H133,2)</f>
        <v>0</v>
      </c>
      <c r="K133" s="202" t="s">
        <v>183</v>
      </c>
      <c r="L133" s="36"/>
      <c r="M133" s="207" t="s">
        <v>1</v>
      </c>
      <c r="N133" s="208" t="s">
        <v>38</v>
      </c>
      <c r="O133" s="68"/>
      <c r="P133" s="177">
        <f>O133*H133</f>
        <v>0</v>
      </c>
      <c r="Q133" s="177">
        <v>0</v>
      </c>
      <c r="R133" s="177">
        <f>Q133*H133</f>
        <v>0</v>
      </c>
      <c r="S133" s="177">
        <v>0</v>
      </c>
      <c r="T133" s="178">
        <f>S133*H133</f>
        <v>0</v>
      </c>
      <c r="U133" s="31"/>
      <c r="V133" s="31"/>
      <c r="W133" s="31"/>
      <c r="X133" s="31"/>
      <c r="Y133" s="31"/>
      <c r="Z133" s="31"/>
      <c r="AA133" s="31"/>
      <c r="AB133" s="31"/>
      <c r="AC133" s="31"/>
      <c r="AD133" s="31"/>
      <c r="AE133" s="31"/>
      <c r="AR133" s="179" t="s">
        <v>80</v>
      </c>
      <c r="AT133" s="179" t="s">
        <v>260</v>
      </c>
      <c r="AU133" s="179" t="s">
        <v>80</v>
      </c>
      <c r="AY133" s="14" t="s">
        <v>185</v>
      </c>
      <c r="BE133" s="180">
        <f>IF(N133="základní",J133,0)</f>
        <v>0</v>
      </c>
      <c r="BF133" s="180">
        <f>IF(N133="snížená",J133,0)</f>
        <v>0</v>
      </c>
      <c r="BG133" s="180">
        <f>IF(N133="zákl. přenesená",J133,0)</f>
        <v>0</v>
      </c>
      <c r="BH133" s="180">
        <f>IF(N133="sníž. přenesená",J133,0)</f>
        <v>0</v>
      </c>
      <c r="BI133" s="180">
        <f>IF(N133="nulová",J133,0)</f>
        <v>0</v>
      </c>
      <c r="BJ133" s="14" t="s">
        <v>80</v>
      </c>
      <c r="BK133" s="180">
        <f>ROUND(I133*H133,2)</f>
        <v>0</v>
      </c>
      <c r="BL133" s="14" t="s">
        <v>80</v>
      </c>
      <c r="BM133" s="179" t="s">
        <v>1301</v>
      </c>
    </row>
    <row r="134" spans="1:65" s="2" customFormat="1" ht="19.5">
      <c r="A134" s="31"/>
      <c r="B134" s="32"/>
      <c r="C134" s="33"/>
      <c r="D134" s="181" t="s">
        <v>188</v>
      </c>
      <c r="E134" s="33"/>
      <c r="F134" s="182" t="s">
        <v>1300</v>
      </c>
      <c r="G134" s="33"/>
      <c r="H134" s="33"/>
      <c r="I134" s="183"/>
      <c r="J134" s="33"/>
      <c r="K134" s="33"/>
      <c r="L134" s="36"/>
      <c r="M134" s="209"/>
      <c r="N134" s="210"/>
      <c r="O134" s="211"/>
      <c r="P134" s="211"/>
      <c r="Q134" s="211"/>
      <c r="R134" s="211"/>
      <c r="S134" s="211"/>
      <c r="T134" s="212"/>
      <c r="U134" s="31"/>
      <c r="V134" s="31"/>
      <c r="W134" s="31"/>
      <c r="X134" s="31"/>
      <c r="Y134" s="31"/>
      <c r="Z134" s="31"/>
      <c r="AA134" s="31"/>
      <c r="AB134" s="31"/>
      <c r="AC134" s="31"/>
      <c r="AD134" s="31"/>
      <c r="AE134" s="31"/>
      <c r="AT134" s="14" t="s">
        <v>188</v>
      </c>
      <c r="AU134" s="14" t="s">
        <v>80</v>
      </c>
    </row>
    <row r="135" spans="1:65" s="2" customFormat="1" ht="6.95" customHeight="1">
      <c r="A135" s="31"/>
      <c r="B135" s="51"/>
      <c r="C135" s="52"/>
      <c r="D135" s="52"/>
      <c r="E135" s="52"/>
      <c r="F135" s="52"/>
      <c r="G135" s="52"/>
      <c r="H135" s="52"/>
      <c r="I135" s="52"/>
      <c r="J135" s="52"/>
      <c r="K135" s="52"/>
      <c r="L135" s="36"/>
      <c r="M135" s="31"/>
      <c r="O135" s="31"/>
      <c r="P135" s="31"/>
      <c r="Q135" s="31"/>
      <c r="R135" s="31"/>
      <c r="S135" s="31"/>
      <c r="T135" s="31"/>
      <c r="U135" s="31"/>
      <c r="V135" s="31"/>
      <c r="W135" s="31"/>
      <c r="X135" s="31"/>
      <c r="Y135" s="31"/>
      <c r="Z135" s="31"/>
      <c r="AA135" s="31"/>
      <c r="AB135" s="31"/>
      <c r="AC135" s="31"/>
      <c r="AD135" s="31"/>
      <c r="AE135" s="31"/>
    </row>
  </sheetData>
  <sheetProtection algorithmName="SHA-512" hashValue="ZQkOUaUh+XUanK+WujTQ81J2K+GKRw/Uv91Z7JWPcESXVV+i0QU3qYx1wTaG0ZB1tNdPb1+ePEFEj7OXVK4NhQ==" saltValue="u3ef5M61Aoqg07jPt4xtwjMMc6YJW06HxlZ9mCYzO3oWpkGHrSdtHGBVi4003xVrfKPGeD5mRUsgKfnqwMmtWw==" spinCount="100000" sheet="1" objects="1" scenarios="1" formatColumns="0" formatRows="0" autoFilter="0"/>
  <autoFilter ref="C116:K134"/>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127</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2" customFormat="1" ht="12" customHeight="1">
      <c r="A8" s="31"/>
      <c r="B8" s="36"/>
      <c r="C8" s="31"/>
      <c r="D8" s="116" t="s">
        <v>156</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69" t="s">
        <v>1302</v>
      </c>
      <c r="F9" s="268"/>
      <c r="G9" s="268"/>
      <c r="H9" s="268"/>
      <c r="I9" s="31"/>
      <c r="J9" s="31"/>
      <c r="K9" s="31"/>
      <c r="L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16" t="s">
        <v>18</v>
      </c>
      <c r="E11" s="31"/>
      <c r="F11" s="107" t="s">
        <v>1</v>
      </c>
      <c r="G11" s="31"/>
      <c r="H11" s="31"/>
      <c r="I11" s="116" t="s">
        <v>19</v>
      </c>
      <c r="J11" s="107" t="s">
        <v>1</v>
      </c>
      <c r="K11" s="31"/>
      <c r="L11" s="48"/>
      <c r="S11" s="31"/>
      <c r="T11" s="31"/>
      <c r="U11" s="31"/>
      <c r="V11" s="31"/>
      <c r="W11" s="31"/>
      <c r="X11" s="31"/>
      <c r="Y11" s="31"/>
      <c r="Z11" s="31"/>
      <c r="AA11" s="31"/>
      <c r="AB11" s="31"/>
      <c r="AC11" s="31"/>
      <c r="AD11" s="31"/>
      <c r="AE11" s="31"/>
    </row>
    <row r="12" spans="1:46" s="2" customFormat="1" ht="12" customHeight="1">
      <c r="A12" s="31"/>
      <c r="B12" s="36"/>
      <c r="C12" s="31"/>
      <c r="D12" s="116" t="s">
        <v>20</v>
      </c>
      <c r="E12" s="31"/>
      <c r="F12" s="107" t="s">
        <v>21</v>
      </c>
      <c r="G12" s="31"/>
      <c r="H12" s="31"/>
      <c r="I12" s="116" t="s">
        <v>22</v>
      </c>
      <c r="J12" s="117">
        <f>'Rekapitulace stavby'!AN8</f>
        <v>0</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16" t="s">
        <v>23</v>
      </c>
      <c r="E14" s="31"/>
      <c r="F14" s="31"/>
      <c r="G14" s="31"/>
      <c r="H14" s="31"/>
      <c r="I14" s="116" t="s">
        <v>24</v>
      </c>
      <c r="J14" s="107"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07" t="str">
        <f>IF('Rekapitulace stavby'!E11="","",'Rekapitulace stavby'!E11)</f>
        <v xml:space="preserve"> </v>
      </c>
      <c r="F15" s="31"/>
      <c r="G15" s="31"/>
      <c r="H15" s="31"/>
      <c r="I15" s="116" t="s">
        <v>26</v>
      </c>
      <c r="J15" s="107"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16" t="s">
        <v>27</v>
      </c>
      <c r="E17" s="31"/>
      <c r="F17" s="31"/>
      <c r="G17" s="31"/>
      <c r="H17" s="31"/>
      <c r="I17" s="116" t="s">
        <v>24</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70" t="str">
        <f>'Rekapitulace stavby'!E14</f>
        <v>Vyplň údaj</v>
      </c>
      <c r="F18" s="271"/>
      <c r="G18" s="271"/>
      <c r="H18" s="271"/>
      <c r="I18" s="116" t="s">
        <v>26</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16" t="s">
        <v>29</v>
      </c>
      <c r="E20" s="31"/>
      <c r="F20" s="31"/>
      <c r="G20" s="31"/>
      <c r="H20" s="31"/>
      <c r="I20" s="116" t="s">
        <v>24</v>
      </c>
      <c r="J20" s="107"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07" t="str">
        <f>IF('Rekapitulace stavby'!E17="","",'Rekapitulace stavby'!E17)</f>
        <v xml:space="preserve"> </v>
      </c>
      <c r="F21" s="31"/>
      <c r="G21" s="31"/>
      <c r="H21" s="31"/>
      <c r="I21" s="116" t="s">
        <v>26</v>
      </c>
      <c r="J21" s="107"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16" t="s">
        <v>31</v>
      </c>
      <c r="E23" s="31"/>
      <c r="F23" s="31"/>
      <c r="G23" s="31"/>
      <c r="H23" s="31"/>
      <c r="I23" s="116" t="s">
        <v>24</v>
      </c>
      <c r="J23" s="107"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07" t="str">
        <f>IF('Rekapitulace stavby'!E20="","",'Rekapitulace stavby'!E20)</f>
        <v xml:space="preserve"> </v>
      </c>
      <c r="F24" s="31"/>
      <c r="G24" s="31"/>
      <c r="H24" s="31"/>
      <c r="I24" s="116" t="s">
        <v>26</v>
      </c>
      <c r="J24" s="107"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16" t="s">
        <v>32</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18"/>
      <c r="B27" s="119"/>
      <c r="C27" s="118"/>
      <c r="D27" s="118"/>
      <c r="E27" s="272" t="s">
        <v>1</v>
      </c>
      <c r="F27" s="272"/>
      <c r="G27" s="272"/>
      <c r="H27" s="272"/>
      <c r="I27" s="118"/>
      <c r="J27" s="118"/>
      <c r="K27" s="118"/>
      <c r="L27" s="120"/>
      <c r="S27" s="118"/>
      <c r="T27" s="118"/>
      <c r="U27" s="118"/>
      <c r="V27" s="118"/>
      <c r="W27" s="118"/>
      <c r="X27" s="118"/>
      <c r="Y27" s="118"/>
      <c r="Z27" s="118"/>
      <c r="AA27" s="118"/>
      <c r="AB27" s="118"/>
      <c r="AC27" s="118"/>
      <c r="AD27" s="118"/>
      <c r="AE27" s="118"/>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21"/>
      <c r="E29" s="121"/>
      <c r="F29" s="121"/>
      <c r="G29" s="121"/>
      <c r="H29" s="121"/>
      <c r="I29" s="121"/>
      <c r="J29" s="121"/>
      <c r="K29" s="121"/>
      <c r="L29" s="48"/>
      <c r="S29" s="31"/>
      <c r="T29" s="31"/>
      <c r="U29" s="31"/>
      <c r="V29" s="31"/>
      <c r="W29" s="31"/>
      <c r="X29" s="31"/>
      <c r="Y29" s="31"/>
      <c r="Z29" s="31"/>
      <c r="AA29" s="31"/>
      <c r="AB29" s="31"/>
      <c r="AC29" s="31"/>
      <c r="AD29" s="31"/>
      <c r="AE29" s="31"/>
    </row>
    <row r="30" spans="1:31" s="2" customFormat="1" ht="25.35" customHeight="1">
      <c r="A30" s="31"/>
      <c r="B30" s="36"/>
      <c r="C30" s="31"/>
      <c r="D30" s="122" t="s">
        <v>33</v>
      </c>
      <c r="E30" s="31"/>
      <c r="F30" s="31"/>
      <c r="G30" s="31"/>
      <c r="H30" s="31"/>
      <c r="I30" s="31"/>
      <c r="J30" s="123">
        <f>ROUND(J117,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24" t="s">
        <v>35</v>
      </c>
      <c r="G32" s="31"/>
      <c r="H32" s="31"/>
      <c r="I32" s="124" t="s">
        <v>34</v>
      </c>
      <c r="J32" s="124" t="s">
        <v>36</v>
      </c>
      <c r="K32" s="31"/>
      <c r="L32" s="48"/>
      <c r="S32" s="31"/>
      <c r="T32" s="31"/>
      <c r="U32" s="31"/>
      <c r="V32" s="31"/>
      <c r="W32" s="31"/>
      <c r="X32" s="31"/>
      <c r="Y32" s="31"/>
      <c r="Z32" s="31"/>
      <c r="AA32" s="31"/>
      <c r="AB32" s="31"/>
      <c r="AC32" s="31"/>
      <c r="AD32" s="31"/>
      <c r="AE32" s="31"/>
    </row>
    <row r="33" spans="1:31" s="2" customFormat="1" ht="14.45" customHeight="1">
      <c r="A33" s="31"/>
      <c r="B33" s="36"/>
      <c r="C33" s="31"/>
      <c r="D33" s="125" t="s">
        <v>37</v>
      </c>
      <c r="E33" s="116" t="s">
        <v>38</v>
      </c>
      <c r="F33" s="126">
        <f>ROUND((SUM(BE117:BE170)),  2)</f>
        <v>0</v>
      </c>
      <c r="G33" s="31"/>
      <c r="H33" s="31"/>
      <c r="I33" s="127">
        <v>0.21</v>
      </c>
      <c r="J33" s="126">
        <f>ROUND(((SUM(BE117:BE170))*I33),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16" t="s">
        <v>39</v>
      </c>
      <c r="F34" s="126">
        <f>ROUND((SUM(BF117:BF170)),  2)</f>
        <v>0</v>
      </c>
      <c r="G34" s="31"/>
      <c r="H34" s="31"/>
      <c r="I34" s="127">
        <v>0.15</v>
      </c>
      <c r="J34" s="126">
        <f>ROUND(((SUM(BF117:BF170))*I34),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16" t="s">
        <v>40</v>
      </c>
      <c r="F35" s="126">
        <f>ROUND((SUM(BG117:BG170)),  2)</f>
        <v>0</v>
      </c>
      <c r="G35" s="31"/>
      <c r="H35" s="31"/>
      <c r="I35" s="127">
        <v>0.21</v>
      </c>
      <c r="J35" s="126">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16" t="s">
        <v>41</v>
      </c>
      <c r="F36" s="126">
        <f>ROUND((SUM(BH117:BH170)),  2)</f>
        <v>0</v>
      </c>
      <c r="G36" s="31"/>
      <c r="H36" s="31"/>
      <c r="I36" s="127">
        <v>0.15</v>
      </c>
      <c r="J36" s="126">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42</v>
      </c>
      <c r="F37" s="126">
        <f>ROUND((SUM(BI117:BI170)),  2)</f>
        <v>0</v>
      </c>
      <c r="G37" s="31"/>
      <c r="H37" s="31"/>
      <c r="I37" s="127">
        <v>0</v>
      </c>
      <c r="J37" s="126">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28"/>
      <c r="D39" s="129" t="s">
        <v>43</v>
      </c>
      <c r="E39" s="130"/>
      <c r="F39" s="130"/>
      <c r="G39" s="131" t="s">
        <v>44</v>
      </c>
      <c r="H39" s="132" t="s">
        <v>45</v>
      </c>
      <c r="I39" s="130"/>
      <c r="J39" s="133">
        <f>SUM(J30:J37)</f>
        <v>0</v>
      </c>
      <c r="K39" s="134"/>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47"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47"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156</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customHeight="1">
      <c r="A87" s="31"/>
      <c r="B87" s="32"/>
      <c r="C87" s="33"/>
      <c r="D87" s="33"/>
      <c r="E87" s="221" t="str">
        <f>E9</f>
        <v>PS 06 - DŘT</v>
      </c>
      <c r="F87" s="275"/>
      <c r="G87" s="275"/>
      <c r="H87" s="275"/>
      <c r="I87" s="33"/>
      <c r="J87" s="33"/>
      <c r="K87" s="33"/>
      <c r="L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Tlumačov</v>
      </c>
      <c r="G89" s="33"/>
      <c r="H89" s="33"/>
      <c r="I89" s="26" t="s">
        <v>22</v>
      </c>
      <c r="J89" s="63">
        <f>IF(J12="","",J12)</f>
        <v>0</v>
      </c>
      <c r="K89" s="33"/>
      <c r="L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customHeight="1">
      <c r="A91" s="31"/>
      <c r="B91" s="32"/>
      <c r="C91" s="26" t="s">
        <v>23</v>
      </c>
      <c r="D91" s="33"/>
      <c r="E91" s="33"/>
      <c r="F91" s="24" t="str">
        <f>E15</f>
        <v xml:space="preserve"> </v>
      </c>
      <c r="G91" s="33"/>
      <c r="H91" s="33"/>
      <c r="I91" s="26" t="s">
        <v>29</v>
      </c>
      <c r="J91" s="29" t="str">
        <f>E21</f>
        <v xml:space="preserve"> </v>
      </c>
      <c r="K91" s="33"/>
      <c r="L91" s="48"/>
      <c r="S91" s="31"/>
      <c r="T91" s="31"/>
      <c r="U91" s="31"/>
      <c r="V91" s="31"/>
      <c r="W91" s="31"/>
      <c r="X91" s="31"/>
      <c r="Y91" s="31"/>
      <c r="Z91" s="31"/>
      <c r="AA91" s="31"/>
      <c r="AB91" s="31"/>
      <c r="AC91" s="31"/>
      <c r="AD91" s="31"/>
      <c r="AE91" s="31"/>
    </row>
    <row r="92" spans="1:47" s="2" customFormat="1" ht="15.2" customHeight="1">
      <c r="A92" s="31"/>
      <c r="B92" s="32"/>
      <c r="C92" s="26" t="s">
        <v>27</v>
      </c>
      <c r="D92" s="33"/>
      <c r="E92" s="33"/>
      <c r="F92" s="24" t="str">
        <f>IF(E18="","",E18)</f>
        <v>Vyplň údaj</v>
      </c>
      <c r="G92" s="33"/>
      <c r="H92" s="33"/>
      <c r="I92" s="26" t="s">
        <v>31</v>
      </c>
      <c r="J92" s="29" t="str">
        <f>E24</f>
        <v xml:space="preserve"> </v>
      </c>
      <c r="K92" s="33"/>
      <c r="L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46" t="s">
        <v>161</v>
      </c>
      <c r="D94" s="147"/>
      <c r="E94" s="147"/>
      <c r="F94" s="147"/>
      <c r="G94" s="147"/>
      <c r="H94" s="147"/>
      <c r="I94" s="147"/>
      <c r="J94" s="148" t="s">
        <v>162</v>
      </c>
      <c r="K94" s="147"/>
      <c r="L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customHeight="1">
      <c r="A96" s="31"/>
      <c r="B96" s="32"/>
      <c r="C96" s="149" t="s">
        <v>163</v>
      </c>
      <c r="D96" s="33"/>
      <c r="E96" s="33"/>
      <c r="F96" s="33"/>
      <c r="G96" s="33"/>
      <c r="H96" s="33"/>
      <c r="I96" s="33"/>
      <c r="J96" s="81">
        <f>J117</f>
        <v>0</v>
      </c>
      <c r="K96" s="33"/>
      <c r="L96" s="48"/>
      <c r="S96" s="31"/>
      <c r="T96" s="31"/>
      <c r="U96" s="31"/>
      <c r="V96" s="31"/>
      <c r="W96" s="31"/>
      <c r="X96" s="31"/>
      <c r="Y96" s="31"/>
      <c r="Z96" s="31"/>
      <c r="AA96" s="31"/>
      <c r="AB96" s="31"/>
      <c r="AC96" s="31"/>
      <c r="AD96" s="31"/>
      <c r="AE96" s="31"/>
      <c r="AU96" s="14" t="s">
        <v>164</v>
      </c>
    </row>
    <row r="97" spans="1:31" s="9" customFormat="1" ht="24.95" customHeight="1">
      <c r="B97" s="150"/>
      <c r="C97" s="151"/>
      <c r="D97" s="152" t="s">
        <v>165</v>
      </c>
      <c r="E97" s="153"/>
      <c r="F97" s="153"/>
      <c r="G97" s="153"/>
      <c r="H97" s="153"/>
      <c r="I97" s="153"/>
      <c r="J97" s="154">
        <f>J118</f>
        <v>0</v>
      </c>
      <c r="K97" s="151"/>
      <c r="L97" s="155"/>
    </row>
    <row r="98" spans="1:31" s="2" customFormat="1" ht="21.75" customHeight="1">
      <c r="A98" s="31"/>
      <c r="B98" s="32"/>
      <c r="C98" s="33"/>
      <c r="D98" s="33"/>
      <c r="E98" s="33"/>
      <c r="F98" s="33"/>
      <c r="G98" s="33"/>
      <c r="H98" s="33"/>
      <c r="I98" s="33"/>
      <c r="J98" s="33"/>
      <c r="K98" s="33"/>
      <c r="L98" s="48"/>
      <c r="S98" s="31"/>
      <c r="T98" s="31"/>
      <c r="U98" s="31"/>
      <c r="V98" s="31"/>
      <c r="W98" s="31"/>
      <c r="X98" s="31"/>
      <c r="Y98" s="31"/>
      <c r="Z98" s="31"/>
      <c r="AA98" s="31"/>
      <c r="AB98" s="31"/>
      <c r="AC98" s="31"/>
      <c r="AD98" s="31"/>
      <c r="AE98" s="31"/>
    </row>
    <row r="99" spans="1:31" s="2" customFormat="1" ht="6.95" customHeight="1">
      <c r="A99" s="31"/>
      <c r="B99" s="51"/>
      <c r="C99" s="52"/>
      <c r="D99" s="52"/>
      <c r="E99" s="52"/>
      <c r="F99" s="52"/>
      <c r="G99" s="52"/>
      <c r="H99" s="52"/>
      <c r="I99" s="52"/>
      <c r="J99" s="52"/>
      <c r="K99" s="52"/>
      <c r="L99" s="48"/>
      <c r="S99" s="31"/>
      <c r="T99" s="31"/>
      <c r="U99" s="31"/>
      <c r="V99" s="31"/>
      <c r="W99" s="31"/>
      <c r="X99" s="31"/>
      <c r="Y99" s="31"/>
      <c r="Z99" s="31"/>
      <c r="AA99" s="31"/>
      <c r="AB99" s="31"/>
      <c r="AC99" s="31"/>
      <c r="AD99" s="31"/>
      <c r="AE99" s="31"/>
    </row>
    <row r="103" spans="1:31" s="2" customFormat="1" ht="6.95" customHeight="1">
      <c r="A103" s="31"/>
      <c r="B103" s="53"/>
      <c r="C103" s="54"/>
      <c r="D103" s="54"/>
      <c r="E103" s="54"/>
      <c r="F103" s="54"/>
      <c r="G103" s="54"/>
      <c r="H103" s="54"/>
      <c r="I103" s="54"/>
      <c r="J103" s="54"/>
      <c r="K103" s="54"/>
      <c r="L103" s="48"/>
      <c r="S103" s="31"/>
      <c r="T103" s="31"/>
      <c r="U103" s="31"/>
      <c r="V103" s="31"/>
      <c r="W103" s="31"/>
      <c r="X103" s="31"/>
      <c r="Y103" s="31"/>
      <c r="Z103" s="31"/>
      <c r="AA103" s="31"/>
      <c r="AB103" s="31"/>
      <c r="AC103" s="31"/>
      <c r="AD103" s="31"/>
      <c r="AE103" s="31"/>
    </row>
    <row r="104" spans="1:31" s="2" customFormat="1" ht="24.95" customHeight="1">
      <c r="A104" s="31"/>
      <c r="B104" s="32"/>
      <c r="C104" s="20" t="s">
        <v>166</v>
      </c>
      <c r="D104" s="33"/>
      <c r="E104" s="33"/>
      <c r="F104" s="33"/>
      <c r="G104" s="33"/>
      <c r="H104" s="33"/>
      <c r="I104" s="33"/>
      <c r="J104" s="33"/>
      <c r="K104" s="33"/>
      <c r="L104" s="48"/>
      <c r="S104" s="31"/>
      <c r="T104" s="31"/>
      <c r="U104" s="31"/>
      <c r="V104" s="31"/>
      <c r="W104" s="31"/>
      <c r="X104" s="31"/>
      <c r="Y104" s="31"/>
      <c r="Z104" s="31"/>
      <c r="AA104" s="31"/>
      <c r="AB104" s="31"/>
      <c r="AC104" s="31"/>
      <c r="AD104" s="31"/>
      <c r="AE104" s="31"/>
    </row>
    <row r="105" spans="1:31" s="2" customFormat="1" ht="6.95" customHeight="1">
      <c r="A105" s="31"/>
      <c r="B105" s="32"/>
      <c r="C105" s="33"/>
      <c r="D105" s="33"/>
      <c r="E105" s="33"/>
      <c r="F105" s="33"/>
      <c r="G105" s="33"/>
      <c r="H105" s="33"/>
      <c r="I105" s="33"/>
      <c r="J105" s="33"/>
      <c r="K105" s="33"/>
      <c r="L105" s="48"/>
      <c r="S105" s="31"/>
      <c r="T105" s="31"/>
      <c r="U105" s="31"/>
      <c r="V105" s="31"/>
      <c r="W105" s="31"/>
      <c r="X105" s="31"/>
      <c r="Y105" s="31"/>
      <c r="Z105" s="31"/>
      <c r="AA105" s="31"/>
      <c r="AB105" s="31"/>
      <c r="AC105" s="31"/>
      <c r="AD105" s="31"/>
      <c r="AE105" s="31"/>
    </row>
    <row r="106" spans="1:31" s="2" customFormat="1" ht="12" customHeight="1">
      <c r="A106" s="31"/>
      <c r="B106" s="32"/>
      <c r="C106" s="26" t="s">
        <v>16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31" s="2" customFormat="1" ht="16.5" customHeight="1">
      <c r="A107" s="31"/>
      <c r="B107" s="32"/>
      <c r="C107" s="33"/>
      <c r="D107" s="33"/>
      <c r="E107" s="273" t="str">
        <f>E7</f>
        <v>Oprava zabezpečovacího zařízení v ŽST Tlumačov</v>
      </c>
      <c r="F107" s="274"/>
      <c r="G107" s="274"/>
      <c r="H107" s="274"/>
      <c r="I107" s="33"/>
      <c r="J107" s="33"/>
      <c r="K107" s="33"/>
      <c r="L107" s="48"/>
      <c r="S107" s="31"/>
      <c r="T107" s="31"/>
      <c r="U107" s="31"/>
      <c r="V107" s="31"/>
      <c r="W107" s="31"/>
      <c r="X107" s="31"/>
      <c r="Y107" s="31"/>
      <c r="Z107" s="31"/>
      <c r="AA107" s="31"/>
      <c r="AB107" s="31"/>
      <c r="AC107" s="31"/>
      <c r="AD107" s="31"/>
      <c r="AE107" s="31"/>
    </row>
    <row r="108" spans="1:31" s="2" customFormat="1" ht="12" customHeight="1">
      <c r="A108" s="31"/>
      <c r="B108" s="32"/>
      <c r="C108" s="26" t="s">
        <v>156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31" s="2" customFormat="1" ht="16.5" customHeight="1">
      <c r="A109" s="31"/>
      <c r="B109" s="32"/>
      <c r="C109" s="33"/>
      <c r="D109" s="33"/>
      <c r="E109" s="221" t="str">
        <f>E9</f>
        <v>PS 06 - DŘT</v>
      </c>
      <c r="F109" s="275"/>
      <c r="G109" s="275"/>
      <c r="H109" s="275"/>
      <c r="I109" s="33"/>
      <c r="J109" s="33"/>
      <c r="K109" s="33"/>
      <c r="L109" s="48"/>
      <c r="S109" s="31"/>
      <c r="T109" s="31"/>
      <c r="U109" s="31"/>
      <c r="V109" s="31"/>
      <c r="W109" s="31"/>
      <c r="X109" s="31"/>
      <c r="Y109" s="31"/>
      <c r="Z109" s="31"/>
      <c r="AA109" s="31"/>
      <c r="AB109" s="31"/>
      <c r="AC109" s="31"/>
      <c r="AD109" s="31"/>
      <c r="AE109" s="31"/>
    </row>
    <row r="110" spans="1:31" s="2" customFormat="1" ht="6.95" customHeight="1">
      <c r="A110" s="31"/>
      <c r="B110" s="32"/>
      <c r="C110" s="33"/>
      <c r="D110" s="33"/>
      <c r="E110" s="33"/>
      <c r="F110" s="33"/>
      <c r="G110" s="33"/>
      <c r="H110" s="33"/>
      <c r="I110" s="33"/>
      <c r="J110" s="33"/>
      <c r="K110" s="33"/>
      <c r="L110" s="48"/>
      <c r="S110" s="31"/>
      <c r="T110" s="31"/>
      <c r="U110" s="31"/>
      <c r="V110" s="31"/>
      <c r="W110" s="31"/>
      <c r="X110" s="31"/>
      <c r="Y110" s="31"/>
      <c r="Z110" s="31"/>
      <c r="AA110" s="31"/>
      <c r="AB110" s="31"/>
      <c r="AC110" s="31"/>
      <c r="AD110" s="31"/>
      <c r="AE110" s="31"/>
    </row>
    <row r="111" spans="1:31" s="2" customFormat="1" ht="12" customHeight="1">
      <c r="A111" s="31"/>
      <c r="B111" s="32"/>
      <c r="C111" s="26" t="s">
        <v>20</v>
      </c>
      <c r="D111" s="33"/>
      <c r="E111" s="33"/>
      <c r="F111" s="24" t="str">
        <f>F12</f>
        <v>Tlumačov</v>
      </c>
      <c r="G111" s="33"/>
      <c r="H111" s="33"/>
      <c r="I111" s="26" t="s">
        <v>22</v>
      </c>
      <c r="J111" s="63">
        <f>IF(J12="","",J12)</f>
        <v>0</v>
      </c>
      <c r="K111" s="33"/>
      <c r="L111" s="48"/>
      <c r="S111" s="31"/>
      <c r="T111" s="31"/>
      <c r="U111" s="31"/>
      <c r="V111" s="31"/>
      <c r="W111" s="31"/>
      <c r="X111" s="31"/>
      <c r="Y111" s="31"/>
      <c r="Z111" s="31"/>
      <c r="AA111" s="31"/>
      <c r="AB111" s="31"/>
      <c r="AC111" s="31"/>
      <c r="AD111" s="31"/>
      <c r="AE111" s="31"/>
    </row>
    <row r="112" spans="1:31" s="2" customFormat="1" ht="6.95" customHeight="1">
      <c r="A112" s="31"/>
      <c r="B112" s="32"/>
      <c r="C112" s="33"/>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5.2" customHeight="1">
      <c r="A113" s="31"/>
      <c r="B113" s="32"/>
      <c r="C113" s="26" t="s">
        <v>23</v>
      </c>
      <c r="D113" s="33"/>
      <c r="E113" s="33"/>
      <c r="F113" s="24" t="str">
        <f>E15</f>
        <v xml:space="preserve"> </v>
      </c>
      <c r="G113" s="33"/>
      <c r="H113" s="33"/>
      <c r="I113" s="26" t="s">
        <v>29</v>
      </c>
      <c r="J113" s="29" t="str">
        <f>E21</f>
        <v xml:space="preserve"> </v>
      </c>
      <c r="K113" s="33"/>
      <c r="L113" s="48"/>
      <c r="S113" s="31"/>
      <c r="T113" s="31"/>
      <c r="U113" s="31"/>
      <c r="V113" s="31"/>
      <c r="W113" s="31"/>
      <c r="X113" s="31"/>
      <c r="Y113" s="31"/>
      <c r="Z113" s="31"/>
      <c r="AA113" s="31"/>
      <c r="AB113" s="31"/>
      <c r="AC113" s="31"/>
      <c r="AD113" s="31"/>
      <c r="AE113" s="31"/>
    </row>
    <row r="114" spans="1:65" s="2" customFormat="1" ht="15.2" customHeight="1">
      <c r="A114" s="31"/>
      <c r="B114" s="32"/>
      <c r="C114" s="26" t="s">
        <v>27</v>
      </c>
      <c r="D114" s="33"/>
      <c r="E114" s="33"/>
      <c r="F114" s="24" t="str">
        <f>IF(E18="","",E18)</f>
        <v>Vyplň údaj</v>
      </c>
      <c r="G114" s="33"/>
      <c r="H114" s="33"/>
      <c r="I114" s="26" t="s">
        <v>31</v>
      </c>
      <c r="J114" s="29" t="str">
        <f>E24</f>
        <v xml:space="preserve"> </v>
      </c>
      <c r="K114" s="33"/>
      <c r="L114" s="48"/>
      <c r="S114" s="31"/>
      <c r="T114" s="31"/>
      <c r="U114" s="31"/>
      <c r="V114" s="31"/>
      <c r="W114" s="31"/>
      <c r="X114" s="31"/>
      <c r="Y114" s="31"/>
      <c r="Z114" s="31"/>
      <c r="AA114" s="31"/>
      <c r="AB114" s="31"/>
      <c r="AC114" s="31"/>
      <c r="AD114" s="31"/>
      <c r="AE114" s="31"/>
    </row>
    <row r="115" spans="1:65" s="2" customFormat="1" ht="10.35" customHeight="1">
      <c r="A115" s="31"/>
      <c r="B115" s="32"/>
      <c r="C115" s="33"/>
      <c r="D115" s="33"/>
      <c r="E115" s="33"/>
      <c r="F115" s="33"/>
      <c r="G115" s="33"/>
      <c r="H115" s="33"/>
      <c r="I115" s="33"/>
      <c r="J115" s="33"/>
      <c r="K115" s="33"/>
      <c r="L115" s="48"/>
      <c r="S115" s="31"/>
      <c r="T115" s="31"/>
      <c r="U115" s="31"/>
      <c r="V115" s="31"/>
      <c r="W115" s="31"/>
      <c r="X115" s="31"/>
      <c r="Y115" s="31"/>
      <c r="Z115" s="31"/>
      <c r="AA115" s="31"/>
      <c r="AB115" s="31"/>
      <c r="AC115" s="31"/>
      <c r="AD115" s="31"/>
      <c r="AE115" s="31"/>
    </row>
    <row r="116" spans="1:65" s="10" customFormat="1" ht="29.25" customHeight="1">
      <c r="A116" s="156"/>
      <c r="B116" s="157"/>
      <c r="C116" s="158" t="s">
        <v>167</v>
      </c>
      <c r="D116" s="159" t="s">
        <v>58</v>
      </c>
      <c r="E116" s="159" t="s">
        <v>54</v>
      </c>
      <c r="F116" s="159" t="s">
        <v>55</v>
      </c>
      <c r="G116" s="159" t="s">
        <v>168</v>
      </c>
      <c r="H116" s="159" t="s">
        <v>169</v>
      </c>
      <c r="I116" s="159" t="s">
        <v>170</v>
      </c>
      <c r="J116" s="159" t="s">
        <v>162</v>
      </c>
      <c r="K116" s="160" t="s">
        <v>171</v>
      </c>
      <c r="L116" s="161"/>
      <c r="M116" s="72" t="s">
        <v>1</v>
      </c>
      <c r="N116" s="73" t="s">
        <v>37</v>
      </c>
      <c r="O116" s="73" t="s">
        <v>172</v>
      </c>
      <c r="P116" s="73" t="s">
        <v>173</v>
      </c>
      <c r="Q116" s="73" t="s">
        <v>174</v>
      </c>
      <c r="R116" s="73" t="s">
        <v>175</v>
      </c>
      <c r="S116" s="73" t="s">
        <v>176</v>
      </c>
      <c r="T116" s="74" t="s">
        <v>177</v>
      </c>
      <c r="U116" s="156"/>
      <c r="V116" s="156"/>
      <c r="W116" s="156"/>
      <c r="X116" s="156"/>
      <c r="Y116" s="156"/>
      <c r="Z116" s="156"/>
      <c r="AA116" s="156"/>
      <c r="AB116" s="156"/>
      <c r="AC116" s="156"/>
      <c r="AD116" s="156"/>
      <c r="AE116" s="156"/>
    </row>
    <row r="117" spans="1:65" s="2" customFormat="1" ht="22.9" customHeight="1">
      <c r="A117" s="31"/>
      <c r="B117" s="32"/>
      <c r="C117" s="79" t="s">
        <v>178</v>
      </c>
      <c r="D117" s="33"/>
      <c r="E117" s="33"/>
      <c r="F117" s="33"/>
      <c r="G117" s="33"/>
      <c r="H117" s="33"/>
      <c r="I117" s="33"/>
      <c r="J117" s="162">
        <f>BK117</f>
        <v>0</v>
      </c>
      <c r="K117" s="33"/>
      <c r="L117" s="36"/>
      <c r="M117" s="75"/>
      <c r="N117" s="163"/>
      <c r="O117" s="76"/>
      <c r="P117" s="164">
        <f>P118</f>
        <v>0</v>
      </c>
      <c r="Q117" s="76"/>
      <c r="R117" s="164">
        <f>R118</f>
        <v>0</v>
      </c>
      <c r="S117" s="76"/>
      <c r="T117" s="165">
        <f>T118</f>
        <v>0</v>
      </c>
      <c r="U117" s="31"/>
      <c r="V117" s="31"/>
      <c r="W117" s="31"/>
      <c r="X117" s="31"/>
      <c r="Y117" s="31"/>
      <c r="Z117" s="31"/>
      <c r="AA117" s="31"/>
      <c r="AB117" s="31"/>
      <c r="AC117" s="31"/>
      <c r="AD117" s="31"/>
      <c r="AE117" s="31"/>
      <c r="AT117" s="14" t="s">
        <v>72</v>
      </c>
      <c r="AU117" s="14" t="s">
        <v>164</v>
      </c>
      <c r="BK117" s="166">
        <f>BK118</f>
        <v>0</v>
      </c>
    </row>
    <row r="118" spans="1:65" s="11" customFormat="1" ht="25.9" customHeight="1">
      <c r="B118" s="186"/>
      <c r="C118" s="187"/>
      <c r="D118" s="188" t="s">
        <v>72</v>
      </c>
      <c r="E118" s="189" t="s">
        <v>257</v>
      </c>
      <c r="F118" s="189" t="s">
        <v>258</v>
      </c>
      <c r="G118" s="187"/>
      <c r="H118" s="187"/>
      <c r="I118" s="190"/>
      <c r="J118" s="191">
        <f>BK118</f>
        <v>0</v>
      </c>
      <c r="K118" s="187"/>
      <c r="L118" s="192"/>
      <c r="M118" s="193"/>
      <c r="N118" s="194"/>
      <c r="O118" s="194"/>
      <c r="P118" s="195">
        <f>SUM(P119:P170)</f>
        <v>0</v>
      </c>
      <c r="Q118" s="194"/>
      <c r="R118" s="195">
        <f>SUM(R119:R170)</f>
        <v>0</v>
      </c>
      <c r="S118" s="194"/>
      <c r="T118" s="196">
        <f>SUM(T119:T170)</f>
        <v>0</v>
      </c>
      <c r="AR118" s="197" t="s">
        <v>186</v>
      </c>
      <c r="AT118" s="198" t="s">
        <v>72</v>
      </c>
      <c r="AU118" s="198" t="s">
        <v>73</v>
      </c>
      <c r="AY118" s="197" t="s">
        <v>185</v>
      </c>
      <c r="BK118" s="199">
        <f>SUM(BK119:BK170)</f>
        <v>0</v>
      </c>
    </row>
    <row r="119" spans="1:65" s="2" customFormat="1" ht="55.5" customHeight="1">
      <c r="A119" s="31"/>
      <c r="B119" s="32"/>
      <c r="C119" s="200" t="s">
        <v>218</v>
      </c>
      <c r="D119" s="200" t="s">
        <v>260</v>
      </c>
      <c r="E119" s="201" t="s">
        <v>1303</v>
      </c>
      <c r="F119" s="202" t="s">
        <v>1304</v>
      </c>
      <c r="G119" s="203" t="s">
        <v>182</v>
      </c>
      <c r="H119" s="204">
        <v>1</v>
      </c>
      <c r="I119" s="205"/>
      <c r="J119" s="206">
        <f>ROUND(I119*H119,2)</f>
        <v>0</v>
      </c>
      <c r="K119" s="202" t="s">
        <v>183</v>
      </c>
      <c r="L119" s="36"/>
      <c r="M119" s="207" t="s">
        <v>1</v>
      </c>
      <c r="N119" s="208" t="s">
        <v>38</v>
      </c>
      <c r="O119" s="68"/>
      <c r="P119" s="177">
        <f>O119*H119</f>
        <v>0</v>
      </c>
      <c r="Q119" s="177">
        <v>0</v>
      </c>
      <c r="R119" s="177">
        <f>Q119*H119</f>
        <v>0</v>
      </c>
      <c r="S119" s="177">
        <v>0</v>
      </c>
      <c r="T119" s="178">
        <f>S119*H119</f>
        <v>0</v>
      </c>
      <c r="U119" s="31"/>
      <c r="V119" s="31"/>
      <c r="W119" s="31"/>
      <c r="X119" s="31"/>
      <c r="Y119" s="31"/>
      <c r="Z119" s="31"/>
      <c r="AA119" s="31"/>
      <c r="AB119" s="31"/>
      <c r="AC119" s="31"/>
      <c r="AD119" s="31"/>
      <c r="AE119" s="31"/>
      <c r="AR119" s="179" t="s">
        <v>80</v>
      </c>
      <c r="AT119" s="179" t="s">
        <v>260</v>
      </c>
      <c r="AU119" s="179" t="s">
        <v>80</v>
      </c>
      <c r="AY119" s="14" t="s">
        <v>185</v>
      </c>
      <c r="BE119" s="180">
        <f>IF(N119="základní",J119,0)</f>
        <v>0</v>
      </c>
      <c r="BF119" s="180">
        <f>IF(N119="snížená",J119,0)</f>
        <v>0</v>
      </c>
      <c r="BG119" s="180">
        <f>IF(N119="zákl. přenesená",J119,0)</f>
        <v>0</v>
      </c>
      <c r="BH119" s="180">
        <f>IF(N119="sníž. přenesená",J119,0)</f>
        <v>0</v>
      </c>
      <c r="BI119" s="180">
        <f>IF(N119="nulová",J119,0)</f>
        <v>0</v>
      </c>
      <c r="BJ119" s="14" t="s">
        <v>80</v>
      </c>
      <c r="BK119" s="180">
        <f>ROUND(I119*H119,2)</f>
        <v>0</v>
      </c>
      <c r="BL119" s="14" t="s">
        <v>80</v>
      </c>
      <c r="BM119" s="179" t="s">
        <v>1305</v>
      </c>
    </row>
    <row r="120" spans="1:65" s="2" customFormat="1" ht="48.75">
      <c r="A120" s="31"/>
      <c r="B120" s="32"/>
      <c r="C120" s="33"/>
      <c r="D120" s="181" t="s">
        <v>188</v>
      </c>
      <c r="E120" s="33"/>
      <c r="F120" s="182" t="s">
        <v>1306</v>
      </c>
      <c r="G120" s="33"/>
      <c r="H120" s="33"/>
      <c r="I120" s="183"/>
      <c r="J120" s="33"/>
      <c r="K120" s="33"/>
      <c r="L120" s="36"/>
      <c r="M120" s="184"/>
      <c r="N120" s="185"/>
      <c r="O120" s="68"/>
      <c r="P120" s="68"/>
      <c r="Q120" s="68"/>
      <c r="R120" s="68"/>
      <c r="S120" s="68"/>
      <c r="T120" s="69"/>
      <c r="U120" s="31"/>
      <c r="V120" s="31"/>
      <c r="W120" s="31"/>
      <c r="X120" s="31"/>
      <c r="Y120" s="31"/>
      <c r="Z120" s="31"/>
      <c r="AA120" s="31"/>
      <c r="AB120" s="31"/>
      <c r="AC120" s="31"/>
      <c r="AD120" s="31"/>
      <c r="AE120" s="31"/>
      <c r="AT120" s="14" t="s">
        <v>188</v>
      </c>
      <c r="AU120" s="14" t="s">
        <v>80</v>
      </c>
    </row>
    <row r="121" spans="1:65" s="2" customFormat="1" ht="55.5" customHeight="1">
      <c r="A121" s="31"/>
      <c r="B121" s="32"/>
      <c r="C121" s="167" t="s">
        <v>222</v>
      </c>
      <c r="D121" s="167" t="s">
        <v>179</v>
      </c>
      <c r="E121" s="168" t="s">
        <v>938</v>
      </c>
      <c r="F121" s="169" t="s">
        <v>939</v>
      </c>
      <c r="G121" s="170" t="s">
        <v>182</v>
      </c>
      <c r="H121" s="171">
        <v>1</v>
      </c>
      <c r="I121" s="172"/>
      <c r="J121" s="173">
        <f>ROUND(I121*H121,2)</f>
        <v>0</v>
      </c>
      <c r="K121" s="169" t="s">
        <v>183</v>
      </c>
      <c r="L121" s="174"/>
      <c r="M121" s="175" t="s">
        <v>1</v>
      </c>
      <c r="N121" s="176" t="s">
        <v>38</v>
      </c>
      <c r="O121" s="68"/>
      <c r="P121" s="177">
        <f>O121*H121</f>
        <v>0</v>
      </c>
      <c r="Q121" s="177">
        <v>0</v>
      </c>
      <c r="R121" s="177">
        <f>Q121*H121</f>
        <v>0</v>
      </c>
      <c r="S121" s="177">
        <v>0</v>
      </c>
      <c r="T121" s="178">
        <f>S121*H121</f>
        <v>0</v>
      </c>
      <c r="U121" s="31"/>
      <c r="V121" s="31"/>
      <c r="W121" s="31"/>
      <c r="X121" s="31"/>
      <c r="Y121" s="31"/>
      <c r="Z121" s="31"/>
      <c r="AA121" s="31"/>
      <c r="AB121" s="31"/>
      <c r="AC121" s="31"/>
      <c r="AD121" s="31"/>
      <c r="AE121" s="31"/>
      <c r="AR121" s="179" t="s">
        <v>1197</v>
      </c>
      <c r="AT121" s="179" t="s">
        <v>179</v>
      </c>
      <c r="AU121" s="179" t="s">
        <v>80</v>
      </c>
      <c r="AY121" s="14" t="s">
        <v>185</v>
      </c>
      <c r="BE121" s="180">
        <f>IF(N121="základní",J121,0)</f>
        <v>0</v>
      </c>
      <c r="BF121" s="180">
        <f>IF(N121="snížená",J121,0)</f>
        <v>0</v>
      </c>
      <c r="BG121" s="180">
        <f>IF(N121="zákl. přenesená",J121,0)</f>
        <v>0</v>
      </c>
      <c r="BH121" s="180">
        <f>IF(N121="sníž. přenesená",J121,0)</f>
        <v>0</v>
      </c>
      <c r="BI121" s="180">
        <f>IF(N121="nulová",J121,0)</f>
        <v>0</v>
      </c>
      <c r="BJ121" s="14" t="s">
        <v>80</v>
      </c>
      <c r="BK121" s="180">
        <f>ROUND(I121*H121,2)</f>
        <v>0</v>
      </c>
      <c r="BL121" s="14" t="s">
        <v>453</v>
      </c>
      <c r="BM121" s="179" t="s">
        <v>1307</v>
      </c>
    </row>
    <row r="122" spans="1:65" s="2" customFormat="1" ht="29.25">
      <c r="A122" s="31"/>
      <c r="B122" s="32"/>
      <c r="C122" s="33"/>
      <c r="D122" s="181" t="s">
        <v>188</v>
      </c>
      <c r="E122" s="33"/>
      <c r="F122" s="182" t="s">
        <v>939</v>
      </c>
      <c r="G122" s="33"/>
      <c r="H122" s="33"/>
      <c r="I122" s="183"/>
      <c r="J122" s="33"/>
      <c r="K122" s="33"/>
      <c r="L122" s="36"/>
      <c r="M122" s="184"/>
      <c r="N122" s="185"/>
      <c r="O122" s="68"/>
      <c r="P122" s="68"/>
      <c r="Q122" s="68"/>
      <c r="R122" s="68"/>
      <c r="S122" s="68"/>
      <c r="T122" s="69"/>
      <c r="U122" s="31"/>
      <c r="V122" s="31"/>
      <c r="W122" s="31"/>
      <c r="X122" s="31"/>
      <c r="Y122" s="31"/>
      <c r="Z122" s="31"/>
      <c r="AA122" s="31"/>
      <c r="AB122" s="31"/>
      <c r="AC122" s="31"/>
      <c r="AD122" s="31"/>
      <c r="AE122" s="31"/>
      <c r="AT122" s="14" t="s">
        <v>188</v>
      </c>
      <c r="AU122" s="14" t="s">
        <v>80</v>
      </c>
    </row>
    <row r="123" spans="1:65" s="2" customFormat="1" ht="36">
      <c r="A123" s="31"/>
      <c r="B123" s="32"/>
      <c r="C123" s="167" t="s">
        <v>226</v>
      </c>
      <c r="D123" s="167" t="s">
        <v>179</v>
      </c>
      <c r="E123" s="168" t="s">
        <v>1308</v>
      </c>
      <c r="F123" s="169" t="s">
        <v>1309</v>
      </c>
      <c r="G123" s="170" t="s">
        <v>182</v>
      </c>
      <c r="H123" s="171">
        <v>5</v>
      </c>
      <c r="I123" s="172"/>
      <c r="J123" s="173">
        <f>ROUND(I123*H123,2)</f>
        <v>0</v>
      </c>
      <c r="K123" s="169" t="s">
        <v>183</v>
      </c>
      <c r="L123" s="174"/>
      <c r="M123" s="175" t="s">
        <v>1</v>
      </c>
      <c r="N123" s="176" t="s">
        <v>38</v>
      </c>
      <c r="O123" s="68"/>
      <c r="P123" s="177">
        <f>O123*H123</f>
        <v>0</v>
      </c>
      <c r="Q123" s="177">
        <v>0</v>
      </c>
      <c r="R123" s="177">
        <f>Q123*H123</f>
        <v>0</v>
      </c>
      <c r="S123" s="177">
        <v>0</v>
      </c>
      <c r="T123" s="178">
        <f>S123*H123</f>
        <v>0</v>
      </c>
      <c r="U123" s="31"/>
      <c r="V123" s="31"/>
      <c r="W123" s="31"/>
      <c r="X123" s="31"/>
      <c r="Y123" s="31"/>
      <c r="Z123" s="31"/>
      <c r="AA123" s="31"/>
      <c r="AB123" s="31"/>
      <c r="AC123" s="31"/>
      <c r="AD123" s="31"/>
      <c r="AE123" s="31"/>
      <c r="AR123" s="179" t="s">
        <v>1197</v>
      </c>
      <c r="AT123" s="179" t="s">
        <v>179</v>
      </c>
      <c r="AU123" s="179" t="s">
        <v>80</v>
      </c>
      <c r="AY123" s="14" t="s">
        <v>185</v>
      </c>
      <c r="BE123" s="180">
        <f>IF(N123="základní",J123,0)</f>
        <v>0</v>
      </c>
      <c r="BF123" s="180">
        <f>IF(N123="snížená",J123,0)</f>
        <v>0</v>
      </c>
      <c r="BG123" s="180">
        <f>IF(N123="zákl. přenesená",J123,0)</f>
        <v>0</v>
      </c>
      <c r="BH123" s="180">
        <f>IF(N123="sníž. přenesená",J123,0)</f>
        <v>0</v>
      </c>
      <c r="BI123" s="180">
        <f>IF(N123="nulová",J123,0)</f>
        <v>0</v>
      </c>
      <c r="BJ123" s="14" t="s">
        <v>80</v>
      </c>
      <c r="BK123" s="180">
        <f>ROUND(I123*H123,2)</f>
        <v>0</v>
      </c>
      <c r="BL123" s="14" t="s">
        <v>453</v>
      </c>
      <c r="BM123" s="179" t="s">
        <v>1310</v>
      </c>
    </row>
    <row r="124" spans="1:65" s="2" customFormat="1" ht="29.25">
      <c r="A124" s="31"/>
      <c r="B124" s="32"/>
      <c r="C124" s="33"/>
      <c r="D124" s="181" t="s">
        <v>188</v>
      </c>
      <c r="E124" s="33"/>
      <c r="F124" s="182" t="s">
        <v>1309</v>
      </c>
      <c r="G124" s="33"/>
      <c r="H124" s="33"/>
      <c r="I124" s="183"/>
      <c r="J124" s="33"/>
      <c r="K124" s="33"/>
      <c r="L124" s="36"/>
      <c r="M124" s="184"/>
      <c r="N124" s="185"/>
      <c r="O124" s="68"/>
      <c r="P124" s="68"/>
      <c r="Q124" s="68"/>
      <c r="R124" s="68"/>
      <c r="S124" s="68"/>
      <c r="T124" s="69"/>
      <c r="U124" s="31"/>
      <c r="V124" s="31"/>
      <c r="W124" s="31"/>
      <c r="X124" s="31"/>
      <c r="Y124" s="31"/>
      <c r="Z124" s="31"/>
      <c r="AA124" s="31"/>
      <c r="AB124" s="31"/>
      <c r="AC124" s="31"/>
      <c r="AD124" s="31"/>
      <c r="AE124" s="31"/>
      <c r="AT124" s="14" t="s">
        <v>188</v>
      </c>
      <c r="AU124" s="14" t="s">
        <v>80</v>
      </c>
    </row>
    <row r="125" spans="1:65" s="2" customFormat="1" ht="24">
      <c r="A125" s="31"/>
      <c r="B125" s="32"/>
      <c r="C125" s="167" t="s">
        <v>230</v>
      </c>
      <c r="D125" s="167" t="s">
        <v>179</v>
      </c>
      <c r="E125" s="168" t="s">
        <v>1311</v>
      </c>
      <c r="F125" s="169" t="s">
        <v>1312</v>
      </c>
      <c r="G125" s="170" t="s">
        <v>182</v>
      </c>
      <c r="H125" s="171">
        <v>8</v>
      </c>
      <c r="I125" s="172"/>
      <c r="J125" s="173">
        <f>ROUND(I125*H125,2)</f>
        <v>0</v>
      </c>
      <c r="K125" s="169" t="s">
        <v>183</v>
      </c>
      <c r="L125" s="174"/>
      <c r="M125" s="175" t="s">
        <v>1</v>
      </c>
      <c r="N125" s="176" t="s">
        <v>38</v>
      </c>
      <c r="O125" s="68"/>
      <c r="P125" s="177">
        <f>O125*H125</f>
        <v>0</v>
      </c>
      <c r="Q125" s="177">
        <v>0</v>
      </c>
      <c r="R125" s="177">
        <f>Q125*H125</f>
        <v>0</v>
      </c>
      <c r="S125" s="177">
        <v>0</v>
      </c>
      <c r="T125" s="178">
        <f>S125*H125</f>
        <v>0</v>
      </c>
      <c r="U125" s="31"/>
      <c r="V125" s="31"/>
      <c r="W125" s="31"/>
      <c r="X125" s="31"/>
      <c r="Y125" s="31"/>
      <c r="Z125" s="31"/>
      <c r="AA125" s="31"/>
      <c r="AB125" s="31"/>
      <c r="AC125" s="31"/>
      <c r="AD125" s="31"/>
      <c r="AE125" s="31"/>
      <c r="AR125" s="179" t="s">
        <v>1197</v>
      </c>
      <c r="AT125" s="179" t="s">
        <v>179</v>
      </c>
      <c r="AU125" s="179" t="s">
        <v>80</v>
      </c>
      <c r="AY125" s="14" t="s">
        <v>185</v>
      </c>
      <c r="BE125" s="180">
        <f>IF(N125="základní",J125,0)</f>
        <v>0</v>
      </c>
      <c r="BF125" s="180">
        <f>IF(N125="snížená",J125,0)</f>
        <v>0</v>
      </c>
      <c r="BG125" s="180">
        <f>IF(N125="zákl. přenesená",J125,0)</f>
        <v>0</v>
      </c>
      <c r="BH125" s="180">
        <f>IF(N125="sníž. přenesená",J125,0)</f>
        <v>0</v>
      </c>
      <c r="BI125" s="180">
        <f>IF(N125="nulová",J125,0)</f>
        <v>0</v>
      </c>
      <c r="BJ125" s="14" t="s">
        <v>80</v>
      </c>
      <c r="BK125" s="180">
        <f>ROUND(I125*H125,2)</f>
        <v>0</v>
      </c>
      <c r="BL125" s="14" t="s">
        <v>453</v>
      </c>
      <c r="BM125" s="179" t="s">
        <v>1313</v>
      </c>
    </row>
    <row r="126" spans="1:65" s="2" customFormat="1" ht="19.5">
      <c r="A126" s="31"/>
      <c r="B126" s="32"/>
      <c r="C126" s="33"/>
      <c r="D126" s="181" t="s">
        <v>188</v>
      </c>
      <c r="E126" s="33"/>
      <c r="F126" s="182" t="s">
        <v>1312</v>
      </c>
      <c r="G126" s="33"/>
      <c r="H126" s="33"/>
      <c r="I126" s="183"/>
      <c r="J126" s="33"/>
      <c r="K126" s="33"/>
      <c r="L126" s="36"/>
      <c r="M126" s="184"/>
      <c r="N126" s="185"/>
      <c r="O126" s="68"/>
      <c r="P126" s="68"/>
      <c r="Q126" s="68"/>
      <c r="R126" s="68"/>
      <c r="S126" s="68"/>
      <c r="T126" s="69"/>
      <c r="U126" s="31"/>
      <c r="V126" s="31"/>
      <c r="W126" s="31"/>
      <c r="X126" s="31"/>
      <c r="Y126" s="31"/>
      <c r="Z126" s="31"/>
      <c r="AA126" s="31"/>
      <c r="AB126" s="31"/>
      <c r="AC126" s="31"/>
      <c r="AD126" s="31"/>
      <c r="AE126" s="31"/>
      <c r="AT126" s="14" t="s">
        <v>188</v>
      </c>
      <c r="AU126" s="14" t="s">
        <v>80</v>
      </c>
    </row>
    <row r="127" spans="1:65" s="2" customFormat="1" ht="24">
      <c r="A127" s="31"/>
      <c r="B127" s="32"/>
      <c r="C127" s="200" t="s">
        <v>207</v>
      </c>
      <c r="D127" s="200" t="s">
        <v>260</v>
      </c>
      <c r="E127" s="201" t="s">
        <v>1314</v>
      </c>
      <c r="F127" s="202" t="s">
        <v>1315</v>
      </c>
      <c r="G127" s="203" t="s">
        <v>182</v>
      </c>
      <c r="H127" s="204">
        <v>1</v>
      </c>
      <c r="I127" s="205"/>
      <c r="J127" s="206">
        <f>ROUND(I127*H127,2)</f>
        <v>0</v>
      </c>
      <c r="K127" s="202" t="s">
        <v>183</v>
      </c>
      <c r="L127" s="36"/>
      <c r="M127" s="207" t="s">
        <v>1</v>
      </c>
      <c r="N127" s="208" t="s">
        <v>38</v>
      </c>
      <c r="O127" s="68"/>
      <c r="P127" s="177">
        <f>O127*H127</f>
        <v>0</v>
      </c>
      <c r="Q127" s="177">
        <v>0</v>
      </c>
      <c r="R127" s="177">
        <f>Q127*H127</f>
        <v>0</v>
      </c>
      <c r="S127" s="177">
        <v>0</v>
      </c>
      <c r="T127" s="178">
        <f>S127*H127</f>
        <v>0</v>
      </c>
      <c r="U127" s="31"/>
      <c r="V127" s="31"/>
      <c r="W127" s="31"/>
      <c r="X127" s="31"/>
      <c r="Y127" s="31"/>
      <c r="Z127" s="31"/>
      <c r="AA127" s="31"/>
      <c r="AB127" s="31"/>
      <c r="AC127" s="31"/>
      <c r="AD127" s="31"/>
      <c r="AE127" s="31"/>
      <c r="AR127" s="179" t="s">
        <v>80</v>
      </c>
      <c r="AT127" s="179" t="s">
        <v>260</v>
      </c>
      <c r="AU127" s="179" t="s">
        <v>80</v>
      </c>
      <c r="AY127" s="14" t="s">
        <v>185</v>
      </c>
      <c r="BE127" s="180">
        <f>IF(N127="základní",J127,0)</f>
        <v>0</v>
      </c>
      <c r="BF127" s="180">
        <f>IF(N127="snížená",J127,0)</f>
        <v>0</v>
      </c>
      <c r="BG127" s="180">
        <f>IF(N127="zákl. přenesená",J127,0)</f>
        <v>0</v>
      </c>
      <c r="BH127" s="180">
        <f>IF(N127="sníž. přenesená",J127,0)</f>
        <v>0</v>
      </c>
      <c r="BI127" s="180">
        <f>IF(N127="nulová",J127,0)</f>
        <v>0</v>
      </c>
      <c r="BJ127" s="14" t="s">
        <v>80</v>
      </c>
      <c r="BK127" s="180">
        <f>ROUND(I127*H127,2)</f>
        <v>0</v>
      </c>
      <c r="BL127" s="14" t="s">
        <v>80</v>
      </c>
      <c r="BM127" s="179" t="s">
        <v>1316</v>
      </c>
    </row>
    <row r="128" spans="1:65" s="2" customFormat="1" ht="19.5">
      <c r="A128" s="31"/>
      <c r="B128" s="32"/>
      <c r="C128" s="33"/>
      <c r="D128" s="181" t="s">
        <v>188</v>
      </c>
      <c r="E128" s="33"/>
      <c r="F128" s="182" t="s">
        <v>1315</v>
      </c>
      <c r="G128" s="33"/>
      <c r="H128" s="33"/>
      <c r="I128" s="183"/>
      <c r="J128" s="33"/>
      <c r="K128" s="33"/>
      <c r="L128" s="36"/>
      <c r="M128" s="184"/>
      <c r="N128" s="185"/>
      <c r="O128" s="68"/>
      <c r="P128" s="68"/>
      <c r="Q128" s="68"/>
      <c r="R128" s="68"/>
      <c r="S128" s="68"/>
      <c r="T128" s="69"/>
      <c r="U128" s="31"/>
      <c r="V128" s="31"/>
      <c r="W128" s="31"/>
      <c r="X128" s="31"/>
      <c r="Y128" s="31"/>
      <c r="Z128" s="31"/>
      <c r="AA128" s="31"/>
      <c r="AB128" s="31"/>
      <c r="AC128" s="31"/>
      <c r="AD128" s="31"/>
      <c r="AE128" s="31"/>
      <c r="AT128" s="14" t="s">
        <v>188</v>
      </c>
      <c r="AU128" s="14" t="s">
        <v>80</v>
      </c>
    </row>
    <row r="129" spans="1:65" s="2" customFormat="1" ht="24">
      <c r="A129" s="31"/>
      <c r="B129" s="32"/>
      <c r="C129" s="200" t="s">
        <v>184</v>
      </c>
      <c r="D129" s="200" t="s">
        <v>260</v>
      </c>
      <c r="E129" s="201" t="s">
        <v>1317</v>
      </c>
      <c r="F129" s="202" t="s">
        <v>1318</v>
      </c>
      <c r="G129" s="203" t="s">
        <v>182</v>
      </c>
      <c r="H129" s="204">
        <v>1</v>
      </c>
      <c r="I129" s="205"/>
      <c r="J129" s="206">
        <f>ROUND(I129*H129,2)</f>
        <v>0</v>
      </c>
      <c r="K129" s="202" t="s">
        <v>183</v>
      </c>
      <c r="L129" s="36"/>
      <c r="M129" s="207" t="s">
        <v>1</v>
      </c>
      <c r="N129" s="208" t="s">
        <v>38</v>
      </c>
      <c r="O129" s="68"/>
      <c r="P129" s="177">
        <f>O129*H129</f>
        <v>0</v>
      </c>
      <c r="Q129" s="177">
        <v>0</v>
      </c>
      <c r="R129" s="177">
        <f>Q129*H129</f>
        <v>0</v>
      </c>
      <c r="S129" s="177">
        <v>0</v>
      </c>
      <c r="T129" s="178">
        <f>S129*H129</f>
        <v>0</v>
      </c>
      <c r="U129" s="31"/>
      <c r="V129" s="31"/>
      <c r="W129" s="31"/>
      <c r="X129" s="31"/>
      <c r="Y129" s="31"/>
      <c r="Z129" s="31"/>
      <c r="AA129" s="31"/>
      <c r="AB129" s="31"/>
      <c r="AC129" s="31"/>
      <c r="AD129" s="31"/>
      <c r="AE129" s="31"/>
      <c r="AR129" s="179" t="s">
        <v>80</v>
      </c>
      <c r="AT129" s="179" t="s">
        <v>260</v>
      </c>
      <c r="AU129" s="179" t="s">
        <v>80</v>
      </c>
      <c r="AY129" s="14" t="s">
        <v>185</v>
      </c>
      <c r="BE129" s="180">
        <f>IF(N129="základní",J129,0)</f>
        <v>0</v>
      </c>
      <c r="BF129" s="180">
        <f>IF(N129="snížená",J129,0)</f>
        <v>0</v>
      </c>
      <c r="BG129" s="180">
        <f>IF(N129="zákl. přenesená",J129,0)</f>
        <v>0</v>
      </c>
      <c r="BH129" s="180">
        <f>IF(N129="sníž. přenesená",J129,0)</f>
        <v>0</v>
      </c>
      <c r="BI129" s="180">
        <f>IF(N129="nulová",J129,0)</f>
        <v>0</v>
      </c>
      <c r="BJ129" s="14" t="s">
        <v>80</v>
      </c>
      <c r="BK129" s="180">
        <f>ROUND(I129*H129,2)</f>
        <v>0</v>
      </c>
      <c r="BL129" s="14" t="s">
        <v>80</v>
      </c>
      <c r="BM129" s="179" t="s">
        <v>1319</v>
      </c>
    </row>
    <row r="130" spans="1:65" s="2" customFormat="1" ht="19.5">
      <c r="A130" s="31"/>
      <c r="B130" s="32"/>
      <c r="C130" s="33"/>
      <c r="D130" s="181" t="s">
        <v>188</v>
      </c>
      <c r="E130" s="33"/>
      <c r="F130" s="182" t="s">
        <v>1318</v>
      </c>
      <c r="G130" s="33"/>
      <c r="H130" s="33"/>
      <c r="I130" s="183"/>
      <c r="J130" s="33"/>
      <c r="K130" s="33"/>
      <c r="L130" s="36"/>
      <c r="M130" s="184"/>
      <c r="N130" s="185"/>
      <c r="O130" s="68"/>
      <c r="P130" s="68"/>
      <c r="Q130" s="68"/>
      <c r="R130" s="68"/>
      <c r="S130" s="68"/>
      <c r="T130" s="69"/>
      <c r="U130" s="31"/>
      <c r="V130" s="31"/>
      <c r="W130" s="31"/>
      <c r="X130" s="31"/>
      <c r="Y130" s="31"/>
      <c r="Z130" s="31"/>
      <c r="AA130" s="31"/>
      <c r="AB130" s="31"/>
      <c r="AC130" s="31"/>
      <c r="AD130" s="31"/>
      <c r="AE130" s="31"/>
      <c r="AT130" s="14" t="s">
        <v>188</v>
      </c>
      <c r="AU130" s="14" t="s">
        <v>80</v>
      </c>
    </row>
    <row r="131" spans="1:65" s="2" customFormat="1" ht="66.75" customHeight="1">
      <c r="A131" s="31"/>
      <c r="B131" s="32"/>
      <c r="C131" s="167" t="s">
        <v>214</v>
      </c>
      <c r="D131" s="167" t="s">
        <v>179</v>
      </c>
      <c r="E131" s="168" t="s">
        <v>1320</v>
      </c>
      <c r="F131" s="169" t="s">
        <v>1321</v>
      </c>
      <c r="G131" s="170" t="s">
        <v>182</v>
      </c>
      <c r="H131" s="171">
        <v>2</v>
      </c>
      <c r="I131" s="172"/>
      <c r="J131" s="173">
        <f>ROUND(I131*H131,2)</f>
        <v>0</v>
      </c>
      <c r="K131" s="169" t="s">
        <v>1</v>
      </c>
      <c r="L131" s="174"/>
      <c r="M131" s="175" t="s">
        <v>1</v>
      </c>
      <c r="N131" s="176" t="s">
        <v>38</v>
      </c>
      <c r="O131" s="68"/>
      <c r="P131" s="177">
        <f>O131*H131</f>
        <v>0</v>
      </c>
      <c r="Q131" s="177">
        <v>0</v>
      </c>
      <c r="R131" s="177">
        <f>Q131*H131</f>
        <v>0</v>
      </c>
      <c r="S131" s="177">
        <v>0</v>
      </c>
      <c r="T131" s="178">
        <f>S131*H131</f>
        <v>0</v>
      </c>
      <c r="U131" s="31"/>
      <c r="V131" s="31"/>
      <c r="W131" s="31"/>
      <c r="X131" s="31"/>
      <c r="Y131" s="31"/>
      <c r="Z131" s="31"/>
      <c r="AA131" s="31"/>
      <c r="AB131" s="31"/>
      <c r="AC131" s="31"/>
      <c r="AD131" s="31"/>
      <c r="AE131" s="31"/>
      <c r="AR131" s="179" t="s">
        <v>268</v>
      </c>
      <c r="AT131" s="179" t="s">
        <v>179</v>
      </c>
      <c r="AU131" s="179" t="s">
        <v>80</v>
      </c>
      <c r="AY131" s="14" t="s">
        <v>185</v>
      </c>
      <c r="BE131" s="180">
        <f>IF(N131="základní",J131,0)</f>
        <v>0</v>
      </c>
      <c r="BF131" s="180">
        <f>IF(N131="snížená",J131,0)</f>
        <v>0</v>
      </c>
      <c r="BG131" s="180">
        <f>IF(N131="zákl. přenesená",J131,0)</f>
        <v>0</v>
      </c>
      <c r="BH131" s="180">
        <f>IF(N131="sníž. přenesená",J131,0)</f>
        <v>0</v>
      </c>
      <c r="BI131" s="180">
        <f>IF(N131="nulová",J131,0)</f>
        <v>0</v>
      </c>
      <c r="BJ131" s="14" t="s">
        <v>80</v>
      </c>
      <c r="BK131" s="180">
        <f>ROUND(I131*H131,2)</f>
        <v>0</v>
      </c>
      <c r="BL131" s="14" t="s">
        <v>268</v>
      </c>
      <c r="BM131" s="179" t="s">
        <v>1322</v>
      </c>
    </row>
    <row r="132" spans="1:65" s="2" customFormat="1" ht="48.75">
      <c r="A132" s="31"/>
      <c r="B132" s="32"/>
      <c r="C132" s="33"/>
      <c r="D132" s="181" t="s">
        <v>188</v>
      </c>
      <c r="E132" s="33"/>
      <c r="F132" s="182" t="s">
        <v>1321</v>
      </c>
      <c r="G132" s="33"/>
      <c r="H132" s="33"/>
      <c r="I132" s="183"/>
      <c r="J132" s="33"/>
      <c r="K132" s="33"/>
      <c r="L132" s="36"/>
      <c r="M132" s="184"/>
      <c r="N132" s="185"/>
      <c r="O132" s="68"/>
      <c r="P132" s="68"/>
      <c r="Q132" s="68"/>
      <c r="R132" s="68"/>
      <c r="S132" s="68"/>
      <c r="T132" s="69"/>
      <c r="U132" s="31"/>
      <c r="V132" s="31"/>
      <c r="W132" s="31"/>
      <c r="X132" s="31"/>
      <c r="Y132" s="31"/>
      <c r="Z132" s="31"/>
      <c r="AA132" s="31"/>
      <c r="AB132" s="31"/>
      <c r="AC132" s="31"/>
      <c r="AD132" s="31"/>
      <c r="AE132" s="31"/>
      <c r="AT132" s="14" t="s">
        <v>188</v>
      </c>
      <c r="AU132" s="14" t="s">
        <v>80</v>
      </c>
    </row>
    <row r="133" spans="1:65" s="2" customFormat="1" ht="33" customHeight="1">
      <c r="A133" s="31"/>
      <c r="B133" s="32"/>
      <c r="C133" s="200" t="s">
        <v>186</v>
      </c>
      <c r="D133" s="200" t="s">
        <v>260</v>
      </c>
      <c r="E133" s="201" t="s">
        <v>1323</v>
      </c>
      <c r="F133" s="202" t="s">
        <v>1324</v>
      </c>
      <c r="G133" s="203" t="s">
        <v>182</v>
      </c>
      <c r="H133" s="204">
        <v>1</v>
      </c>
      <c r="I133" s="205"/>
      <c r="J133" s="206">
        <f>ROUND(I133*H133,2)</f>
        <v>0</v>
      </c>
      <c r="K133" s="202" t="s">
        <v>183</v>
      </c>
      <c r="L133" s="36"/>
      <c r="M133" s="207" t="s">
        <v>1</v>
      </c>
      <c r="N133" s="208" t="s">
        <v>38</v>
      </c>
      <c r="O133" s="68"/>
      <c r="P133" s="177">
        <f>O133*H133</f>
        <v>0</v>
      </c>
      <c r="Q133" s="177">
        <v>0</v>
      </c>
      <c r="R133" s="177">
        <f>Q133*H133</f>
        <v>0</v>
      </c>
      <c r="S133" s="177">
        <v>0</v>
      </c>
      <c r="T133" s="178">
        <f>S133*H133</f>
        <v>0</v>
      </c>
      <c r="U133" s="31"/>
      <c r="V133" s="31"/>
      <c r="W133" s="31"/>
      <c r="X133" s="31"/>
      <c r="Y133" s="31"/>
      <c r="Z133" s="31"/>
      <c r="AA133" s="31"/>
      <c r="AB133" s="31"/>
      <c r="AC133" s="31"/>
      <c r="AD133" s="31"/>
      <c r="AE133" s="31"/>
      <c r="AR133" s="179" t="s">
        <v>80</v>
      </c>
      <c r="AT133" s="179" t="s">
        <v>260</v>
      </c>
      <c r="AU133" s="179" t="s">
        <v>80</v>
      </c>
      <c r="AY133" s="14" t="s">
        <v>185</v>
      </c>
      <c r="BE133" s="180">
        <f>IF(N133="základní",J133,0)</f>
        <v>0</v>
      </c>
      <c r="BF133" s="180">
        <f>IF(N133="snížená",J133,0)</f>
        <v>0</v>
      </c>
      <c r="BG133" s="180">
        <f>IF(N133="zákl. přenesená",J133,0)</f>
        <v>0</v>
      </c>
      <c r="BH133" s="180">
        <f>IF(N133="sníž. přenesená",J133,0)</f>
        <v>0</v>
      </c>
      <c r="BI133" s="180">
        <f>IF(N133="nulová",J133,0)</f>
        <v>0</v>
      </c>
      <c r="BJ133" s="14" t="s">
        <v>80</v>
      </c>
      <c r="BK133" s="180">
        <f>ROUND(I133*H133,2)</f>
        <v>0</v>
      </c>
      <c r="BL133" s="14" t="s">
        <v>80</v>
      </c>
      <c r="BM133" s="179" t="s">
        <v>1325</v>
      </c>
    </row>
    <row r="134" spans="1:65" s="2" customFormat="1" ht="19.5">
      <c r="A134" s="31"/>
      <c r="B134" s="32"/>
      <c r="C134" s="33"/>
      <c r="D134" s="181" t="s">
        <v>188</v>
      </c>
      <c r="E134" s="33"/>
      <c r="F134" s="182" t="s">
        <v>1324</v>
      </c>
      <c r="G134" s="33"/>
      <c r="H134" s="33"/>
      <c r="I134" s="183"/>
      <c r="J134" s="33"/>
      <c r="K134" s="33"/>
      <c r="L134" s="36"/>
      <c r="M134" s="184"/>
      <c r="N134" s="185"/>
      <c r="O134" s="68"/>
      <c r="P134" s="68"/>
      <c r="Q134" s="68"/>
      <c r="R134" s="68"/>
      <c r="S134" s="68"/>
      <c r="T134" s="69"/>
      <c r="U134" s="31"/>
      <c r="V134" s="31"/>
      <c r="W134" s="31"/>
      <c r="X134" s="31"/>
      <c r="Y134" s="31"/>
      <c r="Z134" s="31"/>
      <c r="AA134" s="31"/>
      <c r="AB134" s="31"/>
      <c r="AC134" s="31"/>
      <c r="AD134" s="31"/>
      <c r="AE134" s="31"/>
      <c r="AT134" s="14" t="s">
        <v>188</v>
      </c>
      <c r="AU134" s="14" t="s">
        <v>80</v>
      </c>
    </row>
    <row r="135" spans="1:65" s="2" customFormat="1" ht="44.25" customHeight="1">
      <c r="A135" s="31"/>
      <c r="B135" s="32"/>
      <c r="C135" s="167" t="s">
        <v>199</v>
      </c>
      <c r="D135" s="167" t="s">
        <v>179</v>
      </c>
      <c r="E135" s="168" t="s">
        <v>1326</v>
      </c>
      <c r="F135" s="169" t="s">
        <v>1327</v>
      </c>
      <c r="G135" s="170" t="s">
        <v>182</v>
      </c>
      <c r="H135" s="171">
        <v>1</v>
      </c>
      <c r="I135" s="172"/>
      <c r="J135" s="173">
        <f>ROUND(I135*H135,2)</f>
        <v>0</v>
      </c>
      <c r="K135" s="169" t="s">
        <v>183</v>
      </c>
      <c r="L135" s="174"/>
      <c r="M135" s="175" t="s">
        <v>1</v>
      </c>
      <c r="N135" s="176" t="s">
        <v>38</v>
      </c>
      <c r="O135" s="68"/>
      <c r="P135" s="177">
        <f>O135*H135</f>
        <v>0</v>
      </c>
      <c r="Q135" s="177">
        <v>0</v>
      </c>
      <c r="R135" s="177">
        <f>Q135*H135</f>
        <v>0</v>
      </c>
      <c r="S135" s="177">
        <v>0</v>
      </c>
      <c r="T135" s="178">
        <f>S135*H135</f>
        <v>0</v>
      </c>
      <c r="U135" s="31"/>
      <c r="V135" s="31"/>
      <c r="W135" s="31"/>
      <c r="X135" s="31"/>
      <c r="Y135" s="31"/>
      <c r="Z135" s="31"/>
      <c r="AA135" s="31"/>
      <c r="AB135" s="31"/>
      <c r="AC135" s="31"/>
      <c r="AD135" s="31"/>
      <c r="AE135" s="31"/>
      <c r="AR135" s="179" t="s">
        <v>1197</v>
      </c>
      <c r="AT135" s="179" t="s">
        <v>179</v>
      </c>
      <c r="AU135" s="179" t="s">
        <v>80</v>
      </c>
      <c r="AY135" s="14" t="s">
        <v>185</v>
      </c>
      <c r="BE135" s="180">
        <f>IF(N135="základní",J135,0)</f>
        <v>0</v>
      </c>
      <c r="BF135" s="180">
        <f>IF(N135="snížená",J135,0)</f>
        <v>0</v>
      </c>
      <c r="BG135" s="180">
        <f>IF(N135="zákl. přenesená",J135,0)</f>
        <v>0</v>
      </c>
      <c r="BH135" s="180">
        <f>IF(N135="sníž. přenesená",J135,0)</f>
        <v>0</v>
      </c>
      <c r="BI135" s="180">
        <f>IF(N135="nulová",J135,0)</f>
        <v>0</v>
      </c>
      <c r="BJ135" s="14" t="s">
        <v>80</v>
      </c>
      <c r="BK135" s="180">
        <f>ROUND(I135*H135,2)</f>
        <v>0</v>
      </c>
      <c r="BL135" s="14" t="s">
        <v>453</v>
      </c>
      <c r="BM135" s="179" t="s">
        <v>1328</v>
      </c>
    </row>
    <row r="136" spans="1:65" s="2" customFormat="1" ht="29.25">
      <c r="A136" s="31"/>
      <c r="B136" s="32"/>
      <c r="C136" s="33"/>
      <c r="D136" s="181" t="s">
        <v>188</v>
      </c>
      <c r="E136" s="33"/>
      <c r="F136" s="182" t="s">
        <v>1327</v>
      </c>
      <c r="G136" s="33"/>
      <c r="H136" s="33"/>
      <c r="I136" s="183"/>
      <c r="J136" s="33"/>
      <c r="K136" s="33"/>
      <c r="L136" s="36"/>
      <c r="M136" s="184"/>
      <c r="N136" s="185"/>
      <c r="O136" s="68"/>
      <c r="P136" s="68"/>
      <c r="Q136" s="68"/>
      <c r="R136" s="68"/>
      <c r="S136" s="68"/>
      <c r="T136" s="69"/>
      <c r="U136" s="31"/>
      <c r="V136" s="31"/>
      <c r="W136" s="31"/>
      <c r="X136" s="31"/>
      <c r="Y136" s="31"/>
      <c r="Z136" s="31"/>
      <c r="AA136" s="31"/>
      <c r="AB136" s="31"/>
      <c r="AC136" s="31"/>
      <c r="AD136" s="31"/>
      <c r="AE136" s="31"/>
      <c r="AT136" s="14" t="s">
        <v>188</v>
      </c>
      <c r="AU136" s="14" t="s">
        <v>80</v>
      </c>
    </row>
    <row r="137" spans="1:65" s="2" customFormat="1" ht="48">
      <c r="A137" s="31"/>
      <c r="B137" s="32"/>
      <c r="C137" s="167" t="s">
        <v>203</v>
      </c>
      <c r="D137" s="167" t="s">
        <v>179</v>
      </c>
      <c r="E137" s="168" t="s">
        <v>1329</v>
      </c>
      <c r="F137" s="169" t="s">
        <v>1330</v>
      </c>
      <c r="G137" s="170" t="s">
        <v>182</v>
      </c>
      <c r="H137" s="171">
        <v>1</v>
      </c>
      <c r="I137" s="172"/>
      <c r="J137" s="173">
        <f>ROUND(I137*H137,2)</f>
        <v>0</v>
      </c>
      <c r="K137" s="169" t="s">
        <v>183</v>
      </c>
      <c r="L137" s="174"/>
      <c r="M137" s="175" t="s">
        <v>1</v>
      </c>
      <c r="N137" s="176" t="s">
        <v>38</v>
      </c>
      <c r="O137" s="68"/>
      <c r="P137" s="177">
        <f>O137*H137</f>
        <v>0</v>
      </c>
      <c r="Q137" s="177">
        <v>0</v>
      </c>
      <c r="R137" s="177">
        <f>Q137*H137</f>
        <v>0</v>
      </c>
      <c r="S137" s="177">
        <v>0</v>
      </c>
      <c r="T137" s="178">
        <f>S137*H137</f>
        <v>0</v>
      </c>
      <c r="U137" s="31"/>
      <c r="V137" s="31"/>
      <c r="W137" s="31"/>
      <c r="X137" s="31"/>
      <c r="Y137" s="31"/>
      <c r="Z137" s="31"/>
      <c r="AA137" s="31"/>
      <c r="AB137" s="31"/>
      <c r="AC137" s="31"/>
      <c r="AD137" s="31"/>
      <c r="AE137" s="31"/>
      <c r="AR137" s="179" t="s">
        <v>82</v>
      </c>
      <c r="AT137" s="179" t="s">
        <v>179</v>
      </c>
      <c r="AU137" s="179" t="s">
        <v>80</v>
      </c>
      <c r="AY137" s="14" t="s">
        <v>185</v>
      </c>
      <c r="BE137" s="180">
        <f>IF(N137="základní",J137,0)</f>
        <v>0</v>
      </c>
      <c r="BF137" s="180">
        <f>IF(N137="snížená",J137,0)</f>
        <v>0</v>
      </c>
      <c r="BG137" s="180">
        <f>IF(N137="zákl. přenesená",J137,0)</f>
        <v>0</v>
      </c>
      <c r="BH137" s="180">
        <f>IF(N137="sníž. přenesená",J137,0)</f>
        <v>0</v>
      </c>
      <c r="BI137" s="180">
        <f>IF(N137="nulová",J137,0)</f>
        <v>0</v>
      </c>
      <c r="BJ137" s="14" t="s">
        <v>80</v>
      </c>
      <c r="BK137" s="180">
        <f>ROUND(I137*H137,2)</f>
        <v>0</v>
      </c>
      <c r="BL137" s="14" t="s">
        <v>80</v>
      </c>
      <c r="BM137" s="179" t="s">
        <v>1331</v>
      </c>
    </row>
    <row r="138" spans="1:65" s="2" customFormat="1" ht="29.25">
      <c r="A138" s="31"/>
      <c r="B138" s="32"/>
      <c r="C138" s="33"/>
      <c r="D138" s="181" t="s">
        <v>188</v>
      </c>
      <c r="E138" s="33"/>
      <c r="F138" s="182" t="s">
        <v>1330</v>
      </c>
      <c r="G138" s="33"/>
      <c r="H138" s="33"/>
      <c r="I138" s="183"/>
      <c r="J138" s="33"/>
      <c r="K138" s="33"/>
      <c r="L138" s="36"/>
      <c r="M138" s="184"/>
      <c r="N138" s="185"/>
      <c r="O138" s="68"/>
      <c r="P138" s="68"/>
      <c r="Q138" s="68"/>
      <c r="R138" s="68"/>
      <c r="S138" s="68"/>
      <c r="T138" s="69"/>
      <c r="U138" s="31"/>
      <c r="V138" s="31"/>
      <c r="W138" s="31"/>
      <c r="X138" s="31"/>
      <c r="Y138" s="31"/>
      <c r="Z138" s="31"/>
      <c r="AA138" s="31"/>
      <c r="AB138" s="31"/>
      <c r="AC138" s="31"/>
      <c r="AD138" s="31"/>
      <c r="AE138" s="31"/>
      <c r="AT138" s="14" t="s">
        <v>188</v>
      </c>
      <c r="AU138" s="14" t="s">
        <v>80</v>
      </c>
    </row>
    <row r="139" spans="1:65" s="2" customFormat="1" ht="24">
      <c r="A139" s="31"/>
      <c r="B139" s="32"/>
      <c r="C139" s="200" t="s">
        <v>192</v>
      </c>
      <c r="D139" s="200" t="s">
        <v>260</v>
      </c>
      <c r="E139" s="201" t="s">
        <v>1332</v>
      </c>
      <c r="F139" s="202" t="s">
        <v>1333</v>
      </c>
      <c r="G139" s="203" t="s">
        <v>182</v>
      </c>
      <c r="H139" s="204">
        <v>1</v>
      </c>
      <c r="I139" s="205"/>
      <c r="J139" s="206">
        <f>ROUND(I139*H139,2)</f>
        <v>0</v>
      </c>
      <c r="K139" s="202" t="s">
        <v>183</v>
      </c>
      <c r="L139" s="36"/>
      <c r="M139" s="207" t="s">
        <v>1</v>
      </c>
      <c r="N139" s="208" t="s">
        <v>38</v>
      </c>
      <c r="O139" s="68"/>
      <c r="P139" s="177">
        <f>O139*H139</f>
        <v>0</v>
      </c>
      <c r="Q139" s="177">
        <v>0</v>
      </c>
      <c r="R139" s="177">
        <f>Q139*H139</f>
        <v>0</v>
      </c>
      <c r="S139" s="177">
        <v>0</v>
      </c>
      <c r="T139" s="178">
        <f>S139*H139</f>
        <v>0</v>
      </c>
      <c r="U139" s="31"/>
      <c r="V139" s="31"/>
      <c r="W139" s="31"/>
      <c r="X139" s="31"/>
      <c r="Y139" s="31"/>
      <c r="Z139" s="31"/>
      <c r="AA139" s="31"/>
      <c r="AB139" s="31"/>
      <c r="AC139" s="31"/>
      <c r="AD139" s="31"/>
      <c r="AE139" s="31"/>
      <c r="AR139" s="179" t="s">
        <v>80</v>
      </c>
      <c r="AT139" s="179" t="s">
        <v>260</v>
      </c>
      <c r="AU139" s="179" t="s">
        <v>80</v>
      </c>
      <c r="AY139" s="14" t="s">
        <v>185</v>
      </c>
      <c r="BE139" s="180">
        <f>IF(N139="základní",J139,0)</f>
        <v>0</v>
      </c>
      <c r="BF139" s="180">
        <f>IF(N139="snížená",J139,0)</f>
        <v>0</v>
      </c>
      <c r="BG139" s="180">
        <f>IF(N139="zákl. přenesená",J139,0)</f>
        <v>0</v>
      </c>
      <c r="BH139" s="180">
        <f>IF(N139="sníž. přenesená",J139,0)</f>
        <v>0</v>
      </c>
      <c r="BI139" s="180">
        <f>IF(N139="nulová",J139,0)</f>
        <v>0</v>
      </c>
      <c r="BJ139" s="14" t="s">
        <v>80</v>
      </c>
      <c r="BK139" s="180">
        <f>ROUND(I139*H139,2)</f>
        <v>0</v>
      </c>
      <c r="BL139" s="14" t="s">
        <v>80</v>
      </c>
      <c r="BM139" s="179" t="s">
        <v>1334</v>
      </c>
    </row>
    <row r="140" spans="1:65" s="2" customFormat="1" ht="19.5">
      <c r="A140" s="31"/>
      <c r="B140" s="32"/>
      <c r="C140" s="33"/>
      <c r="D140" s="181" t="s">
        <v>188</v>
      </c>
      <c r="E140" s="33"/>
      <c r="F140" s="182" t="s">
        <v>1333</v>
      </c>
      <c r="G140" s="33"/>
      <c r="H140" s="33"/>
      <c r="I140" s="183"/>
      <c r="J140" s="33"/>
      <c r="K140" s="33"/>
      <c r="L140" s="36"/>
      <c r="M140" s="184"/>
      <c r="N140" s="185"/>
      <c r="O140" s="68"/>
      <c r="P140" s="68"/>
      <c r="Q140" s="68"/>
      <c r="R140" s="68"/>
      <c r="S140" s="68"/>
      <c r="T140" s="69"/>
      <c r="U140" s="31"/>
      <c r="V140" s="31"/>
      <c r="W140" s="31"/>
      <c r="X140" s="31"/>
      <c r="Y140" s="31"/>
      <c r="Z140" s="31"/>
      <c r="AA140" s="31"/>
      <c r="AB140" s="31"/>
      <c r="AC140" s="31"/>
      <c r="AD140" s="31"/>
      <c r="AE140" s="31"/>
      <c r="AT140" s="14" t="s">
        <v>188</v>
      </c>
      <c r="AU140" s="14" t="s">
        <v>80</v>
      </c>
    </row>
    <row r="141" spans="1:65" s="2" customFormat="1" ht="24">
      <c r="A141" s="31"/>
      <c r="B141" s="32"/>
      <c r="C141" s="200" t="s">
        <v>80</v>
      </c>
      <c r="D141" s="200" t="s">
        <v>260</v>
      </c>
      <c r="E141" s="201" t="s">
        <v>1335</v>
      </c>
      <c r="F141" s="202" t="s">
        <v>1336</v>
      </c>
      <c r="G141" s="203" t="s">
        <v>182</v>
      </c>
      <c r="H141" s="204">
        <v>1</v>
      </c>
      <c r="I141" s="205"/>
      <c r="J141" s="206">
        <f>ROUND(I141*H141,2)</f>
        <v>0</v>
      </c>
      <c r="K141" s="202" t="s">
        <v>183</v>
      </c>
      <c r="L141" s="36"/>
      <c r="M141" s="207" t="s">
        <v>1</v>
      </c>
      <c r="N141" s="208" t="s">
        <v>38</v>
      </c>
      <c r="O141" s="68"/>
      <c r="P141" s="177">
        <f>O141*H141</f>
        <v>0</v>
      </c>
      <c r="Q141" s="177">
        <v>0</v>
      </c>
      <c r="R141" s="177">
        <f>Q141*H141</f>
        <v>0</v>
      </c>
      <c r="S141" s="177">
        <v>0</v>
      </c>
      <c r="T141" s="178">
        <f>S141*H141</f>
        <v>0</v>
      </c>
      <c r="U141" s="31"/>
      <c r="V141" s="31"/>
      <c r="W141" s="31"/>
      <c r="X141" s="31"/>
      <c r="Y141" s="31"/>
      <c r="Z141" s="31"/>
      <c r="AA141" s="31"/>
      <c r="AB141" s="31"/>
      <c r="AC141" s="31"/>
      <c r="AD141" s="31"/>
      <c r="AE141" s="31"/>
      <c r="AR141" s="179" t="s">
        <v>80</v>
      </c>
      <c r="AT141" s="179" t="s">
        <v>260</v>
      </c>
      <c r="AU141" s="179" t="s">
        <v>80</v>
      </c>
      <c r="AY141" s="14" t="s">
        <v>185</v>
      </c>
      <c r="BE141" s="180">
        <f>IF(N141="základní",J141,0)</f>
        <v>0</v>
      </c>
      <c r="BF141" s="180">
        <f>IF(N141="snížená",J141,0)</f>
        <v>0</v>
      </c>
      <c r="BG141" s="180">
        <f>IF(N141="zákl. přenesená",J141,0)</f>
        <v>0</v>
      </c>
      <c r="BH141" s="180">
        <f>IF(N141="sníž. přenesená",J141,0)</f>
        <v>0</v>
      </c>
      <c r="BI141" s="180">
        <f>IF(N141="nulová",J141,0)</f>
        <v>0</v>
      </c>
      <c r="BJ141" s="14" t="s">
        <v>80</v>
      </c>
      <c r="BK141" s="180">
        <f>ROUND(I141*H141,2)</f>
        <v>0</v>
      </c>
      <c r="BL141" s="14" t="s">
        <v>80</v>
      </c>
      <c r="BM141" s="179" t="s">
        <v>1337</v>
      </c>
    </row>
    <row r="142" spans="1:65" s="2" customFormat="1" ht="19.5">
      <c r="A142" s="31"/>
      <c r="B142" s="32"/>
      <c r="C142" s="33"/>
      <c r="D142" s="181" t="s">
        <v>188</v>
      </c>
      <c r="E142" s="33"/>
      <c r="F142" s="182" t="s">
        <v>1336</v>
      </c>
      <c r="G142" s="33"/>
      <c r="H142" s="33"/>
      <c r="I142" s="183"/>
      <c r="J142" s="33"/>
      <c r="K142" s="33"/>
      <c r="L142" s="36"/>
      <c r="M142" s="184"/>
      <c r="N142" s="185"/>
      <c r="O142" s="68"/>
      <c r="P142" s="68"/>
      <c r="Q142" s="68"/>
      <c r="R142" s="68"/>
      <c r="S142" s="68"/>
      <c r="T142" s="69"/>
      <c r="U142" s="31"/>
      <c r="V142" s="31"/>
      <c r="W142" s="31"/>
      <c r="X142" s="31"/>
      <c r="Y142" s="31"/>
      <c r="Z142" s="31"/>
      <c r="AA142" s="31"/>
      <c r="AB142" s="31"/>
      <c r="AC142" s="31"/>
      <c r="AD142" s="31"/>
      <c r="AE142" s="31"/>
      <c r="AT142" s="14" t="s">
        <v>188</v>
      </c>
      <c r="AU142" s="14" t="s">
        <v>80</v>
      </c>
    </row>
    <row r="143" spans="1:65" s="2" customFormat="1" ht="24">
      <c r="A143" s="31"/>
      <c r="B143" s="32"/>
      <c r="C143" s="200" t="s">
        <v>82</v>
      </c>
      <c r="D143" s="200" t="s">
        <v>260</v>
      </c>
      <c r="E143" s="201" t="s">
        <v>1338</v>
      </c>
      <c r="F143" s="202" t="s">
        <v>1339</v>
      </c>
      <c r="G143" s="203" t="s">
        <v>182</v>
      </c>
      <c r="H143" s="204">
        <v>1</v>
      </c>
      <c r="I143" s="205"/>
      <c r="J143" s="206">
        <f>ROUND(I143*H143,2)</f>
        <v>0</v>
      </c>
      <c r="K143" s="202" t="s">
        <v>183</v>
      </c>
      <c r="L143" s="36"/>
      <c r="M143" s="207" t="s">
        <v>1</v>
      </c>
      <c r="N143" s="208" t="s">
        <v>38</v>
      </c>
      <c r="O143" s="68"/>
      <c r="P143" s="177">
        <f>O143*H143</f>
        <v>0</v>
      </c>
      <c r="Q143" s="177">
        <v>0</v>
      </c>
      <c r="R143" s="177">
        <f>Q143*H143</f>
        <v>0</v>
      </c>
      <c r="S143" s="177">
        <v>0</v>
      </c>
      <c r="T143" s="178">
        <f>S143*H143</f>
        <v>0</v>
      </c>
      <c r="U143" s="31"/>
      <c r="V143" s="31"/>
      <c r="W143" s="31"/>
      <c r="X143" s="31"/>
      <c r="Y143" s="31"/>
      <c r="Z143" s="31"/>
      <c r="AA143" s="31"/>
      <c r="AB143" s="31"/>
      <c r="AC143" s="31"/>
      <c r="AD143" s="31"/>
      <c r="AE143" s="31"/>
      <c r="AR143" s="179" t="s">
        <v>80</v>
      </c>
      <c r="AT143" s="179" t="s">
        <v>260</v>
      </c>
      <c r="AU143" s="179" t="s">
        <v>80</v>
      </c>
      <c r="AY143" s="14" t="s">
        <v>185</v>
      </c>
      <c r="BE143" s="180">
        <f>IF(N143="základní",J143,0)</f>
        <v>0</v>
      </c>
      <c r="BF143" s="180">
        <f>IF(N143="snížená",J143,0)</f>
        <v>0</v>
      </c>
      <c r="BG143" s="180">
        <f>IF(N143="zákl. přenesená",J143,0)</f>
        <v>0</v>
      </c>
      <c r="BH143" s="180">
        <f>IF(N143="sníž. přenesená",J143,0)</f>
        <v>0</v>
      </c>
      <c r="BI143" s="180">
        <f>IF(N143="nulová",J143,0)</f>
        <v>0</v>
      </c>
      <c r="BJ143" s="14" t="s">
        <v>80</v>
      </c>
      <c r="BK143" s="180">
        <f>ROUND(I143*H143,2)</f>
        <v>0</v>
      </c>
      <c r="BL143" s="14" t="s">
        <v>80</v>
      </c>
      <c r="BM143" s="179" t="s">
        <v>1340</v>
      </c>
    </row>
    <row r="144" spans="1:65" s="2" customFormat="1" ht="11.25">
      <c r="A144" s="31"/>
      <c r="B144" s="32"/>
      <c r="C144" s="33"/>
      <c r="D144" s="181" t="s">
        <v>188</v>
      </c>
      <c r="E144" s="33"/>
      <c r="F144" s="182" t="s">
        <v>1339</v>
      </c>
      <c r="G144" s="33"/>
      <c r="H144" s="33"/>
      <c r="I144" s="183"/>
      <c r="J144" s="33"/>
      <c r="K144" s="33"/>
      <c r="L144" s="36"/>
      <c r="M144" s="184"/>
      <c r="N144" s="185"/>
      <c r="O144" s="68"/>
      <c r="P144" s="68"/>
      <c r="Q144" s="68"/>
      <c r="R144" s="68"/>
      <c r="S144" s="68"/>
      <c r="T144" s="69"/>
      <c r="U144" s="31"/>
      <c r="V144" s="31"/>
      <c r="W144" s="31"/>
      <c r="X144" s="31"/>
      <c r="Y144" s="31"/>
      <c r="Z144" s="31"/>
      <c r="AA144" s="31"/>
      <c r="AB144" s="31"/>
      <c r="AC144" s="31"/>
      <c r="AD144" s="31"/>
      <c r="AE144" s="31"/>
      <c r="AT144" s="14" t="s">
        <v>188</v>
      </c>
      <c r="AU144" s="14" t="s">
        <v>80</v>
      </c>
    </row>
    <row r="145" spans="1:65" s="2" customFormat="1" ht="24">
      <c r="A145" s="31"/>
      <c r="B145" s="32"/>
      <c r="C145" s="200" t="s">
        <v>234</v>
      </c>
      <c r="D145" s="200" t="s">
        <v>260</v>
      </c>
      <c r="E145" s="201" t="s">
        <v>1341</v>
      </c>
      <c r="F145" s="202" t="s">
        <v>1342</v>
      </c>
      <c r="G145" s="203" t="s">
        <v>182</v>
      </c>
      <c r="H145" s="204">
        <v>5</v>
      </c>
      <c r="I145" s="205"/>
      <c r="J145" s="206">
        <f>ROUND(I145*H145,2)</f>
        <v>0</v>
      </c>
      <c r="K145" s="202" t="s">
        <v>183</v>
      </c>
      <c r="L145" s="36"/>
      <c r="M145" s="207" t="s">
        <v>1</v>
      </c>
      <c r="N145" s="208" t="s">
        <v>38</v>
      </c>
      <c r="O145" s="68"/>
      <c r="P145" s="177">
        <f>O145*H145</f>
        <v>0</v>
      </c>
      <c r="Q145" s="177">
        <v>0</v>
      </c>
      <c r="R145" s="177">
        <f>Q145*H145</f>
        <v>0</v>
      </c>
      <c r="S145" s="177">
        <v>0</v>
      </c>
      <c r="T145" s="178">
        <f>S145*H145</f>
        <v>0</v>
      </c>
      <c r="U145" s="31"/>
      <c r="V145" s="31"/>
      <c r="W145" s="31"/>
      <c r="X145" s="31"/>
      <c r="Y145" s="31"/>
      <c r="Z145" s="31"/>
      <c r="AA145" s="31"/>
      <c r="AB145" s="31"/>
      <c r="AC145" s="31"/>
      <c r="AD145" s="31"/>
      <c r="AE145" s="31"/>
      <c r="AR145" s="179" t="s">
        <v>80</v>
      </c>
      <c r="AT145" s="179" t="s">
        <v>260</v>
      </c>
      <c r="AU145" s="179" t="s">
        <v>80</v>
      </c>
      <c r="AY145" s="14" t="s">
        <v>185</v>
      </c>
      <c r="BE145" s="180">
        <f>IF(N145="základní",J145,0)</f>
        <v>0</v>
      </c>
      <c r="BF145" s="180">
        <f>IF(N145="snížená",J145,0)</f>
        <v>0</v>
      </c>
      <c r="BG145" s="180">
        <f>IF(N145="zákl. přenesená",J145,0)</f>
        <v>0</v>
      </c>
      <c r="BH145" s="180">
        <f>IF(N145="sníž. přenesená",J145,0)</f>
        <v>0</v>
      </c>
      <c r="BI145" s="180">
        <f>IF(N145="nulová",J145,0)</f>
        <v>0</v>
      </c>
      <c r="BJ145" s="14" t="s">
        <v>80</v>
      </c>
      <c r="BK145" s="180">
        <f>ROUND(I145*H145,2)</f>
        <v>0</v>
      </c>
      <c r="BL145" s="14" t="s">
        <v>80</v>
      </c>
      <c r="BM145" s="179" t="s">
        <v>1343</v>
      </c>
    </row>
    <row r="146" spans="1:65" s="2" customFormat="1" ht="39">
      <c r="A146" s="31"/>
      <c r="B146" s="32"/>
      <c r="C146" s="33"/>
      <c r="D146" s="181" t="s">
        <v>188</v>
      </c>
      <c r="E146" s="33"/>
      <c r="F146" s="182" t="s">
        <v>1344</v>
      </c>
      <c r="G146" s="33"/>
      <c r="H146" s="33"/>
      <c r="I146" s="183"/>
      <c r="J146" s="33"/>
      <c r="K146" s="33"/>
      <c r="L146" s="36"/>
      <c r="M146" s="184"/>
      <c r="N146" s="185"/>
      <c r="O146" s="68"/>
      <c r="P146" s="68"/>
      <c r="Q146" s="68"/>
      <c r="R146" s="68"/>
      <c r="S146" s="68"/>
      <c r="T146" s="69"/>
      <c r="U146" s="31"/>
      <c r="V146" s="31"/>
      <c r="W146" s="31"/>
      <c r="X146" s="31"/>
      <c r="Y146" s="31"/>
      <c r="Z146" s="31"/>
      <c r="AA146" s="31"/>
      <c r="AB146" s="31"/>
      <c r="AC146" s="31"/>
      <c r="AD146" s="31"/>
      <c r="AE146" s="31"/>
      <c r="AT146" s="14" t="s">
        <v>188</v>
      </c>
      <c r="AU146" s="14" t="s">
        <v>80</v>
      </c>
    </row>
    <row r="147" spans="1:65" s="2" customFormat="1" ht="55.5" customHeight="1">
      <c r="A147" s="31"/>
      <c r="B147" s="32"/>
      <c r="C147" s="200" t="s">
        <v>245</v>
      </c>
      <c r="D147" s="200" t="s">
        <v>260</v>
      </c>
      <c r="E147" s="201" t="s">
        <v>1172</v>
      </c>
      <c r="F147" s="202" t="s">
        <v>1173</v>
      </c>
      <c r="G147" s="203" t="s">
        <v>182</v>
      </c>
      <c r="H147" s="204">
        <v>1</v>
      </c>
      <c r="I147" s="205"/>
      <c r="J147" s="206">
        <f>ROUND(I147*H147,2)</f>
        <v>0</v>
      </c>
      <c r="K147" s="202" t="s">
        <v>183</v>
      </c>
      <c r="L147" s="36"/>
      <c r="M147" s="207" t="s">
        <v>1</v>
      </c>
      <c r="N147" s="208" t="s">
        <v>38</v>
      </c>
      <c r="O147" s="68"/>
      <c r="P147" s="177">
        <f>O147*H147</f>
        <v>0</v>
      </c>
      <c r="Q147" s="177">
        <v>0</v>
      </c>
      <c r="R147" s="177">
        <f>Q147*H147</f>
        <v>0</v>
      </c>
      <c r="S147" s="177">
        <v>0</v>
      </c>
      <c r="T147" s="178">
        <f>S147*H147</f>
        <v>0</v>
      </c>
      <c r="U147" s="31"/>
      <c r="V147" s="31"/>
      <c r="W147" s="31"/>
      <c r="X147" s="31"/>
      <c r="Y147" s="31"/>
      <c r="Z147" s="31"/>
      <c r="AA147" s="31"/>
      <c r="AB147" s="31"/>
      <c r="AC147" s="31"/>
      <c r="AD147" s="31"/>
      <c r="AE147" s="31"/>
      <c r="AR147" s="179" t="s">
        <v>80</v>
      </c>
      <c r="AT147" s="179" t="s">
        <v>260</v>
      </c>
      <c r="AU147" s="179" t="s">
        <v>80</v>
      </c>
      <c r="AY147" s="14" t="s">
        <v>185</v>
      </c>
      <c r="BE147" s="180">
        <f>IF(N147="základní",J147,0)</f>
        <v>0</v>
      </c>
      <c r="BF147" s="180">
        <f>IF(N147="snížená",J147,0)</f>
        <v>0</v>
      </c>
      <c r="BG147" s="180">
        <f>IF(N147="zákl. přenesená",J147,0)</f>
        <v>0</v>
      </c>
      <c r="BH147" s="180">
        <f>IF(N147="sníž. přenesená",J147,0)</f>
        <v>0</v>
      </c>
      <c r="BI147" s="180">
        <f>IF(N147="nulová",J147,0)</f>
        <v>0</v>
      </c>
      <c r="BJ147" s="14" t="s">
        <v>80</v>
      </c>
      <c r="BK147" s="180">
        <f>ROUND(I147*H147,2)</f>
        <v>0</v>
      </c>
      <c r="BL147" s="14" t="s">
        <v>80</v>
      </c>
      <c r="BM147" s="179" t="s">
        <v>1345</v>
      </c>
    </row>
    <row r="148" spans="1:65" s="2" customFormat="1" ht="39">
      <c r="A148" s="31"/>
      <c r="B148" s="32"/>
      <c r="C148" s="33"/>
      <c r="D148" s="181" t="s">
        <v>188</v>
      </c>
      <c r="E148" s="33"/>
      <c r="F148" s="182" t="s">
        <v>1173</v>
      </c>
      <c r="G148" s="33"/>
      <c r="H148" s="33"/>
      <c r="I148" s="183"/>
      <c r="J148" s="33"/>
      <c r="K148" s="33"/>
      <c r="L148" s="36"/>
      <c r="M148" s="184"/>
      <c r="N148" s="185"/>
      <c r="O148" s="68"/>
      <c r="P148" s="68"/>
      <c r="Q148" s="68"/>
      <c r="R148" s="68"/>
      <c r="S148" s="68"/>
      <c r="T148" s="69"/>
      <c r="U148" s="31"/>
      <c r="V148" s="31"/>
      <c r="W148" s="31"/>
      <c r="X148" s="31"/>
      <c r="Y148" s="31"/>
      <c r="Z148" s="31"/>
      <c r="AA148" s="31"/>
      <c r="AB148" s="31"/>
      <c r="AC148" s="31"/>
      <c r="AD148" s="31"/>
      <c r="AE148" s="31"/>
      <c r="AT148" s="14" t="s">
        <v>188</v>
      </c>
      <c r="AU148" s="14" t="s">
        <v>80</v>
      </c>
    </row>
    <row r="149" spans="1:65" s="2" customFormat="1" ht="24">
      <c r="A149" s="31"/>
      <c r="B149" s="32"/>
      <c r="C149" s="200" t="s">
        <v>8</v>
      </c>
      <c r="D149" s="200" t="s">
        <v>260</v>
      </c>
      <c r="E149" s="201" t="s">
        <v>1346</v>
      </c>
      <c r="F149" s="202" t="s">
        <v>1347</v>
      </c>
      <c r="G149" s="203" t="s">
        <v>182</v>
      </c>
      <c r="H149" s="204">
        <v>5</v>
      </c>
      <c r="I149" s="205"/>
      <c r="J149" s="206">
        <f>ROUND(I149*H149,2)</f>
        <v>0</v>
      </c>
      <c r="K149" s="202" t="s">
        <v>183</v>
      </c>
      <c r="L149" s="36"/>
      <c r="M149" s="207" t="s">
        <v>1</v>
      </c>
      <c r="N149" s="208" t="s">
        <v>38</v>
      </c>
      <c r="O149" s="68"/>
      <c r="P149" s="177">
        <f>O149*H149</f>
        <v>0</v>
      </c>
      <c r="Q149" s="177">
        <v>0</v>
      </c>
      <c r="R149" s="177">
        <f>Q149*H149</f>
        <v>0</v>
      </c>
      <c r="S149" s="177">
        <v>0</v>
      </c>
      <c r="T149" s="178">
        <f>S149*H149</f>
        <v>0</v>
      </c>
      <c r="U149" s="31"/>
      <c r="V149" s="31"/>
      <c r="W149" s="31"/>
      <c r="X149" s="31"/>
      <c r="Y149" s="31"/>
      <c r="Z149" s="31"/>
      <c r="AA149" s="31"/>
      <c r="AB149" s="31"/>
      <c r="AC149" s="31"/>
      <c r="AD149" s="31"/>
      <c r="AE149" s="31"/>
      <c r="AR149" s="179" t="s">
        <v>80</v>
      </c>
      <c r="AT149" s="179" t="s">
        <v>260</v>
      </c>
      <c r="AU149" s="179" t="s">
        <v>80</v>
      </c>
      <c r="AY149" s="14" t="s">
        <v>185</v>
      </c>
      <c r="BE149" s="180">
        <f>IF(N149="základní",J149,0)</f>
        <v>0</v>
      </c>
      <c r="BF149" s="180">
        <f>IF(N149="snížená",J149,0)</f>
        <v>0</v>
      </c>
      <c r="BG149" s="180">
        <f>IF(N149="zákl. přenesená",J149,0)</f>
        <v>0</v>
      </c>
      <c r="BH149" s="180">
        <f>IF(N149="sníž. přenesená",J149,0)</f>
        <v>0</v>
      </c>
      <c r="BI149" s="180">
        <f>IF(N149="nulová",J149,0)</f>
        <v>0</v>
      </c>
      <c r="BJ149" s="14" t="s">
        <v>80</v>
      </c>
      <c r="BK149" s="180">
        <f>ROUND(I149*H149,2)</f>
        <v>0</v>
      </c>
      <c r="BL149" s="14" t="s">
        <v>80</v>
      </c>
      <c r="BM149" s="179" t="s">
        <v>1348</v>
      </c>
    </row>
    <row r="150" spans="1:65" s="2" customFormat="1" ht="11.25">
      <c r="A150" s="31"/>
      <c r="B150" s="32"/>
      <c r="C150" s="33"/>
      <c r="D150" s="181" t="s">
        <v>188</v>
      </c>
      <c r="E150" s="33"/>
      <c r="F150" s="182" t="s">
        <v>1347</v>
      </c>
      <c r="G150" s="33"/>
      <c r="H150" s="33"/>
      <c r="I150" s="183"/>
      <c r="J150" s="33"/>
      <c r="K150" s="33"/>
      <c r="L150" s="36"/>
      <c r="M150" s="184"/>
      <c r="N150" s="185"/>
      <c r="O150" s="68"/>
      <c r="P150" s="68"/>
      <c r="Q150" s="68"/>
      <c r="R150" s="68"/>
      <c r="S150" s="68"/>
      <c r="T150" s="69"/>
      <c r="U150" s="31"/>
      <c r="V150" s="31"/>
      <c r="W150" s="31"/>
      <c r="X150" s="31"/>
      <c r="Y150" s="31"/>
      <c r="Z150" s="31"/>
      <c r="AA150" s="31"/>
      <c r="AB150" s="31"/>
      <c r="AC150" s="31"/>
      <c r="AD150" s="31"/>
      <c r="AE150" s="31"/>
      <c r="AT150" s="14" t="s">
        <v>188</v>
      </c>
      <c r="AU150" s="14" t="s">
        <v>80</v>
      </c>
    </row>
    <row r="151" spans="1:65" s="2" customFormat="1" ht="16.5" customHeight="1">
      <c r="A151" s="31"/>
      <c r="B151" s="32"/>
      <c r="C151" s="200" t="s">
        <v>253</v>
      </c>
      <c r="D151" s="200" t="s">
        <v>260</v>
      </c>
      <c r="E151" s="201" t="s">
        <v>1349</v>
      </c>
      <c r="F151" s="202" t="s">
        <v>1350</v>
      </c>
      <c r="G151" s="203" t="s">
        <v>182</v>
      </c>
      <c r="H151" s="204">
        <v>1</v>
      </c>
      <c r="I151" s="205"/>
      <c r="J151" s="206">
        <f>ROUND(I151*H151,2)</f>
        <v>0</v>
      </c>
      <c r="K151" s="202" t="s">
        <v>183</v>
      </c>
      <c r="L151" s="36"/>
      <c r="M151" s="207" t="s">
        <v>1</v>
      </c>
      <c r="N151" s="208" t="s">
        <v>38</v>
      </c>
      <c r="O151" s="68"/>
      <c r="P151" s="177">
        <f>O151*H151</f>
        <v>0</v>
      </c>
      <c r="Q151" s="177">
        <v>0</v>
      </c>
      <c r="R151" s="177">
        <f>Q151*H151</f>
        <v>0</v>
      </c>
      <c r="S151" s="177">
        <v>0</v>
      </c>
      <c r="T151" s="178">
        <f>S151*H151</f>
        <v>0</v>
      </c>
      <c r="U151" s="31"/>
      <c r="V151" s="31"/>
      <c r="W151" s="31"/>
      <c r="X151" s="31"/>
      <c r="Y151" s="31"/>
      <c r="Z151" s="31"/>
      <c r="AA151" s="31"/>
      <c r="AB151" s="31"/>
      <c r="AC151" s="31"/>
      <c r="AD151" s="31"/>
      <c r="AE151" s="31"/>
      <c r="AR151" s="179" t="s">
        <v>80</v>
      </c>
      <c r="AT151" s="179" t="s">
        <v>260</v>
      </c>
      <c r="AU151" s="179" t="s">
        <v>80</v>
      </c>
      <c r="AY151" s="14" t="s">
        <v>185</v>
      </c>
      <c r="BE151" s="180">
        <f>IF(N151="základní",J151,0)</f>
        <v>0</v>
      </c>
      <c r="BF151" s="180">
        <f>IF(N151="snížená",J151,0)</f>
        <v>0</v>
      </c>
      <c r="BG151" s="180">
        <f>IF(N151="zákl. přenesená",J151,0)</f>
        <v>0</v>
      </c>
      <c r="BH151" s="180">
        <f>IF(N151="sníž. přenesená",J151,0)</f>
        <v>0</v>
      </c>
      <c r="BI151" s="180">
        <f>IF(N151="nulová",J151,0)</f>
        <v>0</v>
      </c>
      <c r="BJ151" s="14" t="s">
        <v>80</v>
      </c>
      <c r="BK151" s="180">
        <f>ROUND(I151*H151,2)</f>
        <v>0</v>
      </c>
      <c r="BL151" s="14" t="s">
        <v>80</v>
      </c>
      <c r="BM151" s="179" t="s">
        <v>1351</v>
      </c>
    </row>
    <row r="152" spans="1:65" s="2" customFormat="1" ht="48.75">
      <c r="A152" s="31"/>
      <c r="B152" s="32"/>
      <c r="C152" s="33"/>
      <c r="D152" s="181" t="s">
        <v>188</v>
      </c>
      <c r="E152" s="33"/>
      <c r="F152" s="182" t="s">
        <v>1352</v>
      </c>
      <c r="G152" s="33"/>
      <c r="H152" s="33"/>
      <c r="I152" s="183"/>
      <c r="J152" s="33"/>
      <c r="K152" s="33"/>
      <c r="L152" s="36"/>
      <c r="M152" s="184"/>
      <c r="N152" s="185"/>
      <c r="O152" s="68"/>
      <c r="P152" s="68"/>
      <c r="Q152" s="68"/>
      <c r="R152" s="68"/>
      <c r="S152" s="68"/>
      <c r="T152" s="69"/>
      <c r="U152" s="31"/>
      <c r="V152" s="31"/>
      <c r="W152" s="31"/>
      <c r="X152" s="31"/>
      <c r="Y152" s="31"/>
      <c r="Z152" s="31"/>
      <c r="AA152" s="31"/>
      <c r="AB152" s="31"/>
      <c r="AC152" s="31"/>
      <c r="AD152" s="31"/>
      <c r="AE152" s="31"/>
      <c r="AT152" s="14" t="s">
        <v>188</v>
      </c>
      <c r="AU152" s="14" t="s">
        <v>80</v>
      </c>
    </row>
    <row r="153" spans="1:65" s="2" customFormat="1" ht="21.75" customHeight="1">
      <c r="A153" s="31"/>
      <c r="B153" s="32"/>
      <c r="C153" s="200" t="s">
        <v>270</v>
      </c>
      <c r="D153" s="200" t="s">
        <v>260</v>
      </c>
      <c r="E153" s="201" t="s">
        <v>1353</v>
      </c>
      <c r="F153" s="202" t="s">
        <v>1354</v>
      </c>
      <c r="G153" s="203" t="s">
        <v>182</v>
      </c>
      <c r="H153" s="204">
        <v>8</v>
      </c>
      <c r="I153" s="205"/>
      <c r="J153" s="206">
        <f>ROUND(I153*H153,2)</f>
        <v>0</v>
      </c>
      <c r="K153" s="202" t="s">
        <v>183</v>
      </c>
      <c r="L153" s="36"/>
      <c r="M153" s="207" t="s">
        <v>1</v>
      </c>
      <c r="N153" s="208" t="s">
        <v>38</v>
      </c>
      <c r="O153" s="68"/>
      <c r="P153" s="177">
        <f>O153*H153</f>
        <v>0</v>
      </c>
      <c r="Q153" s="177">
        <v>0</v>
      </c>
      <c r="R153" s="177">
        <f>Q153*H153</f>
        <v>0</v>
      </c>
      <c r="S153" s="177">
        <v>0</v>
      </c>
      <c r="T153" s="178">
        <f>S153*H153</f>
        <v>0</v>
      </c>
      <c r="U153" s="31"/>
      <c r="V153" s="31"/>
      <c r="W153" s="31"/>
      <c r="X153" s="31"/>
      <c r="Y153" s="31"/>
      <c r="Z153" s="31"/>
      <c r="AA153" s="31"/>
      <c r="AB153" s="31"/>
      <c r="AC153" s="31"/>
      <c r="AD153" s="31"/>
      <c r="AE153" s="31"/>
      <c r="AR153" s="179" t="s">
        <v>80</v>
      </c>
      <c r="AT153" s="179" t="s">
        <v>260</v>
      </c>
      <c r="AU153" s="179" t="s">
        <v>80</v>
      </c>
      <c r="AY153" s="14" t="s">
        <v>185</v>
      </c>
      <c r="BE153" s="180">
        <f>IF(N153="základní",J153,0)</f>
        <v>0</v>
      </c>
      <c r="BF153" s="180">
        <f>IF(N153="snížená",J153,0)</f>
        <v>0</v>
      </c>
      <c r="BG153" s="180">
        <f>IF(N153="zákl. přenesená",J153,0)</f>
        <v>0</v>
      </c>
      <c r="BH153" s="180">
        <f>IF(N153="sníž. přenesená",J153,0)</f>
        <v>0</v>
      </c>
      <c r="BI153" s="180">
        <f>IF(N153="nulová",J153,0)</f>
        <v>0</v>
      </c>
      <c r="BJ153" s="14" t="s">
        <v>80</v>
      </c>
      <c r="BK153" s="180">
        <f>ROUND(I153*H153,2)</f>
        <v>0</v>
      </c>
      <c r="BL153" s="14" t="s">
        <v>80</v>
      </c>
      <c r="BM153" s="179" t="s">
        <v>1355</v>
      </c>
    </row>
    <row r="154" spans="1:65" s="2" customFormat="1" ht="11.25">
      <c r="A154" s="31"/>
      <c r="B154" s="32"/>
      <c r="C154" s="33"/>
      <c r="D154" s="181" t="s">
        <v>188</v>
      </c>
      <c r="E154" s="33"/>
      <c r="F154" s="182" t="s">
        <v>1354</v>
      </c>
      <c r="G154" s="33"/>
      <c r="H154" s="33"/>
      <c r="I154" s="183"/>
      <c r="J154" s="33"/>
      <c r="K154" s="33"/>
      <c r="L154" s="36"/>
      <c r="M154" s="184"/>
      <c r="N154" s="185"/>
      <c r="O154" s="68"/>
      <c r="P154" s="68"/>
      <c r="Q154" s="68"/>
      <c r="R154" s="68"/>
      <c r="S154" s="68"/>
      <c r="T154" s="69"/>
      <c r="U154" s="31"/>
      <c r="V154" s="31"/>
      <c r="W154" s="31"/>
      <c r="X154" s="31"/>
      <c r="Y154" s="31"/>
      <c r="Z154" s="31"/>
      <c r="AA154" s="31"/>
      <c r="AB154" s="31"/>
      <c r="AC154" s="31"/>
      <c r="AD154" s="31"/>
      <c r="AE154" s="31"/>
      <c r="AT154" s="14" t="s">
        <v>188</v>
      </c>
      <c r="AU154" s="14" t="s">
        <v>80</v>
      </c>
    </row>
    <row r="155" spans="1:65" s="2" customFormat="1" ht="24">
      <c r="A155" s="31"/>
      <c r="B155" s="32"/>
      <c r="C155" s="200" t="s">
        <v>241</v>
      </c>
      <c r="D155" s="200" t="s">
        <v>260</v>
      </c>
      <c r="E155" s="201" t="s">
        <v>969</v>
      </c>
      <c r="F155" s="202" t="s">
        <v>1356</v>
      </c>
      <c r="G155" s="203" t="s">
        <v>182</v>
      </c>
      <c r="H155" s="204">
        <v>8</v>
      </c>
      <c r="I155" s="205"/>
      <c r="J155" s="206">
        <f>ROUND(I155*H155,2)</f>
        <v>0</v>
      </c>
      <c r="K155" s="202" t="s">
        <v>183</v>
      </c>
      <c r="L155" s="36"/>
      <c r="M155" s="207" t="s">
        <v>1</v>
      </c>
      <c r="N155" s="208" t="s">
        <v>38</v>
      </c>
      <c r="O155" s="68"/>
      <c r="P155" s="177">
        <f>O155*H155</f>
        <v>0</v>
      </c>
      <c r="Q155" s="177">
        <v>0</v>
      </c>
      <c r="R155" s="177">
        <f>Q155*H155</f>
        <v>0</v>
      </c>
      <c r="S155" s="177">
        <v>0</v>
      </c>
      <c r="T155" s="178">
        <f>S155*H155</f>
        <v>0</v>
      </c>
      <c r="U155" s="31"/>
      <c r="V155" s="31"/>
      <c r="W155" s="31"/>
      <c r="X155" s="31"/>
      <c r="Y155" s="31"/>
      <c r="Z155" s="31"/>
      <c r="AA155" s="31"/>
      <c r="AB155" s="31"/>
      <c r="AC155" s="31"/>
      <c r="AD155" s="31"/>
      <c r="AE155" s="31"/>
      <c r="AR155" s="179" t="s">
        <v>80</v>
      </c>
      <c r="AT155" s="179" t="s">
        <v>260</v>
      </c>
      <c r="AU155" s="179" t="s">
        <v>80</v>
      </c>
      <c r="AY155" s="14" t="s">
        <v>185</v>
      </c>
      <c r="BE155" s="180">
        <f>IF(N155="základní",J155,0)</f>
        <v>0</v>
      </c>
      <c r="BF155" s="180">
        <f>IF(N155="snížená",J155,0)</f>
        <v>0</v>
      </c>
      <c r="BG155" s="180">
        <f>IF(N155="zákl. přenesená",J155,0)</f>
        <v>0</v>
      </c>
      <c r="BH155" s="180">
        <f>IF(N155="sníž. přenesená",J155,0)</f>
        <v>0</v>
      </c>
      <c r="BI155" s="180">
        <f>IF(N155="nulová",J155,0)</f>
        <v>0</v>
      </c>
      <c r="BJ155" s="14" t="s">
        <v>80</v>
      </c>
      <c r="BK155" s="180">
        <f>ROUND(I155*H155,2)</f>
        <v>0</v>
      </c>
      <c r="BL155" s="14" t="s">
        <v>80</v>
      </c>
      <c r="BM155" s="179" t="s">
        <v>1357</v>
      </c>
    </row>
    <row r="156" spans="1:65" s="2" customFormat="1" ht="11.25">
      <c r="A156" s="31"/>
      <c r="B156" s="32"/>
      <c r="C156" s="33"/>
      <c r="D156" s="181" t="s">
        <v>188</v>
      </c>
      <c r="E156" s="33"/>
      <c r="F156" s="182" t="s">
        <v>1356</v>
      </c>
      <c r="G156" s="33"/>
      <c r="H156" s="33"/>
      <c r="I156" s="183"/>
      <c r="J156" s="33"/>
      <c r="K156" s="33"/>
      <c r="L156" s="36"/>
      <c r="M156" s="184"/>
      <c r="N156" s="185"/>
      <c r="O156" s="68"/>
      <c r="P156" s="68"/>
      <c r="Q156" s="68"/>
      <c r="R156" s="68"/>
      <c r="S156" s="68"/>
      <c r="T156" s="69"/>
      <c r="U156" s="31"/>
      <c r="V156" s="31"/>
      <c r="W156" s="31"/>
      <c r="X156" s="31"/>
      <c r="Y156" s="31"/>
      <c r="Z156" s="31"/>
      <c r="AA156" s="31"/>
      <c r="AB156" s="31"/>
      <c r="AC156" s="31"/>
      <c r="AD156" s="31"/>
      <c r="AE156" s="31"/>
      <c r="AT156" s="14" t="s">
        <v>188</v>
      </c>
      <c r="AU156" s="14" t="s">
        <v>80</v>
      </c>
    </row>
    <row r="157" spans="1:65" s="2" customFormat="1" ht="16.5" customHeight="1">
      <c r="A157" s="31"/>
      <c r="B157" s="32"/>
      <c r="C157" s="200" t="s">
        <v>259</v>
      </c>
      <c r="D157" s="200" t="s">
        <v>260</v>
      </c>
      <c r="E157" s="201" t="s">
        <v>1358</v>
      </c>
      <c r="F157" s="202" t="s">
        <v>1359</v>
      </c>
      <c r="G157" s="203" t="s">
        <v>182</v>
      </c>
      <c r="H157" s="204">
        <v>5</v>
      </c>
      <c r="I157" s="205"/>
      <c r="J157" s="206">
        <f>ROUND(I157*H157,2)</f>
        <v>0</v>
      </c>
      <c r="K157" s="202" t="s">
        <v>183</v>
      </c>
      <c r="L157" s="36"/>
      <c r="M157" s="207" t="s">
        <v>1</v>
      </c>
      <c r="N157" s="208" t="s">
        <v>38</v>
      </c>
      <c r="O157" s="68"/>
      <c r="P157" s="177">
        <f>O157*H157</f>
        <v>0</v>
      </c>
      <c r="Q157" s="177">
        <v>0</v>
      </c>
      <c r="R157" s="177">
        <f>Q157*H157</f>
        <v>0</v>
      </c>
      <c r="S157" s="177">
        <v>0</v>
      </c>
      <c r="T157" s="178">
        <f>S157*H157</f>
        <v>0</v>
      </c>
      <c r="U157" s="31"/>
      <c r="V157" s="31"/>
      <c r="W157" s="31"/>
      <c r="X157" s="31"/>
      <c r="Y157" s="31"/>
      <c r="Z157" s="31"/>
      <c r="AA157" s="31"/>
      <c r="AB157" s="31"/>
      <c r="AC157" s="31"/>
      <c r="AD157" s="31"/>
      <c r="AE157" s="31"/>
      <c r="AR157" s="179" t="s">
        <v>80</v>
      </c>
      <c r="AT157" s="179" t="s">
        <v>260</v>
      </c>
      <c r="AU157" s="179" t="s">
        <v>80</v>
      </c>
      <c r="AY157" s="14" t="s">
        <v>185</v>
      </c>
      <c r="BE157" s="180">
        <f>IF(N157="základní",J157,0)</f>
        <v>0</v>
      </c>
      <c r="BF157" s="180">
        <f>IF(N157="snížená",J157,0)</f>
        <v>0</v>
      </c>
      <c r="BG157" s="180">
        <f>IF(N157="zákl. přenesená",J157,0)</f>
        <v>0</v>
      </c>
      <c r="BH157" s="180">
        <f>IF(N157="sníž. přenesená",J157,0)</f>
        <v>0</v>
      </c>
      <c r="BI157" s="180">
        <f>IF(N157="nulová",J157,0)</f>
        <v>0</v>
      </c>
      <c r="BJ157" s="14" t="s">
        <v>80</v>
      </c>
      <c r="BK157" s="180">
        <f>ROUND(I157*H157,2)</f>
        <v>0</v>
      </c>
      <c r="BL157" s="14" t="s">
        <v>80</v>
      </c>
      <c r="BM157" s="179" t="s">
        <v>1360</v>
      </c>
    </row>
    <row r="158" spans="1:65" s="2" customFormat="1" ht="19.5">
      <c r="A158" s="31"/>
      <c r="B158" s="32"/>
      <c r="C158" s="33"/>
      <c r="D158" s="181" t="s">
        <v>188</v>
      </c>
      <c r="E158" s="33"/>
      <c r="F158" s="182" t="s">
        <v>1361</v>
      </c>
      <c r="G158" s="33"/>
      <c r="H158" s="33"/>
      <c r="I158" s="183"/>
      <c r="J158" s="33"/>
      <c r="K158" s="33"/>
      <c r="L158" s="36"/>
      <c r="M158" s="184"/>
      <c r="N158" s="185"/>
      <c r="O158" s="68"/>
      <c r="P158" s="68"/>
      <c r="Q158" s="68"/>
      <c r="R158" s="68"/>
      <c r="S158" s="68"/>
      <c r="T158" s="69"/>
      <c r="U158" s="31"/>
      <c r="V158" s="31"/>
      <c r="W158" s="31"/>
      <c r="X158" s="31"/>
      <c r="Y158" s="31"/>
      <c r="Z158" s="31"/>
      <c r="AA158" s="31"/>
      <c r="AB158" s="31"/>
      <c r="AC158" s="31"/>
      <c r="AD158" s="31"/>
      <c r="AE158" s="31"/>
      <c r="AT158" s="14" t="s">
        <v>188</v>
      </c>
      <c r="AU158" s="14" t="s">
        <v>80</v>
      </c>
    </row>
    <row r="159" spans="1:65" s="2" customFormat="1" ht="16.5" customHeight="1">
      <c r="A159" s="31"/>
      <c r="B159" s="32"/>
      <c r="C159" s="200" t="s">
        <v>249</v>
      </c>
      <c r="D159" s="200" t="s">
        <v>260</v>
      </c>
      <c r="E159" s="201" t="s">
        <v>999</v>
      </c>
      <c r="F159" s="202" t="s">
        <v>1000</v>
      </c>
      <c r="G159" s="203" t="s">
        <v>182</v>
      </c>
      <c r="H159" s="204">
        <v>1</v>
      </c>
      <c r="I159" s="205"/>
      <c r="J159" s="206">
        <f>ROUND(I159*H159,2)</f>
        <v>0</v>
      </c>
      <c r="K159" s="202" t="s">
        <v>183</v>
      </c>
      <c r="L159" s="36"/>
      <c r="M159" s="207" t="s">
        <v>1</v>
      </c>
      <c r="N159" s="208" t="s">
        <v>38</v>
      </c>
      <c r="O159" s="68"/>
      <c r="P159" s="177">
        <f>O159*H159</f>
        <v>0</v>
      </c>
      <c r="Q159" s="177">
        <v>0</v>
      </c>
      <c r="R159" s="177">
        <f>Q159*H159</f>
        <v>0</v>
      </c>
      <c r="S159" s="177">
        <v>0</v>
      </c>
      <c r="T159" s="178">
        <f>S159*H159</f>
        <v>0</v>
      </c>
      <c r="U159" s="31"/>
      <c r="V159" s="31"/>
      <c r="W159" s="31"/>
      <c r="X159" s="31"/>
      <c r="Y159" s="31"/>
      <c r="Z159" s="31"/>
      <c r="AA159" s="31"/>
      <c r="AB159" s="31"/>
      <c r="AC159" s="31"/>
      <c r="AD159" s="31"/>
      <c r="AE159" s="31"/>
      <c r="AR159" s="179" t="s">
        <v>80</v>
      </c>
      <c r="AT159" s="179" t="s">
        <v>260</v>
      </c>
      <c r="AU159" s="179" t="s">
        <v>80</v>
      </c>
      <c r="AY159" s="14" t="s">
        <v>185</v>
      </c>
      <c r="BE159" s="180">
        <f>IF(N159="základní",J159,0)</f>
        <v>0</v>
      </c>
      <c r="BF159" s="180">
        <f>IF(N159="snížená",J159,0)</f>
        <v>0</v>
      </c>
      <c r="BG159" s="180">
        <f>IF(N159="zákl. přenesená",J159,0)</f>
        <v>0</v>
      </c>
      <c r="BH159" s="180">
        <f>IF(N159="sníž. přenesená",J159,0)</f>
        <v>0</v>
      </c>
      <c r="BI159" s="180">
        <f>IF(N159="nulová",J159,0)</f>
        <v>0</v>
      </c>
      <c r="BJ159" s="14" t="s">
        <v>80</v>
      </c>
      <c r="BK159" s="180">
        <f>ROUND(I159*H159,2)</f>
        <v>0</v>
      </c>
      <c r="BL159" s="14" t="s">
        <v>80</v>
      </c>
      <c r="BM159" s="179" t="s">
        <v>1362</v>
      </c>
    </row>
    <row r="160" spans="1:65" s="2" customFormat="1" ht="48.75">
      <c r="A160" s="31"/>
      <c r="B160" s="32"/>
      <c r="C160" s="33"/>
      <c r="D160" s="181" t="s">
        <v>188</v>
      </c>
      <c r="E160" s="33"/>
      <c r="F160" s="182" t="s">
        <v>1002</v>
      </c>
      <c r="G160" s="33"/>
      <c r="H160" s="33"/>
      <c r="I160" s="183"/>
      <c r="J160" s="33"/>
      <c r="K160" s="33"/>
      <c r="L160" s="36"/>
      <c r="M160" s="184"/>
      <c r="N160" s="185"/>
      <c r="O160" s="68"/>
      <c r="P160" s="68"/>
      <c r="Q160" s="68"/>
      <c r="R160" s="68"/>
      <c r="S160" s="68"/>
      <c r="T160" s="69"/>
      <c r="U160" s="31"/>
      <c r="V160" s="31"/>
      <c r="W160" s="31"/>
      <c r="X160" s="31"/>
      <c r="Y160" s="31"/>
      <c r="Z160" s="31"/>
      <c r="AA160" s="31"/>
      <c r="AB160" s="31"/>
      <c r="AC160" s="31"/>
      <c r="AD160" s="31"/>
      <c r="AE160" s="31"/>
      <c r="AT160" s="14" t="s">
        <v>188</v>
      </c>
      <c r="AU160" s="14" t="s">
        <v>80</v>
      </c>
    </row>
    <row r="161" spans="1:65" s="2" customFormat="1" ht="21.75" customHeight="1">
      <c r="A161" s="31"/>
      <c r="B161" s="32"/>
      <c r="C161" s="200" t="s">
        <v>278</v>
      </c>
      <c r="D161" s="200" t="s">
        <v>260</v>
      </c>
      <c r="E161" s="201" t="s">
        <v>1003</v>
      </c>
      <c r="F161" s="202" t="s">
        <v>1004</v>
      </c>
      <c r="G161" s="203" t="s">
        <v>182</v>
      </c>
      <c r="H161" s="204">
        <v>1</v>
      </c>
      <c r="I161" s="205"/>
      <c r="J161" s="206">
        <f>ROUND(I161*H161,2)</f>
        <v>0</v>
      </c>
      <c r="K161" s="202" t="s">
        <v>183</v>
      </c>
      <c r="L161" s="36"/>
      <c r="M161" s="207" t="s">
        <v>1</v>
      </c>
      <c r="N161" s="208" t="s">
        <v>38</v>
      </c>
      <c r="O161" s="68"/>
      <c r="P161" s="177">
        <f>O161*H161</f>
        <v>0</v>
      </c>
      <c r="Q161" s="177">
        <v>0</v>
      </c>
      <c r="R161" s="177">
        <f>Q161*H161</f>
        <v>0</v>
      </c>
      <c r="S161" s="177">
        <v>0</v>
      </c>
      <c r="T161" s="178">
        <f>S161*H161</f>
        <v>0</v>
      </c>
      <c r="U161" s="31"/>
      <c r="V161" s="31"/>
      <c r="W161" s="31"/>
      <c r="X161" s="31"/>
      <c r="Y161" s="31"/>
      <c r="Z161" s="31"/>
      <c r="AA161" s="31"/>
      <c r="AB161" s="31"/>
      <c r="AC161" s="31"/>
      <c r="AD161" s="31"/>
      <c r="AE161" s="31"/>
      <c r="AR161" s="179" t="s">
        <v>80</v>
      </c>
      <c r="AT161" s="179" t="s">
        <v>260</v>
      </c>
      <c r="AU161" s="179" t="s">
        <v>80</v>
      </c>
      <c r="AY161" s="14" t="s">
        <v>185</v>
      </c>
      <c r="BE161" s="180">
        <f>IF(N161="základní",J161,0)</f>
        <v>0</v>
      </c>
      <c r="BF161" s="180">
        <f>IF(N161="snížená",J161,0)</f>
        <v>0</v>
      </c>
      <c r="BG161" s="180">
        <f>IF(N161="zákl. přenesená",J161,0)</f>
        <v>0</v>
      </c>
      <c r="BH161" s="180">
        <f>IF(N161="sníž. přenesená",J161,0)</f>
        <v>0</v>
      </c>
      <c r="BI161" s="180">
        <f>IF(N161="nulová",J161,0)</f>
        <v>0</v>
      </c>
      <c r="BJ161" s="14" t="s">
        <v>80</v>
      </c>
      <c r="BK161" s="180">
        <f>ROUND(I161*H161,2)</f>
        <v>0</v>
      </c>
      <c r="BL161" s="14" t="s">
        <v>80</v>
      </c>
      <c r="BM161" s="179" t="s">
        <v>1363</v>
      </c>
    </row>
    <row r="162" spans="1:65" s="2" customFormat="1" ht="11.25">
      <c r="A162" s="31"/>
      <c r="B162" s="32"/>
      <c r="C162" s="33"/>
      <c r="D162" s="181" t="s">
        <v>188</v>
      </c>
      <c r="E162" s="33"/>
      <c r="F162" s="182" t="s">
        <v>1004</v>
      </c>
      <c r="G162" s="33"/>
      <c r="H162" s="33"/>
      <c r="I162" s="183"/>
      <c r="J162" s="33"/>
      <c r="K162" s="33"/>
      <c r="L162" s="36"/>
      <c r="M162" s="184"/>
      <c r="N162" s="185"/>
      <c r="O162" s="68"/>
      <c r="P162" s="68"/>
      <c r="Q162" s="68"/>
      <c r="R162" s="68"/>
      <c r="S162" s="68"/>
      <c r="T162" s="69"/>
      <c r="U162" s="31"/>
      <c r="V162" s="31"/>
      <c r="W162" s="31"/>
      <c r="X162" s="31"/>
      <c r="Y162" s="31"/>
      <c r="Z162" s="31"/>
      <c r="AA162" s="31"/>
      <c r="AB162" s="31"/>
      <c r="AC162" s="31"/>
      <c r="AD162" s="31"/>
      <c r="AE162" s="31"/>
      <c r="AT162" s="14" t="s">
        <v>188</v>
      </c>
      <c r="AU162" s="14" t="s">
        <v>80</v>
      </c>
    </row>
    <row r="163" spans="1:65" s="2" customFormat="1" ht="16.5" customHeight="1">
      <c r="A163" s="31"/>
      <c r="B163" s="32"/>
      <c r="C163" s="200" t="s">
        <v>7</v>
      </c>
      <c r="D163" s="200" t="s">
        <v>260</v>
      </c>
      <c r="E163" s="201" t="s">
        <v>1364</v>
      </c>
      <c r="F163" s="202" t="s">
        <v>1365</v>
      </c>
      <c r="G163" s="203" t="s">
        <v>182</v>
      </c>
      <c r="H163" s="204">
        <v>1</v>
      </c>
      <c r="I163" s="205"/>
      <c r="J163" s="206">
        <f>ROUND(I163*H163,2)</f>
        <v>0</v>
      </c>
      <c r="K163" s="202" t="s">
        <v>183</v>
      </c>
      <c r="L163" s="36"/>
      <c r="M163" s="207" t="s">
        <v>1</v>
      </c>
      <c r="N163" s="208" t="s">
        <v>38</v>
      </c>
      <c r="O163" s="68"/>
      <c r="P163" s="177">
        <f>O163*H163</f>
        <v>0</v>
      </c>
      <c r="Q163" s="177">
        <v>0</v>
      </c>
      <c r="R163" s="177">
        <f>Q163*H163</f>
        <v>0</v>
      </c>
      <c r="S163" s="177">
        <v>0</v>
      </c>
      <c r="T163" s="178">
        <f>S163*H163</f>
        <v>0</v>
      </c>
      <c r="U163" s="31"/>
      <c r="V163" s="31"/>
      <c r="W163" s="31"/>
      <c r="X163" s="31"/>
      <c r="Y163" s="31"/>
      <c r="Z163" s="31"/>
      <c r="AA163" s="31"/>
      <c r="AB163" s="31"/>
      <c r="AC163" s="31"/>
      <c r="AD163" s="31"/>
      <c r="AE163" s="31"/>
      <c r="AR163" s="179" t="s">
        <v>80</v>
      </c>
      <c r="AT163" s="179" t="s">
        <v>260</v>
      </c>
      <c r="AU163" s="179" t="s">
        <v>80</v>
      </c>
      <c r="AY163" s="14" t="s">
        <v>185</v>
      </c>
      <c r="BE163" s="180">
        <f>IF(N163="základní",J163,0)</f>
        <v>0</v>
      </c>
      <c r="BF163" s="180">
        <f>IF(N163="snížená",J163,0)</f>
        <v>0</v>
      </c>
      <c r="BG163" s="180">
        <f>IF(N163="zákl. přenesená",J163,0)</f>
        <v>0</v>
      </c>
      <c r="BH163" s="180">
        <f>IF(N163="sníž. přenesená",J163,0)</f>
        <v>0</v>
      </c>
      <c r="BI163" s="180">
        <f>IF(N163="nulová",J163,0)</f>
        <v>0</v>
      </c>
      <c r="BJ163" s="14" t="s">
        <v>80</v>
      </c>
      <c r="BK163" s="180">
        <f>ROUND(I163*H163,2)</f>
        <v>0</v>
      </c>
      <c r="BL163" s="14" t="s">
        <v>80</v>
      </c>
      <c r="BM163" s="179" t="s">
        <v>1366</v>
      </c>
    </row>
    <row r="164" spans="1:65" s="2" customFormat="1" ht="11.25">
      <c r="A164" s="31"/>
      <c r="B164" s="32"/>
      <c r="C164" s="33"/>
      <c r="D164" s="181" t="s">
        <v>188</v>
      </c>
      <c r="E164" s="33"/>
      <c r="F164" s="182" t="s">
        <v>1365</v>
      </c>
      <c r="G164" s="33"/>
      <c r="H164" s="33"/>
      <c r="I164" s="183"/>
      <c r="J164" s="33"/>
      <c r="K164" s="33"/>
      <c r="L164" s="36"/>
      <c r="M164" s="184"/>
      <c r="N164" s="185"/>
      <c r="O164" s="68"/>
      <c r="P164" s="68"/>
      <c r="Q164" s="68"/>
      <c r="R164" s="68"/>
      <c r="S164" s="68"/>
      <c r="T164" s="69"/>
      <c r="U164" s="31"/>
      <c r="V164" s="31"/>
      <c r="W164" s="31"/>
      <c r="X164" s="31"/>
      <c r="Y164" s="31"/>
      <c r="Z164" s="31"/>
      <c r="AA164" s="31"/>
      <c r="AB164" s="31"/>
      <c r="AC164" s="31"/>
      <c r="AD164" s="31"/>
      <c r="AE164" s="31"/>
      <c r="AT164" s="14" t="s">
        <v>188</v>
      </c>
      <c r="AU164" s="14" t="s">
        <v>80</v>
      </c>
    </row>
    <row r="165" spans="1:65" s="2" customFormat="1" ht="16.5" customHeight="1">
      <c r="A165" s="31"/>
      <c r="B165" s="32"/>
      <c r="C165" s="200" t="s">
        <v>274</v>
      </c>
      <c r="D165" s="200" t="s">
        <v>260</v>
      </c>
      <c r="E165" s="201" t="s">
        <v>1367</v>
      </c>
      <c r="F165" s="202" t="s">
        <v>1368</v>
      </c>
      <c r="G165" s="203" t="s">
        <v>182</v>
      </c>
      <c r="H165" s="204">
        <v>8</v>
      </c>
      <c r="I165" s="205"/>
      <c r="J165" s="206">
        <f>ROUND(I165*H165,2)</f>
        <v>0</v>
      </c>
      <c r="K165" s="202" t="s">
        <v>183</v>
      </c>
      <c r="L165" s="36"/>
      <c r="M165" s="207" t="s">
        <v>1</v>
      </c>
      <c r="N165" s="208" t="s">
        <v>38</v>
      </c>
      <c r="O165" s="68"/>
      <c r="P165" s="177">
        <f>O165*H165</f>
        <v>0</v>
      </c>
      <c r="Q165" s="177">
        <v>0</v>
      </c>
      <c r="R165" s="177">
        <f>Q165*H165</f>
        <v>0</v>
      </c>
      <c r="S165" s="177">
        <v>0</v>
      </c>
      <c r="T165" s="178">
        <f>S165*H165</f>
        <v>0</v>
      </c>
      <c r="U165" s="31"/>
      <c r="V165" s="31"/>
      <c r="W165" s="31"/>
      <c r="X165" s="31"/>
      <c r="Y165" s="31"/>
      <c r="Z165" s="31"/>
      <c r="AA165" s="31"/>
      <c r="AB165" s="31"/>
      <c r="AC165" s="31"/>
      <c r="AD165" s="31"/>
      <c r="AE165" s="31"/>
      <c r="AR165" s="179" t="s">
        <v>80</v>
      </c>
      <c r="AT165" s="179" t="s">
        <v>260</v>
      </c>
      <c r="AU165" s="179" t="s">
        <v>80</v>
      </c>
      <c r="AY165" s="14" t="s">
        <v>185</v>
      </c>
      <c r="BE165" s="180">
        <f>IF(N165="základní",J165,0)</f>
        <v>0</v>
      </c>
      <c r="BF165" s="180">
        <f>IF(N165="snížená",J165,0)</f>
        <v>0</v>
      </c>
      <c r="BG165" s="180">
        <f>IF(N165="zákl. přenesená",J165,0)</f>
        <v>0</v>
      </c>
      <c r="BH165" s="180">
        <f>IF(N165="sníž. přenesená",J165,0)</f>
        <v>0</v>
      </c>
      <c r="BI165" s="180">
        <f>IF(N165="nulová",J165,0)</f>
        <v>0</v>
      </c>
      <c r="BJ165" s="14" t="s">
        <v>80</v>
      </c>
      <c r="BK165" s="180">
        <f>ROUND(I165*H165,2)</f>
        <v>0</v>
      </c>
      <c r="BL165" s="14" t="s">
        <v>80</v>
      </c>
      <c r="BM165" s="179" t="s">
        <v>1369</v>
      </c>
    </row>
    <row r="166" spans="1:65" s="2" customFormat="1" ht="11.25">
      <c r="A166" s="31"/>
      <c r="B166" s="32"/>
      <c r="C166" s="33"/>
      <c r="D166" s="181" t="s">
        <v>188</v>
      </c>
      <c r="E166" s="33"/>
      <c r="F166" s="182" t="s">
        <v>1368</v>
      </c>
      <c r="G166" s="33"/>
      <c r="H166" s="33"/>
      <c r="I166" s="183"/>
      <c r="J166" s="33"/>
      <c r="K166" s="33"/>
      <c r="L166" s="36"/>
      <c r="M166" s="184"/>
      <c r="N166" s="185"/>
      <c r="O166" s="68"/>
      <c r="P166" s="68"/>
      <c r="Q166" s="68"/>
      <c r="R166" s="68"/>
      <c r="S166" s="68"/>
      <c r="T166" s="69"/>
      <c r="U166" s="31"/>
      <c r="V166" s="31"/>
      <c r="W166" s="31"/>
      <c r="X166" s="31"/>
      <c r="Y166" s="31"/>
      <c r="Z166" s="31"/>
      <c r="AA166" s="31"/>
      <c r="AB166" s="31"/>
      <c r="AC166" s="31"/>
      <c r="AD166" s="31"/>
      <c r="AE166" s="31"/>
      <c r="AT166" s="14" t="s">
        <v>188</v>
      </c>
      <c r="AU166" s="14" t="s">
        <v>80</v>
      </c>
    </row>
    <row r="167" spans="1:65" s="2" customFormat="1" ht="16.5" customHeight="1">
      <c r="A167" s="31"/>
      <c r="B167" s="32"/>
      <c r="C167" s="200" t="s">
        <v>282</v>
      </c>
      <c r="D167" s="200" t="s">
        <v>260</v>
      </c>
      <c r="E167" s="201" t="s">
        <v>1370</v>
      </c>
      <c r="F167" s="202" t="s">
        <v>1371</v>
      </c>
      <c r="G167" s="203" t="s">
        <v>182</v>
      </c>
      <c r="H167" s="204">
        <v>1</v>
      </c>
      <c r="I167" s="205"/>
      <c r="J167" s="206">
        <f>ROUND(I167*H167,2)</f>
        <v>0</v>
      </c>
      <c r="K167" s="202" t="s">
        <v>183</v>
      </c>
      <c r="L167" s="36"/>
      <c r="M167" s="207" t="s">
        <v>1</v>
      </c>
      <c r="N167" s="208" t="s">
        <v>38</v>
      </c>
      <c r="O167" s="68"/>
      <c r="P167" s="177">
        <f>O167*H167</f>
        <v>0</v>
      </c>
      <c r="Q167" s="177">
        <v>0</v>
      </c>
      <c r="R167" s="177">
        <f>Q167*H167</f>
        <v>0</v>
      </c>
      <c r="S167" s="177">
        <v>0</v>
      </c>
      <c r="T167" s="178">
        <f>S167*H167</f>
        <v>0</v>
      </c>
      <c r="U167" s="31"/>
      <c r="V167" s="31"/>
      <c r="W167" s="31"/>
      <c r="X167" s="31"/>
      <c r="Y167" s="31"/>
      <c r="Z167" s="31"/>
      <c r="AA167" s="31"/>
      <c r="AB167" s="31"/>
      <c r="AC167" s="31"/>
      <c r="AD167" s="31"/>
      <c r="AE167" s="31"/>
      <c r="AR167" s="179" t="s">
        <v>80</v>
      </c>
      <c r="AT167" s="179" t="s">
        <v>260</v>
      </c>
      <c r="AU167" s="179" t="s">
        <v>80</v>
      </c>
      <c r="AY167" s="14" t="s">
        <v>185</v>
      </c>
      <c r="BE167" s="180">
        <f>IF(N167="základní",J167,0)</f>
        <v>0</v>
      </c>
      <c r="BF167" s="180">
        <f>IF(N167="snížená",J167,0)</f>
        <v>0</v>
      </c>
      <c r="BG167" s="180">
        <f>IF(N167="zákl. přenesená",J167,0)</f>
        <v>0</v>
      </c>
      <c r="BH167" s="180">
        <f>IF(N167="sníž. přenesená",J167,0)</f>
        <v>0</v>
      </c>
      <c r="BI167" s="180">
        <f>IF(N167="nulová",J167,0)</f>
        <v>0</v>
      </c>
      <c r="BJ167" s="14" t="s">
        <v>80</v>
      </c>
      <c r="BK167" s="180">
        <f>ROUND(I167*H167,2)</f>
        <v>0</v>
      </c>
      <c r="BL167" s="14" t="s">
        <v>80</v>
      </c>
      <c r="BM167" s="179" t="s">
        <v>1372</v>
      </c>
    </row>
    <row r="168" spans="1:65" s="2" customFormat="1" ht="19.5">
      <c r="A168" s="31"/>
      <c r="B168" s="32"/>
      <c r="C168" s="33"/>
      <c r="D168" s="181" t="s">
        <v>188</v>
      </c>
      <c r="E168" s="33"/>
      <c r="F168" s="182" t="s">
        <v>1373</v>
      </c>
      <c r="G168" s="33"/>
      <c r="H168" s="33"/>
      <c r="I168" s="183"/>
      <c r="J168" s="33"/>
      <c r="K168" s="33"/>
      <c r="L168" s="36"/>
      <c r="M168" s="184"/>
      <c r="N168" s="185"/>
      <c r="O168" s="68"/>
      <c r="P168" s="68"/>
      <c r="Q168" s="68"/>
      <c r="R168" s="68"/>
      <c r="S168" s="68"/>
      <c r="T168" s="69"/>
      <c r="U168" s="31"/>
      <c r="V168" s="31"/>
      <c r="W168" s="31"/>
      <c r="X168" s="31"/>
      <c r="Y168" s="31"/>
      <c r="Z168" s="31"/>
      <c r="AA168" s="31"/>
      <c r="AB168" s="31"/>
      <c r="AC168" s="31"/>
      <c r="AD168" s="31"/>
      <c r="AE168" s="31"/>
      <c r="AT168" s="14" t="s">
        <v>188</v>
      </c>
      <c r="AU168" s="14" t="s">
        <v>80</v>
      </c>
    </row>
    <row r="169" spans="1:65" s="2" customFormat="1" ht="16.5" customHeight="1">
      <c r="A169" s="31"/>
      <c r="B169" s="32"/>
      <c r="C169" s="200" t="s">
        <v>288</v>
      </c>
      <c r="D169" s="200" t="s">
        <v>260</v>
      </c>
      <c r="E169" s="201" t="s">
        <v>1374</v>
      </c>
      <c r="F169" s="202" t="s">
        <v>1375</v>
      </c>
      <c r="G169" s="203" t="s">
        <v>182</v>
      </c>
      <c r="H169" s="204">
        <v>1</v>
      </c>
      <c r="I169" s="205"/>
      <c r="J169" s="206">
        <f>ROUND(I169*H169,2)</f>
        <v>0</v>
      </c>
      <c r="K169" s="202" t="s">
        <v>183</v>
      </c>
      <c r="L169" s="36"/>
      <c r="M169" s="207" t="s">
        <v>1</v>
      </c>
      <c r="N169" s="208" t="s">
        <v>38</v>
      </c>
      <c r="O169" s="68"/>
      <c r="P169" s="177">
        <f>O169*H169</f>
        <v>0</v>
      </c>
      <c r="Q169" s="177">
        <v>0</v>
      </c>
      <c r="R169" s="177">
        <f>Q169*H169</f>
        <v>0</v>
      </c>
      <c r="S169" s="177">
        <v>0</v>
      </c>
      <c r="T169" s="178">
        <f>S169*H169</f>
        <v>0</v>
      </c>
      <c r="U169" s="31"/>
      <c r="V169" s="31"/>
      <c r="W169" s="31"/>
      <c r="X169" s="31"/>
      <c r="Y169" s="31"/>
      <c r="Z169" s="31"/>
      <c r="AA169" s="31"/>
      <c r="AB169" s="31"/>
      <c r="AC169" s="31"/>
      <c r="AD169" s="31"/>
      <c r="AE169" s="31"/>
      <c r="AR169" s="179" t="s">
        <v>80</v>
      </c>
      <c r="AT169" s="179" t="s">
        <v>260</v>
      </c>
      <c r="AU169" s="179" t="s">
        <v>80</v>
      </c>
      <c r="AY169" s="14" t="s">
        <v>185</v>
      </c>
      <c r="BE169" s="180">
        <f>IF(N169="základní",J169,0)</f>
        <v>0</v>
      </c>
      <c r="BF169" s="180">
        <f>IF(N169="snížená",J169,0)</f>
        <v>0</v>
      </c>
      <c r="BG169" s="180">
        <f>IF(N169="zákl. přenesená",J169,0)</f>
        <v>0</v>
      </c>
      <c r="BH169" s="180">
        <f>IF(N169="sníž. přenesená",J169,0)</f>
        <v>0</v>
      </c>
      <c r="BI169" s="180">
        <f>IF(N169="nulová",J169,0)</f>
        <v>0</v>
      </c>
      <c r="BJ169" s="14" t="s">
        <v>80</v>
      </c>
      <c r="BK169" s="180">
        <f>ROUND(I169*H169,2)</f>
        <v>0</v>
      </c>
      <c r="BL169" s="14" t="s">
        <v>80</v>
      </c>
      <c r="BM169" s="179" t="s">
        <v>1376</v>
      </c>
    </row>
    <row r="170" spans="1:65" s="2" customFormat="1" ht="19.5">
      <c r="A170" s="31"/>
      <c r="B170" s="32"/>
      <c r="C170" s="33"/>
      <c r="D170" s="181" t="s">
        <v>188</v>
      </c>
      <c r="E170" s="33"/>
      <c r="F170" s="182" t="s">
        <v>1377</v>
      </c>
      <c r="G170" s="33"/>
      <c r="H170" s="33"/>
      <c r="I170" s="183"/>
      <c r="J170" s="33"/>
      <c r="K170" s="33"/>
      <c r="L170" s="36"/>
      <c r="M170" s="209"/>
      <c r="N170" s="210"/>
      <c r="O170" s="211"/>
      <c r="P170" s="211"/>
      <c r="Q170" s="211"/>
      <c r="R170" s="211"/>
      <c r="S170" s="211"/>
      <c r="T170" s="212"/>
      <c r="U170" s="31"/>
      <c r="V170" s="31"/>
      <c r="W170" s="31"/>
      <c r="X170" s="31"/>
      <c r="Y170" s="31"/>
      <c r="Z170" s="31"/>
      <c r="AA170" s="31"/>
      <c r="AB170" s="31"/>
      <c r="AC170" s="31"/>
      <c r="AD170" s="31"/>
      <c r="AE170" s="31"/>
      <c r="AT170" s="14" t="s">
        <v>188</v>
      </c>
      <c r="AU170" s="14" t="s">
        <v>80</v>
      </c>
    </row>
    <row r="171" spans="1:65" s="2" customFormat="1" ht="6.95" customHeight="1">
      <c r="A171" s="31"/>
      <c r="B171" s="51"/>
      <c r="C171" s="52"/>
      <c r="D171" s="52"/>
      <c r="E171" s="52"/>
      <c r="F171" s="52"/>
      <c r="G171" s="52"/>
      <c r="H171" s="52"/>
      <c r="I171" s="52"/>
      <c r="J171" s="52"/>
      <c r="K171" s="52"/>
      <c r="L171" s="36"/>
      <c r="M171" s="31"/>
      <c r="O171" s="31"/>
      <c r="P171" s="31"/>
      <c r="Q171" s="31"/>
      <c r="R171" s="31"/>
      <c r="S171" s="31"/>
      <c r="T171" s="31"/>
      <c r="U171" s="31"/>
      <c r="V171" s="31"/>
      <c r="W171" s="31"/>
      <c r="X171" s="31"/>
      <c r="Y171" s="31"/>
      <c r="Z171" s="31"/>
      <c r="AA171" s="31"/>
      <c r="AB171" s="31"/>
      <c r="AC171" s="31"/>
      <c r="AD171" s="31"/>
      <c r="AE171" s="31"/>
    </row>
  </sheetData>
  <sheetProtection algorithmName="SHA-512" hashValue="lJuzTPcjak/LRwiype9QofzdV4bw44/1hKmRYwPEsXgA+xUIc3is4lbwYov3fYe645kLM6B20mWVtrGEeBGRwA==" saltValue="sDLlEf37x9dOGCsTMcDB28TmkfUuIDUYKspKydebqZ8ub0CS8oupR7skaRS8WsmY82xS8bpssFYYiJLm+h7L6w==" spinCount="100000" sheet="1" objects="1" scenarios="1" formatColumns="0" formatRows="0" autoFilter="0"/>
  <autoFilter ref="C116:K17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130</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2" customFormat="1" ht="12" customHeight="1">
      <c r="A8" s="31"/>
      <c r="B8" s="36"/>
      <c r="C8" s="31"/>
      <c r="D8" s="116" t="s">
        <v>156</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69" t="s">
        <v>1378</v>
      </c>
      <c r="F9" s="268"/>
      <c r="G9" s="268"/>
      <c r="H9" s="268"/>
      <c r="I9" s="31"/>
      <c r="J9" s="31"/>
      <c r="K9" s="31"/>
      <c r="L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16" t="s">
        <v>18</v>
      </c>
      <c r="E11" s="31"/>
      <c r="F11" s="107" t="s">
        <v>1</v>
      </c>
      <c r="G11" s="31"/>
      <c r="H11" s="31"/>
      <c r="I11" s="116" t="s">
        <v>19</v>
      </c>
      <c r="J11" s="107" t="s">
        <v>1</v>
      </c>
      <c r="K11" s="31"/>
      <c r="L11" s="48"/>
      <c r="S11" s="31"/>
      <c r="T11" s="31"/>
      <c r="U11" s="31"/>
      <c r="V11" s="31"/>
      <c r="W11" s="31"/>
      <c r="X11" s="31"/>
      <c r="Y11" s="31"/>
      <c r="Z11" s="31"/>
      <c r="AA11" s="31"/>
      <c r="AB11" s="31"/>
      <c r="AC11" s="31"/>
      <c r="AD11" s="31"/>
      <c r="AE11" s="31"/>
    </row>
    <row r="12" spans="1:46" s="2" customFormat="1" ht="12" customHeight="1">
      <c r="A12" s="31"/>
      <c r="B12" s="36"/>
      <c r="C12" s="31"/>
      <c r="D12" s="116" t="s">
        <v>20</v>
      </c>
      <c r="E12" s="31"/>
      <c r="F12" s="107" t="s">
        <v>21</v>
      </c>
      <c r="G12" s="31"/>
      <c r="H12" s="31"/>
      <c r="I12" s="116" t="s">
        <v>22</v>
      </c>
      <c r="J12" s="117">
        <f>'Rekapitulace stavby'!AN8</f>
        <v>0</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16" t="s">
        <v>23</v>
      </c>
      <c r="E14" s="31"/>
      <c r="F14" s="31"/>
      <c r="G14" s="31"/>
      <c r="H14" s="31"/>
      <c r="I14" s="116" t="s">
        <v>24</v>
      </c>
      <c r="J14" s="107"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07" t="str">
        <f>IF('Rekapitulace stavby'!E11="","",'Rekapitulace stavby'!E11)</f>
        <v xml:space="preserve"> </v>
      </c>
      <c r="F15" s="31"/>
      <c r="G15" s="31"/>
      <c r="H15" s="31"/>
      <c r="I15" s="116" t="s">
        <v>26</v>
      </c>
      <c r="J15" s="107"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16" t="s">
        <v>27</v>
      </c>
      <c r="E17" s="31"/>
      <c r="F17" s="31"/>
      <c r="G17" s="31"/>
      <c r="H17" s="31"/>
      <c r="I17" s="116" t="s">
        <v>24</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70" t="str">
        <f>'Rekapitulace stavby'!E14</f>
        <v>Vyplň údaj</v>
      </c>
      <c r="F18" s="271"/>
      <c r="G18" s="271"/>
      <c r="H18" s="271"/>
      <c r="I18" s="116" t="s">
        <v>26</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16" t="s">
        <v>29</v>
      </c>
      <c r="E20" s="31"/>
      <c r="F20" s="31"/>
      <c r="G20" s="31"/>
      <c r="H20" s="31"/>
      <c r="I20" s="116" t="s">
        <v>24</v>
      </c>
      <c r="J20" s="107"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07" t="str">
        <f>IF('Rekapitulace stavby'!E17="","",'Rekapitulace stavby'!E17)</f>
        <v xml:space="preserve"> </v>
      </c>
      <c r="F21" s="31"/>
      <c r="G21" s="31"/>
      <c r="H21" s="31"/>
      <c r="I21" s="116" t="s">
        <v>26</v>
      </c>
      <c r="J21" s="107"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16" t="s">
        <v>31</v>
      </c>
      <c r="E23" s="31"/>
      <c r="F23" s="31"/>
      <c r="G23" s="31"/>
      <c r="H23" s="31"/>
      <c r="I23" s="116" t="s">
        <v>24</v>
      </c>
      <c r="J23" s="107"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07" t="str">
        <f>IF('Rekapitulace stavby'!E20="","",'Rekapitulace stavby'!E20)</f>
        <v xml:space="preserve"> </v>
      </c>
      <c r="F24" s="31"/>
      <c r="G24" s="31"/>
      <c r="H24" s="31"/>
      <c r="I24" s="116" t="s">
        <v>26</v>
      </c>
      <c r="J24" s="107"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16" t="s">
        <v>32</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18"/>
      <c r="B27" s="119"/>
      <c r="C27" s="118"/>
      <c r="D27" s="118"/>
      <c r="E27" s="272" t="s">
        <v>1</v>
      </c>
      <c r="F27" s="272"/>
      <c r="G27" s="272"/>
      <c r="H27" s="272"/>
      <c r="I27" s="118"/>
      <c r="J27" s="118"/>
      <c r="K27" s="118"/>
      <c r="L27" s="120"/>
      <c r="S27" s="118"/>
      <c r="T27" s="118"/>
      <c r="U27" s="118"/>
      <c r="V27" s="118"/>
      <c r="W27" s="118"/>
      <c r="X27" s="118"/>
      <c r="Y27" s="118"/>
      <c r="Z27" s="118"/>
      <c r="AA27" s="118"/>
      <c r="AB27" s="118"/>
      <c r="AC27" s="118"/>
      <c r="AD27" s="118"/>
      <c r="AE27" s="118"/>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21"/>
      <c r="E29" s="121"/>
      <c r="F29" s="121"/>
      <c r="G29" s="121"/>
      <c r="H29" s="121"/>
      <c r="I29" s="121"/>
      <c r="J29" s="121"/>
      <c r="K29" s="121"/>
      <c r="L29" s="48"/>
      <c r="S29" s="31"/>
      <c r="T29" s="31"/>
      <c r="U29" s="31"/>
      <c r="V29" s="31"/>
      <c r="W29" s="31"/>
      <c r="X29" s="31"/>
      <c r="Y29" s="31"/>
      <c r="Z29" s="31"/>
      <c r="AA29" s="31"/>
      <c r="AB29" s="31"/>
      <c r="AC29" s="31"/>
      <c r="AD29" s="31"/>
      <c r="AE29" s="31"/>
    </row>
    <row r="30" spans="1:31" s="2" customFormat="1" ht="25.35" customHeight="1">
      <c r="A30" s="31"/>
      <c r="B30" s="36"/>
      <c r="C30" s="31"/>
      <c r="D30" s="122" t="s">
        <v>33</v>
      </c>
      <c r="E30" s="31"/>
      <c r="F30" s="31"/>
      <c r="G30" s="31"/>
      <c r="H30" s="31"/>
      <c r="I30" s="31"/>
      <c r="J30" s="123">
        <f>ROUND(J117,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24" t="s">
        <v>35</v>
      </c>
      <c r="G32" s="31"/>
      <c r="H32" s="31"/>
      <c r="I32" s="124" t="s">
        <v>34</v>
      </c>
      <c r="J32" s="124" t="s">
        <v>36</v>
      </c>
      <c r="K32" s="31"/>
      <c r="L32" s="48"/>
      <c r="S32" s="31"/>
      <c r="T32" s="31"/>
      <c r="U32" s="31"/>
      <c r="V32" s="31"/>
      <c r="W32" s="31"/>
      <c r="X32" s="31"/>
      <c r="Y32" s="31"/>
      <c r="Z32" s="31"/>
      <c r="AA32" s="31"/>
      <c r="AB32" s="31"/>
      <c r="AC32" s="31"/>
      <c r="AD32" s="31"/>
      <c r="AE32" s="31"/>
    </row>
    <row r="33" spans="1:31" s="2" customFormat="1" ht="14.45" customHeight="1">
      <c r="A33" s="31"/>
      <c r="B33" s="36"/>
      <c r="C33" s="31"/>
      <c r="D33" s="125" t="s">
        <v>37</v>
      </c>
      <c r="E33" s="116" t="s">
        <v>38</v>
      </c>
      <c r="F33" s="126">
        <f>ROUND((SUM(BE117:BE156)),  2)</f>
        <v>0</v>
      </c>
      <c r="G33" s="31"/>
      <c r="H33" s="31"/>
      <c r="I33" s="127">
        <v>0.21</v>
      </c>
      <c r="J33" s="126">
        <f>ROUND(((SUM(BE117:BE156))*I33),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16" t="s">
        <v>39</v>
      </c>
      <c r="F34" s="126">
        <f>ROUND((SUM(BF117:BF156)),  2)</f>
        <v>0</v>
      </c>
      <c r="G34" s="31"/>
      <c r="H34" s="31"/>
      <c r="I34" s="127">
        <v>0.15</v>
      </c>
      <c r="J34" s="126">
        <f>ROUND(((SUM(BF117:BF156))*I34),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16" t="s">
        <v>40</v>
      </c>
      <c r="F35" s="126">
        <f>ROUND((SUM(BG117:BG156)),  2)</f>
        <v>0</v>
      </c>
      <c r="G35" s="31"/>
      <c r="H35" s="31"/>
      <c r="I35" s="127">
        <v>0.21</v>
      </c>
      <c r="J35" s="126">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16" t="s">
        <v>41</v>
      </c>
      <c r="F36" s="126">
        <f>ROUND((SUM(BH117:BH156)),  2)</f>
        <v>0</v>
      </c>
      <c r="G36" s="31"/>
      <c r="H36" s="31"/>
      <c r="I36" s="127">
        <v>0.15</v>
      </c>
      <c r="J36" s="126">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42</v>
      </c>
      <c r="F37" s="126">
        <f>ROUND((SUM(BI117:BI156)),  2)</f>
        <v>0</v>
      </c>
      <c r="G37" s="31"/>
      <c r="H37" s="31"/>
      <c r="I37" s="127">
        <v>0</v>
      </c>
      <c r="J37" s="126">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28"/>
      <c r="D39" s="129" t="s">
        <v>43</v>
      </c>
      <c r="E39" s="130"/>
      <c r="F39" s="130"/>
      <c r="G39" s="131" t="s">
        <v>44</v>
      </c>
      <c r="H39" s="132" t="s">
        <v>45</v>
      </c>
      <c r="I39" s="130"/>
      <c r="J39" s="133">
        <f>SUM(J30:J37)</f>
        <v>0</v>
      </c>
      <c r="K39" s="134"/>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47"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47"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156</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customHeight="1">
      <c r="A87" s="31"/>
      <c r="B87" s="32"/>
      <c r="C87" s="33"/>
      <c r="D87" s="33"/>
      <c r="E87" s="221" t="str">
        <f>E9</f>
        <v>PS 07 - Trafostanice</v>
      </c>
      <c r="F87" s="275"/>
      <c r="G87" s="275"/>
      <c r="H87" s="275"/>
      <c r="I87" s="33"/>
      <c r="J87" s="33"/>
      <c r="K87" s="33"/>
      <c r="L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Tlumačov</v>
      </c>
      <c r="G89" s="33"/>
      <c r="H89" s="33"/>
      <c r="I89" s="26" t="s">
        <v>22</v>
      </c>
      <c r="J89" s="63">
        <f>IF(J12="","",J12)</f>
        <v>0</v>
      </c>
      <c r="K89" s="33"/>
      <c r="L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customHeight="1">
      <c r="A91" s="31"/>
      <c r="B91" s="32"/>
      <c r="C91" s="26" t="s">
        <v>23</v>
      </c>
      <c r="D91" s="33"/>
      <c r="E91" s="33"/>
      <c r="F91" s="24" t="str">
        <f>E15</f>
        <v xml:space="preserve"> </v>
      </c>
      <c r="G91" s="33"/>
      <c r="H91" s="33"/>
      <c r="I91" s="26" t="s">
        <v>29</v>
      </c>
      <c r="J91" s="29" t="str">
        <f>E21</f>
        <v xml:space="preserve"> </v>
      </c>
      <c r="K91" s="33"/>
      <c r="L91" s="48"/>
      <c r="S91" s="31"/>
      <c r="T91" s="31"/>
      <c r="U91" s="31"/>
      <c r="V91" s="31"/>
      <c r="W91" s="31"/>
      <c r="X91" s="31"/>
      <c r="Y91" s="31"/>
      <c r="Z91" s="31"/>
      <c r="AA91" s="31"/>
      <c r="AB91" s="31"/>
      <c r="AC91" s="31"/>
      <c r="AD91" s="31"/>
      <c r="AE91" s="31"/>
    </row>
    <row r="92" spans="1:47" s="2" customFormat="1" ht="15.2" customHeight="1">
      <c r="A92" s="31"/>
      <c r="B92" s="32"/>
      <c r="C92" s="26" t="s">
        <v>27</v>
      </c>
      <c r="D92" s="33"/>
      <c r="E92" s="33"/>
      <c r="F92" s="24" t="str">
        <f>IF(E18="","",E18)</f>
        <v>Vyplň údaj</v>
      </c>
      <c r="G92" s="33"/>
      <c r="H92" s="33"/>
      <c r="I92" s="26" t="s">
        <v>31</v>
      </c>
      <c r="J92" s="29" t="str">
        <f>E24</f>
        <v xml:space="preserve"> </v>
      </c>
      <c r="K92" s="33"/>
      <c r="L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46" t="s">
        <v>161</v>
      </c>
      <c r="D94" s="147"/>
      <c r="E94" s="147"/>
      <c r="F94" s="147"/>
      <c r="G94" s="147"/>
      <c r="H94" s="147"/>
      <c r="I94" s="147"/>
      <c r="J94" s="148" t="s">
        <v>162</v>
      </c>
      <c r="K94" s="147"/>
      <c r="L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customHeight="1">
      <c r="A96" s="31"/>
      <c r="B96" s="32"/>
      <c r="C96" s="149" t="s">
        <v>163</v>
      </c>
      <c r="D96" s="33"/>
      <c r="E96" s="33"/>
      <c r="F96" s="33"/>
      <c r="G96" s="33"/>
      <c r="H96" s="33"/>
      <c r="I96" s="33"/>
      <c r="J96" s="81">
        <f>J117</f>
        <v>0</v>
      </c>
      <c r="K96" s="33"/>
      <c r="L96" s="48"/>
      <c r="S96" s="31"/>
      <c r="T96" s="31"/>
      <c r="U96" s="31"/>
      <c r="V96" s="31"/>
      <c r="W96" s="31"/>
      <c r="X96" s="31"/>
      <c r="Y96" s="31"/>
      <c r="Z96" s="31"/>
      <c r="AA96" s="31"/>
      <c r="AB96" s="31"/>
      <c r="AC96" s="31"/>
      <c r="AD96" s="31"/>
      <c r="AE96" s="31"/>
      <c r="AU96" s="14" t="s">
        <v>164</v>
      </c>
    </row>
    <row r="97" spans="1:31" s="9" customFormat="1" ht="24.95" customHeight="1">
      <c r="B97" s="150"/>
      <c r="C97" s="151"/>
      <c r="D97" s="152" t="s">
        <v>165</v>
      </c>
      <c r="E97" s="153"/>
      <c r="F97" s="153"/>
      <c r="G97" s="153"/>
      <c r="H97" s="153"/>
      <c r="I97" s="153"/>
      <c r="J97" s="154">
        <f>J126</f>
        <v>0</v>
      </c>
      <c r="K97" s="151"/>
      <c r="L97" s="155"/>
    </row>
    <row r="98" spans="1:31" s="2" customFormat="1" ht="21.75" customHeight="1">
      <c r="A98" s="31"/>
      <c r="B98" s="32"/>
      <c r="C98" s="33"/>
      <c r="D98" s="33"/>
      <c r="E98" s="33"/>
      <c r="F98" s="33"/>
      <c r="G98" s="33"/>
      <c r="H98" s="33"/>
      <c r="I98" s="33"/>
      <c r="J98" s="33"/>
      <c r="K98" s="33"/>
      <c r="L98" s="48"/>
      <c r="S98" s="31"/>
      <c r="T98" s="31"/>
      <c r="U98" s="31"/>
      <c r="V98" s="31"/>
      <c r="W98" s="31"/>
      <c r="X98" s="31"/>
      <c r="Y98" s="31"/>
      <c r="Z98" s="31"/>
      <c r="AA98" s="31"/>
      <c r="AB98" s="31"/>
      <c r="AC98" s="31"/>
      <c r="AD98" s="31"/>
      <c r="AE98" s="31"/>
    </row>
    <row r="99" spans="1:31" s="2" customFormat="1" ht="6.95" customHeight="1">
      <c r="A99" s="31"/>
      <c r="B99" s="51"/>
      <c r="C99" s="52"/>
      <c r="D99" s="52"/>
      <c r="E99" s="52"/>
      <c r="F99" s="52"/>
      <c r="G99" s="52"/>
      <c r="H99" s="52"/>
      <c r="I99" s="52"/>
      <c r="J99" s="52"/>
      <c r="K99" s="52"/>
      <c r="L99" s="48"/>
      <c r="S99" s="31"/>
      <c r="T99" s="31"/>
      <c r="U99" s="31"/>
      <c r="V99" s="31"/>
      <c r="W99" s="31"/>
      <c r="X99" s="31"/>
      <c r="Y99" s="31"/>
      <c r="Z99" s="31"/>
      <c r="AA99" s="31"/>
      <c r="AB99" s="31"/>
      <c r="AC99" s="31"/>
      <c r="AD99" s="31"/>
      <c r="AE99" s="31"/>
    </row>
    <row r="103" spans="1:31" s="2" customFormat="1" ht="6.95" customHeight="1">
      <c r="A103" s="31"/>
      <c r="B103" s="53"/>
      <c r="C103" s="54"/>
      <c r="D103" s="54"/>
      <c r="E103" s="54"/>
      <c r="F103" s="54"/>
      <c r="G103" s="54"/>
      <c r="H103" s="54"/>
      <c r="I103" s="54"/>
      <c r="J103" s="54"/>
      <c r="K103" s="54"/>
      <c r="L103" s="48"/>
      <c r="S103" s="31"/>
      <c r="T103" s="31"/>
      <c r="U103" s="31"/>
      <c r="V103" s="31"/>
      <c r="W103" s="31"/>
      <c r="X103" s="31"/>
      <c r="Y103" s="31"/>
      <c r="Z103" s="31"/>
      <c r="AA103" s="31"/>
      <c r="AB103" s="31"/>
      <c r="AC103" s="31"/>
      <c r="AD103" s="31"/>
      <c r="AE103" s="31"/>
    </row>
    <row r="104" spans="1:31" s="2" customFormat="1" ht="24.95" customHeight="1">
      <c r="A104" s="31"/>
      <c r="B104" s="32"/>
      <c r="C104" s="20" t="s">
        <v>166</v>
      </c>
      <c r="D104" s="33"/>
      <c r="E104" s="33"/>
      <c r="F104" s="33"/>
      <c r="G104" s="33"/>
      <c r="H104" s="33"/>
      <c r="I104" s="33"/>
      <c r="J104" s="33"/>
      <c r="K104" s="33"/>
      <c r="L104" s="48"/>
      <c r="S104" s="31"/>
      <c r="T104" s="31"/>
      <c r="U104" s="31"/>
      <c r="V104" s="31"/>
      <c r="W104" s="31"/>
      <c r="X104" s="31"/>
      <c r="Y104" s="31"/>
      <c r="Z104" s="31"/>
      <c r="AA104" s="31"/>
      <c r="AB104" s="31"/>
      <c r="AC104" s="31"/>
      <c r="AD104" s="31"/>
      <c r="AE104" s="31"/>
    </row>
    <row r="105" spans="1:31" s="2" customFormat="1" ht="6.95" customHeight="1">
      <c r="A105" s="31"/>
      <c r="B105" s="32"/>
      <c r="C105" s="33"/>
      <c r="D105" s="33"/>
      <c r="E105" s="33"/>
      <c r="F105" s="33"/>
      <c r="G105" s="33"/>
      <c r="H105" s="33"/>
      <c r="I105" s="33"/>
      <c r="J105" s="33"/>
      <c r="K105" s="33"/>
      <c r="L105" s="48"/>
      <c r="S105" s="31"/>
      <c r="T105" s="31"/>
      <c r="U105" s="31"/>
      <c r="V105" s="31"/>
      <c r="W105" s="31"/>
      <c r="X105" s="31"/>
      <c r="Y105" s="31"/>
      <c r="Z105" s="31"/>
      <c r="AA105" s="31"/>
      <c r="AB105" s="31"/>
      <c r="AC105" s="31"/>
      <c r="AD105" s="31"/>
      <c r="AE105" s="31"/>
    </row>
    <row r="106" spans="1:31" s="2" customFormat="1" ht="12" customHeight="1">
      <c r="A106" s="31"/>
      <c r="B106" s="32"/>
      <c r="C106" s="26" t="s">
        <v>16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31" s="2" customFormat="1" ht="16.5" customHeight="1">
      <c r="A107" s="31"/>
      <c r="B107" s="32"/>
      <c r="C107" s="33"/>
      <c r="D107" s="33"/>
      <c r="E107" s="273" t="str">
        <f>E7</f>
        <v>Oprava zabezpečovacího zařízení v ŽST Tlumačov</v>
      </c>
      <c r="F107" s="274"/>
      <c r="G107" s="274"/>
      <c r="H107" s="274"/>
      <c r="I107" s="33"/>
      <c r="J107" s="33"/>
      <c r="K107" s="33"/>
      <c r="L107" s="48"/>
      <c r="S107" s="31"/>
      <c r="T107" s="31"/>
      <c r="U107" s="31"/>
      <c r="V107" s="31"/>
      <c r="W107" s="31"/>
      <c r="X107" s="31"/>
      <c r="Y107" s="31"/>
      <c r="Z107" s="31"/>
      <c r="AA107" s="31"/>
      <c r="AB107" s="31"/>
      <c r="AC107" s="31"/>
      <c r="AD107" s="31"/>
      <c r="AE107" s="31"/>
    </row>
    <row r="108" spans="1:31" s="2" customFormat="1" ht="12" customHeight="1">
      <c r="A108" s="31"/>
      <c r="B108" s="32"/>
      <c r="C108" s="26" t="s">
        <v>156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31" s="2" customFormat="1" ht="16.5" customHeight="1">
      <c r="A109" s="31"/>
      <c r="B109" s="32"/>
      <c r="C109" s="33"/>
      <c r="D109" s="33"/>
      <c r="E109" s="221" t="str">
        <f>E9</f>
        <v>PS 07 - Trafostanice</v>
      </c>
      <c r="F109" s="275"/>
      <c r="G109" s="275"/>
      <c r="H109" s="275"/>
      <c r="I109" s="33"/>
      <c r="J109" s="33"/>
      <c r="K109" s="33"/>
      <c r="L109" s="48"/>
      <c r="S109" s="31"/>
      <c r="T109" s="31"/>
      <c r="U109" s="31"/>
      <c r="V109" s="31"/>
      <c r="W109" s="31"/>
      <c r="X109" s="31"/>
      <c r="Y109" s="31"/>
      <c r="Z109" s="31"/>
      <c r="AA109" s="31"/>
      <c r="AB109" s="31"/>
      <c r="AC109" s="31"/>
      <c r="AD109" s="31"/>
      <c r="AE109" s="31"/>
    </row>
    <row r="110" spans="1:31" s="2" customFormat="1" ht="6.95" customHeight="1">
      <c r="A110" s="31"/>
      <c r="B110" s="32"/>
      <c r="C110" s="33"/>
      <c r="D110" s="33"/>
      <c r="E110" s="33"/>
      <c r="F110" s="33"/>
      <c r="G110" s="33"/>
      <c r="H110" s="33"/>
      <c r="I110" s="33"/>
      <c r="J110" s="33"/>
      <c r="K110" s="33"/>
      <c r="L110" s="48"/>
      <c r="S110" s="31"/>
      <c r="T110" s="31"/>
      <c r="U110" s="31"/>
      <c r="V110" s="31"/>
      <c r="W110" s="31"/>
      <c r="X110" s="31"/>
      <c r="Y110" s="31"/>
      <c r="Z110" s="31"/>
      <c r="AA110" s="31"/>
      <c r="AB110" s="31"/>
      <c r="AC110" s="31"/>
      <c r="AD110" s="31"/>
      <c r="AE110" s="31"/>
    </row>
    <row r="111" spans="1:31" s="2" customFormat="1" ht="12" customHeight="1">
      <c r="A111" s="31"/>
      <c r="B111" s="32"/>
      <c r="C111" s="26" t="s">
        <v>20</v>
      </c>
      <c r="D111" s="33"/>
      <c r="E111" s="33"/>
      <c r="F111" s="24" t="str">
        <f>F12</f>
        <v>Tlumačov</v>
      </c>
      <c r="G111" s="33"/>
      <c r="H111" s="33"/>
      <c r="I111" s="26" t="s">
        <v>22</v>
      </c>
      <c r="J111" s="63">
        <f>IF(J12="","",J12)</f>
        <v>0</v>
      </c>
      <c r="K111" s="33"/>
      <c r="L111" s="48"/>
      <c r="S111" s="31"/>
      <c r="T111" s="31"/>
      <c r="U111" s="31"/>
      <c r="V111" s="31"/>
      <c r="W111" s="31"/>
      <c r="X111" s="31"/>
      <c r="Y111" s="31"/>
      <c r="Z111" s="31"/>
      <c r="AA111" s="31"/>
      <c r="AB111" s="31"/>
      <c r="AC111" s="31"/>
      <c r="AD111" s="31"/>
      <c r="AE111" s="31"/>
    </row>
    <row r="112" spans="1:31" s="2" customFormat="1" ht="6.95" customHeight="1">
      <c r="A112" s="31"/>
      <c r="B112" s="32"/>
      <c r="C112" s="33"/>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5.2" customHeight="1">
      <c r="A113" s="31"/>
      <c r="B113" s="32"/>
      <c r="C113" s="26" t="s">
        <v>23</v>
      </c>
      <c r="D113" s="33"/>
      <c r="E113" s="33"/>
      <c r="F113" s="24" t="str">
        <f>E15</f>
        <v xml:space="preserve"> </v>
      </c>
      <c r="G113" s="33"/>
      <c r="H113" s="33"/>
      <c r="I113" s="26" t="s">
        <v>29</v>
      </c>
      <c r="J113" s="29" t="str">
        <f>E21</f>
        <v xml:space="preserve"> </v>
      </c>
      <c r="K113" s="33"/>
      <c r="L113" s="48"/>
      <c r="S113" s="31"/>
      <c r="T113" s="31"/>
      <c r="U113" s="31"/>
      <c r="V113" s="31"/>
      <c r="W113" s="31"/>
      <c r="X113" s="31"/>
      <c r="Y113" s="31"/>
      <c r="Z113" s="31"/>
      <c r="AA113" s="31"/>
      <c r="AB113" s="31"/>
      <c r="AC113" s="31"/>
      <c r="AD113" s="31"/>
      <c r="AE113" s="31"/>
    </row>
    <row r="114" spans="1:65" s="2" customFormat="1" ht="15.2" customHeight="1">
      <c r="A114" s="31"/>
      <c r="B114" s="32"/>
      <c r="C114" s="26" t="s">
        <v>27</v>
      </c>
      <c r="D114" s="33"/>
      <c r="E114" s="33"/>
      <c r="F114" s="24" t="str">
        <f>IF(E18="","",E18)</f>
        <v>Vyplň údaj</v>
      </c>
      <c r="G114" s="33"/>
      <c r="H114" s="33"/>
      <c r="I114" s="26" t="s">
        <v>31</v>
      </c>
      <c r="J114" s="29" t="str">
        <f>E24</f>
        <v xml:space="preserve"> </v>
      </c>
      <c r="K114" s="33"/>
      <c r="L114" s="48"/>
      <c r="S114" s="31"/>
      <c r="T114" s="31"/>
      <c r="U114" s="31"/>
      <c r="V114" s="31"/>
      <c r="W114" s="31"/>
      <c r="X114" s="31"/>
      <c r="Y114" s="31"/>
      <c r="Z114" s="31"/>
      <c r="AA114" s="31"/>
      <c r="AB114" s="31"/>
      <c r="AC114" s="31"/>
      <c r="AD114" s="31"/>
      <c r="AE114" s="31"/>
    </row>
    <row r="115" spans="1:65" s="2" customFormat="1" ht="10.35" customHeight="1">
      <c r="A115" s="31"/>
      <c r="B115" s="32"/>
      <c r="C115" s="33"/>
      <c r="D115" s="33"/>
      <c r="E115" s="33"/>
      <c r="F115" s="33"/>
      <c r="G115" s="33"/>
      <c r="H115" s="33"/>
      <c r="I115" s="33"/>
      <c r="J115" s="33"/>
      <c r="K115" s="33"/>
      <c r="L115" s="48"/>
      <c r="S115" s="31"/>
      <c r="T115" s="31"/>
      <c r="U115" s="31"/>
      <c r="V115" s="31"/>
      <c r="W115" s="31"/>
      <c r="X115" s="31"/>
      <c r="Y115" s="31"/>
      <c r="Z115" s="31"/>
      <c r="AA115" s="31"/>
      <c r="AB115" s="31"/>
      <c r="AC115" s="31"/>
      <c r="AD115" s="31"/>
      <c r="AE115" s="31"/>
    </row>
    <row r="116" spans="1:65" s="10" customFormat="1" ht="29.25" customHeight="1">
      <c r="A116" s="156"/>
      <c r="B116" s="157"/>
      <c r="C116" s="158" t="s">
        <v>167</v>
      </c>
      <c r="D116" s="159" t="s">
        <v>58</v>
      </c>
      <c r="E116" s="159" t="s">
        <v>54</v>
      </c>
      <c r="F116" s="159" t="s">
        <v>55</v>
      </c>
      <c r="G116" s="159" t="s">
        <v>168</v>
      </c>
      <c r="H116" s="159" t="s">
        <v>169</v>
      </c>
      <c r="I116" s="159" t="s">
        <v>170</v>
      </c>
      <c r="J116" s="159" t="s">
        <v>162</v>
      </c>
      <c r="K116" s="160" t="s">
        <v>171</v>
      </c>
      <c r="L116" s="161"/>
      <c r="M116" s="72" t="s">
        <v>1</v>
      </c>
      <c r="N116" s="73" t="s">
        <v>37</v>
      </c>
      <c r="O116" s="73" t="s">
        <v>172</v>
      </c>
      <c r="P116" s="73" t="s">
        <v>173</v>
      </c>
      <c r="Q116" s="73" t="s">
        <v>174</v>
      </c>
      <c r="R116" s="73" t="s">
        <v>175</v>
      </c>
      <c r="S116" s="73" t="s">
        <v>176</v>
      </c>
      <c r="T116" s="74" t="s">
        <v>177</v>
      </c>
      <c r="U116" s="156"/>
      <c r="V116" s="156"/>
      <c r="W116" s="156"/>
      <c r="X116" s="156"/>
      <c r="Y116" s="156"/>
      <c r="Z116" s="156"/>
      <c r="AA116" s="156"/>
      <c r="AB116" s="156"/>
      <c r="AC116" s="156"/>
      <c r="AD116" s="156"/>
      <c r="AE116" s="156"/>
    </row>
    <row r="117" spans="1:65" s="2" customFormat="1" ht="22.9" customHeight="1">
      <c r="A117" s="31"/>
      <c r="B117" s="32"/>
      <c r="C117" s="79" t="s">
        <v>178</v>
      </c>
      <c r="D117" s="33"/>
      <c r="E117" s="33"/>
      <c r="F117" s="33"/>
      <c r="G117" s="33"/>
      <c r="H117" s="33"/>
      <c r="I117" s="33"/>
      <c r="J117" s="162">
        <f>BK117</f>
        <v>0</v>
      </c>
      <c r="K117" s="33"/>
      <c r="L117" s="36"/>
      <c r="M117" s="75"/>
      <c r="N117" s="163"/>
      <c r="O117" s="76"/>
      <c r="P117" s="164">
        <f>P118+SUM(P119:P126)</f>
        <v>0</v>
      </c>
      <c r="Q117" s="76"/>
      <c r="R117" s="164">
        <f>R118+SUM(R119:R126)</f>
        <v>0</v>
      </c>
      <c r="S117" s="76"/>
      <c r="T117" s="165">
        <f>T118+SUM(T119:T126)</f>
        <v>0</v>
      </c>
      <c r="U117" s="31"/>
      <c r="V117" s="31"/>
      <c r="W117" s="31"/>
      <c r="X117" s="31"/>
      <c r="Y117" s="31"/>
      <c r="Z117" s="31"/>
      <c r="AA117" s="31"/>
      <c r="AB117" s="31"/>
      <c r="AC117" s="31"/>
      <c r="AD117" s="31"/>
      <c r="AE117" s="31"/>
      <c r="AT117" s="14" t="s">
        <v>72</v>
      </c>
      <c r="AU117" s="14" t="s">
        <v>164</v>
      </c>
      <c r="BK117" s="166">
        <f>BK118+SUM(BK119:BK126)</f>
        <v>0</v>
      </c>
    </row>
    <row r="118" spans="1:65" s="2" customFormat="1" ht="24">
      <c r="A118" s="31"/>
      <c r="B118" s="32"/>
      <c r="C118" s="167" t="s">
        <v>80</v>
      </c>
      <c r="D118" s="167" t="s">
        <v>179</v>
      </c>
      <c r="E118" s="168" t="s">
        <v>1379</v>
      </c>
      <c r="F118" s="169" t="s">
        <v>1380</v>
      </c>
      <c r="G118" s="170" t="s">
        <v>182</v>
      </c>
      <c r="H118" s="171">
        <v>1</v>
      </c>
      <c r="I118" s="172"/>
      <c r="J118" s="173">
        <f>ROUND(I118*H118,2)</f>
        <v>0</v>
      </c>
      <c r="K118" s="169" t="s">
        <v>1</v>
      </c>
      <c r="L118" s="174"/>
      <c r="M118" s="175" t="s">
        <v>1</v>
      </c>
      <c r="N118" s="176" t="s">
        <v>38</v>
      </c>
      <c r="O118" s="68"/>
      <c r="P118" s="177">
        <f>O118*H118</f>
        <v>0</v>
      </c>
      <c r="Q118" s="177">
        <v>0</v>
      </c>
      <c r="R118" s="177">
        <f>Q118*H118</f>
        <v>0</v>
      </c>
      <c r="S118" s="177">
        <v>0</v>
      </c>
      <c r="T118" s="178">
        <f>S118*H118</f>
        <v>0</v>
      </c>
      <c r="U118" s="31"/>
      <c r="V118" s="31"/>
      <c r="W118" s="31"/>
      <c r="X118" s="31"/>
      <c r="Y118" s="31"/>
      <c r="Z118" s="31"/>
      <c r="AA118" s="31"/>
      <c r="AB118" s="31"/>
      <c r="AC118" s="31"/>
      <c r="AD118" s="31"/>
      <c r="AE118" s="31"/>
      <c r="AR118" s="179" t="s">
        <v>82</v>
      </c>
      <c r="AT118" s="179" t="s">
        <v>179</v>
      </c>
      <c r="AU118" s="179" t="s">
        <v>73</v>
      </c>
      <c r="AY118" s="14" t="s">
        <v>185</v>
      </c>
      <c r="BE118" s="180">
        <f>IF(N118="základní",J118,0)</f>
        <v>0</v>
      </c>
      <c r="BF118" s="180">
        <f>IF(N118="snížená",J118,0)</f>
        <v>0</v>
      </c>
      <c r="BG118" s="180">
        <f>IF(N118="zákl. přenesená",J118,0)</f>
        <v>0</v>
      </c>
      <c r="BH118" s="180">
        <f>IF(N118="sníž. přenesená",J118,0)</f>
        <v>0</v>
      </c>
      <c r="BI118" s="180">
        <f>IF(N118="nulová",J118,0)</f>
        <v>0</v>
      </c>
      <c r="BJ118" s="14" t="s">
        <v>80</v>
      </c>
      <c r="BK118" s="180">
        <f>ROUND(I118*H118,2)</f>
        <v>0</v>
      </c>
      <c r="BL118" s="14" t="s">
        <v>80</v>
      </c>
      <c r="BM118" s="179" t="s">
        <v>1381</v>
      </c>
    </row>
    <row r="119" spans="1:65" s="2" customFormat="1" ht="19.5">
      <c r="A119" s="31"/>
      <c r="B119" s="32"/>
      <c r="C119" s="33"/>
      <c r="D119" s="181" t="s">
        <v>188</v>
      </c>
      <c r="E119" s="33"/>
      <c r="F119" s="182" t="s">
        <v>1380</v>
      </c>
      <c r="G119" s="33"/>
      <c r="H119" s="33"/>
      <c r="I119" s="183"/>
      <c r="J119" s="33"/>
      <c r="K119" s="33"/>
      <c r="L119" s="36"/>
      <c r="M119" s="184"/>
      <c r="N119" s="185"/>
      <c r="O119" s="68"/>
      <c r="P119" s="68"/>
      <c r="Q119" s="68"/>
      <c r="R119" s="68"/>
      <c r="S119" s="68"/>
      <c r="T119" s="69"/>
      <c r="U119" s="31"/>
      <c r="V119" s="31"/>
      <c r="W119" s="31"/>
      <c r="X119" s="31"/>
      <c r="Y119" s="31"/>
      <c r="Z119" s="31"/>
      <c r="AA119" s="31"/>
      <c r="AB119" s="31"/>
      <c r="AC119" s="31"/>
      <c r="AD119" s="31"/>
      <c r="AE119" s="31"/>
      <c r="AT119" s="14" t="s">
        <v>188</v>
      </c>
      <c r="AU119" s="14" t="s">
        <v>73</v>
      </c>
    </row>
    <row r="120" spans="1:65" s="2" customFormat="1" ht="44.25" customHeight="1">
      <c r="A120" s="31"/>
      <c r="B120" s="32"/>
      <c r="C120" s="167" t="s">
        <v>82</v>
      </c>
      <c r="D120" s="167" t="s">
        <v>179</v>
      </c>
      <c r="E120" s="168" t="s">
        <v>1382</v>
      </c>
      <c r="F120" s="169" t="s">
        <v>1383</v>
      </c>
      <c r="G120" s="170" t="s">
        <v>182</v>
      </c>
      <c r="H120" s="171">
        <v>1</v>
      </c>
      <c r="I120" s="172"/>
      <c r="J120" s="173">
        <f>ROUND(I120*H120,2)</f>
        <v>0</v>
      </c>
      <c r="K120" s="169" t="s">
        <v>1</v>
      </c>
      <c r="L120" s="174"/>
      <c r="M120" s="175" t="s">
        <v>1</v>
      </c>
      <c r="N120" s="176" t="s">
        <v>38</v>
      </c>
      <c r="O120" s="68"/>
      <c r="P120" s="177">
        <f>O120*H120</f>
        <v>0</v>
      </c>
      <c r="Q120" s="177">
        <v>0</v>
      </c>
      <c r="R120" s="177">
        <f>Q120*H120</f>
        <v>0</v>
      </c>
      <c r="S120" s="177">
        <v>0</v>
      </c>
      <c r="T120" s="178">
        <f>S120*H120</f>
        <v>0</v>
      </c>
      <c r="U120" s="31"/>
      <c r="V120" s="31"/>
      <c r="W120" s="31"/>
      <c r="X120" s="31"/>
      <c r="Y120" s="31"/>
      <c r="Z120" s="31"/>
      <c r="AA120" s="31"/>
      <c r="AB120" s="31"/>
      <c r="AC120" s="31"/>
      <c r="AD120" s="31"/>
      <c r="AE120" s="31"/>
      <c r="AR120" s="179" t="s">
        <v>82</v>
      </c>
      <c r="AT120" s="179" t="s">
        <v>179</v>
      </c>
      <c r="AU120" s="179" t="s">
        <v>73</v>
      </c>
      <c r="AY120" s="14" t="s">
        <v>185</v>
      </c>
      <c r="BE120" s="180">
        <f>IF(N120="základní",J120,0)</f>
        <v>0</v>
      </c>
      <c r="BF120" s="180">
        <f>IF(N120="snížená",J120,0)</f>
        <v>0</v>
      </c>
      <c r="BG120" s="180">
        <f>IF(N120="zákl. přenesená",J120,0)</f>
        <v>0</v>
      </c>
      <c r="BH120" s="180">
        <f>IF(N120="sníž. přenesená",J120,0)</f>
        <v>0</v>
      </c>
      <c r="BI120" s="180">
        <f>IF(N120="nulová",J120,0)</f>
        <v>0</v>
      </c>
      <c r="BJ120" s="14" t="s">
        <v>80</v>
      </c>
      <c r="BK120" s="180">
        <f>ROUND(I120*H120,2)</f>
        <v>0</v>
      </c>
      <c r="BL120" s="14" t="s">
        <v>80</v>
      </c>
      <c r="BM120" s="179" t="s">
        <v>1384</v>
      </c>
    </row>
    <row r="121" spans="1:65" s="2" customFormat="1" ht="29.25">
      <c r="A121" s="31"/>
      <c r="B121" s="32"/>
      <c r="C121" s="33"/>
      <c r="D121" s="181" t="s">
        <v>188</v>
      </c>
      <c r="E121" s="33"/>
      <c r="F121" s="182" t="s">
        <v>1383</v>
      </c>
      <c r="G121" s="33"/>
      <c r="H121" s="33"/>
      <c r="I121" s="183"/>
      <c r="J121" s="33"/>
      <c r="K121" s="33"/>
      <c r="L121" s="36"/>
      <c r="M121" s="184"/>
      <c r="N121" s="185"/>
      <c r="O121" s="68"/>
      <c r="P121" s="68"/>
      <c r="Q121" s="68"/>
      <c r="R121" s="68"/>
      <c r="S121" s="68"/>
      <c r="T121" s="69"/>
      <c r="U121" s="31"/>
      <c r="V121" s="31"/>
      <c r="W121" s="31"/>
      <c r="X121" s="31"/>
      <c r="Y121" s="31"/>
      <c r="Z121" s="31"/>
      <c r="AA121" s="31"/>
      <c r="AB121" s="31"/>
      <c r="AC121" s="31"/>
      <c r="AD121" s="31"/>
      <c r="AE121" s="31"/>
      <c r="AT121" s="14" t="s">
        <v>188</v>
      </c>
      <c r="AU121" s="14" t="s">
        <v>73</v>
      </c>
    </row>
    <row r="122" spans="1:65" s="2" customFormat="1" ht="44.25" customHeight="1">
      <c r="A122" s="31"/>
      <c r="B122" s="32"/>
      <c r="C122" s="167" t="s">
        <v>192</v>
      </c>
      <c r="D122" s="167" t="s">
        <v>179</v>
      </c>
      <c r="E122" s="168" t="s">
        <v>1385</v>
      </c>
      <c r="F122" s="169" t="s">
        <v>1386</v>
      </c>
      <c r="G122" s="170" t="s">
        <v>182</v>
      </c>
      <c r="H122" s="171">
        <v>5</v>
      </c>
      <c r="I122" s="172"/>
      <c r="J122" s="173">
        <f>ROUND(I122*H122,2)</f>
        <v>0</v>
      </c>
      <c r="K122" s="169" t="s">
        <v>1</v>
      </c>
      <c r="L122" s="174"/>
      <c r="M122" s="175" t="s">
        <v>1</v>
      </c>
      <c r="N122" s="176" t="s">
        <v>38</v>
      </c>
      <c r="O122" s="68"/>
      <c r="P122" s="177">
        <f>O122*H122</f>
        <v>0</v>
      </c>
      <c r="Q122" s="177">
        <v>0</v>
      </c>
      <c r="R122" s="177">
        <f>Q122*H122</f>
        <v>0</v>
      </c>
      <c r="S122" s="177">
        <v>0</v>
      </c>
      <c r="T122" s="178">
        <f>S122*H122</f>
        <v>0</v>
      </c>
      <c r="U122" s="31"/>
      <c r="V122" s="31"/>
      <c r="W122" s="31"/>
      <c r="X122" s="31"/>
      <c r="Y122" s="31"/>
      <c r="Z122" s="31"/>
      <c r="AA122" s="31"/>
      <c r="AB122" s="31"/>
      <c r="AC122" s="31"/>
      <c r="AD122" s="31"/>
      <c r="AE122" s="31"/>
      <c r="AR122" s="179" t="s">
        <v>82</v>
      </c>
      <c r="AT122" s="179" t="s">
        <v>179</v>
      </c>
      <c r="AU122" s="179" t="s">
        <v>73</v>
      </c>
      <c r="AY122" s="14" t="s">
        <v>185</v>
      </c>
      <c r="BE122" s="180">
        <f>IF(N122="základní",J122,0)</f>
        <v>0</v>
      </c>
      <c r="BF122" s="180">
        <f>IF(N122="snížená",J122,0)</f>
        <v>0</v>
      </c>
      <c r="BG122" s="180">
        <f>IF(N122="zákl. přenesená",J122,0)</f>
        <v>0</v>
      </c>
      <c r="BH122" s="180">
        <f>IF(N122="sníž. přenesená",J122,0)</f>
        <v>0</v>
      </c>
      <c r="BI122" s="180">
        <f>IF(N122="nulová",J122,0)</f>
        <v>0</v>
      </c>
      <c r="BJ122" s="14" t="s">
        <v>80</v>
      </c>
      <c r="BK122" s="180">
        <f>ROUND(I122*H122,2)</f>
        <v>0</v>
      </c>
      <c r="BL122" s="14" t="s">
        <v>80</v>
      </c>
      <c r="BM122" s="179" t="s">
        <v>1387</v>
      </c>
    </row>
    <row r="123" spans="1:65" s="2" customFormat="1" ht="29.25">
      <c r="A123" s="31"/>
      <c r="B123" s="32"/>
      <c r="C123" s="33"/>
      <c r="D123" s="181" t="s">
        <v>188</v>
      </c>
      <c r="E123" s="33"/>
      <c r="F123" s="182" t="s">
        <v>1386</v>
      </c>
      <c r="G123" s="33"/>
      <c r="H123" s="33"/>
      <c r="I123" s="183"/>
      <c r="J123" s="33"/>
      <c r="K123" s="33"/>
      <c r="L123" s="36"/>
      <c r="M123" s="184"/>
      <c r="N123" s="185"/>
      <c r="O123" s="68"/>
      <c r="P123" s="68"/>
      <c r="Q123" s="68"/>
      <c r="R123" s="68"/>
      <c r="S123" s="68"/>
      <c r="T123" s="69"/>
      <c r="U123" s="31"/>
      <c r="V123" s="31"/>
      <c r="W123" s="31"/>
      <c r="X123" s="31"/>
      <c r="Y123" s="31"/>
      <c r="Z123" s="31"/>
      <c r="AA123" s="31"/>
      <c r="AB123" s="31"/>
      <c r="AC123" s="31"/>
      <c r="AD123" s="31"/>
      <c r="AE123" s="31"/>
      <c r="AT123" s="14" t="s">
        <v>188</v>
      </c>
      <c r="AU123" s="14" t="s">
        <v>73</v>
      </c>
    </row>
    <row r="124" spans="1:65" s="2" customFormat="1" ht="24">
      <c r="A124" s="31"/>
      <c r="B124" s="32"/>
      <c r="C124" s="167" t="s">
        <v>186</v>
      </c>
      <c r="D124" s="167" t="s">
        <v>179</v>
      </c>
      <c r="E124" s="168" t="s">
        <v>1388</v>
      </c>
      <c r="F124" s="169" t="s">
        <v>1389</v>
      </c>
      <c r="G124" s="170" t="s">
        <v>305</v>
      </c>
      <c r="H124" s="171">
        <v>20</v>
      </c>
      <c r="I124" s="172"/>
      <c r="J124" s="173">
        <f>ROUND(I124*H124,2)</f>
        <v>0</v>
      </c>
      <c r="K124" s="169" t="s">
        <v>1</v>
      </c>
      <c r="L124" s="174"/>
      <c r="M124" s="175" t="s">
        <v>1</v>
      </c>
      <c r="N124" s="176" t="s">
        <v>38</v>
      </c>
      <c r="O124" s="68"/>
      <c r="P124" s="177">
        <f>O124*H124</f>
        <v>0</v>
      </c>
      <c r="Q124" s="177">
        <v>0</v>
      </c>
      <c r="R124" s="177">
        <f>Q124*H124</f>
        <v>0</v>
      </c>
      <c r="S124" s="177">
        <v>0</v>
      </c>
      <c r="T124" s="178">
        <f>S124*H124</f>
        <v>0</v>
      </c>
      <c r="U124" s="31"/>
      <c r="V124" s="31"/>
      <c r="W124" s="31"/>
      <c r="X124" s="31"/>
      <c r="Y124" s="31"/>
      <c r="Z124" s="31"/>
      <c r="AA124" s="31"/>
      <c r="AB124" s="31"/>
      <c r="AC124" s="31"/>
      <c r="AD124" s="31"/>
      <c r="AE124" s="31"/>
      <c r="AR124" s="179" t="s">
        <v>82</v>
      </c>
      <c r="AT124" s="179" t="s">
        <v>179</v>
      </c>
      <c r="AU124" s="179" t="s">
        <v>73</v>
      </c>
      <c r="AY124" s="14" t="s">
        <v>185</v>
      </c>
      <c r="BE124" s="180">
        <f>IF(N124="základní",J124,0)</f>
        <v>0</v>
      </c>
      <c r="BF124" s="180">
        <f>IF(N124="snížená",J124,0)</f>
        <v>0</v>
      </c>
      <c r="BG124" s="180">
        <f>IF(N124="zákl. přenesená",J124,0)</f>
        <v>0</v>
      </c>
      <c r="BH124" s="180">
        <f>IF(N124="sníž. přenesená",J124,0)</f>
        <v>0</v>
      </c>
      <c r="BI124" s="180">
        <f>IF(N124="nulová",J124,0)</f>
        <v>0</v>
      </c>
      <c r="BJ124" s="14" t="s">
        <v>80</v>
      </c>
      <c r="BK124" s="180">
        <f>ROUND(I124*H124,2)</f>
        <v>0</v>
      </c>
      <c r="BL124" s="14" t="s">
        <v>80</v>
      </c>
      <c r="BM124" s="179" t="s">
        <v>1390</v>
      </c>
    </row>
    <row r="125" spans="1:65" s="2" customFormat="1" ht="19.5">
      <c r="A125" s="31"/>
      <c r="B125" s="32"/>
      <c r="C125" s="33"/>
      <c r="D125" s="181" t="s">
        <v>188</v>
      </c>
      <c r="E125" s="33"/>
      <c r="F125" s="182" t="s">
        <v>1389</v>
      </c>
      <c r="G125" s="33"/>
      <c r="H125" s="33"/>
      <c r="I125" s="183"/>
      <c r="J125" s="33"/>
      <c r="K125" s="33"/>
      <c r="L125" s="36"/>
      <c r="M125" s="184"/>
      <c r="N125" s="185"/>
      <c r="O125" s="68"/>
      <c r="P125" s="68"/>
      <c r="Q125" s="68"/>
      <c r="R125" s="68"/>
      <c r="S125" s="68"/>
      <c r="T125" s="69"/>
      <c r="U125" s="31"/>
      <c r="V125" s="31"/>
      <c r="W125" s="31"/>
      <c r="X125" s="31"/>
      <c r="Y125" s="31"/>
      <c r="Z125" s="31"/>
      <c r="AA125" s="31"/>
      <c r="AB125" s="31"/>
      <c r="AC125" s="31"/>
      <c r="AD125" s="31"/>
      <c r="AE125" s="31"/>
      <c r="AT125" s="14" t="s">
        <v>188</v>
      </c>
      <c r="AU125" s="14" t="s">
        <v>73</v>
      </c>
    </row>
    <row r="126" spans="1:65" s="11" customFormat="1" ht="25.9" customHeight="1">
      <c r="B126" s="186"/>
      <c r="C126" s="187"/>
      <c r="D126" s="188" t="s">
        <v>72</v>
      </c>
      <c r="E126" s="189" t="s">
        <v>257</v>
      </c>
      <c r="F126" s="189" t="s">
        <v>258</v>
      </c>
      <c r="G126" s="187"/>
      <c r="H126" s="187"/>
      <c r="I126" s="190"/>
      <c r="J126" s="191">
        <f>BK126</f>
        <v>0</v>
      </c>
      <c r="K126" s="187"/>
      <c r="L126" s="192"/>
      <c r="M126" s="193"/>
      <c r="N126" s="194"/>
      <c r="O126" s="194"/>
      <c r="P126" s="195">
        <f>SUM(P127:P156)</f>
        <v>0</v>
      </c>
      <c r="Q126" s="194"/>
      <c r="R126" s="195">
        <f>SUM(R127:R156)</f>
        <v>0</v>
      </c>
      <c r="S126" s="194"/>
      <c r="T126" s="196">
        <f>SUM(T127:T156)</f>
        <v>0</v>
      </c>
      <c r="AR126" s="197" t="s">
        <v>186</v>
      </c>
      <c r="AT126" s="198" t="s">
        <v>72</v>
      </c>
      <c r="AU126" s="198" t="s">
        <v>73</v>
      </c>
      <c r="AY126" s="197" t="s">
        <v>185</v>
      </c>
      <c r="BK126" s="199">
        <f>SUM(BK127:BK156)</f>
        <v>0</v>
      </c>
    </row>
    <row r="127" spans="1:65" s="2" customFormat="1" ht="16.5" customHeight="1">
      <c r="A127" s="31"/>
      <c r="B127" s="32"/>
      <c r="C127" s="200" t="s">
        <v>199</v>
      </c>
      <c r="D127" s="200" t="s">
        <v>260</v>
      </c>
      <c r="E127" s="201" t="s">
        <v>1391</v>
      </c>
      <c r="F127" s="202" t="s">
        <v>1392</v>
      </c>
      <c r="G127" s="203" t="s">
        <v>305</v>
      </c>
      <c r="H127" s="204">
        <v>20</v>
      </c>
      <c r="I127" s="205"/>
      <c r="J127" s="206">
        <f>ROUND(I127*H127,2)</f>
        <v>0</v>
      </c>
      <c r="K127" s="202" t="s">
        <v>183</v>
      </c>
      <c r="L127" s="36"/>
      <c r="M127" s="207" t="s">
        <v>1</v>
      </c>
      <c r="N127" s="208" t="s">
        <v>38</v>
      </c>
      <c r="O127" s="68"/>
      <c r="P127" s="177">
        <f>O127*H127</f>
        <v>0</v>
      </c>
      <c r="Q127" s="177">
        <v>0</v>
      </c>
      <c r="R127" s="177">
        <f>Q127*H127</f>
        <v>0</v>
      </c>
      <c r="S127" s="177">
        <v>0</v>
      </c>
      <c r="T127" s="178">
        <f>S127*H127</f>
        <v>0</v>
      </c>
      <c r="U127" s="31"/>
      <c r="V127" s="31"/>
      <c r="W127" s="31"/>
      <c r="X127" s="31"/>
      <c r="Y127" s="31"/>
      <c r="Z127" s="31"/>
      <c r="AA127" s="31"/>
      <c r="AB127" s="31"/>
      <c r="AC127" s="31"/>
      <c r="AD127" s="31"/>
      <c r="AE127" s="31"/>
      <c r="AR127" s="179" t="s">
        <v>80</v>
      </c>
      <c r="AT127" s="179" t="s">
        <v>260</v>
      </c>
      <c r="AU127" s="179" t="s">
        <v>80</v>
      </c>
      <c r="AY127" s="14" t="s">
        <v>185</v>
      </c>
      <c r="BE127" s="180">
        <f>IF(N127="základní",J127,0)</f>
        <v>0</v>
      </c>
      <c r="BF127" s="180">
        <f>IF(N127="snížená",J127,0)</f>
        <v>0</v>
      </c>
      <c r="BG127" s="180">
        <f>IF(N127="zákl. přenesená",J127,0)</f>
        <v>0</v>
      </c>
      <c r="BH127" s="180">
        <f>IF(N127="sníž. přenesená",J127,0)</f>
        <v>0</v>
      </c>
      <c r="BI127" s="180">
        <f>IF(N127="nulová",J127,0)</f>
        <v>0</v>
      </c>
      <c r="BJ127" s="14" t="s">
        <v>80</v>
      </c>
      <c r="BK127" s="180">
        <f>ROUND(I127*H127,2)</f>
        <v>0</v>
      </c>
      <c r="BL127" s="14" t="s">
        <v>80</v>
      </c>
      <c r="BM127" s="179" t="s">
        <v>1393</v>
      </c>
    </row>
    <row r="128" spans="1:65" s="2" customFormat="1" ht="19.5">
      <c r="A128" s="31"/>
      <c r="B128" s="32"/>
      <c r="C128" s="33"/>
      <c r="D128" s="181" t="s">
        <v>188</v>
      </c>
      <c r="E128" s="33"/>
      <c r="F128" s="182" t="s">
        <v>1394</v>
      </c>
      <c r="G128" s="33"/>
      <c r="H128" s="33"/>
      <c r="I128" s="183"/>
      <c r="J128" s="33"/>
      <c r="K128" s="33"/>
      <c r="L128" s="36"/>
      <c r="M128" s="184"/>
      <c r="N128" s="185"/>
      <c r="O128" s="68"/>
      <c r="P128" s="68"/>
      <c r="Q128" s="68"/>
      <c r="R128" s="68"/>
      <c r="S128" s="68"/>
      <c r="T128" s="69"/>
      <c r="U128" s="31"/>
      <c r="V128" s="31"/>
      <c r="W128" s="31"/>
      <c r="X128" s="31"/>
      <c r="Y128" s="31"/>
      <c r="Z128" s="31"/>
      <c r="AA128" s="31"/>
      <c r="AB128" s="31"/>
      <c r="AC128" s="31"/>
      <c r="AD128" s="31"/>
      <c r="AE128" s="31"/>
      <c r="AT128" s="14" t="s">
        <v>188</v>
      </c>
      <c r="AU128" s="14" t="s">
        <v>80</v>
      </c>
    </row>
    <row r="129" spans="1:65" s="2" customFormat="1" ht="33" customHeight="1">
      <c r="A129" s="31"/>
      <c r="B129" s="32"/>
      <c r="C129" s="200" t="s">
        <v>203</v>
      </c>
      <c r="D129" s="200" t="s">
        <v>260</v>
      </c>
      <c r="E129" s="201" t="s">
        <v>1395</v>
      </c>
      <c r="F129" s="202" t="s">
        <v>1396</v>
      </c>
      <c r="G129" s="203" t="s">
        <v>182</v>
      </c>
      <c r="H129" s="204">
        <v>5</v>
      </c>
      <c r="I129" s="205"/>
      <c r="J129" s="206">
        <f>ROUND(I129*H129,2)</f>
        <v>0</v>
      </c>
      <c r="K129" s="202" t="s">
        <v>183</v>
      </c>
      <c r="L129" s="36"/>
      <c r="M129" s="207" t="s">
        <v>1</v>
      </c>
      <c r="N129" s="208" t="s">
        <v>38</v>
      </c>
      <c r="O129" s="68"/>
      <c r="P129" s="177">
        <f>O129*H129</f>
        <v>0</v>
      </c>
      <c r="Q129" s="177">
        <v>0</v>
      </c>
      <c r="R129" s="177">
        <f>Q129*H129</f>
        <v>0</v>
      </c>
      <c r="S129" s="177">
        <v>0</v>
      </c>
      <c r="T129" s="178">
        <f>S129*H129</f>
        <v>0</v>
      </c>
      <c r="U129" s="31"/>
      <c r="V129" s="31"/>
      <c r="W129" s="31"/>
      <c r="X129" s="31"/>
      <c r="Y129" s="31"/>
      <c r="Z129" s="31"/>
      <c r="AA129" s="31"/>
      <c r="AB129" s="31"/>
      <c r="AC129" s="31"/>
      <c r="AD129" s="31"/>
      <c r="AE129" s="31"/>
      <c r="AR129" s="179" t="s">
        <v>80</v>
      </c>
      <c r="AT129" s="179" t="s">
        <v>260</v>
      </c>
      <c r="AU129" s="179" t="s">
        <v>80</v>
      </c>
      <c r="AY129" s="14" t="s">
        <v>185</v>
      </c>
      <c r="BE129" s="180">
        <f>IF(N129="základní",J129,0)</f>
        <v>0</v>
      </c>
      <c r="BF129" s="180">
        <f>IF(N129="snížená",J129,0)</f>
        <v>0</v>
      </c>
      <c r="BG129" s="180">
        <f>IF(N129="zákl. přenesená",J129,0)</f>
        <v>0</v>
      </c>
      <c r="BH129" s="180">
        <f>IF(N129="sníž. přenesená",J129,0)</f>
        <v>0</v>
      </c>
      <c r="BI129" s="180">
        <f>IF(N129="nulová",J129,0)</f>
        <v>0</v>
      </c>
      <c r="BJ129" s="14" t="s">
        <v>80</v>
      </c>
      <c r="BK129" s="180">
        <f>ROUND(I129*H129,2)</f>
        <v>0</v>
      </c>
      <c r="BL129" s="14" t="s">
        <v>80</v>
      </c>
      <c r="BM129" s="179" t="s">
        <v>1397</v>
      </c>
    </row>
    <row r="130" spans="1:65" s="2" customFormat="1" ht="29.25">
      <c r="A130" s="31"/>
      <c r="B130" s="32"/>
      <c r="C130" s="33"/>
      <c r="D130" s="181" t="s">
        <v>188</v>
      </c>
      <c r="E130" s="33"/>
      <c r="F130" s="182" t="s">
        <v>1398</v>
      </c>
      <c r="G130" s="33"/>
      <c r="H130" s="33"/>
      <c r="I130" s="183"/>
      <c r="J130" s="33"/>
      <c r="K130" s="33"/>
      <c r="L130" s="36"/>
      <c r="M130" s="184"/>
      <c r="N130" s="185"/>
      <c r="O130" s="68"/>
      <c r="P130" s="68"/>
      <c r="Q130" s="68"/>
      <c r="R130" s="68"/>
      <c r="S130" s="68"/>
      <c r="T130" s="69"/>
      <c r="U130" s="31"/>
      <c r="V130" s="31"/>
      <c r="W130" s="31"/>
      <c r="X130" s="31"/>
      <c r="Y130" s="31"/>
      <c r="Z130" s="31"/>
      <c r="AA130" s="31"/>
      <c r="AB130" s="31"/>
      <c r="AC130" s="31"/>
      <c r="AD130" s="31"/>
      <c r="AE130" s="31"/>
      <c r="AT130" s="14" t="s">
        <v>188</v>
      </c>
      <c r="AU130" s="14" t="s">
        <v>80</v>
      </c>
    </row>
    <row r="131" spans="1:65" s="2" customFormat="1" ht="33" customHeight="1">
      <c r="A131" s="31"/>
      <c r="B131" s="32"/>
      <c r="C131" s="200" t="s">
        <v>207</v>
      </c>
      <c r="D131" s="200" t="s">
        <v>260</v>
      </c>
      <c r="E131" s="201" t="s">
        <v>1399</v>
      </c>
      <c r="F131" s="202" t="s">
        <v>1400</v>
      </c>
      <c r="G131" s="203" t="s">
        <v>182</v>
      </c>
      <c r="H131" s="204">
        <v>5</v>
      </c>
      <c r="I131" s="205"/>
      <c r="J131" s="206">
        <f>ROUND(I131*H131,2)</f>
        <v>0</v>
      </c>
      <c r="K131" s="202" t="s">
        <v>183</v>
      </c>
      <c r="L131" s="36"/>
      <c r="M131" s="207" t="s">
        <v>1</v>
      </c>
      <c r="N131" s="208" t="s">
        <v>38</v>
      </c>
      <c r="O131" s="68"/>
      <c r="P131" s="177">
        <f>O131*H131</f>
        <v>0</v>
      </c>
      <c r="Q131" s="177">
        <v>0</v>
      </c>
      <c r="R131" s="177">
        <f>Q131*H131</f>
        <v>0</v>
      </c>
      <c r="S131" s="177">
        <v>0</v>
      </c>
      <c r="T131" s="178">
        <f>S131*H131</f>
        <v>0</v>
      </c>
      <c r="U131" s="31"/>
      <c r="V131" s="31"/>
      <c r="W131" s="31"/>
      <c r="X131" s="31"/>
      <c r="Y131" s="31"/>
      <c r="Z131" s="31"/>
      <c r="AA131" s="31"/>
      <c r="AB131" s="31"/>
      <c r="AC131" s="31"/>
      <c r="AD131" s="31"/>
      <c r="AE131" s="31"/>
      <c r="AR131" s="179" t="s">
        <v>80</v>
      </c>
      <c r="AT131" s="179" t="s">
        <v>260</v>
      </c>
      <c r="AU131" s="179" t="s">
        <v>80</v>
      </c>
      <c r="AY131" s="14" t="s">
        <v>185</v>
      </c>
      <c r="BE131" s="180">
        <f>IF(N131="základní",J131,0)</f>
        <v>0</v>
      </c>
      <c r="BF131" s="180">
        <f>IF(N131="snížená",J131,0)</f>
        <v>0</v>
      </c>
      <c r="BG131" s="180">
        <f>IF(N131="zákl. přenesená",J131,0)</f>
        <v>0</v>
      </c>
      <c r="BH131" s="180">
        <f>IF(N131="sníž. přenesená",J131,0)</f>
        <v>0</v>
      </c>
      <c r="BI131" s="180">
        <f>IF(N131="nulová",J131,0)</f>
        <v>0</v>
      </c>
      <c r="BJ131" s="14" t="s">
        <v>80</v>
      </c>
      <c r="BK131" s="180">
        <f>ROUND(I131*H131,2)</f>
        <v>0</v>
      </c>
      <c r="BL131" s="14" t="s">
        <v>80</v>
      </c>
      <c r="BM131" s="179" t="s">
        <v>1401</v>
      </c>
    </row>
    <row r="132" spans="1:65" s="2" customFormat="1" ht="29.25">
      <c r="A132" s="31"/>
      <c r="B132" s="32"/>
      <c r="C132" s="33"/>
      <c r="D132" s="181" t="s">
        <v>188</v>
      </c>
      <c r="E132" s="33"/>
      <c r="F132" s="182" t="s">
        <v>1402</v>
      </c>
      <c r="G132" s="33"/>
      <c r="H132" s="33"/>
      <c r="I132" s="183"/>
      <c r="J132" s="33"/>
      <c r="K132" s="33"/>
      <c r="L132" s="36"/>
      <c r="M132" s="184"/>
      <c r="N132" s="185"/>
      <c r="O132" s="68"/>
      <c r="P132" s="68"/>
      <c r="Q132" s="68"/>
      <c r="R132" s="68"/>
      <c r="S132" s="68"/>
      <c r="T132" s="69"/>
      <c r="U132" s="31"/>
      <c r="V132" s="31"/>
      <c r="W132" s="31"/>
      <c r="X132" s="31"/>
      <c r="Y132" s="31"/>
      <c r="Z132" s="31"/>
      <c r="AA132" s="31"/>
      <c r="AB132" s="31"/>
      <c r="AC132" s="31"/>
      <c r="AD132" s="31"/>
      <c r="AE132" s="31"/>
      <c r="AT132" s="14" t="s">
        <v>188</v>
      </c>
      <c r="AU132" s="14" t="s">
        <v>80</v>
      </c>
    </row>
    <row r="133" spans="1:65" s="2" customFormat="1" ht="48">
      <c r="A133" s="31"/>
      <c r="B133" s="32"/>
      <c r="C133" s="200" t="s">
        <v>184</v>
      </c>
      <c r="D133" s="200" t="s">
        <v>260</v>
      </c>
      <c r="E133" s="201" t="s">
        <v>1403</v>
      </c>
      <c r="F133" s="202" t="s">
        <v>1404</v>
      </c>
      <c r="G133" s="203" t="s">
        <v>182</v>
      </c>
      <c r="H133" s="204">
        <v>5</v>
      </c>
      <c r="I133" s="205"/>
      <c r="J133" s="206">
        <f>ROUND(I133*H133,2)</f>
        <v>0</v>
      </c>
      <c r="K133" s="202" t="s">
        <v>1</v>
      </c>
      <c r="L133" s="36"/>
      <c r="M133" s="207" t="s">
        <v>1</v>
      </c>
      <c r="N133" s="208" t="s">
        <v>38</v>
      </c>
      <c r="O133" s="68"/>
      <c r="P133" s="177">
        <f>O133*H133</f>
        <v>0</v>
      </c>
      <c r="Q133" s="177">
        <v>0</v>
      </c>
      <c r="R133" s="177">
        <f>Q133*H133</f>
        <v>0</v>
      </c>
      <c r="S133" s="177">
        <v>0</v>
      </c>
      <c r="T133" s="178">
        <f>S133*H133</f>
        <v>0</v>
      </c>
      <c r="U133" s="31"/>
      <c r="V133" s="31"/>
      <c r="W133" s="31"/>
      <c r="X133" s="31"/>
      <c r="Y133" s="31"/>
      <c r="Z133" s="31"/>
      <c r="AA133" s="31"/>
      <c r="AB133" s="31"/>
      <c r="AC133" s="31"/>
      <c r="AD133" s="31"/>
      <c r="AE133" s="31"/>
      <c r="AR133" s="179" t="s">
        <v>80</v>
      </c>
      <c r="AT133" s="179" t="s">
        <v>260</v>
      </c>
      <c r="AU133" s="179" t="s">
        <v>80</v>
      </c>
      <c r="AY133" s="14" t="s">
        <v>185</v>
      </c>
      <c r="BE133" s="180">
        <f>IF(N133="základní",J133,0)</f>
        <v>0</v>
      </c>
      <c r="BF133" s="180">
        <f>IF(N133="snížená",J133,0)</f>
        <v>0</v>
      </c>
      <c r="BG133" s="180">
        <f>IF(N133="zákl. přenesená",J133,0)</f>
        <v>0</v>
      </c>
      <c r="BH133" s="180">
        <f>IF(N133="sníž. přenesená",J133,0)</f>
        <v>0</v>
      </c>
      <c r="BI133" s="180">
        <f>IF(N133="nulová",J133,0)</f>
        <v>0</v>
      </c>
      <c r="BJ133" s="14" t="s">
        <v>80</v>
      </c>
      <c r="BK133" s="180">
        <f>ROUND(I133*H133,2)</f>
        <v>0</v>
      </c>
      <c r="BL133" s="14" t="s">
        <v>80</v>
      </c>
      <c r="BM133" s="179" t="s">
        <v>1405</v>
      </c>
    </row>
    <row r="134" spans="1:65" s="2" customFormat="1" ht="29.25">
      <c r="A134" s="31"/>
      <c r="B134" s="32"/>
      <c r="C134" s="33"/>
      <c r="D134" s="181" t="s">
        <v>188</v>
      </c>
      <c r="E134" s="33"/>
      <c r="F134" s="182" t="s">
        <v>1404</v>
      </c>
      <c r="G134" s="33"/>
      <c r="H134" s="33"/>
      <c r="I134" s="183"/>
      <c r="J134" s="33"/>
      <c r="K134" s="33"/>
      <c r="L134" s="36"/>
      <c r="M134" s="184"/>
      <c r="N134" s="185"/>
      <c r="O134" s="68"/>
      <c r="P134" s="68"/>
      <c r="Q134" s="68"/>
      <c r="R134" s="68"/>
      <c r="S134" s="68"/>
      <c r="T134" s="69"/>
      <c r="U134" s="31"/>
      <c r="V134" s="31"/>
      <c r="W134" s="31"/>
      <c r="X134" s="31"/>
      <c r="Y134" s="31"/>
      <c r="Z134" s="31"/>
      <c r="AA134" s="31"/>
      <c r="AB134" s="31"/>
      <c r="AC134" s="31"/>
      <c r="AD134" s="31"/>
      <c r="AE134" s="31"/>
      <c r="AT134" s="14" t="s">
        <v>188</v>
      </c>
      <c r="AU134" s="14" t="s">
        <v>80</v>
      </c>
    </row>
    <row r="135" spans="1:65" s="2" customFormat="1" ht="44.25" customHeight="1">
      <c r="A135" s="31"/>
      <c r="B135" s="32"/>
      <c r="C135" s="200" t="s">
        <v>214</v>
      </c>
      <c r="D135" s="200" t="s">
        <v>260</v>
      </c>
      <c r="E135" s="201" t="s">
        <v>1406</v>
      </c>
      <c r="F135" s="202" t="s">
        <v>1407</v>
      </c>
      <c r="G135" s="203" t="s">
        <v>182</v>
      </c>
      <c r="H135" s="204">
        <v>5</v>
      </c>
      <c r="I135" s="205"/>
      <c r="J135" s="206">
        <f>ROUND(I135*H135,2)</f>
        <v>0</v>
      </c>
      <c r="K135" s="202" t="s">
        <v>1</v>
      </c>
      <c r="L135" s="36"/>
      <c r="M135" s="207" t="s">
        <v>1</v>
      </c>
      <c r="N135" s="208" t="s">
        <v>38</v>
      </c>
      <c r="O135" s="68"/>
      <c r="P135" s="177">
        <f>O135*H135</f>
        <v>0</v>
      </c>
      <c r="Q135" s="177">
        <v>0</v>
      </c>
      <c r="R135" s="177">
        <f>Q135*H135</f>
        <v>0</v>
      </c>
      <c r="S135" s="177">
        <v>0</v>
      </c>
      <c r="T135" s="178">
        <f>S135*H135</f>
        <v>0</v>
      </c>
      <c r="U135" s="31"/>
      <c r="V135" s="31"/>
      <c r="W135" s="31"/>
      <c r="X135" s="31"/>
      <c r="Y135" s="31"/>
      <c r="Z135" s="31"/>
      <c r="AA135" s="31"/>
      <c r="AB135" s="31"/>
      <c r="AC135" s="31"/>
      <c r="AD135" s="31"/>
      <c r="AE135" s="31"/>
      <c r="AR135" s="179" t="s">
        <v>80</v>
      </c>
      <c r="AT135" s="179" t="s">
        <v>260</v>
      </c>
      <c r="AU135" s="179" t="s">
        <v>80</v>
      </c>
      <c r="AY135" s="14" t="s">
        <v>185</v>
      </c>
      <c r="BE135" s="180">
        <f>IF(N135="základní",J135,0)</f>
        <v>0</v>
      </c>
      <c r="BF135" s="180">
        <f>IF(N135="snížená",J135,0)</f>
        <v>0</v>
      </c>
      <c r="BG135" s="180">
        <f>IF(N135="zákl. přenesená",J135,0)</f>
        <v>0</v>
      </c>
      <c r="BH135" s="180">
        <f>IF(N135="sníž. přenesená",J135,0)</f>
        <v>0</v>
      </c>
      <c r="BI135" s="180">
        <f>IF(N135="nulová",J135,0)</f>
        <v>0</v>
      </c>
      <c r="BJ135" s="14" t="s">
        <v>80</v>
      </c>
      <c r="BK135" s="180">
        <f>ROUND(I135*H135,2)</f>
        <v>0</v>
      </c>
      <c r="BL135" s="14" t="s">
        <v>80</v>
      </c>
      <c r="BM135" s="179" t="s">
        <v>1408</v>
      </c>
    </row>
    <row r="136" spans="1:65" s="2" customFormat="1" ht="29.25">
      <c r="A136" s="31"/>
      <c r="B136" s="32"/>
      <c r="C136" s="33"/>
      <c r="D136" s="181" t="s">
        <v>188</v>
      </c>
      <c r="E136" s="33"/>
      <c r="F136" s="182" t="s">
        <v>1407</v>
      </c>
      <c r="G136" s="33"/>
      <c r="H136" s="33"/>
      <c r="I136" s="183"/>
      <c r="J136" s="33"/>
      <c r="K136" s="33"/>
      <c r="L136" s="36"/>
      <c r="M136" s="184"/>
      <c r="N136" s="185"/>
      <c r="O136" s="68"/>
      <c r="P136" s="68"/>
      <c r="Q136" s="68"/>
      <c r="R136" s="68"/>
      <c r="S136" s="68"/>
      <c r="T136" s="69"/>
      <c r="U136" s="31"/>
      <c r="V136" s="31"/>
      <c r="W136" s="31"/>
      <c r="X136" s="31"/>
      <c r="Y136" s="31"/>
      <c r="Z136" s="31"/>
      <c r="AA136" s="31"/>
      <c r="AB136" s="31"/>
      <c r="AC136" s="31"/>
      <c r="AD136" s="31"/>
      <c r="AE136" s="31"/>
      <c r="AT136" s="14" t="s">
        <v>188</v>
      </c>
      <c r="AU136" s="14" t="s">
        <v>80</v>
      </c>
    </row>
    <row r="137" spans="1:65" s="2" customFormat="1" ht="44.25" customHeight="1">
      <c r="A137" s="31"/>
      <c r="B137" s="32"/>
      <c r="C137" s="200" t="s">
        <v>218</v>
      </c>
      <c r="D137" s="200" t="s">
        <v>260</v>
      </c>
      <c r="E137" s="201" t="s">
        <v>1409</v>
      </c>
      <c r="F137" s="202" t="s">
        <v>1410</v>
      </c>
      <c r="G137" s="203" t="s">
        <v>182</v>
      </c>
      <c r="H137" s="204">
        <v>2</v>
      </c>
      <c r="I137" s="205"/>
      <c r="J137" s="206">
        <f>ROUND(I137*H137,2)</f>
        <v>0</v>
      </c>
      <c r="K137" s="202" t="s">
        <v>1</v>
      </c>
      <c r="L137" s="36"/>
      <c r="M137" s="207" t="s">
        <v>1</v>
      </c>
      <c r="N137" s="208" t="s">
        <v>38</v>
      </c>
      <c r="O137" s="68"/>
      <c r="P137" s="177">
        <f>O137*H137</f>
        <v>0</v>
      </c>
      <c r="Q137" s="177">
        <v>0</v>
      </c>
      <c r="R137" s="177">
        <f>Q137*H137</f>
        <v>0</v>
      </c>
      <c r="S137" s="177">
        <v>0</v>
      </c>
      <c r="T137" s="178">
        <f>S137*H137</f>
        <v>0</v>
      </c>
      <c r="U137" s="31"/>
      <c r="V137" s="31"/>
      <c r="W137" s="31"/>
      <c r="X137" s="31"/>
      <c r="Y137" s="31"/>
      <c r="Z137" s="31"/>
      <c r="AA137" s="31"/>
      <c r="AB137" s="31"/>
      <c r="AC137" s="31"/>
      <c r="AD137" s="31"/>
      <c r="AE137" s="31"/>
      <c r="AR137" s="179" t="s">
        <v>80</v>
      </c>
      <c r="AT137" s="179" t="s">
        <v>260</v>
      </c>
      <c r="AU137" s="179" t="s">
        <v>80</v>
      </c>
      <c r="AY137" s="14" t="s">
        <v>185</v>
      </c>
      <c r="BE137" s="180">
        <f>IF(N137="základní",J137,0)</f>
        <v>0</v>
      </c>
      <c r="BF137" s="180">
        <f>IF(N137="snížená",J137,0)</f>
        <v>0</v>
      </c>
      <c r="BG137" s="180">
        <f>IF(N137="zákl. přenesená",J137,0)</f>
        <v>0</v>
      </c>
      <c r="BH137" s="180">
        <f>IF(N137="sníž. přenesená",J137,0)</f>
        <v>0</v>
      </c>
      <c r="BI137" s="180">
        <f>IF(N137="nulová",J137,0)</f>
        <v>0</v>
      </c>
      <c r="BJ137" s="14" t="s">
        <v>80</v>
      </c>
      <c r="BK137" s="180">
        <f>ROUND(I137*H137,2)</f>
        <v>0</v>
      </c>
      <c r="BL137" s="14" t="s">
        <v>80</v>
      </c>
      <c r="BM137" s="179" t="s">
        <v>1411</v>
      </c>
    </row>
    <row r="138" spans="1:65" s="2" customFormat="1" ht="29.25">
      <c r="A138" s="31"/>
      <c r="B138" s="32"/>
      <c r="C138" s="33"/>
      <c r="D138" s="181" t="s">
        <v>188</v>
      </c>
      <c r="E138" s="33"/>
      <c r="F138" s="182" t="s">
        <v>1410</v>
      </c>
      <c r="G138" s="33"/>
      <c r="H138" s="33"/>
      <c r="I138" s="183"/>
      <c r="J138" s="33"/>
      <c r="K138" s="33"/>
      <c r="L138" s="36"/>
      <c r="M138" s="184"/>
      <c r="N138" s="185"/>
      <c r="O138" s="68"/>
      <c r="P138" s="68"/>
      <c r="Q138" s="68"/>
      <c r="R138" s="68"/>
      <c r="S138" s="68"/>
      <c r="T138" s="69"/>
      <c r="U138" s="31"/>
      <c r="V138" s="31"/>
      <c r="W138" s="31"/>
      <c r="X138" s="31"/>
      <c r="Y138" s="31"/>
      <c r="Z138" s="31"/>
      <c r="AA138" s="31"/>
      <c r="AB138" s="31"/>
      <c r="AC138" s="31"/>
      <c r="AD138" s="31"/>
      <c r="AE138" s="31"/>
      <c r="AT138" s="14" t="s">
        <v>188</v>
      </c>
      <c r="AU138" s="14" t="s">
        <v>80</v>
      </c>
    </row>
    <row r="139" spans="1:65" s="2" customFormat="1" ht="24">
      <c r="A139" s="31"/>
      <c r="B139" s="32"/>
      <c r="C139" s="200" t="s">
        <v>222</v>
      </c>
      <c r="D139" s="200" t="s">
        <v>260</v>
      </c>
      <c r="E139" s="201" t="s">
        <v>1412</v>
      </c>
      <c r="F139" s="202" t="s">
        <v>1413</v>
      </c>
      <c r="G139" s="203" t="s">
        <v>182</v>
      </c>
      <c r="H139" s="204">
        <v>4</v>
      </c>
      <c r="I139" s="205"/>
      <c r="J139" s="206">
        <f>ROUND(I139*H139,2)</f>
        <v>0</v>
      </c>
      <c r="K139" s="202" t="s">
        <v>1</v>
      </c>
      <c r="L139" s="36"/>
      <c r="M139" s="207" t="s">
        <v>1</v>
      </c>
      <c r="N139" s="208" t="s">
        <v>38</v>
      </c>
      <c r="O139" s="68"/>
      <c r="P139" s="177">
        <f>O139*H139</f>
        <v>0</v>
      </c>
      <c r="Q139" s="177">
        <v>0</v>
      </c>
      <c r="R139" s="177">
        <f>Q139*H139</f>
        <v>0</v>
      </c>
      <c r="S139" s="177">
        <v>0</v>
      </c>
      <c r="T139" s="178">
        <f>S139*H139</f>
        <v>0</v>
      </c>
      <c r="U139" s="31"/>
      <c r="V139" s="31"/>
      <c r="W139" s="31"/>
      <c r="X139" s="31"/>
      <c r="Y139" s="31"/>
      <c r="Z139" s="31"/>
      <c r="AA139" s="31"/>
      <c r="AB139" s="31"/>
      <c r="AC139" s="31"/>
      <c r="AD139" s="31"/>
      <c r="AE139" s="31"/>
      <c r="AR139" s="179" t="s">
        <v>80</v>
      </c>
      <c r="AT139" s="179" t="s">
        <v>260</v>
      </c>
      <c r="AU139" s="179" t="s">
        <v>80</v>
      </c>
      <c r="AY139" s="14" t="s">
        <v>185</v>
      </c>
      <c r="BE139" s="180">
        <f>IF(N139="základní",J139,0)</f>
        <v>0</v>
      </c>
      <c r="BF139" s="180">
        <f>IF(N139="snížená",J139,0)</f>
        <v>0</v>
      </c>
      <c r="BG139" s="180">
        <f>IF(N139="zákl. přenesená",J139,0)</f>
        <v>0</v>
      </c>
      <c r="BH139" s="180">
        <f>IF(N139="sníž. přenesená",J139,0)</f>
        <v>0</v>
      </c>
      <c r="BI139" s="180">
        <f>IF(N139="nulová",J139,0)</f>
        <v>0</v>
      </c>
      <c r="BJ139" s="14" t="s">
        <v>80</v>
      </c>
      <c r="BK139" s="180">
        <f>ROUND(I139*H139,2)</f>
        <v>0</v>
      </c>
      <c r="BL139" s="14" t="s">
        <v>80</v>
      </c>
      <c r="BM139" s="179" t="s">
        <v>1414</v>
      </c>
    </row>
    <row r="140" spans="1:65" s="2" customFormat="1" ht="11.25">
      <c r="A140" s="31"/>
      <c r="B140" s="32"/>
      <c r="C140" s="33"/>
      <c r="D140" s="181" t="s">
        <v>188</v>
      </c>
      <c r="E140" s="33"/>
      <c r="F140" s="182" t="s">
        <v>1413</v>
      </c>
      <c r="G140" s="33"/>
      <c r="H140" s="33"/>
      <c r="I140" s="183"/>
      <c r="J140" s="33"/>
      <c r="K140" s="33"/>
      <c r="L140" s="36"/>
      <c r="M140" s="184"/>
      <c r="N140" s="185"/>
      <c r="O140" s="68"/>
      <c r="P140" s="68"/>
      <c r="Q140" s="68"/>
      <c r="R140" s="68"/>
      <c r="S140" s="68"/>
      <c r="T140" s="69"/>
      <c r="U140" s="31"/>
      <c r="V140" s="31"/>
      <c r="W140" s="31"/>
      <c r="X140" s="31"/>
      <c r="Y140" s="31"/>
      <c r="Z140" s="31"/>
      <c r="AA140" s="31"/>
      <c r="AB140" s="31"/>
      <c r="AC140" s="31"/>
      <c r="AD140" s="31"/>
      <c r="AE140" s="31"/>
      <c r="AT140" s="14" t="s">
        <v>188</v>
      </c>
      <c r="AU140" s="14" t="s">
        <v>80</v>
      </c>
    </row>
    <row r="141" spans="1:65" s="2" customFormat="1" ht="36">
      <c r="A141" s="31"/>
      <c r="B141" s="32"/>
      <c r="C141" s="200" t="s">
        <v>226</v>
      </c>
      <c r="D141" s="200" t="s">
        <v>260</v>
      </c>
      <c r="E141" s="201" t="s">
        <v>1415</v>
      </c>
      <c r="F141" s="202" t="s">
        <v>1416</v>
      </c>
      <c r="G141" s="203" t="s">
        <v>182</v>
      </c>
      <c r="H141" s="204">
        <v>1</v>
      </c>
      <c r="I141" s="205"/>
      <c r="J141" s="206">
        <f>ROUND(I141*H141,2)</f>
        <v>0</v>
      </c>
      <c r="K141" s="202" t="s">
        <v>1</v>
      </c>
      <c r="L141" s="36"/>
      <c r="M141" s="207" t="s">
        <v>1</v>
      </c>
      <c r="N141" s="208" t="s">
        <v>38</v>
      </c>
      <c r="O141" s="68"/>
      <c r="P141" s="177">
        <f>O141*H141</f>
        <v>0</v>
      </c>
      <c r="Q141" s="177">
        <v>0</v>
      </c>
      <c r="R141" s="177">
        <f>Q141*H141</f>
        <v>0</v>
      </c>
      <c r="S141" s="177">
        <v>0</v>
      </c>
      <c r="T141" s="178">
        <f>S141*H141</f>
        <v>0</v>
      </c>
      <c r="U141" s="31"/>
      <c r="V141" s="31"/>
      <c r="W141" s="31"/>
      <c r="X141" s="31"/>
      <c r="Y141" s="31"/>
      <c r="Z141" s="31"/>
      <c r="AA141" s="31"/>
      <c r="AB141" s="31"/>
      <c r="AC141" s="31"/>
      <c r="AD141" s="31"/>
      <c r="AE141" s="31"/>
      <c r="AR141" s="179" t="s">
        <v>80</v>
      </c>
      <c r="AT141" s="179" t="s">
        <v>260</v>
      </c>
      <c r="AU141" s="179" t="s">
        <v>80</v>
      </c>
      <c r="AY141" s="14" t="s">
        <v>185</v>
      </c>
      <c r="BE141" s="180">
        <f>IF(N141="základní",J141,0)</f>
        <v>0</v>
      </c>
      <c r="BF141" s="180">
        <f>IF(N141="snížená",J141,0)</f>
        <v>0</v>
      </c>
      <c r="BG141" s="180">
        <f>IF(N141="zákl. přenesená",J141,0)</f>
        <v>0</v>
      </c>
      <c r="BH141" s="180">
        <f>IF(N141="sníž. přenesená",J141,0)</f>
        <v>0</v>
      </c>
      <c r="BI141" s="180">
        <f>IF(N141="nulová",J141,0)</f>
        <v>0</v>
      </c>
      <c r="BJ141" s="14" t="s">
        <v>80</v>
      </c>
      <c r="BK141" s="180">
        <f>ROUND(I141*H141,2)</f>
        <v>0</v>
      </c>
      <c r="BL141" s="14" t="s">
        <v>80</v>
      </c>
      <c r="BM141" s="179" t="s">
        <v>1417</v>
      </c>
    </row>
    <row r="142" spans="1:65" s="2" customFormat="1" ht="19.5">
      <c r="A142" s="31"/>
      <c r="B142" s="32"/>
      <c r="C142" s="33"/>
      <c r="D142" s="181" t="s">
        <v>188</v>
      </c>
      <c r="E142" s="33"/>
      <c r="F142" s="182" t="s">
        <v>1416</v>
      </c>
      <c r="G142" s="33"/>
      <c r="H142" s="33"/>
      <c r="I142" s="183"/>
      <c r="J142" s="33"/>
      <c r="K142" s="33"/>
      <c r="L142" s="36"/>
      <c r="M142" s="184"/>
      <c r="N142" s="185"/>
      <c r="O142" s="68"/>
      <c r="P142" s="68"/>
      <c r="Q142" s="68"/>
      <c r="R142" s="68"/>
      <c r="S142" s="68"/>
      <c r="T142" s="69"/>
      <c r="U142" s="31"/>
      <c r="V142" s="31"/>
      <c r="W142" s="31"/>
      <c r="X142" s="31"/>
      <c r="Y142" s="31"/>
      <c r="Z142" s="31"/>
      <c r="AA142" s="31"/>
      <c r="AB142" s="31"/>
      <c r="AC142" s="31"/>
      <c r="AD142" s="31"/>
      <c r="AE142" s="31"/>
      <c r="AT142" s="14" t="s">
        <v>188</v>
      </c>
      <c r="AU142" s="14" t="s">
        <v>80</v>
      </c>
    </row>
    <row r="143" spans="1:65" s="2" customFormat="1" ht="33" customHeight="1">
      <c r="A143" s="31"/>
      <c r="B143" s="32"/>
      <c r="C143" s="200" t="s">
        <v>230</v>
      </c>
      <c r="D143" s="200" t="s">
        <v>260</v>
      </c>
      <c r="E143" s="201" t="s">
        <v>1418</v>
      </c>
      <c r="F143" s="202" t="s">
        <v>1419</v>
      </c>
      <c r="G143" s="203" t="s">
        <v>182</v>
      </c>
      <c r="H143" s="204">
        <v>1</v>
      </c>
      <c r="I143" s="205"/>
      <c r="J143" s="206">
        <f>ROUND(I143*H143,2)</f>
        <v>0</v>
      </c>
      <c r="K143" s="202" t="s">
        <v>1</v>
      </c>
      <c r="L143" s="36"/>
      <c r="M143" s="207" t="s">
        <v>1</v>
      </c>
      <c r="N143" s="208" t="s">
        <v>38</v>
      </c>
      <c r="O143" s="68"/>
      <c r="P143" s="177">
        <f>O143*H143</f>
        <v>0</v>
      </c>
      <c r="Q143" s="177">
        <v>0</v>
      </c>
      <c r="R143" s="177">
        <f>Q143*H143</f>
        <v>0</v>
      </c>
      <c r="S143" s="177">
        <v>0</v>
      </c>
      <c r="T143" s="178">
        <f>S143*H143</f>
        <v>0</v>
      </c>
      <c r="U143" s="31"/>
      <c r="V143" s="31"/>
      <c r="W143" s="31"/>
      <c r="X143" s="31"/>
      <c r="Y143" s="31"/>
      <c r="Z143" s="31"/>
      <c r="AA143" s="31"/>
      <c r="AB143" s="31"/>
      <c r="AC143" s="31"/>
      <c r="AD143" s="31"/>
      <c r="AE143" s="31"/>
      <c r="AR143" s="179" t="s">
        <v>80</v>
      </c>
      <c r="AT143" s="179" t="s">
        <v>260</v>
      </c>
      <c r="AU143" s="179" t="s">
        <v>80</v>
      </c>
      <c r="AY143" s="14" t="s">
        <v>185</v>
      </c>
      <c r="BE143" s="180">
        <f>IF(N143="základní",J143,0)</f>
        <v>0</v>
      </c>
      <c r="BF143" s="180">
        <f>IF(N143="snížená",J143,0)</f>
        <v>0</v>
      </c>
      <c r="BG143" s="180">
        <f>IF(N143="zákl. přenesená",J143,0)</f>
        <v>0</v>
      </c>
      <c r="BH143" s="180">
        <f>IF(N143="sníž. přenesená",J143,0)</f>
        <v>0</v>
      </c>
      <c r="BI143" s="180">
        <f>IF(N143="nulová",J143,0)</f>
        <v>0</v>
      </c>
      <c r="BJ143" s="14" t="s">
        <v>80</v>
      </c>
      <c r="BK143" s="180">
        <f>ROUND(I143*H143,2)</f>
        <v>0</v>
      </c>
      <c r="BL143" s="14" t="s">
        <v>80</v>
      </c>
      <c r="BM143" s="179" t="s">
        <v>1420</v>
      </c>
    </row>
    <row r="144" spans="1:65" s="2" customFormat="1" ht="19.5">
      <c r="A144" s="31"/>
      <c r="B144" s="32"/>
      <c r="C144" s="33"/>
      <c r="D144" s="181" t="s">
        <v>188</v>
      </c>
      <c r="E144" s="33"/>
      <c r="F144" s="182" t="s">
        <v>1419</v>
      </c>
      <c r="G144" s="33"/>
      <c r="H144" s="33"/>
      <c r="I144" s="183"/>
      <c r="J144" s="33"/>
      <c r="K144" s="33"/>
      <c r="L144" s="36"/>
      <c r="M144" s="184"/>
      <c r="N144" s="185"/>
      <c r="O144" s="68"/>
      <c r="P144" s="68"/>
      <c r="Q144" s="68"/>
      <c r="R144" s="68"/>
      <c r="S144" s="68"/>
      <c r="T144" s="69"/>
      <c r="U144" s="31"/>
      <c r="V144" s="31"/>
      <c r="W144" s="31"/>
      <c r="X144" s="31"/>
      <c r="Y144" s="31"/>
      <c r="Z144" s="31"/>
      <c r="AA144" s="31"/>
      <c r="AB144" s="31"/>
      <c r="AC144" s="31"/>
      <c r="AD144" s="31"/>
      <c r="AE144" s="31"/>
      <c r="AT144" s="14" t="s">
        <v>188</v>
      </c>
      <c r="AU144" s="14" t="s">
        <v>80</v>
      </c>
    </row>
    <row r="145" spans="1:65" s="2" customFormat="1" ht="66.75" customHeight="1">
      <c r="A145" s="31"/>
      <c r="B145" s="32"/>
      <c r="C145" s="200" t="s">
        <v>245</v>
      </c>
      <c r="D145" s="200" t="s">
        <v>260</v>
      </c>
      <c r="E145" s="201" t="s">
        <v>1421</v>
      </c>
      <c r="F145" s="202" t="s">
        <v>1422</v>
      </c>
      <c r="G145" s="203" t="s">
        <v>182</v>
      </c>
      <c r="H145" s="204">
        <v>1</v>
      </c>
      <c r="I145" s="205"/>
      <c r="J145" s="206">
        <f>ROUND(I145*H145,2)</f>
        <v>0</v>
      </c>
      <c r="K145" s="202" t="s">
        <v>1</v>
      </c>
      <c r="L145" s="36"/>
      <c r="M145" s="207" t="s">
        <v>1</v>
      </c>
      <c r="N145" s="208" t="s">
        <v>38</v>
      </c>
      <c r="O145" s="68"/>
      <c r="P145" s="177">
        <f>O145*H145</f>
        <v>0</v>
      </c>
      <c r="Q145" s="177">
        <v>0</v>
      </c>
      <c r="R145" s="177">
        <f>Q145*H145</f>
        <v>0</v>
      </c>
      <c r="S145" s="177">
        <v>0</v>
      </c>
      <c r="T145" s="178">
        <f>S145*H145</f>
        <v>0</v>
      </c>
      <c r="U145" s="31"/>
      <c r="V145" s="31"/>
      <c r="W145" s="31"/>
      <c r="X145" s="31"/>
      <c r="Y145" s="31"/>
      <c r="Z145" s="31"/>
      <c r="AA145" s="31"/>
      <c r="AB145" s="31"/>
      <c r="AC145" s="31"/>
      <c r="AD145" s="31"/>
      <c r="AE145" s="31"/>
      <c r="AR145" s="179" t="s">
        <v>80</v>
      </c>
      <c r="AT145" s="179" t="s">
        <v>260</v>
      </c>
      <c r="AU145" s="179" t="s">
        <v>80</v>
      </c>
      <c r="AY145" s="14" t="s">
        <v>185</v>
      </c>
      <c r="BE145" s="180">
        <f>IF(N145="základní",J145,0)</f>
        <v>0</v>
      </c>
      <c r="BF145" s="180">
        <f>IF(N145="snížená",J145,0)</f>
        <v>0</v>
      </c>
      <c r="BG145" s="180">
        <f>IF(N145="zákl. přenesená",J145,0)</f>
        <v>0</v>
      </c>
      <c r="BH145" s="180">
        <f>IF(N145="sníž. přenesená",J145,0)</f>
        <v>0</v>
      </c>
      <c r="BI145" s="180">
        <f>IF(N145="nulová",J145,0)</f>
        <v>0</v>
      </c>
      <c r="BJ145" s="14" t="s">
        <v>80</v>
      </c>
      <c r="BK145" s="180">
        <f>ROUND(I145*H145,2)</f>
        <v>0</v>
      </c>
      <c r="BL145" s="14" t="s">
        <v>80</v>
      </c>
      <c r="BM145" s="179" t="s">
        <v>1423</v>
      </c>
    </row>
    <row r="146" spans="1:65" s="2" customFormat="1" ht="58.5">
      <c r="A146" s="31"/>
      <c r="B146" s="32"/>
      <c r="C146" s="33"/>
      <c r="D146" s="181" t="s">
        <v>188</v>
      </c>
      <c r="E146" s="33"/>
      <c r="F146" s="182" t="s">
        <v>1424</v>
      </c>
      <c r="G146" s="33"/>
      <c r="H146" s="33"/>
      <c r="I146" s="183"/>
      <c r="J146" s="33"/>
      <c r="K146" s="33"/>
      <c r="L146" s="36"/>
      <c r="M146" s="184"/>
      <c r="N146" s="185"/>
      <c r="O146" s="68"/>
      <c r="P146" s="68"/>
      <c r="Q146" s="68"/>
      <c r="R146" s="68"/>
      <c r="S146" s="68"/>
      <c r="T146" s="69"/>
      <c r="U146" s="31"/>
      <c r="V146" s="31"/>
      <c r="W146" s="31"/>
      <c r="X146" s="31"/>
      <c r="Y146" s="31"/>
      <c r="Z146" s="31"/>
      <c r="AA146" s="31"/>
      <c r="AB146" s="31"/>
      <c r="AC146" s="31"/>
      <c r="AD146" s="31"/>
      <c r="AE146" s="31"/>
      <c r="AT146" s="14" t="s">
        <v>188</v>
      </c>
      <c r="AU146" s="14" t="s">
        <v>80</v>
      </c>
    </row>
    <row r="147" spans="1:65" s="2" customFormat="1" ht="44.25" customHeight="1">
      <c r="A147" s="31"/>
      <c r="B147" s="32"/>
      <c r="C147" s="200" t="s">
        <v>253</v>
      </c>
      <c r="D147" s="200" t="s">
        <v>260</v>
      </c>
      <c r="E147" s="201" t="s">
        <v>1425</v>
      </c>
      <c r="F147" s="202" t="s">
        <v>1426</v>
      </c>
      <c r="G147" s="203" t="s">
        <v>182</v>
      </c>
      <c r="H147" s="204">
        <v>1</v>
      </c>
      <c r="I147" s="205"/>
      <c r="J147" s="206">
        <f>ROUND(I147*H147,2)</f>
        <v>0</v>
      </c>
      <c r="K147" s="202" t="s">
        <v>1</v>
      </c>
      <c r="L147" s="36"/>
      <c r="M147" s="207" t="s">
        <v>1</v>
      </c>
      <c r="N147" s="208" t="s">
        <v>38</v>
      </c>
      <c r="O147" s="68"/>
      <c r="P147" s="177">
        <f>O147*H147</f>
        <v>0</v>
      </c>
      <c r="Q147" s="177">
        <v>0</v>
      </c>
      <c r="R147" s="177">
        <f>Q147*H147</f>
        <v>0</v>
      </c>
      <c r="S147" s="177">
        <v>0</v>
      </c>
      <c r="T147" s="178">
        <f>S147*H147</f>
        <v>0</v>
      </c>
      <c r="U147" s="31"/>
      <c r="V147" s="31"/>
      <c r="W147" s="31"/>
      <c r="X147" s="31"/>
      <c r="Y147" s="31"/>
      <c r="Z147" s="31"/>
      <c r="AA147" s="31"/>
      <c r="AB147" s="31"/>
      <c r="AC147" s="31"/>
      <c r="AD147" s="31"/>
      <c r="AE147" s="31"/>
      <c r="AR147" s="179" t="s">
        <v>80</v>
      </c>
      <c r="AT147" s="179" t="s">
        <v>260</v>
      </c>
      <c r="AU147" s="179" t="s">
        <v>80</v>
      </c>
      <c r="AY147" s="14" t="s">
        <v>185</v>
      </c>
      <c r="BE147" s="180">
        <f>IF(N147="základní",J147,0)</f>
        <v>0</v>
      </c>
      <c r="BF147" s="180">
        <f>IF(N147="snížená",J147,0)</f>
        <v>0</v>
      </c>
      <c r="BG147" s="180">
        <f>IF(N147="zákl. přenesená",J147,0)</f>
        <v>0</v>
      </c>
      <c r="BH147" s="180">
        <f>IF(N147="sníž. přenesená",J147,0)</f>
        <v>0</v>
      </c>
      <c r="BI147" s="180">
        <f>IF(N147="nulová",J147,0)</f>
        <v>0</v>
      </c>
      <c r="BJ147" s="14" t="s">
        <v>80</v>
      </c>
      <c r="BK147" s="180">
        <f>ROUND(I147*H147,2)</f>
        <v>0</v>
      </c>
      <c r="BL147" s="14" t="s">
        <v>80</v>
      </c>
      <c r="BM147" s="179" t="s">
        <v>1427</v>
      </c>
    </row>
    <row r="148" spans="1:65" s="2" customFormat="1" ht="29.25">
      <c r="A148" s="31"/>
      <c r="B148" s="32"/>
      <c r="C148" s="33"/>
      <c r="D148" s="181" t="s">
        <v>188</v>
      </c>
      <c r="E148" s="33"/>
      <c r="F148" s="182" t="s">
        <v>1426</v>
      </c>
      <c r="G148" s="33"/>
      <c r="H148" s="33"/>
      <c r="I148" s="183"/>
      <c r="J148" s="33"/>
      <c r="K148" s="33"/>
      <c r="L148" s="36"/>
      <c r="M148" s="184"/>
      <c r="N148" s="185"/>
      <c r="O148" s="68"/>
      <c r="P148" s="68"/>
      <c r="Q148" s="68"/>
      <c r="R148" s="68"/>
      <c r="S148" s="68"/>
      <c r="T148" s="69"/>
      <c r="U148" s="31"/>
      <c r="V148" s="31"/>
      <c r="W148" s="31"/>
      <c r="X148" s="31"/>
      <c r="Y148" s="31"/>
      <c r="Z148" s="31"/>
      <c r="AA148" s="31"/>
      <c r="AB148" s="31"/>
      <c r="AC148" s="31"/>
      <c r="AD148" s="31"/>
      <c r="AE148" s="31"/>
      <c r="AT148" s="14" t="s">
        <v>188</v>
      </c>
      <c r="AU148" s="14" t="s">
        <v>80</v>
      </c>
    </row>
    <row r="149" spans="1:65" s="2" customFormat="1" ht="48">
      <c r="A149" s="31"/>
      <c r="B149" s="32"/>
      <c r="C149" s="200" t="s">
        <v>234</v>
      </c>
      <c r="D149" s="200" t="s">
        <v>260</v>
      </c>
      <c r="E149" s="201" t="s">
        <v>261</v>
      </c>
      <c r="F149" s="202" t="s">
        <v>265</v>
      </c>
      <c r="G149" s="203" t="s">
        <v>263</v>
      </c>
      <c r="H149" s="204">
        <v>65</v>
      </c>
      <c r="I149" s="205"/>
      <c r="J149" s="206">
        <f>ROUND(I149*H149,2)</f>
        <v>0</v>
      </c>
      <c r="K149" s="202" t="s">
        <v>1</v>
      </c>
      <c r="L149" s="36"/>
      <c r="M149" s="207" t="s">
        <v>1</v>
      </c>
      <c r="N149" s="208" t="s">
        <v>38</v>
      </c>
      <c r="O149" s="68"/>
      <c r="P149" s="177">
        <f>O149*H149</f>
        <v>0</v>
      </c>
      <c r="Q149" s="177">
        <v>0</v>
      </c>
      <c r="R149" s="177">
        <f>Q149*H149</f>
        <v>0</v>
      </c>
      <c r="S149" s="177">
        <v>0</v>
      </c>
      <c r="T149" s="178">
        <f>S149*H149</f>
        <v>0</v>
      </c>
      <c r="U149" s="31"/>
      <c r="V149" s="31"/>
      <c r="W149" s="31"/>
      <c r="X149" s="31"/>
      <c r="Y149" s="31"/>
      <c r="Z149" s="31"/>
      <c r="AA149" s="31"/>
      <c r="AB149" s="31"/>
      <c r="AC149" s="31"/>
      <c r="AD149" s="31"/>
      <c r="AE149" s="31"/>
      <c r="AR149" s="179" t="s">
        <v>80</v>
      </c>
      <c r="AT149" s="179" t="s">
        <v>260</v>
      </c>
      <c r="AU149" s="179" t="s">
        <v>80</v>
      </c>
      <c r="AY149" s="14" t="s">
        <v>185</v>
      </c>
      <c r="BE149" s="180">
        <f>IF(N149="základní",J149,0)</f>
        <v>0</v>
      </c>
      <c r="BF149" s="180">
        <f>IF(N149="snížená",J149,0)</f>
        <v>0</v>
      </c>
      <c r="BG149" s="180">
        <f>IF(N149="zákl. přenesená",J149,0)</f>
        <v>0</v>
      </c>
      <c r="BH149" s="180">
        <f>IF(N149="sníž. přenesená",J149,0)</f>
        <v>0</v>
      </c>
      <c r="BI149" s="180">
        <f>IF(N149="nulová",J149,0)</f>
        <v>0</v>
      </c>
      <c r="BJ149" s="14" t="s">
        <v>80</v>
      </c>
      <c r="BK149" s="180">
        <f>ROUND(I149*H149,2)</f>
        <v>0</v>
      </c>
      <c r="BL149" s="14" t="s">
        <v>80</v>
      </c>
      <c r="BM149" s="179" t="s">
        <v>1428</v>
      </c>
    </row>
    <row r="150" spans="1:65" s="2" customFormat="1" ht="29.25">
      <c r="A150" s="31"/>
      <c r="B150" s="32"/>
      <c r="C150" s="33"/>
      <c r="D150" s="181" t="s">
        <v>188</v>
      </c>
      <c r="E150" s="33"/>
      <c r="F150" s="182" t="s">
        <v>265</v>
      </c>
      <c r="G150" s="33"/>
      <c r="H150" s="33"/>
      <c r="I150" s="183"/>
      <c r="J150" s="33"/>
      <c r="K150" s="33"/>
      <c r="L150" s="36"/>
      <c r="M150" s="184"/>
      <c r="N150" s="185"/>
      <c r="O150" s="68"/>
      <c r="P150" s="68"/>
      <c r="Q150" s="68"/>
      <c r="R150" s="68"/>
      <c r="S150" s="68"/>
      <c r="T150" s="69"/>
      <c r="U150" s="31"/>
      <c r="V150" s="31"/>
      <c r="W150" s="31"/>
      <c r="X150" s="31"/>
      <c r="Y150" s="31"/>
      <c r="Z150" s="31"/>
      <c r="AA150" s="31"/>
      <c r="AB150" s="31"/>
      <c r="AC150" s="31"/>
      <c r="AD150" s="31"/>
      <c r="AE150" s="31"/>
      <c r="AT150" s="14" t="s">
        <v>188</v>
      </c>
      <c r="AU150" s="14" t="s">
        <v>80</v>
      </c>
    </row>
    <row r="151" spans="1:65" s="2" customFormat="1" ht="72">
      <c r="A151" s="31"/>
      <c r="B151" s="32"/>
      <c r="C151" s="200" t="s">
        <v>8</v>
      </c>
      <c r="D151" s="200" t="s">
        <v>260</v>
      </c>
      <c r="E151" s="201" t="s">
        <v>1429</v>
      </c>
      <c r="F151" s="202" t="s">
        <v>1430</v>
      </c>
      <c r="G151" s="203" t="s">
        <v>263</v>
      </c>
      <c r="H151" s="204">
        <v>65</v>
      </c>
      <c r="I151" s="205"/>
      <c r="J151" s="206">
        <f>ROUND(I151*H151,2)</f>
        <v>0</v>
      </c>
      <c r="K151" s="202" t="s">
        <v>1</v>
      </c>
      <c r="L151" s="36"/>
      <c r="M151" s="207" t="s">
        <v>1</v>
      </c>
      <c r="N151" s="208" t="s">
        <v>38</v>
      </c>
      <c r="O151" s="68"/>
      <c r="P151" s="177">
        <f>O151*H151</f>
        <v>0</v>
      </c>
      <c r="Q151" s="177">
        <v>0</v>
      </c>
      <c r="R151" s="177">
        <f>Q151*H151</f>
        <v>0</v>
      </c>
      <c r="S151" s="177">
        <v>0</v>
      </c>
      <c r="T151" s="178">
        <f>S151*H151</f>
        <v>0</v>
      </c>
      <c r="U151" s="31"/>
      <c r="V151" s="31"/>
      <c r="W151" s="31"/>
      <c r="X151" s="31"/>
      <c r="Y151" s="31"/>
      <c r="Z151" s="31"/>
      <c r="AA151" s="31"/>
      <c r="AB151" s="31"/>
      <c r="AC151" s="31"/>
      <c r="AD151" s="31"/>
      <c r="AE151" s="31"/>
      <c r="AR151" s="179" t="s">
        <v>80</v>
      </c>
      <c r="AT151" s="179" t="s">
        <v>260</v>
      </c>
      <c r="AU151" s="179" t="s">
        <v>80</v>
      </c>
      <c r="AY151" s="14" t="s">
        <v>185</v>
      </c>
      <c r="BE151" s="180">
        <f>IF(N151="základní",J151,0)</f>
        <v>0</v>
      </c>
      <c r="BF151" s="180">
        <f>IF(N151="snížená",J151,0)</f>
        <v>0</v>
      </c>
      <c r="BG151" s="180">
        <f>IF(N151="zákl. přenesená",J151,0)</f>
        <v>0</v>
      </c>
      <c r="BH151" s="180">
        <f>IF(N151="sníž. přenesená",J151,0)</f>
        <v>0</v>
      </c>
      <c r="BI151" s="180">
        <f>IF(N151="nulová",J151,0)</f>
        <v>0</v>
      </c>
      <c r="BJ151" s="14" t="s">
        <v>80</v>
      </c>
      <c r="BK151" s="180">
        <f>ROUND(I151*H151,2)</f>
        <v>0</v>
      </c>
      <c r="BL151" s="14" t="s">
        <v>80</v>
      </c>
      <c r="BM151" s="179" t="s">
        <v>1431</v>
      </c>
    </row>
    <row r="152" spans="1:65" s="2" customFormat="1" ht="48.75">
      <c r="A152" s="31"/>
      <c r="B152" s="32"/>
      <c r="C152" s="33"/>
      <c r="D152" s="181" t="s">
        <v>188</v>
      </c>
      <c r="E152" s="33"/>
      <c r="F152" s="182" t="s">
        <v>1432</v>
      </c>
      <c r="G152" s="33"/>
      <c r="H152" s="33"/>
      <c r="I152" s="183"/>
      <c r="J152" s="33"/>
      <c r="K152" s="33"/>
      <c r="L152" s="36"/>
      <c r="M152" s="184"/>
      <c r="N152" s="185"/>
      <c r="O152" s="68"/>
      <c r="P152" s="68"/>
      <c r="Q152" s="68"/>
      <c r="R152" s="68"/>
      <c r="S152" s="68"/>
      <c r="T152" s="69"/>
      <c r="U152" s="31"/>
      <c r="V152" s="31"/>
      <c r="W152" s="31"/>
      <c r="X152" s="31"/>
      <c r="Y152" s="31"/>
      <c r="Z152" s="31"/>
      <c r="AA152" s="31"/>
      <c r="AB152" s="31"/>
      <c r="AC152" s="31"/>
      <c r="AD152" s="31"/>
      <c r="AE152" s="31"/>
      <c r="AT152" s="14" t="s">
        <v>188</v>
      </c>
      <c r="AU152" s="14" t="s">
        <v>80</v>
      </c>
    </row>
    <row r="153" spans="1:65" s="2" customFormat="1" ht="44.25" customHeight="1">
      <c r="A153" s="31"/>
      <c r="B153" s="32"/>
      <c r="C153" s="200" t="s">
        <v>241</v>
      </c>
      <c r="D153" s="200" t="s">
        <v>260</v>
      </c>
      <c r="E153" s="201" t="s">
        <v>1433</v>
      </c>
      <c r="F153" s="202" t="s">
        <v>1434</v>
      </c>
      <c r="G153" s="203" t="s">
        <v>263</v>
      </c>
      <c r="H153" s="204">
        <v>32</v>
      </c>
      <c r="I153" s="205"/>
      <c r="J153" s="206">
        <f>ROUND(I153*H153,2)</f>
        <v>0</v>
      </c>
      <c r="K153" s="202" t="s">
        <v>1</v>
      </c>
      <c r="L153" s="36"/>
      <c r="M153" s="207" t="s">
        <v>1</v>
      </c>
      <c r="N153" s="208" t="s">
        <v>38</v>
      </c>
      <c r="O153" s="68"/>
      <c r="P153" s="177">
        <f>O153*H153</f>
        <v>0</v>
      </c>
      <c r="Q153" s="177">
        <v>0</v>
      </c>
      <c r="R153" s="177">
        <f>Q153*H153</f>
        <v>0</v>
      </c>
      <c r="S153" s="177">
        <v>0</v>
      </c>
      <c r="T153" s="178">
        <f>S153*H153</f>
        <v>0</v>
      </c>
      <c r="U153" s="31"/>
      <c r="V153" s="31"/>
      <c r="W153" s="31"/>
      <c r="X153" s="31"/>
      <c r="Y153" s="31"/>
      <c r="Z153" s="31"/>
      <c r="AA153" s="31"/>
      <c r="AB153" s="31"/>
      <c r="AC153" s="31"/>
      <c r="AD153" s="31"/>
      <c r="AE153" s="31"/>
      <c r="AR153" s="179" t="s">
        <v>80</v>
      </c>
      <c r="AT153" s="179" t="s">
        <v>260</v>
      </c>
      <c r="AU153" s="179" t="s">
        <v>80</v>
      </c>
      <c r="AY153" s="14" t="s">
        <v>185</v>
      </c>
      <c r="BE153" s="180">
        <f>IF(N153="základní",J153,0)</f>
        <v>0</v>
      </c>
      <c r="BF153" s="180">
        <f>IF(N153="snížená",J153,0)</f>
        <v>0</v>
      </c>
      <c r="BG153" s="180">
        <f>IF(N153="zákl. přenesená",J153,0)</f>
        <v>0</v>
      </c>
      <c r="BH153" s="180">
        <f>IF(N153="sníž. přenesená",J153,0)</f>
        <v>0</v>
      </c>
      <c r="BI153" s="180">
        <f>IF(N153="nulová",J153,0)</f>
        <v>0</v>
      </c>
      <c r="BJ153" s="14" t="s">
        <v>80</v>
      </c>
      <c r="BK153" s="180">
        <f>ROUND(I153*H153,2)</f>
        <v>0</v>
      </c>
      <c r="BL153" s="14" t="s">
        <v>80</v>
      </c>
      <c r="BM153" s="179" t="s">
        <v>1435</v>
      </c>
    </row>
    <row r="154" spans="1:65" s="2" customFormat="1" ht="29.25">
      <c r="A154" s="31"/>
      <c r="B154" s="32"/>
      <c r="C154" s="33"/>
      <c r="D154" s="181" t="s">
        <v>188</v>
      </c>
      <c r="E154" s="33"/>
      <c r="F154" s="182" t="s">
        <v>1434</v>
      </c>
      <c r="G154" s="33"/>
      <c r="H154" s="33"/>
      <c r="I154" s="183"/>
      <c r="J154" s="33"/>
      <c r="K154" s="33"/>
      <c r="L154" s="36"/>
      <c r="M154" s="184"/>
      <c r="N154" s="185"/>
      <c r="O154" s="68"/>
      <c r="P154" s="68"/>
      <c r="Q154" s="68"/>
      <c r="R154" s="68"/>
      <c r="S154" s="68"/>
      <c r="T154" s="69"/>
      <c r="U154" s="31"/>
      <c r="V154" s="31"/>
      <c r="W154" s="31"/>
      <c r="X154" s="31"/>
      <c r="Y154" s="31"/>
      <c r="Z154" s="31"/>
      <c r="AA154" s="31"/>
      <c r="AB154" s="31"/>
      <c r="AC154" s="31"/>
      <c r="AD154" s="31"/>
      <c r="AE154" s="31"/>
      <c r="AT154" s="14" t="s">
        <v>188</v>
      </c>
      <c r="AU154" s="14" t="s">
        <v>80</v>
      </c>
    </row>
    <row r="155" spans="1:65" s="2" customFormat="1" ht="21.75" customHeight="1">
      <c r="A155" s="31"/>
      <c r="B155" s="32"/>
      <c r="C155" s="200" t="s">
        <v>249</v>
      </c>
      <c r="D155" s="200" t="s">
        <v>260</v>
      </c>
      <c r="E155" s="201" t="s">
        <v>1436</v>
      </c>
      <c r="F155" s="202" t="s">
        <v>1437</v>
      </c>
      <c r="G155" s="203" t="s">
        <v>182</v>
      </c>
      <c r="H155" s="204">
        <v>1</v>
      </c>
      <c r="I155" s="205"/>
      <c r="J155" s="206">
        <f>ROUND(I155*H155,2)</f>
        <v>0</v>
      </c>
      <c r="K155" s="202" t="s">
        <v>183</v>
      </c>
      <c r="L155" s="36"/>
      <c r="M155" s="207" t="s">
        <v>1</v>
      </c>
      <c r="N155" s="208" t="s">
        <v>38</v>
      </c>
      <c r="O155" s="68"/>
      <c r="P155" s="177">
        <f>O155*H155</f>
        <v>0</v>
      </c>
      <c r="Q155" s="177">
        <v>0</v>
      </c>
      <c r="R155" s="177">
        <f>Q155*H155</f>
        <v>0</v>
      </c>
      <c r="S155" s="177">
        <v>0</v>
      </c>
      <c r="T155" s="178">
        <f>S155*H155</f>
        <v>0</v>
      </c>
      <c r="U155" s="31"/>
      <c r="V155" s="31"/>
      <c r="W155" s="31"/>
      <c r="X155" s="31"/>
      <c r="Y155" s="31"/>
      <c r="Z155" s="31"/>
      <c r="AA155" s="31"/>
      <c r="AB155" s="31"/>
      <c r="AC155" s="31"/>
      <c r="AD155" s="31"/>
      <c r="AE155" s="31"/>
      <c r="AR155" s="179" t="s">
        <v>80</v>
      </c>
      <c r="AT155" s="179" t="s">
        <v>260</v>
      </c>
      <c r="AU155" s="179" t="s">
        <v>80</v>
      </c>
      <c r="AY155" s="14" t="s">
        <v>185</v>
      </c>
      <c r="BE155" s="180">
        <f>IF(N155="základní",J155,0)</f>
        <v>0</v>
      </c>
      <c r="BF155" s="180">
        <f>IF(N155="snížená",J155,0)</f>
        <v>0</v>
      </c>
      <c r="BG155" s="180">
        <f>IF(N155="zákl. přenesená",J155,0)</f>
        <v>0</v>
      </c>
      <c r="BH155" s="180">
        <f>IF(N155="sníž. přenesená",J155,0)</f>
        <v>0</v>
      </c>
      <c r="BI155" s="180">
        <f>IF(N155="nulová",J155,0)</f>
        <v>0</v>
      </c>
      <c r="BJ155" s="14" t="s">
        <v>80</v>
      </c>
      <c r="BK155" s="180">
        <f>ROUND(I155*H155,2)</f>
        <v>0</v>
      </c>
      <c r="BL155" s="14" t="s">
        <v>80</v>
      </c>
      <c r="BM155" s="179" t="s">
        <v>1438</v>
      </c>
    </row>
    <row r="156" spans="1:65" s="2" customFormat="1" ht="39">
      <c r="A156" s="31"/>
      <c r="B156" s="32"/>
      <c r="C156" s="33"/>
      <c r="D156" s="181" t="s">
        <v>188</v>
      </c>
      <c r="E156" s="33"/>
      <c r="F156" s="182" t="s">
        <v>1439</v>
      </c>
      <c r="G156" s="33"/>
      <c r="H156" s="33"/>
      <c r="I156" s="183"/>
      <c r="J156" s="33"/>
      <c r="K156" s="33"/>
      <c r="L156" s="36"/>
      <c r="M156" s="209"/>
      <c r="N156" s="210"/>
      <c r="O156" s="211"/>
      <c r="P156" s="211"/>
      <c r="Q156" s="211"/>
      <c r="R156" s="211"/>
      <c r="S156" s="211"/>
      <c r="T156" s="212"/>
      <c r="U156" s="31"/>
      <c r="V156" s="31"/>
      <c r="W156" s="31"/>
      <c r="X156" s="31"/>
      <c r="Y156" s="31"/>
      <c r="Z156" s="31"/>
      <c r="AA156" s="31"/>
      <c r="AB156" s="31"/>
      <c r="AC156" s="31"/>
      <c r="AD156" s="31"/>
      <c r="AE156" s="31"/>
      <c r="AT156" s="14" t="s">
        <v>188</v>
      </c>
      <c r="AU156" s="14" t="s">
        <v>80</v>
      </c>
    </row>
    <row r="157" spans="1:65" s="2" customFormat="1" ht="6.95" customHeight="1">
      <c r="A157" s="31"/>
      <c r="B157" s="51"/>
      <c r="C157" s="52"/>
      <c r="D157" s="52"/>
      <c r="E157" s="52"/>
      <c r="F157" s="52"/>
      <c r="G157" s="52"/>
      <c r="H157" s="52"/>
      <c r="I157" s="52"/>
      <c r="J157" s="52"/>
      <c r="K157" s="52"/>
      <c r="L157" s="36"/>
      <c r="M157" s="31"/>
      <c r="O157" s="31"/>
      <c r="P157" s="31"/>
      <c r="Q157" s="31"/>
      <c r="R157" s="31"/>
      <c r="S157" s="31"/>
      <c r="T157" s="31"/>
      <c r="U157" s="31"/>
      <c r="V157" s="31"/>
      <c r="W157" s="31"/>
      <c r="X157" s="31"/>
      <c r="Y157" s="31"/>
      <c r="Z157" s="31"/>
      <c r="AA157" s="31"/>
      <c r="AB157" s="31"/>
      <c r="AC157" s="31"/>
      <c r="AD157" s="31"/>
      <c r="AE157" s="31"/>
    </row>
  </sheetData>
  <sheetProtection algorithmName="SHA-512" hashValue="4MA5w1azLTKG4fy31b6pfCT3gTAzvyfJoG0Z66Uk80ezLDdfj8+SlyGNL/XirEXO74OFWIRZnY9pccLdfzvhrw==" saltValue="sGTnVQ8o6BNrkNY4/DXf7zDCogS7aCBP0ARCiXzbkCg5tCyrMpDLK6z4o+/Aefv7Sh0C5/qMEHJ2/psHfs7E1g==" spinCount="100000" sheet="1" objects="1" scenarios="1" formatColumns="0" formatRows="0" autoFilter="0"/>
  <autoFilter ref="C116:K156"/>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134</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2" customFormat="1" ht="12" customHeight="1">
      <c r="A8" s="31"/>
      <c r="B8" s="36"/>
      <c r="C8" s="31"/>
      <c r="D8" s="116" t="s">
        <v>156</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69" t="s">
        <v>1440</v>
      </c>
      <c r="F9" s="268"/>
      <c r="G9" s="268"/>
      <c r="H9" s="268"/>
      <c r="I9" s="31"/>
      <c r="J9" s="31"/>
      <c r="K9" s="31"/>
      <c r="L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16" t="s">
        <v>18</v>
      </c>
      <c r="E11" s="31"/>
      <c r="F11" s="107" t="s">
        <v>1</v>
      </c>
      <c r="G11" s="31"/>
      <c r="H11" s="31"/>
      <c r="I11" s="116" t="s">
        <v>19</v>
      </c>
      <c r="J11" s="107" t="s">
        <v>1</v>
      </c>
      <c r="K11" s="31"/>
      <c r="L11" s="48"/>
      <c r="S11" s="31"/>
      <c r="T11" s="31"/>
      <c r="U11" s="31"/>
      <c r="V11" s="31"/>
      <c r="W11" s="31"/>
      <c r="X11" s="31"/>
      <c r="Y11" s="31"/>
      <c r="Z11" s="31"/>
      <c r="AA11" s="31"/>
      <c r="AB11" s="31"/>
      <c r="AC11" s="31"/>
      <c r="AD11" s="31"/>
      <c r="AE11" s="31"/>
    </row>
    <row r="12" spans="1:46" s="2" customFormat="1" ht="12" customHeight="1">
      <c r="A12" s="31"/>
      <c r="B12" s="36"/>
      <c r="C12" s="31"/>
      <c r="D12" s="116" t="s">
        <v>20</v>
      </c>
      <c r="E12" s="31"/>
      <c r="F12" s="107" t="s">
        <v>21</v>
      </c>
      <c r="G12" s="31"/>
      <c r="H12" s="31"/>
      <c r="I12" s="116" t="s">
        <v>22</v>
      </c>
      <c r="J12" s="117">
        <f>'Rekapitulace stavby'!AN8</f>
        <v>0</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16" t="s">
        <v>23</v>
      </c>
      <c r="E14" s="31"/>
      <c r="F14" s="31"/>
      <c r="G14" s="31"/>
      <c r="H14" s="31"/>
      <c r="I14" s="116" t="s">
        <v>24</v>
      </c>
      <c r="J14" s="107"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07" t="str">
        <f>IF('Rekapitulace stavby'!E11="","",'Rekapitulace stavby'!E11)</f>
        <v xml:space="preserve"> </v>
      </c>
      <c r="F15" s="31"/>
      <c r="G15" s="31"/>
      <c r="H15" s="31"/>
      <c r="I15" s="116" t="s">
        <v>26</v>
      </c>
      <c r="J15" s="107"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16" t="s">
        <v>27</v>
      </c>
      <c r="E17" s="31"/>
      <c r="F17" s="31"/>
      <c r="G17" s="31"/>
      <c r="H17" s="31"/>
      <c r="I17" s="116" t="s">
        <v>24</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70" t="str">
        <f>'Rekapitulace stavby'!E14</f>
        <v>Vyplň údaj</v>
      </c>
      <c r="F18" s="271"/>
      <c r="G18" s="271"/>
      <c r="H18" s="271"/>
      <c r="I18" s="116" t="s">
        <v>26</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16" t="s">
        <v>29</v>
      </c>
      <c r="E20" s="31"/>
      <c r="F20" s="31"/>
      <c r="G20" s="31"/>
      <c r="H20" s="31"/>
      <c r="I20" s="116" t="s">
        <v>24</v>
      </c>
      <c r="J20" s="107"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07" t="str">
        <f>IF('Rekapitulace stavby'!E17="","",'Rekapitulace stavby'!E17)</f>
        <v xml:space="preserve"> </v>
      </c>
      <c r="F21" s="31"/>
      <c r="G21" s="31"/>
      <c r="H21" s="31"/>
      <c r="I21" s="116" t="s">
        <v>26</v>
      </c>
      <c r="J21" s="107"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16" t="s">
        <v>31</v>
      </c>
      <c r="E23" s="31"/>
      <c r="F23" s="31"/>
      <c r="G23" s="31"/>
      <c r="H23" s="31"/>
      <c r="I23" s="116" t="s">
        <v>24</v>
      </c>
      <c r="J23" s="107"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07" t="str">
        <f>IF('Rekapitulace stavby'!E20="","",'Rekapitulace stavby'!E20)</f>
        <v xml:space="preserve"> </v>
      </c>
      <c r="F24" s="31"/>
      <c r="G24" s="31"/>
      <c r="H24" s="31"/>
      <c r="I24" s="116" t="s">
        <v>26</v>
      </c>
      <c r="J24" s="107"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16" t="s">
        <v>32</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18"/>
      <c r="B27" s="119"/>
      <c r="C27" s="118"/>
      <c r="D27" s="118"/>
      <c r="E27" s="272" t="s">
        <v>1</v>
      </c>
      <c r="F27" s="272"/>
      <c r="G27" s="272"/>
      <c r="H27" s="272"/>
      <c r="I27" s="118"/>
      <c r="J27" s="118"/>
      <c r="K27" s="118"/>
      <c r="L27" s="120"/>
      <c r="S27" s="118"/>
      <c r="T27" s="118"/>
      <c r="U27" s="118"/>
      <c r="V27" s="118"/>
      <c r="W27" s="118"/>
      <c r="X27" s="118"/>
      <c r="Y27" s="118"/>
      <c r="Z27" s="118"/>
      <c r="AA27" s="118"/>
      <c r="AB27" s="118"/>
      <c r="AC27" s="118"/>
      <c r="AD27" s="118"/>
      <c r="AE27" s="118"/>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21"/>
      <c r="E29" s="121"/>
      <c r="F29" s="121"/>
      <c r="G29" s="121"/>
      <c r="H29" s="121"/>
      <c r="I29" s="121"/>
      <c r="J29" s="121"/>
      <c r="K29" s="121"/>
      <c r="L29" s="48"/>
      <c r="S29" s="31"/>
      <c r="T29" s="31"/>
      <c r="U29" s="31"/>
      <c r="V29" s="31"/>
      <c r="W29" s="31"/>
      <c r="X29" s="31"/>
      <c r="Y29" s="31"/>
      <c r="Z29" s="31"/>
      <c r="AA29" s="31"/>
      <c r="AB29" s="31"/>
      <c r="AC29" s="31"/>
      <c r="AD29" s="31"/>
      <c r="AE29" s="31"/>
    </row>
    <row r="30" spans="1:31" s="2" customFormat="1" ht="25.35" customHeight="1">
      <c r="A30" s="31"/>
      <c r="B30" s="36"/>
      <c r="C30" s="31"/>
      <c r="D30" s="122" t="s">
        <v>33</v>
      </c>
      <c r="E30" s="31"/>
      <c r="F30" s="31"/>
      <c r="G30" s="31"/>
      <c r="H30" s="31"/>
      <c r="I30" s="31"/>
      <c r="J30" s="123">
        <f>ROUND(J119,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24" t="s">
        <v>35</v>
      </c>
      <c r="G32" s="31"/>
      <c r="H32" s="31"/>
      <c r="I32" s="124" t="s">
        <v>34</v>
      </c>
      <c r="J32" s="124" t="s">
        <v>36</v>
      </c>
      <c r="K32" s="31"/>
      <c r="L32" s="48"/>
      <c r="S32" s="31"/>
      <c r="T32" s="31"/>
      <c r="U32" s="31"/>
      <c r="V32" s="31"/>
      <c r="W32" s="31"/>
      <c r="X32" s="31"/>
      <c r="Y32" s="31"/>
      <c r="Z32" s="31"/>
      <c r="AA32" s="31"/>
      <c r="AB32" s="31"/>
      <c r="AC32" s="31"/>
      <c r="AD32" s="31"/>
      <c r="AE32" s="31"/>
    </row>
    <row r="33" spans="1:31" s="2" customFormat="1" ht="14.45" customHeight="1">
      <c r="A33" s="31"/>
      <c r="B33" s="36"/>
      <c r="C33" s="31"/>
      <c r="D33" s="125" t="s">
        <v>37</v>
      </c>
      <c r="E33" s="116" t="s">
        <v>38</v>
      </c>
      <c r="F33" s="126">
        <f>ROUND((SUM(BE119:BE206)),  2)</f>
        <v>0</v>
      </c>
      <c r="G33" s="31"/>
      <c r="H33" s="31"/>
      <c r="I33" s="127">
        <v>0.21</v>
      </c>
      <c r="J33" s="126">
        <f>ROUND(((SUM(BE119:BE206))*I33),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16" t="s">
        <v>39</v>
      </c>
      <c r="F34" s="126">
        <f>ROUND((SUM(BF119:BF206)),  2)</f>
        <v>0</v>
      </c>
      <c r="G34" s="31"/>
      <c r="H34" s="31"/>
      <c r="I34" s="127">
        <v>0.15</v>
      </c>
      <c r="J34" s="126">
        <f>ROUND(((SUM(BF119:BF206))*I34),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16" t="s">
        <v>40</v>
      </c>
      <c r="F35" s="126">
        <f>ROUND((SUM(BG119:BG206)),  2)</f>
        <v>0</v>
      </c>
      <c r="G35" s="31"/>
      <c r="H35" s="31"/>
      <c r="I35" s="127">
        <v>0.21</v>
      </c>
      <c r="J35" s="126">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16" t="s">
        <v>41</v>
      </c>
      <c r="F36" s="126">
        <f>ROUND((SUM(BH119:BH206)),  2)</f>
        <v>0</v>
      </c>
      <c r="G36" s="31"/>
      <c r="H36" s="31"/>
      <c r="I36" s="127">
        <v>0.15</v>
      </c>
      <c r="J36" s="126">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42</v>
      </c>
      <c r="F37" s="126">
        <f>ROUND((SUM(BI119:BI206)),  2)</f>
        <v>0</v>
      </c>
      <c r="G37" s="31"/>
      <c r="H37" s="31"/>
      <c r="I37" s="127">
        <v>0</v>
      </c>
      <c r="J37" s="126">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28"/>
      <c r="D39" s="129" t="s">
        <v>43</v>
      </c>
      <c r="E39" s="130"/>
      <c r="F39" s="130"/>
      <c r="G39" s="131" t="s">
        <v>44</v>
      </c>
      <c r="H39" s="132" t="s">
        <v>45</v>
      </c>
      <c r="I39" s="130"/>
      <c r="J39" s="133">
        <f>SUM(J30:J37)</f>
        <v>0</v>
      </c>
      <c r="K39" s="134"/>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47"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47"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156</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customHeight="1">
      <c r="A87" s="31"/>
      <c r="B87" s="32"/>
      <c r="C87" s="33"/>
      <c r="D87" s="33"/>
      <c r="E87" s="221" t="str">
        <f>E9</f>
        <v>SO 08 - EOV</v>
      </c>
      <c r="F87" s="275"/>
      <c r="G87" s="275"/>
      <c r="H87" s="275"/>
      <c r="I87" s="33"/>
      <c r="J87" s="33"/>
      <c r="K87" s="33"/>
      <c r="L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Tlumačov</v>
      </c>
      <c r="G89" s="33"/>
      <c r="H89" s="33"/>
      <c r="I89" s="26" t="s">
        <v>22</v>
      </c>
      <c r="J89" s="63">
        <f>IF(J12="","",J12)</f>
        <v>0</v>
      </c>
      <c r="K89" s="33"/>
      <c r="L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customHeight="1">
      <c r="A91" s="31"/>
      <c r="B91" s="32"/>
      <c r="C91" s="26" t="s">
        <v>23</v>
      </c>
      <c r="D91" s="33"/>
      <c r="E91" s="33"/>
      <c r="F91" s="24" t="str">
        <f>E15</f>
        <v xml:space="preserve"> </v>
      </c>
      <c r="G91" s="33"/>
      <c r="H91" s="33"/>
      <c r="I91" s="26" t="s">
        <v>29</v>
      </c>
      <c r="J91" s="29" t="str">
        <f>E21</f>
        <v xml:space="preserve"> </v>
      </c>
      <c r="K91" s="33"/>
      <c r="L91" s="48"/>
      <c r="S91" s="31"/>
      <c r="T91" s="31"/>
      <c r="U91" s="31"/>
      <c r="V91" s="31"/>
      <c r="W91" s="31"/>
      <c r="X91" s="31"/>
      <c r="Y91" s="31"/>
      <c r="Z91" s="31"/>
      <c r="AA91" s="31"/>
      <c r="AB91" s="31"/>
      <c r="AC91" s="31"/>
      <c r="AD91" s="31"/>
      <c r="AE91" s="31"/>
    </row>
    <row r="92" spans="1:47" s="2" customFormat="1" ht="15.2" customHeight="1">
      <c r="A92" s="31"/>
      <c r="B92" s="32"/>
      <c r="C92" s="26" t="s">
        <v>27</v>
      </c>
      <c r="D92" s="33"/>
      <c r="E92" s="33"/>
      <c r="F92" s="24" t="str">
        <f>IF(E18="","",E18)</f>
        <v>Vyplň údaj</v>
      </c>
      <c r="G92" s="33"/>
      <c r="H92" s="33"/>
      <c r="I92" s="26" t="s">
        <v>31</v>
      </c>
      <c r="J92" s="29" t="str">
        <f>E24</f>
        <v xml:space="preserve"> </v>
      </c>
      <c r="K92" s="33"/>
      <c r="L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46" t="s">
        <v>161</v>
      </c>
      <c r="D94" s="147"/>
      <c r="E94" s="147"/>
      <c r="F94" s="147"/>
      <c r="G94" s="147"/>
      <c r="H94" s="147"/>
      <c r="I94" s="147"/>
      <c r="J94" s="148" t="s">
        <v>162</v>
      </c>
      <c r="K94" s="147"/>
      <c r="L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customHeight="1">
      <c r="A96" s="31"/>
      <c r="B96" s="32"/>
      <c r="C96" s="149" t="s">
        <v>163</v>
      </c>
      <c r="D96" s="33"/>
      <c r="E96" s="33"/>
      <c r="F96" s="33"/>
      <c r="G96" s="33"/>
      <c r="H96" s="33"/>
      <c r="I96" s="33"/>
      <c r="J96" s="81">
        <f>J119</f>
        <v>0</v>
      </c>
      <c r="K96" s="33"/>
      <c r="L96" s="48"/>
      <c r="S96" s="31"/>
      <c r="T96" s="31"/>
      <c r="U96" s="31"/>
      <c r="V96" s="31"/>
      <c r="W96" s="31"/>
      <c r="X96" s="31"/>
      <c r="Y96" s="31"/>
      <c r="Z96" s="31"/>
      <c r="AA96" s="31"/>
      <c r="AB96" s="31"/>
      <c r="AC96" s="31"/>
      <c r="AD96" s="31"/>
      <c r="AE96" s="31"/>
      <c r="AU96" s="14" t="s">
        <v>164</v>
      </c>
    </row>
    <row r="97" spans="1:31" s="9" customFormat="1" ht="24.95" customHeight="1">
      <c r="B97" s="150"/>
      <c r="C97" s="151"/>
      <c r="D97" s="152" t="s">
        <v>1180</v>
      </c>
      <c r="E97" s="153"/>
      <c r="F97" s="153"/>
      <c r="G97" s="153"/>
      <c r="H97" s="153"/>
      <c r="I97" s="153"/>
      <c r="J97" s="154">
        <f>J152</f>
        <v>0</v>
      </c>
      <c r="K97" s="151"/>
      <c r="L97" s="155"/>
    </row>
    <row r="98" spans="1:31" s="12" customFormat="1" ht="19.899999999999999" customHeight="1">
      <c r="B98" s="213"/>
      <c r="C98" s="101"/>
      <c r="D98" s="214" t="s">
        <v>1441</v>
      </c>
      <c r="E98" s="215"/>
      <c r="F98" s="215"/>
      <c r="G98" s="215"/>
      <c r="H98" s="215"/>
      <c r="I98" s="215"/>
      <c r="J98" s="216">
        <f>J153</f>
        <v>0</v>
      </c>
      <c r="K98" s="101"/>
      <c r="L98" s="217"/>
    </row>
    <row r="99" spans="1:31" s="9" customFormat="1" ht="24.95" customHeight="1">
      <c r="B99" s="150"/>
      <c r="C99" s="151"/>
      <c r="D99" s="152" t="s">
        <v>165</v>
      </c>
      <c r="E99" s="153"/>
      <c r="F99" s="153"/>
      <c r="G99" s="153"/>
      <c r="H99" s="153"/>
      <c r="I99" s="153"/>
      <c r="J99" s="154">
        <f>J158</f>
        <v>0</v>
      </c>
      <c r="K99" s="151"/>
      <c r="L99" s="155"/>
    </row>
    <row r="100" spans="1:31" s="2" customFormat="1" ht="21.75" customHeight="1">
      <c r="A100" s="31"/>
      <c r="B100" s="32"/>
      <c r="C100" s="33"/>
      <c r="D100" s="33"/>
      <c r="E100" s="33"/>
      <c r="F100" s="33"/>
      <c r="G100" s="33"/>
      <c r="H100" s="33"/>
      <c r="I100" s="33"/>
      <c r="J100" s="33"/>
      <c r="K100" s="33"/>
      <c r="L100" s="48"/>
      <c r="S100" s="31"/>
      <c r="T100" s="31"/>
      <c r="U100" s="31"/>
      <c r="V100" s="31"/>
      <c r="W100" s="31"/>
      <c r="X100" s="31"/>
      <c r="Y100" s="31"/>
      <c r="Z100" s="31"/>
      <c r="AA100" s="31"/>
      <c r="AB100" s="31"/>
      <c r="AC100" s="31"/>
      <c r="AD100" s="31"/>
      <c r="AE100" s="31"/>
    </row>
    <row r="101" spans="1:31" s="2" customFormat="1" ht="6.95" customHeight="1">
      <c r="A101" s="31"/>
      <c r="B101" s="51"/>
      <c r="C101" s="52"/>
      <c r="D101" s="52"/>
      <c r="E101" s="52"/>
      <c r="F101" s="52"/>
      <c r="G101" s="52"/>
      <c r="H101" s="52"/>
      <c r="I101" s="52"/>
      <c r="J101" s="52"/>
      <c r="K101" s="52"/>
      <c r="L101" s="48"/>
      <c r="S101" s="31"/>
      <c r="T101" s="31"/>
      <c r="U101" s="31"/>
      <c r="V101" s="31"/>
      <c r="W101" s="31"/>
      <c r="X101" s="31"/>
      <c r="Y101" s="31"/>
      <c r="Z101" s="31"/>
      <c r="AA101" s="31"/>
      <c r="AB101" s="31"/>
      <c r="AC101" s="31"/>
      <c r="AD101" s="31"/>
      <c r="AE101" s="31"/>
    </row>
    <row r="105" spans="1:31" s="2" customFormat="1" ht="6.95" customHeight="1">
      <c r="A105" s="31"/>
      <c r="B105" s="53"/>
      <c r="C105" s="54"/>
      <c r="D105" s="54"/>
      <c r="E105" s="54"/>
      <c r="F105" s="54"/>
      <c r="G105" s="54"/>
      <c r="H105" s="54"/>
      <c r="I105" s="54"/>
      <c r="J105" s="54"/>
      <c r="K105" s="54"/>
      <c r="L105" s="48"/>
      <c r="S105" s="31"/>
      <c r="T105" s="31"/>
      <c r="U105" s="31"/>
      <c r="V105" s="31"/>
      <c r="W105" s="31"/>
      <c r="X105" s="31"/>
      <c r="Y105" s="31"/>
      <c r="Z105" s="31"/>
      <c r="AA105" s="31"/>
      <c r="AB105" s="31"/>
      <c r="AC105" s="31"/>
      <c r="AD105" s="31"/>
      <c r="AE105" s="31"/>
    </row>
    <row r="106" spans="1:31" s="2" customFormat="1" ht="24.95" customHeight="1">
      <c r="A106" s="31"/>
      <c r="B106" s="32"/>
      <c r="C106" s="20" t="s">
        <v>166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31" s="2" customFormat="1" ht="6.95" customHeight="1">
      <c r="A107" s="31"/>
      <c r="B107" s="32"/>
      <c r="C107" s="33"/>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31" s="2" customFormat="1" ht="12" customHeight="1">
      <c r="A108" s="31"/>
      <c r="B108" s="32"/>
      <c r="C108" s="26" t="s">
        <v>16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31" s="2" customFormat="1" ht="16.5" customHeight="1">
      <c r="A109" s="31"/>
      <c r="B109" s="32"/>
      <c r="C109" s="33"/>
      <c r="D109" s="33"/>
      <c r="E109" s="273" t="str">
        <f>E7</f>
        <v>Oprava zabezpečovacího zařízení v ŽST Tlumačov</v>
      </c>
      <c r="F109" s="274"/>
      <c r="G109" s="274"/>
      <c r="H109" s="274"/>
      <c r="I109" s="33"/>
      <c r="J109" s="33"/>
      <c r="K109" s="33"/>
      <c r="L109" s="48"/>
      <c r="S109" s="31"/>
      <c r="T109" s="31"/>
      <c r="U109" s="31"/>
      <c r="V109" s="31"/>
      <c r="W109" s="31"/>
      <c r="X109" s="31"/>
      <c r="Y109" s="31"/>
      <c r="Z109" s="31"/>
      <c r="AA109" s="31"/>
      <c r="AB109" s="31"/>
      <c r="AC109" s="31"/>
      <c r="AD109" s="31"/>
      <c r="AE109" s="31"/>
    </row>
    <row r="110" spans="1:31" s="2" customFormat="1" ht="12" customHeight="1">
      <c r="A110" s="31"/>
      <c r="B110" s="32"/>
      <c r="C110" s="26" t="s">
        <v>156</v>
      </c>
      <c r="D110" s="33"/>
      <c r="E110" s="33"/>
      <c r="F110" s="33"/>
      <c r="G110" s="33"/>
      <c r="H110" s="33"/>
      <c r="I110" s="33"/>
      <c r="J110" s="33"/>
      <c r="K110" s="33"/>
      <c r="L110" s="48"/>
      <c r="S110" s="31"/>
      <c r="T110" s="31"/>
      <c r="U110" s="31"/>
      <c r="V110" s="31"/>
      <c r="W110" s="31"/>
      <c r="X110" s="31"/>
      <c r="Y110" s="31"/>
      <c r="Z110" s="31"/>
      <c r="AA110" s="31"/>
      <c r="AB110" s="31"/>
      <c r="AC110" s="31"/>
      <c r="AD110" s="31"/>
      <c r="AE110" s="31"/>
    </row>
    <row r="111" spans="1:31" s="2" customFormat="1" ht="16.5" customHeight="1">
      <c r="A111" s="31"/>
      <c r="B111" s="32"/>
      <c r="C111" s="33"/>
      <c r="D111" s="33"/>
      <c r="E111" s="221" t="str">
        <f>E9</f>
        <v>SO 08 - EOV</v>
      </c>
      <c r="F111" s="275"/>
      <c r="G111" s="275"/>
      <c r="H111" s="275"/>
      <c r="I111" s="33"/>
      <c r="J111" s="33"/>
      <c r="K111" s="33"/>
      <c r="L111" s="48"/>
      <c r="S111" s="31"/>
      <c r="T111" s="31"/>
      <c r="U111" s="31"/>
      <c r="V111" s="31"/>
      <c r="W111" s="31"/>
      <c r="X111" s="31"/>
      <c r="Y111" s="31"/>
      <c r="Z111" s="31"/>
      <c r="AA111" s="31"/>
      <c r="AB111" s="31"/>
      <c r="AC111" s="31"/>
      <c r="AD111" s="31"/>
      <c r="AE111" s="31"/>
    </row>
    <row r="112" spans="1:31" s="2" customFormat="1" ht="6.95" customHeight="1">
      <c r="A112" s="31"/>
      <c r="B112" s="32"/>
      <c r="C112" s="33"/>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2" customHeight="1">
      <c r="A113" s="31"/>
      <c r="B113" s="32"/>
      <c r="C113" s="26" t="s">
        <v>20</v>
      </c>
      <c r="D113" s="33"/>
      <c r="E113" s="33"/>
      <c r="F113" s="24" t="str">
        <f>F12</f>
        <v>Tlumačov</v>
      </c>
      <c r="G113" s="33"/>
      <c r="H113" s="33"/>
      <c r="I113" s="26" t="s">
        <v>22</v>
      </c>
      <c r="J113" s="63">
        <f>IF(J12="","",J12)</f>
        <v>0</v>
      </c>
      <c r="K113" s="33"/>
      <c r="L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5.2" customHeight="1">
      <c r="A115" s="31"/>
      <c r="B115" s="32"/>
      <c r="C115" s="26" t="s">
        <v>23</v>
      </c>
      <c r="D115" s="33"/>
      <c r="E115" s="33"/>
      <c r="F115" s="24" t="str">
        <f>E15</f>
        <v xml:space="preserve"> </v>
      </c>
      <c r="G115" s="33"/>
      <c r="H115" s="33"/>
      <c r="I115" s="26" t="s">
        <v>29</v>
      </c>
      <c r="J115" s="29" t="str">
        <f>E21</f>
        <v xml:space="preserve"> </v>
      </c>
      <c r="K115" s="33"/>
      <c r="L115" s="48"/>
      <c r="S115" s="31"/>
      <c r="T115" s="31"/>
      <c r="U115" s="31"/>
      <c r="V115" s="31"/>
      <c r="W115" s="31"/>
      <c r="X115" s="31"/>
      <c r="Y115" s="31"/>
      <c r="Z115" s="31"/>
      <c r="AA115" s="31"/>
      <c r="AB115" s="31"/>
      <c r="AC115" s="31"/>
      <c r="AD115" s="31"/>
      <c r="AE115" s="31"/>
    </row>
    <row r="116" spans="1:65" s="2" customFormat="1" ht="15.2" customHeight="1">
      <c r="A116" s="31"/>
      <c r="B116" s="32"/>
      <c r="C116" s="26" t="s">
        <v>27</v>
      </c>
      <c r="D116" s="33"/>
      <c r="E116" s="33"/>
      <c r="F116" s="24" t="str">
        <f>IF(E18="","",E18)</f>
        <v>Vyplň údaj</v>
      </c>
      <c r="G116" s="33"/>
      <c r="H116" s="33"/>
      <c r="I116" s="26" t="s">
        <v>31</v>
      </c>
      <c r="J116" s="29" t="str">
        <f>E24</f>
        <v xml:space="preserve"> </v>
      </c>
      <c r="K116" s="33"/>
      <c r="L116" s="48"/>
      <c r="S116" s="31"/>
      <c r="T116" s="31"/>
      <c r="U116" s="31"/>
      <c r="V116" s="31"/>
      <c r="W116" s="31"/>
      <c r="X116" s="31"/>
      <c r="Y116" s="31"/>
      <c r="Z116" s="31"/>
      <c r="AA116" s="31"/>
      <c r="AB116" s="31"/>
      <c r="AC116" s="31"/>
      <c r="AD116" s="31"/>
      <c r="AE116" s="31"/>
    </row>
    <row r="117" spans="1:65" s="2" customFormat="1" ht="10.35" customHeight="1">
      <c r="A117" s="31"/>
      <c r="B117" s="32"/>
      <c r="C117" s="33"/>
      <c r="D117" s="33"/>
      <c r="E117" s="33"/>
      <c r="F117" s="33"/>
      <c r="G117" s="33"/>
      <c r="H117" s="33"/>
      <c r="I117" s="33"/>
      <c r="J117" s="33"/>
      <c r="K117" s="33"/>
      <c r="L117" s="48"/>
      <c r="S117" s="31"/>
      <c r="T117" s="31"/>
      <c r="U117" s="31"/>
      <c r="V117" s="31"/>
      <c r="W117" s="31"/>
      <c r="X117" s="31"/>
      <c r="Y117" s="31"/>
      <c r="Z117" s="31"/>
      <c r="AA117" s="31"/>
      <c r="AB117" s="31"/>
      <c r="AC117" s="31"/>
      <c r="AD117" s="31"/>
      <c r="AE117" s="31"/>
    </row>
    <row r="118" spans="1:65" s="10" customFormat="1" ht="29.25" customHeight="1">
      <c r="A118" s="156"/>
      <c r="B118" s="157"/>
      <c r="C118" s="158" t="s">
        <v>167</v>
      </c>
      <c r="D118" s="159" t="s">
        <v>58</v>
      </c>
      <c r="E118" s="159" t="s">
        <v>54</v>
      </c>
      <c r="F118" s="159" t="s">
        <v>55</v>
      </c>
      <c r="G118" s="159" t="s">
        <v>168</v>
      </c>
      <c r="H118" s="159" t="s">
        <v>169</v>
      </c>
      <c r="I118" s="159" t="s">
        <v>170</v>
      </c>
      <c r="J118" s="159" t="s">
        <v>162</v>
      </c>
      <c r="K118" s="160" t="s">
        <v>171</v>
      </c>
      <c r="L118" s="161"/>
      <c r="M118" s="72" t="s">
        <v>1</v>
      </c>
      <c r="N118" s="73" t="s">
        <v>37</v>
      </c>
      <c r="O118" s="73" t="s">
        <v>172</v>
      </c>
      <c r="P118" s="73" t="s">
        <v>173</v>
      </c>
      <c r="Q118" s="73" t="s">
        <v>174</v>
      </c>
      <c r="R118" s="73" t="s">
        <v>175</v>
      </c>
      <c r="S118" s="73" t="s">
        <v>176</v>
      </c>
      <c r="T118" s="74" t="s">
        <v>177</v>
      </c>
      <c r="U118" s="156"/>
      <c r="V118" s="156"/>
      <c r="W118" s="156"/>
      <c r="X118" s="156"/>
      <c r="Y118" s="156"/>
      <c r="Z118" s="156"/>
      <c r="AA118" s="156"/>
      <c r="AB118" s="156"/>
      <c r="AC118" s="156"/>
      <c r="AD118" s="156"/>
      <c r="AE118" s="156"/>
    </row>
    <row r="119" spans="1:65" s="2" customFormat="1" ht="22.9" customHeight="1">
      <c r="A119" s="31"/>
      <c r="B119" s="32"/>
      <c r="C119" s="79" t="s">
        <v>178</v>
      </c>
      <c r="D119" s="33"/>
      <c r="E119" s="33"/>
      <c r="F119" s="33"/>
      <c r="G119" s="33"/>
      <c r="H119" s="33"/>
      <c r="I119" s="33"/>
      <c r="J119" s="162">
        <f>BK119</f>
        <v>0</v>
      </c>
      <c r="K119" s="33"/>
      <c r="L119" s="36"/>
      <c r="M119" s="75"/>
      <c r="N119" s="163"/>
      <c r="O119" s="76"/>
      <c r="P119" s="164">
        <f>P120+SUM(P121:P152)+P158</f>
        <v>0</v>
      </c>
      <c r="Q119" s="76"/>
      <c r="R119" s="164">
        <f>R120+SUM(R121:R152)+R158</f>
        <v>0</v>
      </c>
      <c r="S119" s="76"/>
      <c r="T119" s="165">
        <f>T120+SUM(T121:T152)+T158</f>
        <v>0</v>
      </c>
      <c r="U119" s="31"/>
      <c r="V119" s="31"/>
      <c r="W119" s="31"/>
      <c r="X119" s="31"/>
      <c r="Y119" s="31"/>
      <c r="Z119" s="31"/>
      <c r="AA119" s="31"/>
      <c r="AB119" s="31"/>
      <c r="AC119" s="31"/>
      <c r="AD119" s="31"/>
      <c r="AE119" s="31"/>
      <c r="AT119" s="14" t="s">
        <v>72</v>
      </c>
      <c r="AU119" s="14" t="s">
        <v>164</v>
      </c>
      <c r="BK119" s="166">
        <f>BK120+SUM(BK121:BK152)+BK158</f>
        <v>0</v>
      </c>
    </row>
    <row r="120" spans="1:65" s="2" customFormat="1" ht="36">
      <c r="A120" s="31"/>
      <c r="B120" s="32"/>
      <c r="C120" s="167" t="s">
        <v>80</v>
      </c>
      <c r="D120" s="167" t="s">
        <v>179</v>
      </c>
      <c r="E120" s="168" t="s">
        <v>1442</v>
      </c>
      <c r="F120" s="169" t="s">
        <v>1443</v>
      </c>
      <c r="G120" s="170" t="s">
        <v>182</v>
      </c>
      <c r="H120" s="171">
        <v>2</v>
      </c>
      <c r="I120" s="172"/>
      <c r="J120" s="173">
        <f>ROUND(I120*H120,2)</f>
        <v>0</v>
      </c>
      <c r="K120" s="169" t="s">
        <v>1</v>
      </c>
      <c r="L120" s="174"/>
      <c r="M120" s="175" t="s">
        <v>1</v>
      </c>
      <c r="N120" s="176" t="s">
        <v>38</v>
      </c>
      <c r="O120" s="68"/>
      <c r="P120" s="177">
        <f>O120*H120</f>
        <v>0</v>
      </c>
      <c r="Q120" s="177">
        <v>0</v>
      </c>
      <c r="R120" s="177">
        <f>Q120*H120</f>
        <v>0</v>
      </c>
      <c r="S120" s="177">
        <v>0</v>
      </c>
      <c r="T120" s="178">
        <f>S120*H120</f>
        <v>0</v>
      </c>
      <c r="U120" s="31"/>
      <c r="V120" s="31"/>
      <c r="W120" s="31"/>
      <c r="X120" s="31"/>
      <c r="Y120" s="31"/>
      <c r="Z120" s="31"/>
      <c r="AA120" s="31"/>
      <c r="AB120" s="31"/>
      <c r="AC120" s="31"/>
      <c r="AD120" s="31"/>
      <c r="AE120" s="31"/>
      <c r="AR120" s="179" t="s">
        <v>184</v>
      </c>
      <c r="AT120" s="179" t="s">
        <v>179</v>
      </c>
      <c r="AU120" s="179" t="s">
        <v>73</v>
      </c>
      <c r="AY120" s="14" t="s">
        <v>185</v>
      </c>
      <c r="BE120" s="180">
        <f>IF(N120="základní",J120,0)</f>
        <v>0</v>
      </c>
      <c r="BF120" s="180">
        <f>IF(N120="snížená",J120,0)</f>
        <v>0</v>
      </c>
      <c r="BG120" s="180">
        <f>IF(N120="zákl. přenesená",J120,0)</f>
        <v>0</v>
      </c>
      <c r="BH120" s="180">
        <f>IF(N120="sníž. přenesená",J120,0)</f>
        <v>0</v>
      </c>
      <c r="BI120" s="180">
        <f>IF(N120="nulová",J120,0)</f>
        <v>0</v>
      </c>
      <c r="BJ120" s="14" t="s">
        <v>80</v>
      </c>
      <c r="BK120" s="180">
        <f>ROUND(I120*H120,2)</f>
        <v>0</v>
      </c>
      <c r="BL120" s="14" t="s">
        <v>186</v>
      </c>
      <c r="BM120" s="179" t="s">
        <v>1444</v>
      </c>
    </row>
    <row r="121" spans="1:65" s="2" customFormat="1" ht="19.5">
      <c r="A121" s="31"/>
      <c r="B121" s="32"/>
      <c r="C121" s="33"/>
      <c r="D121" s="181" t="s">
        <v>188</v>
      </c>
      <c r="E121" s="33"/>
      <c r="F121" s="182" t="s">
        <v>1443</v>
      </c>
      <c r="G121" s="33"/>
      <c r="H121" s="33"/>
      <c r="I121" s="183"/>
      <c r="J121" s="33"/>
      <c r="K121" s="33"/>
      <c r="L121" s="36"/>
      <c r="M121" s="184"/>
      <c r="N121" s="185"/>
      <c r="O121" s="68"/>
      <c r="P121" s="68"/>
      <c r="Q121" s="68"/>
      <c r="R121" s="68"/>
      <c r="S121" s="68"/>
      <c r="T121" s="69"/>
      <c r="U121" s="31"/>
      <c r="V121" s="31"/>
      <c r="W121" s="31"/>
      <c r="X121" s="31"/>
      <c r="Y121" s="31"/>
      <c r="Z121" s="31"/>
      <c r="AA121" s="31"/>
      <c r="AB121" s="31"/>
      <c r="AC121" s="31"/>
      <c r="AD121" s="31"/>
      <c r="AE121" s="31"/>
      <c r="AT121" s="14" t="s">
        <v>188</v>
      </c>
      <c r="AU121" s="14" t="s">
        <v>73</v>
      </c>
    </row>
    <row r="122" spans="1:65" s="2" customFormat="1" ht="24">
      <c r="A122" s="31"/>
      <c r="B122" s="32"/>
      <c r="C122" s="167" t="s">
        <v>82</v>
      </c>
      <c r="D122" s="167" t="s">
        <v>179</v>
      </c>
      <c r="E122" s="168" t="s">
        <v>1445</v>
      </c>
      <c r="F122" s="169" t="s">
        <v>1446</v>
      </c>
      <c r="G122" s="170" t="s">
        <v>305</v>
      </c>
      <c r="H122" s="171">
        <v>100</v>
      </c>
      <c r="I122" s="172"/>
      <c r="J122" s="173">
        <f>ROUND(I122*H122,2)</f>
        <v>0</v>
      </c>
      <c r="K122" s="169" t="s">
        <v>1</v>
      </c>
      <c r="L122" s="174"/>
      <c r="M122" s="175" t="s">
        <v>1</v>
      </c>
      <c r="N122" s="176" t="s">
        <v>38</v>
      </c>
      <c r="O122" s="68"/>
      <c r="P122" s="177">
        <f>O122*H122</f>
        <v>0</v>
      </c>
      <c r="Q122" s="177">
        <v>0</v>
      </c>
      <c r="R122" s="177">
        <f>Q122*H122</f>
        <v>0</v>
      </c>
      <c r="S122" s="177">
        <v>0</v>
      </c>
      <c r="T122" s="178">
        <f>S122*H122</f>
        <v>0</v>
      </c>
      <c r="U122" s="31"/>
      <c r="V122" s="31"/>
      <c r="W122" s="31"/>
      <c r="X122" s="31"/>
      <c r="Y122" s="31"/>
      <c r="Z122" s="31"/>
      <c r="AA122" s="31"/>
      <c r="AB122" s="31"/>
      <c r="AC122" s="31"/>
      <c r="AD122" s="31"/>
      <c r="AE122" s="31"/>
      <c r="AR122" s="179" t="s">
        <v>268</v>
      </c>
      <c r="AT122" s="179" t="s">
        <v>179</v>
      </c>
      <c r="AU122" s="179" t="s">
        <v>73</v>
      </c>
      <c r="AY122" s="14" t="s">
        <v>185</v>
      </c>
      <c r="BE122" s="180">
        <f>IF(N122="základní",J122,0)</f>
        <v>0</v>
      </c>
      <c r="BF122" s="180">
        <f>IF(N122="snížená",J122,0)</f>
        <v>0</v>
      </c>
      <c r="BG122" s="180">
        <f>IF(N122="zákl. přenesená",J122,0)</f>
        <v>0</v>
      </c>
      <c r="BH122" s="180">
        <f>IF(N122="sníž. přenesená",J122,0)</f>
        <v>0</v>
      </c>
      <c r="BI122" s="180">
        <f>IF(N122="nulová",J122,0)</f>
        <v>0</v>
      </c>
      <c r="BJ122" s="14" t="s">
        <v>80</v>
      </c>
      <c r="BK122" s="180">
        <f>ROUND(I122*H122,2)</f>
        <v>0</v>
      </c>
      <c r="BL122" s="14" t="s">
        <v>268</v>
      </c>
      <c r="BM122" s="179" t="s">
        <v>1447</v>
      </c>
    </row>
    <row r="123" spans="1:65" s="2" customFormat="1" ht="19.5">
      <c r="A123" s="31"/>
      <c r="B123" s="32"/>
      <c r="C123" s="33"/>
      <c r="D123" s="181" t="s">
        <v>188</v>
      </c>
      <c r="E123" s="33"/>
      <c r="F123" s="182" t="s">
        <v>1446</v>
      </c>
      <c r="G123" s="33"/>
      <c r="H123" s="33"/>
      <c r="I123" s="183"/>
      <c r="J123" s="33"/>
      <c r="K123" s="33"/>
      <c r="L123" s="36"/>
      <c r="M123" s="184"/>
      <c r="N123" s="185"/>
      <c r="O123" s="68"/>
      <c r="P123" s="68"/>
      <c r="Q123" s="68"/>
      <c r="R123" s="68"/>
      <c r="S123" s="68"/>
      <c r="T123" s="69"/>
      <c r="U123" s="31"/>
      <c r="V123" s="31"/>
      <c r="W123" s="31"/>
      <c r="X123" s="31"/>
      <c r="Y123" s="31"/>
      <c r="Z123" s="31"/>
      <c r="AA123" s="31"/>
      <c r="AB123" s="31"/>
      <c r="AC123" s="31"/>
      <c r="AD123" s="31"/>
      <c r="AE123" s="31"/>
      <c r="AT123" s="14" t="s">
        <v>188</v>
      </c>
      <c r="AU123" s="14" t="s">
        <v>73</v>
      </c>
    </row>
    <row r="124" spans="1:65" s="2" customFormat="1" ht="16.5" customHeight="1">
      <c r="A124" s="31"/>
      <c r="B124" s="32"/>
      <c r="C124" s="167" t="s">
        <v>192</v>
      </c>
      <c r="D124" s="167" t="s">
        <v>179</v>
      </c>
      <c r="E124" s="168" t="s">
        <v>1448</v>
      </c>
      <c r="F124" s="169" t="s">
        <v>1449</v>
      </c>
      <c r="G124" s="170" t="s">
        <v>182</v>
      </c>
      <c r="H124" s="171">
        <v>4</v>
      </c>
      <c r="I124" s="172"/>
      <c r="J124" s="173">
        <f>ROUND(I124*H124,2)</f>
        <v>0</v>
      </c>
      <c r="K124" s="169" t="s">
        <v>1</v>
      </c>
      <c r="L124" s="174"/>
      <c r="M124" s="175" t="s">
        <v>1</v>
      </c>
      <c r="N124" s="176" t="s">
        <v>38</v>
      </c>
      <c r="O124" s="68"/>
      <c r="P124" s="177">
        <f>O124*H124</f>
        <v>0</v>
      </c>
      <c r="Q124" s="177">
        <v>0</v>
      </c>
      <c r="R124" s="177">
        <f>Q124*H124</f>
        <v>0</v>
      </c>
      <c r="S124" s="177">
        <v>0</v>
      </c>
      <c r="T124" s="178">
        <f>S124*H124</f>
        <v>0</v>
      </c>
      <c r="U124" s="31"/>
      <c r="V124" s="31"/>
      <c r="W124" s="31"/>
      <c r="X124" s="31"/>
      <c r="Y124" s="31"/>
      <c r="Z124" s="31"/>
      <c r="AA124" s="31"/>
      <c r="AB124" s="31"/>
      <c r="AC124" s="31"/>
      <c r="AD124" s="31"/>
      <c r="AE124" s="31"/>
      <c r="AR124" s="179" t="s">
        <v>268</v>
      </c>
      <c r="AT124" s="179" t="s">
        <v>179</v>
      </c>
      <c r="AU124" s="179" t="s">
        <v>73</v>
      </c>
      <c r="AY124" s="14" t="s">
        <v>185</v>
      </c>
      <c r="BE124" s="180">
        <f>IF(N124="základní",J124,0)</f>
        <v>0</v>
      </c>
      <c r="BF124" s="180">
        <f>IF(N124="snížená",J124,0)</f>
        <v>0</v>
      </c>
      <c r="BG124" s="180">
        <f>IF(N124="zákl. přenesená",J124,0)</f>
        <v>0</v>
      </c>
      <c r="BH124" s="180">
        <f>IF(N124="sníž. přenesená",J124,0)</f>
        <v>0</v>
      </c>
      <c r="BI124" s="180">
        <f>IF(N124="nulová",J124,0)</f>
        <v>0</v>
      </c>
      <c r="BJ124" s="14" t="s">
        <v>80</v>
      </c>
      <c r="BK124" s="180">
        <f>ROUND(I124*H124,2)</f>
        <v>0</v>
      </c>
      <c r="BL124" s="14" t="s">
        <v>268</v>
      </c>
      <c r="BM124" s="179" t="s">
        <v>1450</v>
      </c>
    </row>
    <row r="125" spans="1:65" s="2" customFormat="1" ht="11.25">
      <c r="A125" s="31"/>
      <c r="B125" s="32"/>
      <c r="C125" s="33"/>
      <c r="D125" s="181" t="s">
        <v>188</v>
      </c>
      <c r="E125" s="33"/>
      <c r="F125" s="182" t="s">
        <v>1449</v>
      </c>
      <c r="G125" s="33"/>
      <c r="H125" s="33"/>
      <c r="I125" s="183"/>
      <c r="J125" s="33"/>
      <c r="K125" s="33"/>
      <c r="L125" s="36"/>
      <c r="M125" s="184"/>
      <c r="N125" s="185"/>
      <c r="O125" s="68"/>
      <c r="P125" s="68"/>
      <c r="Q125" s="68"/>
      <c r="R125" s="68"/>
      <c r="S125" s="68"/>
      <c r="T125" s="69"/>
      <c r="U125" s="31"/>
      <c r="V125" s="31"/>
      <c r="W125" s="31"/>
      <c r="X125" s="31"/>
      <c r="Y125" s="31"/>
      <c r="Z125" s="31"/>
      <c r="AA125" s="31"/>
      <c r="AB125" s="31"/>
      <c r="AC125" s="31"/>
      <c r="AD125" s="31"/>
      <c r="AE125" s="31"/>
      <c r="AT125" s="14" t="s">
        <v>188</v>
      </c>
      <c r="AU125" s="14" t="s">
        <v>73</v>
      </c>
    </row>
    <row r="126" spans="1:65" s="2" customFormat="1" ht="21.75" customHeight="1">
      <c r="A126" s="31"/>
      <c r="B126" s="32"/>
      <c r="C126" s="167" t="s">
        <v>186</v>
      </c>
      <c r="D126" s="167" t="s">
        <v>179</v>
      </c>
      <c r="E126" s="168" t="s">
        <v>1451</v>
      </c>
      <c r="F126" s="169" t="s">
        <v>1452</v>
      </c>
      <c r="G126" s="170" t="s">
        <v>182</v>
      </c>
      <c r="H126" s="171">
        <v>2</v>
      </c>
      <c r="I126" s="172"/>
      <c r="J126" s="173">
        <f>ROUND(I126*H126,2)</f>
        <v>0</v>
      </c>
      <c r="K126" s="169" t="s">
        <v>1</v>
      </c>
      <c r="L126" s="174"/>
      <c r="M126" s="175" t="s">
        <v>1</v>
      </c>
      <c r="N126" s="176" t="s">
        <v>38</v>
      </c>
      <c r="O126" s="68"/>
      <c r="P126" s="177">
        <f>O126*H126</f>
        <v>0</v>
      </c>
      <c r="Q126" s="177">
        <v>0</v>
      </c>
      <c r="R126" s="177">
        <f>Q126*H126</f>
        <v>0</v>
      </c>
      <c r="S126" s="177">
        <v>0</v>
      </c>
      <c r="T126" s="178">
        <f>S126*H126</f>
        <v>0</v>
      </c>
      <c r="U126" s="31"/>
      <c r="V126" s="31"/>
      <c r="W126" s="31"/>
      <c r="X126" s="31"/>
      <c r="Y126" s="31"/>
      <c r="Z126" s="31"/>
      <c r="AA126" s="31"/>
      <c r="AB126" s="31"/>
      <c r="AC126" s="31"/>
      <c r="AD126" s="31"/>
      <c r="AE126" s="31"/>
      <c r="AR126" s="179" t="s">
        <v>184</v>
      </c>
      <c r="AT126" s="179" t="s">
        <v>179</v>
      </c>
      <c r="AU126" s="179" t="s">
        <v>73</v>
      </c>
      <c r="AY126" s="14" t="s">
        <v>185</v>
      </c>
      <c r="BE126" s="180">
        <f>IF(N126="základní",J126,0)</f>
        <v>0</v>
      </c>
      <c r="BF126" s="180">
        <f>IF(N126="snížená",J126,0)</f>
        <v>0</v>
      </c>
      <c r="BG126" s="180">
        <f>IF(N126="zákl. přenesená",J126,0)</f>
        <v>0</v>
      </c>
      <c r="BH126" s="180">
        <f>IF(N126="sníž. přenesená",J126,0)</f>
        <v>0</v>
      </c>
      <c r="BI126" s="180">
        <f>IF(N126="nulová",J126,0)</f>
        <v>0</v>
      </c>
      <c r="BJ126" s="14" t="s">
        <v>80</v>
      </c>
      <c r="BK126" s="180">
        <f>ROUND(I126*H126,2)</f>
        <v>0</v>
      </c>
      <c r="BL126" s="14" t="s">
        <v>186</v>
      </c>
      <c r="BM126" s="179" t="s">
        <v>1453</v>
      </c>
    </row>
    <row r="127" spans="1:65" s="2" customFormat="1" ht="11.25">
      <c r="A127" s="31"/>
      <c r="B127" s="32"/>
      <c r="C127" s="33"/>
      <c r="D127" s="181" t="s">
        <v>188</v>
      </c>
      <c r="E127" s="33"/>
      <c r="F127" s="182" t="s">
        <v>1452</v>
      </c>
      <c r="G127" s="33"/>
      <c r="H127" s="33"/>
      <c r="I127" s="183"/>
      <c r="J127" s="33"/>
      <c r="K127" s="33"/>
      <c r="L127" s="36"/>
      <c r="M127" s="184"/>
      <c r="N127" s="185"/>
      <c r="O127" s="68"/>
      <c r="P127" s="68"/>
      <c r="Q127" s="68"/>
      <c r="R127" s="68"/>
      <c r="S127" s="68"/>
      <c r="T127" s="69"/>
      <c r="U127" s="31"/>
      <c r="V127" s="31"/>
      <c r="W127" s="31"/>
      <c r="X127" s="31"/>
      <c r="Y127" s="31"/>
      <c r="Z127" s="31"/>
      <c r="AA127" s="31"/>
      <c r="AB127" s="31"/>
      <c r="AC127" s="31"/>
      <c r="AD127" s="31"/>
      <c r="AE127" s="31"/>
      <c r="AT127" s="14" t="s">
        <v>188</v>
      </c>
      <c r="AU127" s="14" t="s">
        <v>73</v>
      </c>
    </row>
    <row r="128" spans="1:65" s="2" customFormat="1" ht="24">
      <c r="A128" s="31"/>
      <c r="B128" s="32"/>
      <c r="C128" s="167" t="s">
        <v>199</v>
      </c>
      <c r="D128" s="167" t="s">
        <v>179</v>
      </c>
      <c r="E128" s="168" t="s">
        <v>1454</v>
      </c>
      <c r="F128" s="169" t="s">
        <v>1455</v>
      </c>
      <c r="G128" s="170" t="s">
        <v>182</v>
      </c>
      <c r="H128" s="171">
        <v>2</v>
      </c>
      <c r="I128" s="172"/>
      <c r="J128" s="173">
        <f>ROUND(I128*H128,2)</f>
        <v>0</v>
      </c>
      <c r="K128" s="169" t="s">
        <v>1</v>
      </c>
      <c r="L128" s="174"/>
      <c r="M128" s="175" t="s">
        <v>1</v>
      </c>
      <c r="N128" s="176" t="s">
        <v>38</v>
      </c>
      <c r="O128" s="68"/>
      <c r="P128" s="177">
        <f>O128*H128</f>
        <v>0</v>
      </c>
      <c r="Q128" s="177">
        <v>0</v>
      </c>
      <c r="R128" s="177">
        <f>Q128*H128</f>
        <v>0</v>
      </c>
      <c r="S128" s="177">
        <v>0</v>
      </c>
      <c r="T128" s="178">
        <f>S128*H128</f>
        <v>0</v>
      </c>
      <c r="U128" s="31"/>
      <c r="V128" s="31"/>
      <c r="W128" s="31"/>
      <c r="X128" s="31"/>
      <c r="Y128" s="31"/>
      <c r="Z128" s="31"/>
      <c r="AA128" s="31"/>
      <c r="AB128" s="31"/>
      <c r="AC128" s="31"/>
      <c r="AD128" s="31"/>
      <c r="AE128" s="31"/>
      <c r="AR128" s="179" t="s">
        <v>184</v>
      </c>
      <c r="AT128" s="179" t="s">
        <v>179</v>
      </c>
      <c r="AU128" s="179" t="s">
        <v>73</v>
      </c>
      <c r="AY128" s="14" t="s">
        <v>185</v>
      </c>
      <c r="BE128" s="180">
        <f>IF(N128="základní",J128,0)</f>
        <v>0</v>
      </c>
      <c r="BF128" s="180">
        <f>IF(N128="snížená",J128,0)</f>
        <v>0</v>
      </c>
      <c r="BG128" s="180">
        <f>IF(N128="zákl. přenesená",J128,0)</f>
        <v>0</v>
      </c>
      <c r="BH128" s="180">
        <f>IF(N128="sníž. přenesená",J128,0)</f>
        <v>0</v>
      </c>
      <c r="BI128" s="180">
        <f>IF(N128="nulová",J128,0)</f>
        <v>0</v>
      </c>
      <c r="BJ128" s="14" t="s">
        <v>80</v>
      </c>
      <c r="BK128" s="180">
        <f>ROUND(I128*H128,2)</f>
        <v>0</v>
      </c>
      <c r="BL128" s="14" t="s">
        <v>186</v>
      </c>
      <c r="BM128" s="179" t="s">
        <v>1456</v>
      </c>
    </row>
    <row r="129" spans="1:65" s="2" customFormat="1" ht="11.25">
      <c r="A129" s="31"/>
      <c r="B129" s="32"/>
      <c r="C129" s="33"/>
      <c r="D129" s="181" t="s">
        <v>188</v>
      </c>
      <c r="E129" s="33"/>
      <c r="F129" s="182" t="s">
        <v>1455</v>
      </c>
      <c r="G129" s="33"/>
      <c r="H129" s="33"/>
      <c r="I129" s="183"/>
      <c r="J129" s="33"/>
      <c r="K129" s="33"/>
      <c r="L129" s="36"/>
      <c r="M129" s="184"/>
      <c r="N129" s="185"/>
      <c r="O129" s="68"/>
      <c r="P129" s="68"/>
      <c r="Q129" s="68"/>
      <c r="R129" s="68"/>
      <c r="S129" s="68"/>
      <c r="T129" s="69"/>
      <c r="U129" s="31"/>
      <c r="V129" s="31"/>
      <c r="W129" s="31"/>
      <c r="X129" s="31"/>
      <c r="Y129" s="31"/>
      <c r="Z129" s="31"/>
      <c r="AA129" s="31"/>
      <c r="AB129" s="31"/>
      <c r="AC129" s="31"/>
      <c r="AD129" s="31"/>
      <c r="AE129" s="31"/>
      <c r="AT129" s="14" t="s">
        <v>188</v>
      </c>
      <c r="AU129" s="14" t="s">
        <v>73</v>
      </c>
    </row>
    <row r="130" spans="1:65" s="2" customFormat="1" ht="48">
      <c r="A130" s="31"/>
      <c r="B130" s="32"/>
      <c r="C130" s="167" t="s">
        <v>203</v>
      </c>
      <c r="D130" s="167" t="s">
        <v>179</v>
      </c>
      <c r="E130" s="168" t="s">
        <v>1457</v>
      </c>
      <c r="F130" s="169" t="s">
        <v>1458</v>
      </c>
      <c r="G130" s="170" t="s">
        <v>182</v>
      </c>
      <c r="H130" s="171">
        <v>1</v>
      </c>
      <c r="I130" s="172"/>
      <c r="J130" s="173">
        <f>ROUND(I130*H130,2)</f>
        <v>0</v>
      </c>
      <c r="K130" s="169" t="s">
        <v>1</v>
      </c>
      <c r="L130" s="174"/>
      <c r="M130" s="175" t="s">
        <v>1</v>
      </c>
      <c r="N130" s="176" t="s">
        <v>38</v>
      </c>
      <c r="O130" s="68"/>
      <c r="P130" s="177">
        <f>O130*H130</f>
        <v>0</v>
      </c>
      <c r="Q130" s="177">
        <v>0</v>
      </c>
      <c r="R130" s="177">
        <f>Q130*H130</f>
        <v>0</v>
      </c>
      <c r="S130" s="177">
        <v>0</v>
      </c>
      <c r="T130" s="178">
        <f>S130*H130</f>
        <v>0</v>
      </c>
      <c r="U130" s="31"/>
      <c r="V130" s="31"/>
      <c r="W130" s="31"/>
      <c r="X130" s="31"/>
      <c r="Y130" s="31"/>
      <c r="Z130" s="31"/>
      <c r="AA130" s="31"/>
      <c r="AB130" s="31"/>
      <c r="AC130" s="31"/>
      <c r="AD130" s="31"/>
      <c r="AE130" s="31"/>
      <c r="AR130" s="179" t="s">
        <v>184</v>
      </c>
      <c r="AT130" s="179" t="s">
        <v>179</v>
      </c>
      <c r="AU130" s="179" t="s">
        <v>73</v>
      </c>
      <c r="AY130" s="14" t="s">
        <v>185</v>
      </c>
      <c r="BE130" s="180">
        <f>IF(N130="základní",J130,0)</f>
        <v>0</v>
      </c>
      <c r="BF130" s="180">
        <f>IF(N130="snížená",J130,0)</f>
        <v>0</v>
      </c>
      <c r="BG130" s="180">
        <f>IF(N130="zákl. přenesená",J130,0)</f>
        <v>0</v>
      </c>
      <c r="BH130" s="180">
        <f>IF(N130="sníž. přenesená",J130,0)</f>
        <v>0</v>
      </c>
      <c r="BI130" s="180">
        <f>IF(N130="nulová",J130,0)</f>
        <v>0</v>
      </c>
      <c r="BJ130" s="14" t="s">
        <v>80</v>
      </c>
      <c r="BK130" s="180">
        <f>ROUND(I130*H130,2)</f>
        <v>0</v>
      </c>
      <c r="BL130" s="14" t="s">
        <v>186</v>
      </c>
      <c r="BM130" s="179" t="s">
        <v>1459</v>
      </c>
    </row>
    <row r="131" spans="1:65" s="2" customFormat="1" ht="29.25">
      <c r="A131" s="31"/>
      <c r="B131" s="32"/>
      <c r="C131" s="33"/>
      <c r="D131" s="181" t="s">
        <v>188</v>
      </c>
      <c r="E131" s="33"/>
      <c r="F131" s="182" t="s">
        <v>1458</v>
      </c>
      <c r="G131" s="33"/>
      <c r="H131" s="33"/>
      <c r="I131" s="183"/>
      <c r="J131" s="33"/>
      <c r="K131" s="33"/>
      <c r="L131" s="36"/>
      <c r="M131" s="184"/>
      <c r="N131" s="185"/>
      <c r="O131" s="68"/>
      <c r="P131" s="68"/>
      <c r="Q131" s="68"/>
      <c r="R131" s="68"/>
      <c r="S131" s="68"/>
      <c r="T131" s="69"/>
      <c r="U131" s="31"/>
      <c r="V131" s="31"/>
      <c r="W131" s="31"/>
      <c r="X131" s="31"/>
      <c r="Y131" s="31"/>
      <c r="Z131" s="31"/>
      <c r="AA131" s="31"/>
      <c r="AB131" s="31"/>
      <c r="AC131" s="31"/>
      <c r="AD131" s="31"/>
      <c r="AE131" s="31"/>
      <c r="AT131" s="14" t="s">
        <v>188</v>
      </c>
      <c r="AU131" s="14" t="s">
        <v>73</v>
      </c>
    </row>
    <row r="132" spans="1:65" s="2" customFormat="1" ht="24">
      <c r="A132" s="31"/>
      <c r="B132" s="32"/>
      <c r="C132" s="167" t="s">
        <v>207</v>
      </c>
      <c r="D132" s="167" t="s">
        <v>179</v>
      </c>
      <c r="E132" s="168" t="s">
        <v>1460</v>
      </c>
      <c r="F132" s="169" t="s">
        <v>1461</v>
      </c>
      <c r="G132" s="170" t="s">
        <v>182</v>
      </c>
      <c r="H132" s="171">
        <v>2</v>
      </c>
      <c r="I132" s="172"/>
      <c r="J132" s="173">
        <f>ROUND(I132*H132,2)</f>
        <v>0</v>
      </c>
      <c r="K132" s="169" t="s">
        <v>1</v>
      </c>
      <c r="L132" s="174"/>
      <c r="M132" s="175" t="s">
        <v>1</v>
      </c>
      <c r="N132" s="176" t="s">
        <v>38</v>
      </c>
      <c r="O132" s="68"/>
      <c r="P132" s="177">
        <f>O132*H132</f>
        <v>0</v>
      </c>
      <c r="Q132" s="177">
        <v>0</v>
      </c>
      <c r="R132" s="177">
        <f>Q132*H132</f>
        <v>0</v>
      </c>
      <c r="S132" s="177">
        <v>0</v>
      </c>
      <c r="T132" s="178">
        <f>S132*H132</f>
        <v>0</v>
      </c>
      <c r="U132" s="31"/>
      <c r="V132" s="31"/>
      <c r="W132" s="31"/>
      <c r="X132" s="31"/>
      <c r="Y132" s="31"/>
      <c r="Z132" s="31"/>
      <c r="AA132" s="31"/>
      <c r="AB132" s="31"/>
      <c r="AC132" s="31"/>
      <c r="AD132" s="31"/>
      <c r="AE132" s="31"/>
      <c r="AR132" s="179" t="s">
        <v>184</v>
      </c>
      <c r="AT132" s="179" t="s">
        <v>179</v>
      </c>
      <c r="AU132" s="179" t="s">
        <v>73</v>
      </c>
      <c r="AY132" s="14" t="s">
        <v>185</v>
      </c>
      <c r="BE132" s="180">
        <f>IF(N132="základní",J132,0)</f>
        <v>0</v>
      </c>
      <c r="BF132" s="180">
        <f>IF(N132="snížená",J132,0)</f>
        <v>0</v>
      </c>
      <c r="BG132" s="180">
        <f>IF(N132="zákl. přenesená",J132,0)</f>
        <v>0</v>
      </c>
      <c r="BH132" s="180">
        <f>IF(N132="sníž. přenesená",J132,0)</f>
        <v>0</v>
      </c>
      <c r="BI132" s="180">
        <f>IF(N132="nulová",J132,0)</f>
        <v>0</v>
      </c>
      <c r="BJ132" s="14" t="s">
        <v>80</v>
      </c>
      <c r="BK132" s="180">
        <f>ROUND(I132*H132,2)</f>
        <v>0</v>
      </c>
      <c r="BL132" s="14" t="s">
        <v>186</v>
      </c>
      <c r="BM132" s="179" t="s">
        <v>1462</v>
      </c>
    </row>
    <row r="133" spans="1:65" s="2" customFormat="1" ht="19.5">
      <c r="A133" s="31"/>
      <c r="B133" s="32"/>
      <c r="C133" s="33"/>
      <c r="D133" s="181" t="s">
        <v>188</v>
      </c>
      <c r="E133" s="33"/>
      <c r="F133" s="182" t="s">
        <v>1461</v>
      </c>
      <c r="G133" s="33"/>
      <c r="H133" s="33"/>
      <c r="I133" s="183"/>
      <c r="J133" s="33"/>
      <c r="K133" s="33"/>
      <c r="L133" s="36"/>
      <c r="M133" s="184"/>
      <c r="N133" s="185"/>
      <c r="O133" s="68"/>
      <c r="P133" s="68"/>
      <c r="Q133" s="68"/>
      <c r="R133" s="68"/>
      <c r="S133" s="68"/>
      <c r="T133" s="69"/>
      <c r="U133" s="31"/>
      <c r="V133" s="31"/>
      <c r="W133" s="31"/>
      <c r="X133" s="31"/>
      <c r="Y133" s="31"/>
      <c r="Z133" s="31"/>
      <c r="AA133" s="31"/>
      <c r="AB133" s="31"/>
      <c r="AC133" s="31"/>
      <c r="AD133" s="31"/>
      <c r="AE133" s="31"/>
      <c r="AT133" s="14" t="s">
        <v>188</v>
      </c>
      <c r="AU133" s="14" t="s">
        <v>73</v>
      </c>
    </row>
    <row r="134" spans="1:65" s="2" customFormat="1" ht="24">
      <c r="A134" s="31"/>
      <c r="B134" s="32"/>
      <c r="C134" s="167" t="s">
        <v>184</v>
      </c>
      <c r="D134" s="167" t="s">
        <v>179</v>
      </c>
      <c r="E134" s="168" t="s">
        <v>1463</v>
      </c>
      <c r="F134" s="169" t="s">
        <v>1464</v>
      </c>
      <c r="G134" s="170" t="s">
        <v>182</v>
      </c>
      <c r="H134" s="171">
        <v>2</v>
      </c>
      <c r="I134" s="172"/>
      <c r="J134" s="173">
        <f>ROUND(I134*H134,2)</f>
        <v>0</v>
      </c>
      <c r="K134" s="169" t="s">
        <v>1</v>
      </c>
      <c r="L134" s="174"/>
      <c r="M134" s="175" t="s">
        <v>1</v>
      </c>
      <c r="N134" s="176" t="s">
        <v>38</v>
      </c>
      <c r="O134" s="68"/>
      <c r="P134" s="177">
        <f>O134*H134</f>
        <v>0</v>
      </c>
      <c r="Q134" s="177">
        <v>0</v>
      </c>
      <c r="R134" s="177">
        <f>Q134*H134</f>
        <v>0</v>
      </c>
      <c r="S134" s="177">
        <v>0</v>
      </c>
      <c r="T134" s="178">
        <f>S134*H134</f>
        <v>0</v>
      </c>
      <c r="U134" s="31"/>
      <c r="V134" s="31"/>
      <c r="W134" s="31"/>
      <c r="X134" s="31"/>
      <c r="Y134" s="31"/>
      <c r="Z134" s="31"/>
      <c r="AA134" s="31"/>
      <c r="AB134" s="31"/>
      <c r="AC134" s="31"/>
      <c r="AD134" s="31"/>
      <c r="AE134" s="31"/>
      <c r="AR134" s="179" t="s">
        <v>184</v>
      </c>
      <c r="AT134" s="179" t="s">
        <v>179</v>
      </c>
      <c r="AU134" s="179" t="s">
        <v>73</v>
      </c>
      <c r="AY134" s="14" t="s">
        <v>185</v>
      </c>
      <c r="BE134" s="180">
        <f>IF(N134="základní",J134,0)</f>
        <v>0</v>
      </c>
      <c r="BF134" s="180">
        <f>IF(N134="snížená",J134,0)</f>
        <v>0</v>
      </c>
      <c r="BG134" s="180">
        <f>IF(N134="zákl. přenesená",J134,0)</f>
        <v>0</v>
      </c>
      <c r="BH134" s="180">
        <f>IF(N134="sníž. přenesená",J134,0)</f>
        <v>0</v>
      </c>
      <c r="BI134" s="180">
        <f>IF(N134="nulová",J134,0)</f>
        <v>0</v>
      </c>
      <c r="BJ134" s="14" t="s">
        <v>80</v>
      </c>
      <c r="BK134" s="180">
        <f>ROUND(I134*H134,2)</f>
        <v>0</v>
      </c>
      <c r="BL134" s="14" t="s">
        <v>186</v>
      </c>
      <c r="BM134" s="179" t="s">
        <v>1465</v>
      </c>
    </row>
    <row r="135" spans="1:65" s="2" customFormat="1" ht="19.5">
      <c r="A135" s="31"/>
      <c r="B135" s="32"/>
      <c r="C135" s="33"/>
      <c r="D135" s="181" t="s">
        <v>188</v>
      </c>
      <c r="E135" s="33"/>
      <c r="F135" s="182" t="s">
        <v>1464</v>
      </c>
      <c r="G135" s="33"/>
      <c r="H135" s="33"/>
      <c r="I135" s="183"/>
      <c r="J135" s="33"/>
      <c r="K135" s="33"/>
      <c r="L135" s="36"/>
      <c r="M135" s="184"/>
      <c r="N135" s="185"/>
      <c r="O135" s="68"/>
      <c r="P135" s="68"/>
      <c r="Q135" s="68"/>
      <c r="R135" s="68"/>
      <c r="S135" s="68"/>
      <c r="T135" s="69"/>
      <c r="U135" s="31"/>
      <c r="V135" s="31"/>
      <c r="W135" s="31"/>
      <c r="X135" s="31"/>
      <c r="Y135" s="31"/>
      <c r="Z135" s="31"/>
      <c r="AA135" s="31"/>
      <c r="AB135" s="31"/>
      <c r="AC135" s="31"/>
      <c r="AD135" s="31"/>
      <c r="AE135" s="31"/>
      <c r="AT135" s="14" t="s">
        <v>188</v>
      </c>
      <c r="AU135" s="14" t="s">
        <v>73</v>
      </c>
    </row>
    <row r="136" spans="1:65" s="2" customFormat="1" ht="24">
      <c r="A136" s="31"/>
      <c r="B136" s="32"/>
      <c r="C136" s="167" t="s">
        <v>214</v>
      </c>
      <c r="D136" s="167" t="s">
        <v>179</v>
      </c>
      <c r="E136" s="168" t="s">
        <v>1466</v>
      </c>
      <c r="F136" s="169" t="s">
        <v>1467</v>
      </c>
      <c r="G136" s="170" t="s">
        <v>182</v>
      </c>
      <c r="H136" s="171">
        <v>2</v>
      </c>
      <c r="I136" s="172"/>
      <c r="J136" s="173">
        <f>ROUND(I136*H136,2)</f>
        <v>0</v>
      </c>
      <c r="K136" s="169" t="s">
        <v>1</v>
      </c>
      <c r="L136" s="174"/>
      <c r="M136" s="175" t="s">
        <v>1</v>
      </c>
      <c r="N136" s="176" t="s">
        <v>38</v>
      </c>
      <c r="O136" s="68"/>
      <c r="P136" s="177">
        <f>O136*H136</f>
        <v>0</v>
      </c>
      <c r="Q136" s="177">
        <v>0</v>
      </c>
      <c r="R136" s="177">
        <f>Q136*H136</f>
        <v>0</v>
      </c>
      <c r="S136" s="177">
        <v>0</v>
      </c>
      <c r="T136" s="178">
        <f>S136*H136</f>
        <v>0</v>
      </c>
      <c r="U136" s="31"/>
      <c r="V136" s="31"/>
      <c r="W136" s="31"/>
      <c r="X136" s="31"/>
      <c r="Y136" s="31"/>
      <c r="Z136" s="31"/>
      <c r="AA136" s="31"/>
      <c r="AB136" s="31"/>
      <c r="AC136" s="31"/>
      <c r="AD136" s="31"/>
      <c r="AE136" s="31"/>
      <c r="AR136" s="179" t="s">
        <v>184</v>
      </c>
      <c r="AT136" s="179" t="s">
        <v>179</v>
      </c>
      <c r="AU136" s="179" t="s">
        <v>73</v>
      </c>
      <c r="AY136" s="14" t="s">
        <v>185</v>
      </c>
      <c r="BE136" s="180">
        <f>IF(N136="základní",J136,0)</f>
        <v>0</v>
      </c>
      <c r="BF136" s="180">
        <f>IF(N136="snížená",J136,0)</f>
        <v>0</v>
      </c>
      <c r="BG136" s="180">
        <f>IF(N136="zákl. přenesená",J136,0)</f>
        <v>0</v>
      </c>
      <c r="BH136" s="180">
        <f>IF(N136="sníž. přenesená",J136,0)</f>
        <v>0</v>
      </c>
      <c r="BI136" s="180">
        <f>IF(N136="nulová",J136,0)</f>
        <v>0</v>
      </c>
      <c r="BJ136" s="14" t="s">
        <v>80</v>
      </c>
      <c r="BK136" s="180">
        <f>ROUND(I136*H136,2)</f>
        <v>0</v>
      </c>
      <c r="BL136" s="14" t="s">
        <v>186</v>
      </c>
      <c r="BM136" s="179" t="s">
        <v>1468</v>
      </c>
    </row>
    <row r="137" spans="1:65" s="2" customFormat="1" ht="11.25">
      <c r="A137" s="31"/>
      <c r="B137" s="32"/>
      <c r="C137" s="33"/>
      <c r="D137" s="181" t="s">
        <v>188</v>
      </c>
      <c r="E137" s="33"/>
      <c r="F137" s="182" t="s">
        <v>1467</v>
      </c>
      <c r="G137" s="33"/>
      <c r="H137" s="33"/>
      <c r="I137" s="183"/>
      <c r="J137" s="33"/>
      <c r="K137" s="33"/>
      <c r="L137" s="36"/>
      <c r="M137" s="184"/>
      <c r="N137" s="185"/>
      <c r="O137" s="68"/>
      <c r="P137" s="68"/>
      <c r="Q137" s="68"/>
      <c r="R137" s="68"/>
      <c r="S137" s="68"/>
      <c r="T137" s="69"/>
      <c r="U137" s="31"/>
      <c r="V137" s="31"/>
      <c r="W137" s="31"/>
      <c r="X137" s="31"/>
      <c r="Y137" s="31"/>
      <c r="Z137" s="31"/>
      <c r="AA137" s="31"/>
      <c r="AB137" s="31"/>
      <c r="AC137" s="31"/>
      <c r="AD137" s="31"/>
      <c r="AE137" s="31"/>
      <c r="AT137" s="14" t="s">
        <v>188</v>
      </c>
      <c r="AU137" s="14" t="s">
        <v>73</v>
      </c>
    </row>
    <row r="138" spans="1:65" s="2" customFormat="1" ht="24">
      <c r="A138" s="31"/>
      <c r="B138" s="32"/>
      <c r="C138" s="167" t="s">
        <v>218</v>
      </c>
      <c r="D138" s="167" t="s">
        <v>179</v>
      </c>
      <c r="E138" s="168" t="s">
        <v>1469</v>
      </c>
      <c r="F138" s="169" t="s">
        <v>1470</v>
      </c>
      <c r="G138" s="170" t="s">
        <v>182</v>
      </c>
      <c r="H138" s="171">
        <v>2</v>
      </c>
      <c r="I138" s="172"/>
      <c r="J138" s="173">
        <f>ROUND(I138*H138,2)</f>
        <v>0</v>
      </c>
      <c r="K138" s="169" t="s">
        <v>1</v>
      </c>
      <c r="L138" s="174"/>
      <c r="M138" s="175" t="s">
        <v>1</v>
      </c>
      <c r="N138" s="176" t="s">
        <v>38</v>
      </c>
      <c r="O138" s="68"/>
      <c r="P138" s="177">
        <f>O138*H138</f>
        <v>0</v>
      </c>
      <c r="Q138" s="177">
        <v>0</v>
      </c>
      <c r="R138" s="177">
        <f>Q138*H138</f>
        <v>0</v>
      </c>
      <c r="S138" s="177">
        <v>0</v>
      </c>
      <c r="T138" s="178">
        <f>S138*H138</f>
        <v>0</v>
      </c>
      <c r="U138" s="31"/>
      <c r="V138" s="31"/>
      <c r="W138" s="31"/>
      <c r="X138" s="31"/>
      <c r="Y138" s="31"/>
      <c r="Z138" s="31"/>
      <c r="AA138" s="31"/>
      <c r="AB138" s="31"/>
      <c r="AC138" s="31"/>
      <c r="AD138" s="31"/>
      <c r="AE138" s="31"/>
      <c r="AR138" s="179" t="s">
        <v>184</v>
      </c>
      <c r="AT138" s="179" t="s">
        <v>179</v>
      </c>
      <c r="AU138" s="179" t="s">
        <v>73</v>
      </c>
      <c r="AY138" s="14" t="s">
        <v>185</v>
      </c>
      <c r="BE138" s="180">
        <f>IF(N138="základní",J138,0)</f>
        <v>0</v>
      </c>
      <c r="BF138" s="180">
        <f>IF(N138="snížená",J138,0)</f>
        <v>0</v>
      </c>
      <c r="BG138" s="180">
        <f>IF(N138="zákl. přenesená",J138,0)</f>
        <v>0</v>
      </c>
      <c r="BH138" s="180">
        <f>IF(N138="sníž. přenesená",J138,0)</f>
        <v>0</v>
      </c>
      <c r="BI138" s="180">
        <f>IF(N138="nulová",J138,0)</f>
        <v>0</v>
      </c>
      <c r="BJ138" s="14" t="s">
        <v>80</v>
      </c>
      <c r="BK138" s="180">
        <f>ROUND(I138*H138,2)</f>
        <v>0</v>
      </c>
      <c r="BL138" s="14" t="s">
        <v>186</v>
      </c>
      <c r="BM138" s="179" t="s">
        <v>1471</v>
      </c>
    </row>
    <row r="139" spans="1:65" s="2" customFormat="1" ht="19.5">
      <c r="A139" s="31"/>
      <c r="B139" s="32"/>
      <c r="C139" s="33"/>
      <c r="D139" s="181" t="s">
        <v>188</v>
      </c>
      <c r="E139" s="33"/>
      <c r="F139" s="182" t="s">
        <v>1470</v>
      </c>
      <c r="G139" s="33"/>
      <c r="H139" s="33"/>
      <c r="I139" s="183"/>
      <c r="J139" s="33"/>
      <c r="K139" s="33"/>
      <c r="L139" s="36"/>
      <c r="M139" s="184"/>
      <c r="N139" s="185"/>
      <c r="O139" s="68"/>
      <c r="P139" s="68"/>
      <c r="Q139" s="68"/>
      <c r="R139" s="68"/>
      <c r="S139" s="68"/>
      <c r="T139" s="69"/>
      <c r="U139" s="31"/>
      <c r="V139" s="31"/>
      <c r="W139" s="31"/>
      <c r="X139" s="31"/>
      <c r="Y139" s="31"/>
      <c r="Z139" s="31"/>
      <c r="AA139" s="31"/>
      <c r="AB139" s="31"/>
      <c r="AC139" s="31"/>
      <c r="AD139" s="31"/>
      <c r="AE139" s="31"/>
      <c r="AT139" s="14" t="s">
        <v>188</v>
      </c>
      <c r="AU139" s="14" t="s">
        <v>73</v>
      </c>
    </row>
    <row r="140" spans="1:65" s="2" customFormat="1" ht="36">
      <c r="A140" s="31"/>
      <c r="B140" s="32"/>
      <c r="C140" s="167" t="s">
        <v>222</v>
      </c>
      <c r="D140" s="167" t="s">
        <v>179</v>
      </c>
      <c r="E140" s="168" t="s">
        <v>1472</v>
      </c>
      <c r="F140" s="169" t="s">
        <v>1473</v>
      </c>
      <c r="G140" s="170" t="s">
        <v>1474</v>
      </c>
      <c r="H140" s="171">
        <v>11</v>
      </c>
      <c r="I140" s="172"/>
      <c r="J140" s="173">
        <f>ROUND(I140*H140,2)</f>
        <v>0</v>
      </c>
      <c r="K140" s="169" t="s">
        <v>1</v>
      </c>
      <c r="L140" s="174"/>
      <c r="M140" s="175" t="s">
        <v>1</v>
      </c>
      <c r="N140" s="176" t="s">
        <v>38</v>
      </c>
      <c r="O140" s="68"/>
      <c r="P140" s="177">
        <f>O140*H140</f>
        <v>0</v>
      </c>
      <c r="Q140" s="177">
        <v>0</v>
      </c>
      <c r="R140" s="177">
        <f>Q140*H140</f>
        <v>0</v>
      </c>
      <c r="S140" s="177">
        <v>0</v>
      </c>
      <c r="T140" s="178">
        <f>S140*H140</f>
        <v>0</v>
      </c>
      <c r="U140" s="31"/>
      <c r="V140" s="31"/>
      <c r="W140" s="31"/>
      <c r="X140" s="31"/>
      <c r="Y140" s="31"/>
      <c r="Z140" s="31"/>
      <c r="AA140" s="31"/>
      <c r="AB140" s="31"/>
      <c r="AC140" s="31"/>
      <c r="AD140" s="31"/>
      <c r="AE140" s="31"/>
      <c r="AR140" s="179" t="s">
        <v>184</v>
      </c>
      <c r="AT140" s="179" t="s">
        <v>179</v>
      </c>
      <c r="AU140" s="179" t="s">
        <v>73</v>
      </c>
      <c r="AY140" s="14" t="s">
        <v>185</v>
      </c>
      <c r="BE140" s="180">
        <f>IF(N140="základní",J140,0)</f>
        <v>0</v>
      </c>
      <c r="BF140" s="180">
        <f>IF(N140="snížená",J140,0)</f>
        <v>0</v>
      </c>
      <c r="BG140" s="180">
        <f>IF(N140="zákl. přenesená",J140,0)</f>
        <v>0</v>
      </c>
      <c r="BH140" s="180">
        <f>IF(N140="sníž. přenesená",J140,0)</f>
        <v>0</v>
      </c>
      <c r="BI140" s="180">
        <f>IF(N140="nulová",J140,0)</f>
        <v>0</v>
      </c>
      <c r="BJ140" s="14" t="s">
        <v>80</v>
      </c>
      <c r="BK140" s="180">
        <f>ROUND(I140*H140,2)</f>
        <v>0</v>
      </c>
      <c r="BL140" s="14" t="s">
        <v>186</v>
      </c>
      <c r="BM140" s="179" t="s">
        <v>1475</v>
      </c>
    </row>
    <row r="141" spans="1:65" s="2" customFormat="1" ht="19.5">
      <c r="A141" s="31"/>
      <c r="B141" s="32"/>
      <c r="C141" s="33"/>
      <c r="D141" s="181" t="s">
        <v>188</v>
      </c>
      <c r="E141" s="33"/>
      <c r="F141" s="182" t="s">
        <v>1473</v>
      </c>
      <c r="G141" s="33"/>
      <c r="H141" s="33"/>
      <c r="I141" s="183"/>
      <c r="J141" s="33"/>
      <c r="K141" s="33"/>
      <c r="L141" s="36"/>
      <c r="M141" s="184"/>
      <c r="N141" s="185"/>
      <c r="O141" s="68"/>
      <c r="P141" s="68"/>
      <c r="Q141" s="68"/>
      <c r="R141" s="68"/>
      <c r="S141" s="68"/>
      <c r="T141" s="69"/>
      <c r="U141" s="31"/>
      <c r="V141" s="31"/>
      <c r="W141" s="31"/>
      <c r="X141" s="31"/>
      <c r="Y141" s="31"/>
      <c r="Z141" s="31"/>
      <c r="AA141" s="31"/>
      <c r="AB141" s="31"/>
      <c r="AC141" s="31"/>
      <c r="AD141" s="31"/>
      <c r="AE141" s="31"/>
      <c r="AT141" s="14" t="s">
        <v>188</v>
      </c>
      <c r="AU141" s="14" t="s">
        <v>73</v>
      </c>
    </row>
    <row r="142" spans="1:65" s="2" customFormat="1" ht="24">
      <c r="A142" s="31"/>
      <c r="B142" s="32"/>
      <c r="C142" s="167" t="s">
        <v>226</v>
      </c>
      <c r="D142" s="167" t="s">
        <v>179</v>
      </c>
      <c r="E142" s="168" t="s">
        <v>1476</v>
      </c>
      <c r="F142" s="169" t="s">
        <v>1477</v>
      </c>
      <c r="G142" s="170" t="s">
        <v>1474</v>
      </c>
      <c r="H142" s="171">
        <v>2</v>
      </c>
      <c r="I142" s="172"/>
      <c r="J142" s="173">
        <f>ROUND(I142*H142,2)</f>
        <v>0</v>
      </c>
      <c r="K142" s="169" t="s">
        <v>1</v>
      </c>
      <c r="L142" s="174"/>
      <c r="M142" s="175" t="s">
        <v>1</v>
      </c>
      <c r="N142" s="176" t="s">
        <v>38</v>
      </c>
      <c r="O142" s="68"/>
      <c r="P142" s="177">
        <f>O142*H142</f>
        <v>0</v>
      </c>
      <c r="Q142" s="177">
        <v>0</v>
      </c>
      <c r="R142" s="177">
        <f>Q142*H142</f>
        <v>0</v>
      </c>
      <c r="S142" s="177">
        <v>0</v>
      </c>
      <c r="T142" s="178">
        <f>S142*H142</f>
        <v>0</v>
      </c>
      <c r="U142" s="31"/>
      <c r="V142" s="31"/>
      <c r="W142" s="31"/>
      <c r="X142" s="31"/>
      <c r="Y142" s="31"/>
      <c r="Z142" s="31"/>
      <c r="AA142" s="31"/>
      <c r="AB142" s="31"/>
      <c r="AC142" s="31"/>
      <c r="AD142" s="31"/>
      <c r="AE142" s="31"/>
      <c r="AR142" s="179" t="s">
        <v>268</v>
      </c>
      <c r="AT142" s="179" t="s">
        <v>179</v>
      </c>
      <c r="AU142" s="179" t="s">
        <v>73</v>
      </c>
      <c r="AY142" s="14" t="s">
        <v>185</v>
      </c>
      <c r="BE142" s="180">
        <f>IF(N142="základní",J142,0)</f>
        <v>0</v>
      </c>
      <c r="BF142" s="180">
        <f>IF(N142="snížená",J142,0)</f>
        <v>0</v>
      </c>
      <c r="BG142" s="180">
        <f>IF(N142="zákl. přenesená",J142,0)</f>
        <v>0</v>
      </c>
      <c r="BH142" s="180">
        <f>IF(N142="sníž. přenesená",J142,0)</f>
        <v>0</v>
      </c>
      <c r="BI142" s="180">
        <f>IF(N142="nulová",J142,0)</f>
        <v>0</v>
      </c>
      <c r="BJ142" s="14" t="s">
        <v>80</v>
      </c>
      <c r="BK142" s="180">
        <f>ROUND(I142*H142,2)</f>
        <v>0</v>
      </c>
      <c r="BL142" s="14" t="s">
        <v>268</v>
      </c>
      <c r="BM142" s="179" t="s">
        <v>1478</v>
      </c>
    </row>
    <row r="143" spans="1:65" s="2" customFormat="1" ht="19.5">
      <c r="A143" s="31"/>
      <c r="B143" s="32"/>
      <c r="C143" s="33"/>
      <c r="D143" s="181" t="s">
        <v>188</v>
      </c>
      <c r="E143" s="33"/>
      <c r="F143" s="182" t="s">
        <v>1477</v>
      </c>
      <c r="G143" s="33"/>
      <c r="H143" s="33"/>
      <c r="I143" s="183"/>
      <c r="J143" s="33"/>
      <c r="K143" s="33"/>
      <c r="L143" s="36"/>
      <c r="M143" s="184"/>
      <c r="N143" s="185"/>
      <c r="O143" s="68"/>
      <c r="P143" s="68"/>
      <c r="Q143" s="68"/>
      <c r="R143" s="68"/>
      <c r="S143" s="68"/>
      <c r="T143" s="69"/>
      <c r="U143" s="31"/>
      <c r="V143" s="31"/>
      <c r="W143" s="31"/>
      <c r="X143" s="31"/>
      <c r="Y143" s="31"/>
      <c r="Z143" s="31"/>
      <c r="AA143" s="31"/>
      <c r="AB143" s="31"/>
      <c r="AC143" s="31"/>
      <c r="AD143" s="31"/>
      <c r="AE143" s="31"/>
      <c r="AT143" s="14" t="s">
        <v>188</v>
      </c>
      <c r="AU143" s="14" t="s">
        <v>73</v>
      </c>
    </row>
    <row r="144" spans="1:65" s="2" customFormat="1" ht="24">
      <c r="A144" s="31"/>
      <c r="B144" s="32"/>
      <c r="C144" s="167" t="s">
        <v>230</v>
      </c>
      <c r="D144" s="167" t="s">
        <v>179</v>
      </c>
      <c r="E144" s="168" t="s">
        <v>1479</v>
      </c>
      <c r="F144" s="169" t="s">
        <v>1480</v>
      </c>
      <c r="G144" s="170" t="s">
        <v>182</v>
      </c>
      <c r="H144" s="171">
        <v>52</v>
      </c>
      <c r="I144" s="172"/>
      <c r="J144" s="173">
        <f>ROUND(I144*H144,2)</f>
        <v>0</v>
      </c>
      <c r="K144" s="169" t="s">
        <v>1</v>
      </c>
      <c r="L144" s="174"/>
      <c r="M144" s="175" t="s">
        <v>1</v>
      </c>
      <c r="N144" s="176" t="s">
        <v>38</v>
      </c>
      <c r="O144" s="68"/>
      <c r="P144" s="177">
        <f>O144*H144</f>
        <v>0</v>
      </c>
      <c r="Q144" s="177">
        <v>0</v>
      </c>
      <c r="R144" s="177">
        <f>Q144*H144</f>
        <v>0</v>
      </c>
      <c r="S144" s="177">
        <v>0</v>
      </c>
      <c r="T144" s="178">
        <f>S144*H144</f>
        <v>0</v>
      </c>
      <c r="U144" s="31"/>
      <c r="V144" s="31"/>
      <c r="W144" s="31"/>
      <c r="X144" s="31"/>
      <c r="Y144" s="31"/>
      <c r="Z144" s="31"/>
      <c r="AA144" s="31"/>
      <c r="AB144" s="31"/>
      <c r="AC144" s="31"/>
      <c r="AD144" s="31"/>
      <c r="AE144" s="31"/>
      <c r="AR144" s="179" t="s">
        <v>184</v>
      </c>
      <c r="AT144" s="179" t="s">
        <v>179</v>
      </c>
      <c r="AU144" s="179" t="s">
        <v>73</v>
      </c>
      <c r="AY144" s="14" t="s">
        <v>185</v>
      </c>
      <c r="BE144" s="180">
        <f>IF(N144="základní",J144,0)</f>
        <v>0</v>
      </c>
      <c r="BF144" s="180">
        <f>IF(N144="snížená",J144,0)</f>
        <v>0</v>
      </c>
      <c r="BG144" s="180">
        <f>IF(N144="zákl. přenesená",J144,0)</f>
        <v>0</v>
      </c>
      <c r="BH144" s="180">
        <f>IF(N144="sníž. přenesená",J144,0)</f>
        <v>0</v>
      </c>
      <c r="BI144" s="180">
        <f>IF(N144="nulová",J144,0)</f>
        <v>0</v>
      </c>
      <c r="BJ144" s="14" t="s">
        <v>80</v>
      </c>
      <c r="BK144" s="180">
        <f>ROUND(I144*H144,2)</f>
        <v>0</v>
      </c>
      <c r="BL144" s="14" t="s">
        <v>186</v>
      </c>
      <c r="BM144" s="179" t="s">
        <v>1481</v>
      </c>
    </row>
    <row r="145" spans="1:65" s="2" customFormat="1" ht="19.5">
      <c r="A145" s="31"/>
      <c r="B145" s="32"/>
      <c r="C145" s="33"/>
      <c r="D145" s="181" t="s">
        <v>188</v>
      </c>
      <c r="E145" s="33"/>
      <c r="F145" s="182" t="s">
        <v>1480</v>
      </c>
      <c r="G145" s="33"/>
      <c r="H145" s="33"/>
      <c r="I145" s="183"/>
      <c r="J145" s="33"/>
      <c r="K145" s="33"/>
      <c r="L145" s="36"/>
      <c r="M145" s="184"/>
      <c r="N145" s="185"/>
      <c r="O145" s="68"/>
      <c r="P145" s="68"/>
      <c r="Q145" s="68"/>
      <c r="R145" s="68"/>
      <c r="S145" s="68"/>
      <c r="T145" s="69"/>
      <c r="U145" s="31"/>
      <c r="V145" s="31"/>
      <c r="W145" s="31"/>
      <c r="X145" s="31"/>
      <c r="Y145" s="31"/>
      <c r="Z145" s="31"/>
      <c r="AA145" s="31"/>
      <c r="AB145" s="31"/>
      <c r="AC145" s="31"/>
      <c r="AD145" s="31"/>
      <c r="AE145" s="31"/>
      <c r="AT145" s="14" t="s">
        <v>188</v>
      </c>
      <c r="AU145" s="14" t="s">
        <v>73</v>
      </c>
    </row>
    <row r="146" spans="1:65" s="2" customFormat="1" ht="24">
      <c r="A146" s="31"/>
      <c r="B146" s="32"/>
      <c r="C146" s="167" t="s">
        <v>234</v>
      </c>
      <c r="D146" s="167" t="s">
        <v>179</v>
      </c>
      <c r="E146" s="168" t="s">
        <v>1482</v>
      </c>
      <c r="F146" s="169" t="s">
        <v>1483</v>
      </c>
      <c r="G146" s="170" t="s">
        <v>305</v>
      </c>
      <c r="H146" s="171">
        <v>175</v>
      </c>
      <c r="I146" s="172"/>
      <c r="J146" s="173">
        <f>ROUND(I146*H146,2)</f>
        <v>0</v>
      </c>
      <c r="K146" s="169" t="s">
        <v>183</v>
      </c>
      <c r="L146" s="174"/>
      <c r="M146" s="175" t="s">
        <v>1</v>
      </c>
      <c r="N146" s="176" t="s">
        <v>38</v>
      </c>
      <c r="O146" s="68"/>
      <c r="P146" s="177">
        <f>O146*H146</f>
        <v>0</v>
      </c>
      <c r="Q146" s="177">
        <v>0</v>
      </c>
      <c r="R146" s="177">
        <f>Q146*H146</f>
        <v>0</v>
      </c>
      <c r="S146" s="177">
        <v>0</v>
      </c>
      <c r="T146" s="178">
        <f>S146*H146</f>
        <v>0</v>
      </c>
      <c r="U146" s="31"/>
      <c r="V146" s="31"/>
      <c r="W146" s="31"/>
      <c r="X146" s="31"/>
      <c r="Y146" s="31"/>
      <c r="Z146" s="31"/>
      <c r="AA146" s="31"/>
      <c r="AB146" s="31"/>
      <c r="AC146" s="31"/>
      <c r="AD146" s="31"/>
      <c r="AE146" s="31"/>
      <c r="AR146" s="179" t="s">
        <v>285</v>
      </c>
      <c r="AT146" s="179" t="s">
        <v>179</v>
      </c>
      <c r="AU146" s="179" t="s">
        <v>73</v>
      </c>
      <c r="AY146" s="14" t="s">
        <v>185</v>
      </c>
      <c r="BE146" s="180">
        <f>IF(N146="základní",J146,0)</f>
        <v>0</v>
      </c>
      <c r="BF146" s="180">
        <f>IF(N146="snížená",J146,0)</f>
        <v>0</v>
      </c>
      <c r="BG146" s="180">
        <f>IF(N146="zákl. přenesená",J146,0)</f>
        <v>0</v>
      </c>
      <c r="BH146" s="180">
        <f>IF(N146="sníž. přenesená",J146,0)</f>
        <v>0</v>
      </c>
      <c r="BI146" s="180">
        <f>IF(N146="nulová",J146,0)</f>
        <v>0</v>
      </c>
      <c r="BJ146" s="14" t="s">
        <v>80</v>
      </c>
      <c r="BK146" s="180">
        <f>ROUND(I146*H146,2)</f>
        <v>0</v>
      </c>
      <c r="BL146" s="14" t="s">
        <v>285</v>
      </c>
      <c r="BM146" s="179" t="s">
        <v>1484</v>
      </c>
    </row>
    <row r="147" spans="1:65" s="2" customFormat="1" ht="19.5">
      <c r="A147" s="31"/>
      <c r="B147" s="32"/>
      <c r="C147" s="33"/>
      <c r="D147" s="181" t="s">
        <v>188</v>
      </c>
      <c r="E147" s="33"/>
      <c r="F147" s="182" t="s">
        <v>1483</v>
      </c>
      <c r="G147" s="33"/>
      <c r="H147" s="33"/>
      <c r="I147" s="183"/>
      <c r="J147" s="33"/>
      <c r="K147" s="33"/>
      <c r="L147" s="36"/>
      <c r="M147" s="184"/>
      <c r="N147" s="185"/>
      <c r="O147" s="68"/>
      <c r="P147" s="68"/>
      <c r="Q147" s="68"/>
      <c r="R147" s="68"/>
      <c r="S147" s="68"/>
      <c r="T147" s="69"/>
      <c r="U147" s="31"/>
      <c r="V147" s="31"/>
      <c r="W147" s="31"/>
      <c r="X147" s="31"/>
      <c r="Y147" s="31"/>
      <c r="Z147" s="31"/>
      <c r="AA147" s="31"/>
      <c r="AB147" s="31"/>
      <c r="AC147" s="31"/>
      <c r="AD147" s="31"/>
      <c r="AE147" s="31"/>
      <c r="AT147" s="14" t="s">
        <v>188</v>
      </c>
      <c r="AU147" s="14" t="s">
        <v>73</v>
      </c>
    </row>
    <row r="148" spans="1:65" s="2" customFormat="1" ht="33" customHeight="1">
      <c r="A148" s="31"/>
      <c r="B148" s="32"/>
      <c r="C148" s="167" t="s">
        <v>8</v>
      </c>
      <c r="D148" s="167" t="s">
        <v>179</v>
      </c>
      <c r="E148" s="168" t="s">
        <v>1485</v>
      </c>
      <c r="F148" s="169" t="s">
        <v>1486</v>
      </c>
      <c r="G148" s="170" t="s">
        <v>305</v>
      </c>
      <c r="H148" s="171">
        <v>110</v>
      </c>
      <c r="I148" s="172"/>
      <c r="J148" s="173">
        <f>ROUND(I148*H148,2)</f>
        <v>0</v>
      </c>
      <c r="K148" s="169" t="s">
        <v>183</v>
      </c>
      <c r="L148" s="174"/>
      <c r="M148" s="175" t="s">
        <v>1</v>
      </c>
      <c r="N148" s="176" t="s">
        <v>38</v>
      </c>
      <c r="O148" s="68"/>
      <c r="P148" s="177">
        <f>O148*H148</f>
        <v>0</v>
      </c>
      <c r="Q148" s="177">
        <v>0</v>
      </c>
      <c r="R148" s="177">
        <f>Q148*H148</f>
        <v>0</v>
      </c>
      <c r="S148" s="177">
        <v>0</v>
      </c>
      <c r="T148" s="178">
        <f>S148*H148</f>
        <v>0</v>
      </c>
      <c r="U148" s="31"/>
      <c r="V148" s="31"/>
      <c r="W148" s="31"/>
      <c r="X148" s="31"/>
      <c r="Y148" s="31"/>
      <c r="Z148" s="31"/>
      <c r="AA148" s="31"/>
      <c r="AB148" s="31"/>
      <c r="AC148" s="31"/>
      <c r="AD148" s="31"/>
      <c r="AE148" s="31"/>
      <c r="AR148" s="179" t="s">
        <v>285</v>
      </c>
      <c r="AT148" s="179" t="s">
        <v>179</v>
      </c>
      <c r="AU148" s="179" t="s">
        <v>73</v>
      </c>
      <c r="AY148" s="14" t="s">
        <v>185</v>
      </c>
      <c r="BE148" s="180">
        <f>IF(N148="základní",J148,0)</f>
        <v>0</v>
      </c>
      <c r="BF148" s="180">
        <f>IF(N148="snížená",J148,0)</f>
        <v>0</v>
      </c>
      <c r="BG148" s="180">
        <f>IF(N148="zákl. přenesená",J148,0)</f>
        <v>0</v>
      </c>
      <c r="BH148" s="180">
        <f>IF(N148="sníž. přenesená",J148,0)</f>
        <v>0</v>
      </c>
      <c r="BI148" s="180">
        <f>IF(N148="nulová",J148,0)</f>
        <v>0</v>
      </c>
      <c r="BJ148" s="14" t="s">
        <v>80</v>
      </c>
      <c r="BK148" s="180">
        <f>ROUND(I148*H148,2)</f>
        <v>0</v>
      </c>
      <c r="BL148" s="14" t="s">
        <v>285</v>
      </c>
      <c r="BM148" s="179" t="s">
        <v>1487</v>
      </c>
    </row>
    <row r="149" spans="1:65" s="2" customFormat="1" ht="19.5">
      <c r="A149" s="31"/>
      <c r="B149" s="32"/>
      <c r="C149" s="33"/>
      <c r="D149" s="181" t="s">
        <v>188</v>
      </c>
      <c r="E149" s="33"/>
      <c r="F149" s="182" t="s">
        <v>1486</v>
      </c>
      <c r="G149" s="33"/>
      <c r="H149" s="33"/>
      <c r="I149" s="183"/>
      <c r="J149" s="33"/>
      <c r="K149" s="33"/>
      <c r="L149" s="36"/>
      <c r="M149" s="184"/>
      <c r="N149" s="185"/>
      <c r="O149" s="68"/>
      <c r="P149" s="68"/>
      <c r="Q149" s="68"/>
      <c r="R149" s="68"/>
      <c r="S149" s="68"/>
      <c r="T149" s="69"/>
      <c r="U149" s="31"/>
      <c r="V149" s="31"/>
      <c r="W149" s="31"/>
      <c r="X149" s="31"/>
      <c r="Y149" s="31"/>
      <c r="Z149" s="31"/>
      <c r="AA149" s="31"/>
      <c r="AB149" s="31"/>
      <c r="AC149" s="31"/>
      <c r="AD149" s="31"/>
      <c r="AE149" s="31"/>
      <c r="AT149" s="14" t="s">
        <v>188</v>
      </c>
      <c r="AU149" s="14" t="s">
        <v>73</v>
      </c>
    </row>
    <row r="150" spans="1:65" s="2" customFormat="1" ht="24">
      <c r="A150" s="31"/>
      <c r="B150" s="32"/>
      <c r="C150" s="167" t="s">
        <v>241</v>
      </c>
      <c r="D150" s="167" t="s">
        <v>179</v>
      </c>
      <c r="E150" s="168" t="s">
        <v>1488</v>
      </c>
      <c r="F150" s="169" t="s">
        <v>1489</v>
      </c>
      <c r="G150" s="170" t="s">
        <v>305</v>
      </c>
      <c r="H150" s="171">
        <v>65</v>
      </c>
      <c r="I150" s="172"/>
      <c r="J150" s="173">
        <f>ROUND(I150*H150,2)</f>
        <v>0</v>
      </c>
      <c r="K150" s="169" t="s">
        <v>183</v>
      </c>
      <c r="L150" s="174"/>
      <c r="M150" s="175" t="s">
        <v>1</v>
      </c>
      <c r="N150" s="176" t="s">
        <v>38</v>
      </c>
      <c r="O150" s="68"/>
      <c r="P150" s="177">
        <f>O150*H150</f>
        <v>0</v>
      </c>
      <c r="Q150" s="177">
        <v>0</v>
      </c>
      <c r="R150" s="177">
        <f>Q150*H150</f>
        <v>0</v>
      </c>
      <c r="S150" s="177">
        <v>0</v>
      </c>
      <c r="T150" s="178">
        <f>S150*H150</f>
        <v>0</v>
      </c>
      <c r="U150" s="31"/>
      <c r="V150" s="31"/>
      <c r="W150" s="31"/>
      <c r="X150" s="31"/>
      <c r="Y150" s="31"/>
      <c r="Z150" s="31"/>
      <c r="AA150" s="31"/>
      <c r="AB150" s="31"/>
      <c r="AC150" s="31"/>
      <c r="AD150" s="31"/>
      <c r="AE150" s="31"/>
      <c r="AR150" s="179" t="s">
        <v>285</v>
      </c>
      <c r="AT150" s="179" t="s">
        <v>179</v>
      </c>
      <c r="AU150" s="179" t="s">
        <v>73</v>
      </c>
      <c r="AY150" s="14" t="s">
        <v>185</v>
      </c>
      <c r="BE150" s="180">
        <f>IF(N150="základní",J150,0)</f>
        <v>0</v>
      </c>
      <c r="BF150" s="180">
        <f>IF(N150="snížená",J150,0)</f>
        <v>0</v>
      </c>
      <c r="BG150" s="180">
        <f>IF(N150="zákl. přenesená",J150,0)</f>
        <v>0</v>
      </c>
      <c r="BH150" s="180">
        <f>IF(N150="sníž. přenesená",J150,0)</f>
        <v>0</v>
      </c>
      <c r="BI150" s="180">
        <f>IF(N150="nulová",J150,0)</f>
        <v>0</v>
      </c>
      <c r="BJ150" s="14" t="s">
        <v>80</v>
      </c>
      <c r="BK150" s="180">
        <f>ROUND(I150*H150,2)</f>
        <v>0</v>
      </c>
      <c r="BL150" s="14" t="s">
        <v>285</v>
      </c>
      <c r="BM150" s="179" t="s">
        <v>1490</v>
      </c>
    </row>
    <row r="151" spans="1:65" s="2" customFormat="1" ht="19.5">
      <c r="A151" s="31"/>
      <c r="B151" s="32"/>
      <c r="C151" s="33"/>
      <c r="D151" s="181" t="s">
        <v>188</v>
      </c>
      <c r="E151" s="33"/>
      <c r="F151" s="182" t="s">
        <v>1489</v>
      </c>
      <c r="G151" s="33"/>
      <c r="H151" s="33"/>
      <c r="I151" s="183"/>
      <c r="J151" s="33"/>
      <c r="K151" s="33"/>
      <c r="L151" s="36"/>
      <c r="M151" s="184"/>
      <c r="N151" s="185"/>
      <c r="O151" s="68"/>
      <c r="P151" s="68"/>
      <c r="Q151" s="68"/>
      <c r="R151" s="68"/>
      <c r="S151" s="68"/>
      <c r="T151" s="69"/>
      <c r="U151" s="31"/>
      <c r="V151" s="31"/>
      <c r="W151" s="31"/>
      <c r="X151" s="31"/>
      <c r="Y151" s="31"/>
      <c r="Z151" s="31"/>
      <c r="AA151" s="31"/>
      <c r="AB151" s="31"/>
      <c r="AC151" s="31"/>
      <c r="AD151" s="31"/>
      <c r="AE151" s="31"/>
      <c r="AT151" s="14" t="s">
        <v>188</v>
      </c>
      <c r="AU151" s="14" t="s">
        <v>73</v>
      </c>
    </row>
    <row r="152" spans="1:65" s="11" customFormat="1" ht="25.9" customHeight="1">
      <c r="B152" s="186"/>
      <c r="C152" s="187"/>
      <c r="D152" s="188" t="s">
        <v>72</v>
      </c>
      <c r="E152" s="189" t="s">
        <v>179</v>
      </c>
      <c r="F152" s="189" t="s">
        <v>1227</v>
      </c>
      <c r="G152" s="187"/>
      <c r="H152" s="187"/>
      <c r="I152" s="190"/>
      <c r="J152" s="191">
        <f>BK152</f>
        <v>0</v>
      </c>
      <c r="K152" s="187"/>
      <c r="L152" s="192"/>
      <c r="M152" s="193"/>
      <c r="N152" s="194"/>
      <c r="O152" s="194"/>
      <c r="P152" s="195">
        <f>P153</f>
        <v>0</v>
      </c>
      <c r="Q152" s="194"/>
      <c r="R152" s="195">
        <f>R153</f>
        <v>0</v>
      </c>
      <c r="S152" s="194"/>
      <c r="T152" s="196">
        <f>T153</f>
        <v>0</v>
      </c>
      <c r="AR152" s="197" t="s">
        <v>192</v>
      </c>
      <c r="AT152" s="198" t="s">
        <v>72</v>
      </c>
      <c r="AU152" s="198" t="s">
        <v>73</v>
      </c>
      <c r="AY152" s="197" t="s">
        <v>185</v>
      </c>
      <c r="BK152" s="199">
        <f>BK153</f>
        <v>0</v>
      </c>
    </row>
    <row r="153" spans="1:65" s="11" customFormat="1" ht="22.9" customHeight="1">
      <c r="B153" s="186"/>
      <c r="C153" s="187"/>
      <c r="D153" s="188" t="s">
        <v>72</v>
      </c>
      <c r="E153" s="218" t="s">
        <v>1228</v>
      </c>
      <c r="F153" s="218" t="s">
        <v>1491</v>
      </c>
      <c r="G153" s="187"/>
      <c r="H153" s="187"/>
      <c r="I153" s="190"/>
      <c r="J153" s="219">
        <f>BK153</f>
        <v>0</v>
      </c>
      <c r="K153" s="187"/>
      <c r="L153" s="192"/>
      <c r="M153" s="193"/>
      <c r="N153" s="194"/>
      <c r="O153" s="194"/>
      <c r="P153" s="195">
        <f>SUM(P154:P157)</f>
        <v>0</v>
      </c>
      <c r="Q153" s="194"/>
      <c r="R153" s="195">
        <f>SUM(R154:R157)</f>
        <v>0</v>
      </c>
      <c r="S153" s="194"/>
      <c r="T153" s="196">
        <f>SUM(T154:T157)</f>
        <v>0</v>
      </c>
      <c r="AR153" s="197" t="s">
        <v>192</v>
      </c>
      <c r="AT153" s="198" t="s">
        <v>72</v>
      </c>
      <c r="AU153" s="198" t="s">
        <v>80</v>
      </c>
      <c r="AY153" s="197" t="s">
        <v>185</v>
      </c>
      <c r="BK153" s="199">
        <f>SUM(BK154:BK157)</f>
        <v>0</v>
      </c>
    </row>
    <row r="154" spans="1:65" s="2" customFormat="1" ht="60">
      <c r="A154" s="31"/>
      <c r="B154" s="32"/>
      <c r="C154" s="200" t="s">
        <v>245</v>
      </c>
      <c r="D154" s="200" t="s">
        <v>260</v>
      </c>
      <c r="E154" s="201" t="s">
        <v>1492</v>
      </c>
      <c r="F154" s="202" t="s">
        <v>1493</v>
      </c>
      <c r="G154" s="203" t="s">
        <v>305</v>
      </c>
      <c r="H154" s="204">
        <v>200</v>
      </c>
      <c r="I154" s="205"/>
      <c r="J154" s="206">
        <f>ROUND(I154*H154,2)</f>
        <v>0</v>
      </c>
      <c r="K154" s="202" t="s">
        <v>1</v>
      </c>
      <c r="L154" s="36"/>
      <c r="M154" s="207" t="s">
        <v>1</v>
      </c>
      <c r="N154" s="208" t="s">
        <v>38</v>
      </c>
      <c r="O154" s="68"/>
      <c r="P154" s="177">
        <f>O154*H154</f>
        <v>0</v>
      </c>
      <c r="Q154" s="177">
        <v>0</v>
      </c>
      <c r="R154" s="177">
        <f>Q154*H154</f>
        <v>0</v>
      </c>
      <c r="S154" s="177">
        <v>0</v>
      </c>
      <c r="T154" s="178">
        <f>S154*H154</f>
        <v>0</v>
      </c>
      <c r="U154" s="31"/>
      <c r="V154" s="31"/>
      <c r="W154" s="31"/>
      <c r="X154" s="31"/>
      <c r="Y154" s="31"/>
      <c r="Z154" s="31"/>
      <c r="AA154" s="31"/>
      <c r="AB154" s="31"/>
      <c r="AC154" s="31"/>
      <c r="AD154" s="31"/>
      <c r="AE154" s="31"/>
      <c r="AR154" s="179" t="s">
        <v>453</v>
      </c>
      <c r="AT154" s="179" t="s">
        <v>260</v>
      </c>
      <c r="AU154" s="179" t="s">
        <v>82</v>
      </c>
      <c r="AY154" s="14" t="s">
        <v>185</v>
      </c>
      <c r="BE154" s="180">
        <f>IF(N154="základní",J154,0)</f>
        <v>0</v>
      </c>
      <c r="BF154" s="180">
        <f>IF(N154="snížená",J154,0)</f>
        <v>0</v>
      </c>
      <c r="BG154" s="180">
        <f>IF(N154="zákl. přenesená",J154,0)</f>
        <v>0</v>
      </c>
      <c r="BH154" s="180">
        <f>IF(N154="sníž. přenesená",J154,0)</f>
        <v>0</v>
      </c>
      <c r="BI154" s="180">
        <f>IF(N154="nulová",J154,0)</f>
        <v>0</v>
      </c>
      <c r="BJ154" s="14" t="s">
        <v>80</v>
      </c>
      <c r="BK154" s="180">
        <f>ROUND(I154*H154,2)</f>
        <v>0</v>
      </c>
      <c r="BL154" s="14" t="s">
        <v>453</v>
      </c>
      <c r="BM154" s="179" t="s">
        <v>1494</v>
      </c>
    </row>
    <row r="155" spans="1:65" s="2" customFormat="1" ht="39">
      <c r="A155" s="31"/>
      <c r="B155" s="32"/>
      <c r="C155" s="33"/>
      <c r="D155" s="181" t="s">
        <v>188</v>
      </c>
      <c r="E155" s="33"/>
      <c r="F155" s="182" t="s">
        <v>1493</v>
      </c>
      <c r="G155" s="33"/>
      <c r="H155" s="33"/>
      <c r="I155" s="183"/>
      <c r="J155" s="33"/>
      <c r="K155" s="33"/>
      <c r="L155" s="36"/>
      <c r="M155" s="184"/>
      <c r="N155" s="185"/>
      <c r="O155" s="68"/>
      <c r="P155" s="68"/>
      <c r="Q155" s="68"/>
      <c r="R155" s="68"/>
      <c r="S155" s="68"/>
      <c r="T155" s="69"/>
      <c r="U155" s="31"/>
      <c r="V155" s="31"/>
      <c r="W155" s="31"/>
      <c r="X155" s="31"/>
      <c r="Y155" s="31"/>
      <c r="Z155" s="31"/>
      <c r="AA155" s="31"/>
      <c r="AB155" s="31"/>
      <c r="AC155" s="31"/>
      <c r="AD155" s="31"/>
      <c r="AE155" s="31"/>
      <c r="AT155" s="14" t="s">
        <v>188</v>
      </c>
      <c r="AU155" s="14" t="s">
        <v>82</v>
      </c>
    </row>
    <row r="156" spans="1:65" s="2" customFormat="1" ht="36">
      <c r="A156" s="31"/>
      <c r="B156" s="32"/>
      <c r="C156" s="200" t="s">
        <v>249</v>
      </c>
      <c r="D156" s="200" t="s">
        <v>260</v>
      </c>
      <c r="E156" s="201" t="s">
        <v>1495</v>
      </c>
      <c r="F156" s="202" t="s">
        <v>1496</v>
      </c>
      <c r="G156" s="203" t="s">
        <v>305</v>
      </c>
      <c r="H156" s="204">
        <v>200</v>
      </c>
      <c r="I156" s="205"/>
      <c r="J156" s="206">
        <f>ROUND(I156*H156,2)</f>
        <v>0</v>
      </c>
      <c r="K156" s="202" t="s">
        <v>1</v>
      </c>
      <c r="L156" s="36"/>
      <c r="M156" s="207" t="s">
        <v>1</v>
      </c>
      <c r="N156" s="208" t="s">
        <v>38</v>
      </c>
      <c r="O156" s="68"/>
      <c r="P156" s="177">
        <f>O156*H156</f>
        <v>0</v>
      </c>
      <c r="Q156" s="177">
        <v>0</v>
      </c>
      <c r="R156" s="177">
        <f>Q156*H156</f>
        <v>0</v>
      </c>
      <c r="S156" s="177">
        <v>0</v>
      </c>
      <c r="T156" s="178">
        <f>S156*H156</f>
        <v>0</v>
      </c>
      <c r="U156" s="31"/>
      <c r="V156" s="31"/>
      <c r="W156" s="31"/>
      <c r="X156" s="31"/>
      <c r="Y156" s="31"/>
      <c r="Z156" s="31"/>
      <c r="AA156" s="31"/>
      <c r="AB156" s="31"/>
      <c r="AC156" s="31"/>
      <c r="AD156" s="31"/>
      <c r="AE156" s="31"/>
      <c r="AR156" s="179" t="s">
        <v>453</v>
      </c>
      <c r="AT156" s="179" t="s">
        <v>260</v>
      </c>
      <c r="AU156" s="179" t="s">
        <v>82</v>
      </c>
      <c r="AY156" s="14" t="s">
        <v>185</v>
      </c>
      <c r="BE156" s="180">
        <f>IF(N156="základní",J156,0)</f>
        <v>0</v>
      </c>
      <c r="BF156" s="180">
        <f>IF(N156="snížená",J156,0)</f>
        <v>0</v>
      </c>
      <c r="BG156" s="180">
        <f>IF(N156="zákl. přenesená",J156,0)</f>
        <v>0</v>
      </c>
      <c r="BH156" s="180">
        <f>IF(N156="sníž. přenesená",J156,0)</f>
        <v>0</v>
      </c>
      <c r="BI156" s="180">
        <f>IF(N156="nulová",J156,0)</f>
        <v>0</v>
      </c>
      <c r="BJ156" s="14" t="s">
        <v>80</v>
      </c>
      <c r="BK156" s="180">
        <f>ROUND(I156*H156,2)</f>
        <v>0</v>
      </c>
      <c r="BL156" s="14" t="s">
        <v>453</v>
      </c>
      <c r="BM156" s="179" t="s">
        <v>1497</v>
      </c>
    </row>
    <row r="157" spans="1:65" s="2" customFormat="1" ht="29.25">
      <c r="A157" s="31"/>
      <c r="B157" s="32"/>
      <c r="C157" s="33"/>
      <c r="D157" s="181" t="s">
        <v>188</v>
      </c>
      <c r="E157" s="33"/>
      <c r="F157" s="182" t="s">
        <v>1496</v>
      </c>
      <c r="G157" s="33"/>
      <c r="H157" s="33"/>
      <c r="I157" s="183"/>
      <c r="J157" s="33"/>
      <c r="K157" s="33"/>
      <c r="L157" s="36"/>
      <c r="M157" s="184"/>
      <c r="N157" s="185"/>
      <c r="O157" s="68"/>
      <c r="P157" s="68"/>
      <c r="Q157" s="68"/>
      <c r="R157" s="68"/>
      <c r="S157" s="68"/>
      <c r="T157" s="69"/>
      <c r="U157" s="31"/>
      <c r="V157" s="31"/>
      <c r="W157" s="31"/>
      <c r="X157" s="31"/>
      <c r="Y157" s="31"/>
      <c r="Z157" s="31"/>
      <c r="AA157" s="31"/>
      <c r="AB157" s="31"/>
      <c r="AC157" s="31"/>
      <c r="AD157" s="31"/>
      <c r="AE157" s="31"/>
      <c r="AT157" s="14" t="s">
        <v>188</v>
      </c>
      <c r="AU157" s="14" t="s">
        <v>82</v>
      </c>
    </row>
    <row r="158" spans="1:65" s="11" customFormat="1" ht="25.9" customHeight="1">
      <c r="B158" s="186"/>
      <c r="C158" s="187"/>
      <c r="D158" s="188" t="s">
        <v>72</v>
      </c>
      <c r="E158" s="189" t="s">
        <v>257</v>
      </c>
      <c r="F158" s="189" t="s">
        <v>258</v>
      </c>
      <c r="G158" s="187"/>
      <c r="H158" s="187"/>
      <c r="I158" s="190"/>
      <c r="J158" s="191">
        <f>BK158</f>
        <v>0</v>
      </c>
      <c r="K158" s="187"/>
      <c r="L158" s="192"/>
      <c r="M158" s="193"/>
      <c r="N158" s="194"/>
      <c r="O158" s="194"/>
      <c r="P158" s="195">
        <f>SUM(P159:P206)</f>
        <v>0</v>
      </c>
      <c r="Q158" s="194"/>
      <c r="R158" s="195">
        <f>SUM(R159:R206)</f>
        <v>0</v>
      </c>
      <c r="S158" s="194"/>
      <c r="T158" s="196">
        <f>SUM(T159:T206)</f>
        <v>0</v>
      </c>
      <c r="AR158" s="197" t="s">
        <v>186</v>
      </c>
      <c r="AT158" s="198" t="s">
        <v>72</v>
      </c>
      <c r="AU158" s="198" t="s">
        <v>73</v>
      </c>
      <c r="AY158" s="197" t="s">
        <v>185</v>
      </c>
      <c r="BK158" s="199">
        <f>SUM(BK159:BK206)</f>
        <v>0</v>
      </c>
    </row>
    <row r="159" spans="1:65" s="2" customFormat="1" ht="72">
      <c r="A159" s="31"/>
      <c r="B159" s="32"/>
      <c r="C159" s="200" t="s">
        <v>253</v>
      </c>
      <c r="D159" s="200" t="s">
        <v>260</v>
      </c>
      <c r="E159" s="201" t="s">
        <v>1498</v>
      </c>
      <c r="F159" s="202" t="s">
        <v>1499</v>
      </c>
      <c r="G159" s="203" t="s">
        <v>305</v>
      </c>
      <c r="H159" s="204">
        <v>100</v>
      </c>
      <c r="I159" s="205"/>
      <c r="J159" s="206">
        <f>ROUND(I159*H159,2)</f>
        <v>0</v>
      </c>
      <c r="K159" s="202" t="s">
        <v>1</v>
      </c>
      <c r="L159" s="36"/>
      <c r="M159" s="207" t="s">
        <v>1</v>
      </c>
      <c r="N159" s="208" t="s">
        <v>38</v>
      </c>
      <c r="O159" s="68"/>
      <c r="P159" s="177">
        <f>O159*H159</f>
        <v>0</v>
      </c>
      <c r="Q159" s="177">
        <v>0</v>
      </c>
      <c r="R159" s="177">
        <f>Q159*H159</f>
        <v>0</v>
      </c>
      <c r="S159" s="177">
        <v>0</v>
      </c>
      <c r="T159" s="178">
        <f>S159*H159</f>
        <v>0</v>
      </c>
      <c r="U159" s="31"/>
      <c r="V159" s="31"/>
      <c r="W159" s="31"/>
      <c r="X159" s="31"/>
      <c r="Y159" s="31"/>
      <c r="Z159" s="31"/>
      <c r="AA159" s="31"/>
      <c r="AB159" s="31"/>
      <c r="AC159" s="31"/>
      <c r="AD159" s="31"/>
      <c r="AE159" s="31"/>
      <c r="AR159" s="179" t="s">
        <v>285</v>
      </c>
      <c r="AT159" s="179" t="s">
        <v>260</v>
      </c>
      <c r="AU159" s="179" t="s">
        <v>80</v>
      </c>
      <c r="AY159" s="14" t="s">
        <v>185</v>
      </c>
      <c r="BE159" s="180">
        <f>IF(N159="základní",J159,0)</f>
        <v>0</v>
      </c>
      <c r="BF159" s="180">
        <f>IF(N159="snížená",J159,0)</f>
        <v>0</v>
      </c>
      <c r="BG159" s="180">
        <f>IF(N159="zákl. přenesená",J159,0)</f>
        <v>0</v>
      </c>
      <c r="BH159" s="180">
        <f>IF(N159="sníž. přenesená",J159,0)</f>
        <v>0</v>
      </c>
      <c r="BI159" s="180">
        <f>IF(N159="nulová",J159,0)</f>
        <v>0</v>
      </c>
      <c r="BJ159" s="14" t="s">
        <v>80</v>
      </c>
      <c r="BK159" s="180">
        <f>ROUND(I159*H159,2)</f>
        <v>0</v>
      </c>
      <c r="BL159" s="14" t="s">
        <v>285</v>
      </c>
      <c r="BM159" s="179" t="s">
        <v>1500</v>
      </c>
    </row>
    <row r="160" spans="1:65" s="2" customFormat="1" ht="48.75">
      <c r="A160" s="31"/>
      <c r="B160" s="32"/>
      <c r="C160" s="33"/>
      <c r="D160" s="181" t="s">
        <v>188</v>
      </c>
      <c r="E160" s="33"/>
      <c r="F160" s="182" t="s">
        <v>1501</v>
      </c>
      <c r="G160" s="33"/>
      <c r="H160" s="33"/>
      <c r="I160" s="183"/>
      <c r="J160" s="33"/>
      <c r="K160" s="33"/>
      <c r="L160" s="36"/>
      <c r="M160" s="184"/>
      <c r="N160" s="185"/>
      <c r="O160" s="68"/>
      <c r="P160" s="68"/>
      <c r="Q160" s="68"/>
      <c r="R160" s="68"/>
      <c r="S160" s="68"/>
      <c r="T160" s="69"/>
      <c r="U160" s="31"/>
      <c r="V160" s="31"/>
      <c r="W160" s="31"/>
      <c r="X160" s="31"/>
      <c r="Y160" s="31"/>
      <c r="Z160" s="31"/>
      <c r="AA160" s="31"/>
      <c r="AB160" s="31"/>
      <c r="AC160" s="31"/>
      <c r="AD160" s="31"/>
      <c r="AE160" s="31"/>
      <c r="AT160" s="14" t="s">
        <v>188</v>
      </c>
      <c r="AU160" s="14" t="s">
        <v>80</v>
      </c>
    </row>
    <row r="161" spans="1:65" s="2" customFormat="1" ht="48">
      <c r="A161" s="31"/>
      <c r="B161" s="32"/>
      <c r="C161" s="200" t="s">
        <v>259</v>
      </c>
      <c r="D161" s="200" t="s">
        <v>260</v>
      </c>
      <c r="E161" s="201" t="s">
        <v>1502</v>
      </c>
      <c r="F161" s="202" t="s">
        <v>1503</v>
      </c>
      <c r="G161" s="203" t="s">
        <v>182</v>
      </c>
      <c r="H161" s="204">
        <v>4</v>
      </c>
      <c r="I161" s="205"/>
      <c r="J161" s="206">
        <f>ROUND(I161*H161,2)</f>
        <v>0</v>
      </c>
      <c r="K161" s="202" t="s">
        <v>1</v>
      </c>
      <c r="L161" s="36"/>
      <c r="M161" s="207" t="s">
        <v>1</v>
      </c>
      <c r="N161" s="208" t="s">
        <v>38</v>
      </c>
      <c r="O161" s="68"/>
      <c r="P161" s="177">
        <f>O161*H161</f>
        <v>0</v>
      </c>
      <c r="Q161" s="177">
        <v>0</v>
      </c>
      <c r="R161" s="177">
        <f>Q161*H161</f>
        <v>0</v>
      </c>
      <c r="S161" s="177">
        <v>0</v>
      </c>
      <c r="T161" s="178">
        <f>S161*H161</f>
        <v>0</v>
      </c>
      <c r="U161" s="31"/>
      <c r="V161" s="31"/>
      <c r="W161" s="31"/>
      <c r="X161" s="31"/>
      <c r="Y161" s="31"/>
      <c r="Z161" s="31"/>
      <c r="AA161" s="31"/>
      <c r="AB161" s="31"/>
      <c r="AC161" s="31"/>
      <c r="AD161" s="31"/>
      <c r="AE161" s="31"/>
      <c r="AR161" s="179" t="s">
        <v>285</v>
      </c>
      <c r="AT161" s="179" t="s">
        <v>260</v>
      </c>
      <c r="AU161" s="179" t="s">
        <v>80</v>
      </c>
      <c r="AY161" s="14" t="s">
        <v>185</v>
      </c>
      <c r="BE161" s="180">
        <f>IF(N161="základní",J161,0)</f>
        <v>0</v>
      </c>
      <c r="BF161" s="180">
        <f>IF(N161="snížená",J161,0)</f>
        <v>0</v>
      </c>
      <c r="BG161" s="180">
        <f>IF(N161="zákl. přenesená",J161,0)</f>
        <v>0</v>
      </c>
      <c r="BH161" s="180">
        <f>IF(N161="sníž. přenesená",J161,0)</f>
        <v>0</v>
      </c>
      <c r="BI161" s="180">
        <f>IF(N161="nulová",J161,0)</f>
        <v>0</v>
      </c>
      <c r="BJ161" s="14" t="s">
        <v>80</v>
      </c>
      <c r="BK161" s="180">
        <f>ROUND(I161*H161,2)</f>
        <v>0</v>
      </c>
      <c r="BL161" s="14" t="s">
        <v>285</v>
      </c>
      <c r="BM161" s="179" t="s">
        <v>1504</v>
      </c>
    </row>
    <row r="162" spans="1:65" s="2" customFormat="1" ht="29.25">
      <c r="A162" s="31"/>
      <c r="B162" s="32"/>
      <c r="C162" s="33"/>
      <c r="D162" s="181" t="s">
        <v>188</v>
      </c>
      <c r="E162" s="33"/>
      <c r="F162" s="182" t="s">
        <v>1503</v>
      </c>
      <c r="G162" s="33"/>
      <c r="H162" s="33"/>
      <c r="I162" s="183"/>
      <c r="J162" s="33"/>
      <c r="K162" s="33"/>
      <c r="L162" s="36"/>
      <c r="M162" s="184"/>
      <c r="N162" s="185"/>
      <c r="O162" s="68"/>
      <c r="P162" s="68"/>
      <c r="Q162" s="68"/>
      <c r="R162" s="68"/>
      <c r="S162" s="68"/>
      <c r="T162" s="69"/>
      <c r="U162" s="31"/>
      <c r="V162" s="31"/>
      <c r="W162" s="31"/>
      <c r="X162" s="31"/>
      <c r="Y162" s="31"/>
      <c r="Z162" s="31"/>
      <c r="AA162" s="31"/>
      <c r="AB162" s="31"/>
      <c r="AC162" s="31"/>
      <c r="AD162" s="31"/>
      <c r="AE162" s="31"/>
      <c r="AT162" s="14" t="s">
        <v>188</v>
      </c>
      <c r="AU162" s="14" t="s">
        <v>80</v>
      </c>
    </row>
    <row r="163" spans="1:65" s="2" customFormat="1" ht="16.5" customHeight="1">
      <c r="A163" s="31"/>
      <c r="B163" s="32"/>
      <c r="C163" s="200" t="s">
        <v>7</v>
      </c>
      <c r="D163" s="200" t="s">
        <v>260</v>
      </c>
      <c r="E163" s="201" t="s">
        <v>1505</v>
      </c>
      <c r="F163" s="202" t="s">
        <v>1506</v>
      </c>
      <c r="G163" s="203" t="s">
        <v>305</v>
      </c>
      <c r="H163" s="204">
        <v>175</v>
      </c>
      <c r="I163" s="205"/>
      <c r="J163" s="206">
        <f>ROUND(I163*H163,2)</f>
        <v>0</v>
      </c>
      <c r="K163" s="202" t="s">
        <v>183</v>
      </c>
      <c r="L163" s="36"/>
      <c r="M163" s="207" t="s">
        <v>1</v>
      </c>
      <c r="N163" s="208" t="s">
        <v>38</v>
      </c>
      <c r="O163" s="68"/>
      <c r="P163" s="177">
        <f>O163*H163</f>
        <v>0</v>
      </c>
      <c r="Q163" s="177">
        <v>0</v>
      </c>
      <c r="R163" s="177">
        <f>Q163*H163</f>
        <v>0</v>
      </c>
      <c r="S163" s="177">
        <v>0</v>
      </c>
      <c r="T163" s="178">
        <f>S163*H163</f>
        <v>0</v>
      </c>
      <c r="U163" s="31"/>
      <c r="V163" s="31"/>
      <c r="W163" s="31"/>
      <c r="X163" s="31"/>
      <c r="Y163" s="31"/>
      <c r="Z163" s="31"/>
      <c r="AA163" s="31"/>
      <c r="AB163" s="31"/>
      <c r="AC163" s="31"/>
      <c r="AD163" s="31"/>
      <c r="AE163" s="31"/>
      <c r="AR163" s="179" t="s">
        <v>285</v>
      </c>
      <c r="AT163" s="179" t="s">
        <v>260</v>
      </c>
      <c r="AU163" s="179" t="s">
        <v>80</v>
      </c>
      <c r="AY163" s="14" t="s">
        <v>185</v>
      </c>
      <c r="BE163" s="180">
        <f>IF(N163="základní",J163,0)</f>
        <v>0</v>
      </c>
      <c r="BF163" s="180">
        <f>IF(N163="snížená",J163,0)</f>
        <v>0</v>
      </c>
      <c r="BG163" s="180">
        <f>IF(N163="zákl. přenesená",J163,0)</f>
        <v>0</v>
      </c>
      <c r="BH163" s="180">
        <f>IF(N163="sníž. přenesená",J163,0)</f>
        <v>0</v>
      </c>
      <c r="BI163" s="180">
        <f>IF(N163="nulová",J163,0)</f>
        <v>0</v>
      </c>
      <c r="BJ163" s="14" t="s">
        <v>80</v>
      </c>
      <c r="BK163" s="180">
        <f>ROUND(I163*H163,2)</f>
        <v>0</v>
      </c>
      <c r="BL163" s="14" t="s">
        <v>285</v>
      </c>
      <c r="BM163" s="179" t="s">
        <v>1507</v>
      </c>
    </row>
    <row r="164" spans="1:65" s="2" customFormat="1" ht="19.5">
      <c r="A164" s="31"/>
      <c r="B164" s="32"/>
      <c r="C164" s="33"/>
      <c r="D164" s="181" t="s">
        <v>188</v>
      </c>
      <c r="E164" s="33"/>
      <c r="F164" s="182" t="s">
        <v>1508</v>
      </c>
      <c r="G164" s="33"/>
      <c r="H164" s="33"/>
      <c r="I164" s="183"/>
      <c r="J164" s="33"/>
      <c r="K164" s="33"/>
      <c r="L164" s="36"/>
      <c r="M164" s="184"/>
      <c r="N164" s="185"/>
      <c r="O164" s="68"/>
      <c r="P164" s="68"/>
      <c r="Q164" s="68"/>
      <c r="R164" s="68"/>
      <c r="S164" s="68"/>
      <c r="T164" s="69"/>
      <c r="U164" s="31"/>
      <c r="V164" s="31"/>
      <c r="W164" s="31"/>
      <c r="X164" s="31"/>
      <c r="Y164" s="31"/>
      <c r="Z164" s="31"/>
      <c r="AA164" s="31"/>
      <c r="AB164" s="31"/>
      <c r="AC164" s="31"/>
      <c r="AD164" s="31"/>
      <c r="AE164" s="31"/>
      <c r="AT164" s="14" t="s">
        <v>188</v>
      </c>
      <c r="AU164" s="14" t="s">
        <v>80</v>
      </c>
    </row>
    <row r="165" spans="1:65" s="2" customFormat="1" ht="16.5" customHeight="1">
      <c r="A165" s="31"/>
      <c r="B165" s="32"/>
      <c r="C165" s="200" t="s">
        <v>270</v>
      </c>
      <c r="D165" s="200" t="s">
        <v>260</v>
      </c>
      <c r="E165" s="201" t="s">
        <v>1509</v>
      </c>
      <c r="F165" s="202" t="s">
        <v>1510</v>
      </c>
      <c r="G165" s="203" t="s">
        <v>305</v>
      </c>
      <c r="H165" s="204">
        <v>175</v>
      </c>
      <c r="I165" s="205"/>
      <c r="J165" s="206">
        <f>ROUND(I165*H165,2)</f>
        <v>0</v>
      </c>
      <c r="K165" s="202" t="s">
        <v>183</v>
      </c>
      <c r="L165" s="36"/>
      <c r="M165" s="207" t="s">
        <v>1</v>
      </c>
      <c r="N165" s="208" t="s">
        <v>38</v>
      </c>
      <c r="O165" s="68"/>
      <c r="P165" s="177">
        <f>O165*H165</f>
        <v>0</v>
      </c>
      <c r="Q165" s="177">
        <v>0</v>
      </c>
      <c r="R165" s="177">
        <f>Q165*H165</f>
        <v>0</v>
      </c>
      <c r="S165" s="177">
        <v>0</v>
      </c>
      <c r="T165" s="178">
        <f>S165*H165</f>
        <v>0</v>
      </c>
      <c r="U165" s="31"/>
      <c r="V165" s="31"/>
      <c r="W165" s="31"/>
      <c r="X165" s="31"/>
      <c r="Y165" s="31"/>
      <c r="Z165" s="31"/>
      <c r="AA165" s="31"/>
      <c r="AB165" s="31"/>
      <c r="AC165" s="31"/>
      <c r="AD165" s="31"/>
      <c r="AE165" s="31"/>
      <c r="AR165" s="179" t="s">
        <v>285</v>
      </c>
      <c r="AT165" s="179" t="s">
        <v>260</v>
      </c>
      <c r="AU165" s="179" t="s">
        <v>80</v>
      </c>
      <c r="AY165" s="14" t="s">
        <v>185</v>
      </c>
      <c r="BE165" s="180">
        <f>IF(N165="základní",J165,0)</f>
        <v>0</v>
      </c>
      <c r="BF165" s="180">
        <f>IF(N165="snížená",J165,0)</f>
        <v>0</v>
      </c>
      <c r="BG165" s="180">
        <f>IF(N165="zákl. přenesená",J165,0)</f>
        <v>0</v>
      </c>
      <c r="BH165" s="180">
        <f>IF(N165="sníž. přenesená",J165,0)</f>
        <v>0</v>
      </c>
      <c r="BI165" s="180">
        <f>IF(N165="nulová",J165,0)</f>
        <v>0</v>
      </c>
      <c r="BJ165" s="14" t="s">
        <v>80</v>
      </c>
      <c r="BK165" s="180">
        <f>ROUND(I165*H165,2)</f>
        <v>0</v>
      </c>
      <c r="BL165" s="14" t="s">
        <v>285</v>
      </c>
      <c r="BM165" s="179" t="s">
        <v>1511</v>
      </c>
    </row>
    <row r="166" spans="1:65" s="2" customFormat="1" ht="19.5">
      <c r="A166" s="31"/>
      <c r="B166" s="32"/>
      <c r="C166" s="33"/>
      <c r="D166" s="181" t="s">
        <v>188</v>
      </c>
      <c r="E166" s="33"/>
      <c r="F166" s="182" t="s">
        <v>1512</v>
      </c>
      <c r="G166" s="33"/>
      <c r="H166" s="33"/>
      <c r="I166" s="183"/>
      <c r="J166" s="33"/>
      <c r="K166" s="33"/>
      <c r="L166" s="36"/>
      <c r="M166" s="184"/>
      <c r="N166" s="185"/>
      <c r="O166" s="68"/>
      <c r="P166" s="68"/>
      <c r="Q166" s="68"/>
      <c r="R166" s="68"/>
      <c r="S166" s="68"/>
      <c r="T166" s="69"/>
      <c r="U166" s="31"/>
      <c r="V166" s="31"/>
      <c r="W166" s="31"/>
      <c r="X166" s="31"/>
      <c r="Y166" s="31"/>
      <c r="Z166" s="31"/>
      <c r="AA166" s="31"/>
      <c r="AB166" s="31"/>
      <c r="AC166" s="31"/>
      <c r="AD166" s="31"/>
      <c r="AE166" s="31"/>
      <c r="AT166" s="14" t="s">
        <v>188</v>
      </c>
      <c r="AU166" s="14" t="s">
        <v>80</v>
      </c>
    </row>
    <row r="167" spans="1:65" s="2" customFormat="1" ht="66.75" customHeight="1">
      <c r="A167" s="31"/>
      <c r="B167" s="32"/>
      <c r="C167" s="200" t="s">
        <v>274</v>
      </c>
      <c r="D167" s="200" t="s">
        <v>260</v>
      </c>
      <c r="E167" s="201" t="s">
        <v>1513</v>
      </c>
      <c r="F167" s="202" t="s">
        <v>1514</v>
      </c>
      <c r="G167" s="203" t="s">
        <v>182</v>
      </c>
      <c r="H167" s="204">
        <v>52</v>
      </c>
      <c r="I167" s="205"/>
      <c r="J167" s="206">
        <f>ROUND(I167*H167,2)</f>
        <v>0</v>
      </c>
      <c r="K167" s="202" t="s">
        <v>1</v>
      </c>
      <c r="L167" s="36"/>
      <c r="M167" s="207" t="s">
        <v>1</v>
      </c>
      <c r="N167" s="208" t="s">
        <v>38</v>
      </c>
      <c r="O167" s="68"/>
      <c r="P167" s="177">
        <f>O167*H167</f>
        <v>0</v>
      </c>
      <c r="Q167" s="177">
        <v>0</v>
      </c>
      <c r="R167" s="177">
        <f>Q167*H167</f>
        <v>0</v>
      </c>
      <c r="S167" s="177">
        <v>0</v>
      </c>
      <c r="T167" s="178">
        <f>S167*H167</f>
        <v>0</v>
      </c>
      <c r="U167" s="31"/>
      <c r="V167" s="31"/>
      <c r="W167" s="31"/>
      <c r="X167" s="31"/>
      <c r="Y167" s="31"/>
      <c r="Z167" s="31"/>
      <c r="AA167" s="31"/>
      <c r="AB167" s="31"/>
      <c r="AC167" s="31"/>
      <c r="AD167" s="31"/>
      <c r="AE167" s="31"/>
      <c r="AR167" s="179" t="s">
        <v>285</v>
      </c>
      <c r="AT167" s="179" t="s">
        <v>260</v>
      </c>
      <c r="AU167" s="179" t="s">
        <v>80</v>
      </c>
      <c r="AY167" s="14" t="s">
        <v>185</v>
      </c>
      <c r="BE167" s="180">
        <f>IF(N167="základní",J167,0)</f>
        <v>0</v>
      </c>
      <c r="BF167" s="180">
        <f>IF(N167="snížená",J167,0)</f>
        <v>0</v>
      </c>
      <c r="BG167" s="180">
        <f>IF(N167="zákl. přenesená",J167,0)</f>
        <v>0</v>
      </c>
      <c r="BH167" s="180">
        <f>IF(N167="sníž. přenesená",J167,0)</f>
        <v>0</v>
      </c>
      <c r="BI167" s="180">
        <f>IF(N167="nulová",J167,0)</f>
        <v>0</v>
      </c>
      <c r="BJ167" s="14" t="s">
        <v>80</v>
      </c>
      <c r="BK167" s="180">
        <f>ROUND(I167*H167,2)</f>
        <v>0</v>
      </c>
      <c r="BL167" s="14" t="s">
        <v>285</v>
      </c>
      <c r="BM167" s="179" t="s">
        <v>1515</v>
      </c>
    </row>
    <row r="168" spans="1:65" s="2" customFormat="1" ht="48.75">
      <c r="A168" s="31"/>
      <c r="B168" s="32"/>
      <c r="C168" s="33"/>
      <c r="D168" s="181" t="s">
        <v>188</v>
      </c>
      <c r="E168" s="33"/>
      <c r="F168" s="182" t="s">
        <v>1516</v>
      </c>
      <c r="G168" s="33"/>
      <c r="H168" s="33"/>
      <c r="I168" s="183"/>
      <c r="J168" s="33"/>
      <c r="K168" s="33"/>
      <c r="L168" s="36"/>
      <c r="M168" s="184"/>
      <c r="N168" s="185"/>
      <c r="O168" s="68"/>
      <c r="P168" s="68"/>
      <c r="Q168" s="68"/>
      <c r="R168" s="68"/>
      <c r="S168" s="68"/>
      <c r="T168" s="69"/>
      <c r="U168" s="31"/>
      <c r="V168" s="31"/>
      <c r="W168" s="31"/>
      <c r="X168" s="31"/>
      <c r="Y168" s="31"/>
      <c r="Z168" s="31"/>
      <c r="AA168" s="31"/>
      <c r="AB168" s="31"/>
      <c r="AC168" s="31"/>
      <c r="AD168" s="31"/>
      <c r="AE168" s="31"/>
      <c r="AT168" s="14" t="s">
        <v>188</v>
      </c>
      <c r="AU168" s="14" t="s">
        <v>80</v>
      </c>
    </row>
    <row r="169" spans="1:65" s="2" customFormat="1" ht="66.75" customHeight="1">
      <c r="A169" s="31"/>
      <c r="B169" s="32"/>
      <c r="C169" s="200" t="s">
        <v>278</v>
      </c>
      <c r="D169" s="200" t="s">
        <v>260</v>
      </c>
      <c r="E169" s="201" t="s">
        <v>1517</v>
      </c>
      <c r="F169" s="202" t="s">
        <v>1518</v>
      </c>
      <c r="G169" s="203" t="s">
        <v>182</v>
      </c>
      <c r="H169" s="204">
        <v>4</v>
      </c>
      <c r="I169" s="205"/>
      <c r="J169" s="206">
        <f>ROUND(I169*H169,2)</f>
        <v>0</v>
      </c>
      <c r="K169" s="202" t="s">
        <v>1</v>
      </c>
      <c r="L169" s="36"/>
      <c r="M169" s="207" t="s">
        <v>1</v>
      </c>
      <c r="N169" s="208" t="s">
        <v>38</v>
      </c>
      <c r="O169" s="68"/>
      <c r="P169" s="177">
        <f>O169*H169</f>
        <v>0</v>
      </c>
      <c r="Q169" s="177">
        <v>0</v>
      </c>
      <c r="R169" s="177">
        <f>Q169*H169</f>
        <v>0</v>
      </c>
      <c r="S169" s="177">
        <v>0</v>
      </c>
      <c r="T169" s="178">
        <f>S169*H169</f>
        <v>0</v>
      </c>
      <c r="U169" s="31"/>
      <c r="V169" s="31"/>
      <c r="W169" s="31"/>
      <c r="X169" s="31"/>
      <c r="Y169" s="31"/>
      <c r="Z169" s="31"/>
      <c r="AA169" s="31"/>
      <c r="AB169" s="31"/>
      <c r="AC169" s="31"/>
      <c r="AD169" s="31"/>
      <c r="AE169" s="31"/>
      <c r="AR169" s="179" t="s">
        <v>285</v>
      </c>
      <c r="AT169" s="179" t="s">
        <v>260</v>
      </c>
      <c r="AU169" s="179" t="s">
        <v>80</v>
      </c>
      <c r="AY169" s="14" t="s">
        <v>185</v>
      </c>
      <c r="BE169" s="180">
        <f>IF(N169="základní",J169,0)</f>
        <v>0</v>
      </c>
      <c r="BF169" s="180">
        <f>IF(N169="snížená",J169,0)</f>
        <v>0</v>
      </c>
      <c r="BG169" s="180">
        <f>IF(N169="zákl. přenesená",J169,0)</f>
        <v>0</v>
      </c>
      <c r="BH169" s="180">
        <f>IF(N169="sníž. přenesená",J169,0)</f>
        <v>0</v>
      </c>
      <c r="BI169" s="180">
        <f>IF(N169="nulová",J169,0)</f>
        <v>0</v>
      </c>
      <c r="BJ169" s="14" t="s">
        <v>80</v>
      </c>
      <c r="BK169" s="180">
        <f>ROUND(I169*H169,2)</f>
        <v>0</v>
      </c>
      <c r="BL169" s="14" t="s">
        <v>285</v>
      </c>
      <c r="BM169" s="179" t="s">
        <v>1519</v>
      </c>
    </row>
    <row r="170" spans="1:65" s="2" customFormat="1" ht="48.75">
      <c r="A170" s="31"/>
      <c r="B170" s="32"/>
      <c r="C170" s="33"/>
      <c r="D170" s="181" t="s">
        <v>188</v>
      </c>
      <c r="E170" s="33"/>
      <c r="F170" s="182" t="s">
        <v>1520</v>
      </c>
      <c r="G170" s="33"/>
      <c r="H170" s="33"/>
      <c r="I170" s="183"/>
      <c r="J170" s="33"/>
      <c r="K170" s="33"/>
      <c r="L170" s="36"/>
      <c r="M170" s="184"/>
      <c r="N170" s="185"/>
      <c r="O170" s="68"/>
      <c r="P170" s="68"/>
      <c r="Q170" s="68"/>
      <c r="R170" s="68"/>
      <c r="S170" s="68"/>
      <c r="T170" s="69"/>
      <c r="U170" s="31"/>
      <c r="V170" s="31"/>
      <c r="W170" s="31"/>
      <c r="X170" s="31"/>
      <c r="Y170" s="31"/>
      <c r="Z170" s="31"/>
      <c r="AA170" s="31"/>
      <c r="AB170" s="31"/>
      <c r="AC170" s="31"/>
      <c r="AD170" s="31"/>
      <c r="AE170" s="31"/>
      <c r="AT170" s="14" t="s">
        <v>188</v>
      </c>
      <c r="AU170" s="14" t="s">
        <v>80</v>
      </c>
    </row>
    <row r="171" spans="1:65" s="2" customFormat="1" ht="66.75" customHeight="1">
      <c r="A171" s="31"/>
      <c r="B171" s="32"/>
      <c r="C171" s="200" t="s">
        <v>282</v>
      </c>
      <c r="D171" s="200" t="s">
        <v>260</v>
      </c>
      <c r="E171" s="201" t="s">
        <v>1521</v>
      </c>
      <c r="F171" s="202" t="s">
        <v>1522</v>
      </c>
      <c r="G171" s="203" t="s">
        <v>182</v>
      </c>
      <c r="H171" s="204">
        <v>12</v>
      </c>
      <c r="I171" s="205"/>
      <c r="J171" s="206">
        <f>ROUND(I171*H171,2)</f>
        <v>0</v>
      </c>
      <c r="K171" s="202" t="s">
        <v>1</v>
      </c>
      <c r="L171" s="36"/>
      <c r="M171" s="207" t="s">
        <v>1</v>
      </c>
      <c r="N171" s="208" t="s">
        <v>38</v>
      </c>
      <c r="O171" s="68"/>
      <c r="P171" s="177">
        <f>O171*H171</f>
        <v>0</v>
      </c>
      <c r="Q171" s="177">
        <v>0</v>
      </c>
      <c r="R171" s="177">
        <f>Q171*H171</f>
        <v>0</v>
      </c>
      <c r="S171" s="177">
        <v>0</v>
      </c>
      <c r="T171" s="178">
        <f>S171*H171</f>
        <v>0</v>
      </c>
      <c r="U171" s="31"/>
      <c r="V171" s="31"/>
      <c r="W171" s="31"/>
      <c r="X171" s="31"/>
      <c r="Y171" s="31"/>
      <c r="Z171" s="31"/>
      <c r="AA171" s="31"/>
      <c r="AB171" s="31"/>
      <c r="AC171" s="31"/>
      <c r="AD171" s="31"/>
      <c r="AE171" s="31"/>
      <c r="AR171" s="179" t="s">
        <v>285</v>
      </c>
      <c r="AT171" s="179" t="s">
        <v>260</v>
      </c>
      <c r="AU171" s="179" t="s">
        <v>80</v>
      </c>
      <c r="AY171" s="14" t="s">
        <v>185</v>
      </c>
      <c r="BE171" s="180">
        <f>IF(N171="základní",J171,0)</f>
        <v>0</v>
      </c>
      <c r="BF171" s="180">
        <f>IF(N171="snížená",J171,0)</f>
        <v>0</v>
      </c>
      <c r="BG171" s="180">
        <f>IF(N171="zákl. přenesená",J171,0)</f>
        <v>0</v>
      </c>
      <c r="BH171" s="180">
        <f>IF(N171="sníž. přenesená",J171,0)</f>
        <v>0</v>
      </c>
      <c r="BI171" s="180">
        <f>IF(N171="nulová",J171,0)</f>
        <v>0</v>
      </c>
      <c r="BJ171" s="14" t="s">
        <v>80</v>
      </c>
      <c r="BK171" s="180">
        <f>ROUND(I171*H171,2)</f>
        <v>0</v>
      </c>
      <c r="BL171" s="14" t="s">
        <v>285</v>
      </c>
      <c r="BM171" s="179" t="s">
        <v>1523</v>
      </c>
    </row>
    <row r="172" spans="1:65" s="2" customFormat="1" ht="48.75">
      <c r="A172" s="31"/>
      <c r="B172" s="32"/>
      <c r="C172" s="33"/>
      <c r="D172" s="181" t="s">
        <v>188</v>
      </c>
      <c r="E172" s="33"/>
      <c r="F172" s="182" t="s">
        <v>1524</v>
      </c>
      <c r="G172" s="33"/>
      <c r="H172" s="33"/>
      <c r="I172" s="183"/>
      <c r="J172" s="33"/>
      <c r="K172" s="33"/>
      <c r="L172" s="36"/>
      <c r="M172" s="184"/>
      <c r="N172" s="185"/>
      <c r="O172" s="68"/>
      <c r="P172" s="68"/>
      <c r="Q172" s="68"/>
      <c r="R172" s="68"/>
      <c r="S172" s="68"/>
      <c r="T172" s="69"/>
      <c r="U172" s="31"/>
      <c r="V172" s="31"/>
      <c r="W172" s="31"/>
      <c r="X172" s="31"/>
      <c r="Y172" s="31"/>
      <c r="Z172" s="31"/>
      <c r="AA172" s="31"/>
      <c r="AB172" s="31"/>
      <c r="AC172" s="31"/>
      <c r="AD172" s="31"/>
      <c r="AE172" s="31"/>
      <c r="AT172" s="14" t="s">
        <v>188</v>
      </c>
      <c r="AU172" s="14" t="s">
        <v>80</v>
      </c>
    </row>
    <row r="173" spans="1:65" s="2" customFormat="1" ht="78" customHeight="1">
      <c r="A173" s="31"/>
      <c r="B173" s="32"/>
      <c r="C173" s="200" t="s">
        <v>288</v>
      </c>
      <c r="D173" s="200" t="s">
        <v>260</v>
      </c>
      <c r="E173" s="201" t="s">
        <v>1525</v>
      </c>
      <c r="F173" s="202" t="s">
        <v>1526</v>
      </c>
      <c r="G173" s="203" t="s">
        <v>182</v>
      </c>
      <c r="H173" s="204">
        <v>11</v>
      </c>
      <c r="I173" s="205"/>
      <c r="J173" s="206">
        <f>ROUND(I173*H173,2)</f>
        <v>0</v>
      </c>
      <c r="K173" s="202" t="s">
        <v>1</v>
      </c>
      <c r="L173" s="36"/>
      <c r="M173" s="207" t="s">
        <v>1</v>
      </c>
      <c r="N173" s="208" t="s">
        <v>38</v>
      </c>
      <c r="O173" s="68"/>
      <c r="P173" s="177">
        <f>O173*H173</f>
        <v>0</v>
      </c>
      <c r="Q173" s="177">
        <v>0</v>
      </c>
      <c r="R173" s="177">
        <f>Q173*H173</f>
        <v>0</v>
      </c>
      <c r="S173" s="177">
        <v>0</v>
      </c>
      <c r="T173" s="178">
        <f>S173*H173</f>
        <v>0</v>
      </c>
      <c r="U173" s="31"/>
      <c r="V173" s="31"/>
      <c r="W173" s="31"/>
      <c r="X173" s="31"/>
      <c r="Y173" s="31"/>
      <c r="Z173" s="31"/>
      <c r="AA173" s="31"/>
      <c r="AB173" s="31"/>
      <c r="AC173" s="31"/>
      <c r="AD173" s="31"/>
      <c r="AE173" s="31"/>
      <c r="AR173" s="179" t="s">
        <v>285</v>
      </c>
      <c r="AT173" s="179" t="s">
        <v>260</v>
      </c>
      <c r="AU173" s="179" t="s">
        <v>80</v>
      </c>
      <c r="AY173" s="14" t="s">
        <v>185</v>
      </c>
      <c r="BE173" s="180">
        <f>IF(N173="základní",J173,0)</f>
        <v>0</v>
      </c>
      <c r="BF173" s="180">
        <f>IF(N173="snížená",J173,0)</f>
        <v>0</v>
      </c>
      <c r="BG173" s="180">
        <f>IF(N173="zákl. přenesená",J173,0)</f>
        <v>0</v>
      </c>
      <c r="BH173" s="180">
        <f>IF(N173="sníž. přenesená",J173,0)</f>
        <v>0</v>
      </c>
      <c r="BI173" s="180">
        <f>IF(N173="nulová",J173,0)</f>
        <v>0</v>
      </c>
      <c r="BJ173" s="14" t="s">
        <v>80</v>
      </c>
      <c r="BK173" s="180">
        <f>ROUND(I173*H173,2)</f>
        <v>0</v>
      </c>
      <c r="BL173" s="14" t="s">
        <v>285</v>
      </c>
      <c r="BM173" s="179" t="s">
        <v>1527</v>
      </c>
    </row>
    <row r="174" spans="1:65" s="2" customFormat="1" ht="87.75">
      <c r="A174" s="31"/>
      <c r="B174" s="32"/>
      <c r="C174" s="33"/>
      <c r="D174" s="181" t="s">
        <v>188</v>
      </c>
      <c r="E174" s="33"/>
      <c r="F174" s="182" t="s">
        <v>1528</v>
      </c>
      <c r="G174" s="33"/>
      <c r="H174" s="33"/>
      <c r="I174" s="183"/>
      <c r="J174" s="33"/>
      <c r="K174" s="33"/>
      <c r="L174" s="36"/>
      <c r="M174" s="184"/>
      <c r="N174" s="185"/>
      <c r="O174" s="68"/>
      <c r="P174" s="68"/>
      <c r="Q174" s="68"/>
      <c r="R174" s="68"/>
      <c r="S174" s="68"/>
      <c r="T174" s="69"/>
      <c r="U174" s="31"/>
      <c r="V174" s="31"/>
      <c r="W174" s="31"/>
      <c r="X174" s="31"/>
      <c r="Y174" s="31"/>
      <c r="Z174" s="31"/>
      <c r="AA174" s="31"/>
      <c r="AB174" s="31"/>
      <c r="AC174" s="31"/>
      <c r="AD174" s="31"/>
      <c r="AE174" s="31"/>
      <c r="AT174" s="14" t="s">
        <v>188</v>
      </c>
      <c r="AU174" s="14" t="s">
        <v>80</v>
      </c>
    </row>
    <row r="175" spans="1:65" s="2" customFormat="1" ht="78" customHeight="1">
      <c r="A175" s="31"/>
      <c r="B175" s="32"/>
      <c r="C175" s="200" t="s">
        <v>292</v>
      </c>
      <c r="D175" s="200" t="s">
        <v>260</v>
      </c>
      <c r="E175" s="201" t="s">
        <v>1529</v>
      </c>
      <c r="F175" s="202" t="s">
        <v>1530</v>
      </c>
      <c r="G175" s="203" t="s">
        <v>182</v>
      </c>
      <c r="H175" s="204">
        <v>2</v>
      </c>
      <c r="I175" s="205"/>
      <c r="J175" s="206">
        <f>ROUND(I175*H175,2)</f>
        <v>0</v>
      </c>
      <c r="K175" s="202" t="s">
        <v>1</v>
      </c>
      <c r="L175" s="36"/>
      <c r="M175" s="207" t="s">
        <v>1</v>
      </c>
      <c r="N175" s="208" t="s">
        <v>38</v>
      </c>
      <c r="O175" s="68"/>
      <c r="P175" s="177">
        <f>O175*H175</f>
        <v>0</v>
      </c>
      <c r="Q175" s="177">
        <v>0</v>
      </c>
      <c r="R175" s="177">
        <f>Q175*H175</f>
        <v>0</v>
      </c>
      <c r="S175" s="177">
        <v>0</v>
      </c>
      <c r="T175" s="178">
        <f>S175*H175</f>
        <v>0</v>
      </c>
      <c r="U175" s="31"/>
      <c r="V175" s="31"/>
      <c r="W175" s="31"/>
      <c r="X175" s="31"/>
      <c r="Y175" s="31"/>
      <c r="Z175" s="31"/>
      <c r="AA175" s="31"/>
      <c r="AB175" s="31"/>
      <c r="AC175" s="31"/>
      <c r="AD175" s="31"/>
      <c r="AE175" s="31"/>
      <c r="AR175" s="179" t="s">
        <v>285</v>
      </c>
      <c r="AT175" s="179" t="s">
        <v>260</v>
      </c>
      <c r="AU175" s="179" t="s">
        <v>80</v>
      </c>
      <c r="AY175" s="14" t="s">
        <v>185</v>
      </c>
      <c r="BE175" s="180">
        <f>IF(N175="základní",J175,0)</f>
        <v>0</v>
      </c>
      <c r="BF175" s="180">
        <f>IF(N175="snížená",J175,0)</f>
        <v>0</v>
      </c>
      <c r="BG175" s="180">
        <f>IF(N175="zákl. přenesená",J175,0)</f>
        <v>0</v>
      </c>
      <c r="BH175" s="180">
        <f>IF(N175="sníž. přenesená",J175,0)</f>
        <v>0</v>
      </c>
      <c r="BI175" s="180">
        <f>IF(N175="nulová",J175,0)</f>
        <v>0</v>
      </c>
      <c r="BJ175" s="14" t="s">
        <v>80</v>
      </c>
      <c r="BK175" s="180">
        <f>ROUND(I175*H175,2)</f>
        <v>0</v>
      </c>
      <c r="BL175" s="14" t="s">
        <v>285</v>
      </c>
      <c r="BM175" s="179" t="s">
        <v>1531</v>
      </c>
    </row>
    <row r="176" spans="1:65" s="2" customFormat="1" ht="87.75">
      <c r="A176" s="31"/>
      <c r="B176" s="32"/>
      <c r="C176" s="33"/>
      <c r="D176" s="181" t="s">
        <v>188</v>
      </c>
      <c r="E176" s="33"/>
      <c r="F176" s="182" t="s">
        <v>1532</v>
      </c>
      <c r="G176" s="33"/>
      <c r="H176" s="33"/>
      <c r="I176" s="183"/>
      <c r="J176" s="33"/>
      <c r="K176" s="33"/>
      <c r="L176" s="36"/>
      <c r="M176" s="184"/>
      <c r="N176" s="185"/>
      <c r="O176" s="68"/>
      <c r="P176" s="68"/>
      <c r="Q176" s="68"/>
      <c r="R176" s="68"/>
      <c r="S176" s="68"/>
      <c r="T176" s="69"/>
      <c r="U176" s="31"/>
      <c r="V176" s="31"/>
      <c r="W176" s="31"/>
      <c r="X176" s="31"/>
      <c r="Y176" s="31"/>
      <c r="Z176" s="31"/>
      <c r="AA176" s="31"/>
      <c r="AB176" s="31"/>
      <c r="AC176" s="31"/>
      <c r="AD176" s="31"/>
      <c r="AE176" s="31"/>
      <c r="AT176" s="14" t="s">
        <v>188</v>
      </c>
      <c r="AU176" s="14" t="s">
        <v>80</v>
      </c>
    </row>
    <row r="177" spans="1:65" s="2" customFormat="1" ht="24">
      <c r="A177" s="31"/>
      <c r="B177" s="32"/>
      <c r="C177" s="200" t="s">
        <v>297</v>
      </c>
      <c r="D177" s="200" t="s">
        <v>260</v>
      </c>
      <c r="E177" s="201" t="s">
        <v>1533</v>
      </c>
      <c r="F177" s="202" t="s">
        <v>1534</v>
      </c>
      <c r="G177" s="203" t="s">
        <v>182</v>
      </c>
      <c r="H177" s="204">
        <v>2</v>
      </c>
      <c r="I177" s="205"/>
      <c r="J177" s="206">
        <f>ROUND(I177*H177,2)</f>
        <v>0</v>
      </c>
      <c r="K177" s="202" t="s">
        <v>1</v>
      </c>
      <c r="L177" s="36"/>
      <c r="M177" s="207" t="s">
        <v>1</v>
      </c>
      <c r="N177" s="208" t="s">
        <v>38</v>
      </c>
      <c r="O177" s="68"/>
      <c r="P177" s="177">
        <f>O177*H177</f>
        <v>0</v>
      </c>
      <c r="Q177" s="177">
        <v>0</v>
      </c>
      <c r="R177" s="177">
        <f>Q177*H177</f>
        <v>0</v>
      </c>
      <c r="S177" s="177">
        <v>0</v>
      </c>
      <c r="T177" s="178">
        <f>S177*H177</f>
        <v>0</v>
      </c>
      <c r="U177" s="31"/>
      <c r="V177" s="31"/>
      <c r="W177" s="31"/>
      <c r="X177" s="31"/>
      <c r="Y177" s="31"/>
      <c r="Z177" s="31"/>
      <c r="AA177" s="31"/>
      <c r="AB177" s="31"/>
      <c r="AC177" s="31"/>
      <c r="AD177" s="31"/>
      <c r="AE177" s="31"/>
      <c r="AR177" s="179" t="s">
        <v>285</v>
      </c>
      <c r="AT177" s="179" t="s">
        <v>260</v>
      </c>
      <c r="AU177" s="179" t="s">
        <v>80</v>
      </c>
      <c r="AY177" s="14" t="s">
        <v>185</v>
      </c>
      <c r="BE177" s="180">
        <f>IF(N177="základní",J177,0)</f>
        <v>0</v>
      </c>
      <c r="BF177" s="180">
        <f>IF(N177="snížená",J177,0)</f>
        <v>0</v>
      </c>
      <c r="BG177" s="180">
        <f>IF(N177="zákl. přenesená",J177,0)</f>
        <v>0</v>
      </c>
      <c r="BH177" s="180">
        <f>IF(N177="sníž. přenesená",J177,0)</f>
        <v>0</v>
      </c>
      <c r="BI177" s="180">
        <f>IF(N177="nulová",J177,0)</f>
        <v>0</v>
      </c>
      <c r="BJ177" s="14" t="s">
        <v>80</v>
      </c>
      <c r="BK177" s="180">
        <f>ROUND(I177*H177,2)</f>
        <v>0</v>
      </c>
      <c r="BL177" s="14" t="s">
        <v>285</v>
      </c>
      <c r="BM177" s="179" t="s">
        <v>1535</v>
      </c>
    </row>
    <row r="178" spans="1:65" s="2" customFormat="1" ht="19.5">
      <c r="A178" s="31"/>
      <c r="B178" s="32"/>
      <c r="C178" s="33"/>
      <c r="D178" s="181" t="s">
        <v>188</v>
      </c>
      <c r="E178" s="33"/>
      <c r="F178" s="182" t="s">
        <v>1534</v>
      </c>
      <c r="G178" s="33"/>
      <c r="H178" s="33"/>
      <c r="I178" s="183"/>
      <c r="J178" s="33"/>
      <c r="K178" s="33"/>
      <c r="L178" s="36"/>
      <c r="M178" s="184"/>
      <c r="N178" s="185"/>
      <c r="O178" s="68"/>
      <c r="P178" s="68"/>
      <c r="Q178" s="68"/>
      <c r="R178" s="68"/>
      <c r="S178" s="68"/>
      <c r="T178" s="69"/>
      <c r="U178" s="31"/>
      <c r="V178" s="31"/>
      <c r="W178" s="31"/>
      <c r="X178" s="31"/>
      <c r="Y178" s="31"/>
      <c r="Z178" s="31"/>
      <c r="AA178" s="31"/>
      <c r="AB178" s="31"/>
      <c r="AC178" s="31"/>
      <c r="AD178" s="31"/>
      <c r="AE178" s="31"/>
      <c r="AT178" s="14" t="s">
        <v>188</v>
      </c>
      <c r="AU178" s="14" t="s">
        <v>80</v>
      </c>
    </row>
    <row r="179" spans="1:65" s="2" customFormat="1" ht="24">
      <c r="A179" s="31"/>
      <c r="B179" s="32"/>
      <c r="C179" s="200" t="s">
        <v>302</v>
      </c>
      <c r="D179" s="200" t="s">
        <v>260</v>
      </c>
      <c r="E179" s="201" t="s">
        <v>1536</v>
      </c>
      <c r="F179" s="202" t="s">
        <v>1537</v>
      </c>
      <c r="G179" s="203" t="s">
        <v>182</v>
      </c>
      <c r="H179" s="204">
        <v>4</v>
      </c>
      <c r="I179" s="205"/>
      <c r="J179" s="206">
        <f>ROUND(I179*H179,2)</f>
        <v>0</v>
      </c>
      <c r="K179" s="202" t="s">
        <v>1</v>
      </c>
      <c r="L179" s="36"/>
      <c r="M179" s="207" t="s">
        <v>1</v>
      </c>
      <c r="N179" s="208" t="s">
        <v>38</v>
      </c>
      <c r="O179" s="68"/>
      <c r="P179" s="177">
        <f>O179*H179</f>
        <v>0</v>
      </c>
      <c r="Q179" s="177">
        <v>0</v>
      </c>
      <c r="R179" s="177">
        <f>Q179*H179</f>
        <v>0</v>
      </c>
      <c r="S179" s="177">
        <v>0</v>
      </c>
      <c r="T179" s="178">
        <f>S179*H179</f>
        <v>0</v>
      </c>
      <c r="U179" s="31"/>
      <c r="V179" s="31"/>
      <c r="W179" s="31"/>
      <c r="X179" s="31"/>
      <c r="Y179" s="31"/>
      <c r="Z179" s="31"/>
      <c r="AA179" s="31"/>
      <c r="AB179" s="31"/>
      <c r="AC179" s="31"/>
      <c r="AD179" s="31"/>
      <c r="AE179" s="31"/>
      <c r="AR179" s="179" t="s">
        <v>285</v>
      </c>
      <c r="AT179" s="179" t="s">
        <v>260</v>
      </c>
      <c r="AU179" s="179" t="s">
        <v>80</v>
      </c>
      <c r="AY179" s="14" t="s">
        <v>185</v>
      </c>
      <c r="BE179" s="180">
        <f>IF(N179="základní",J179,0)</f>
        <v>0</v>
      </c>
      <c r="BF179" s="180">
        <f>IF(N179="snížená",J179,0)</f>
        <v>0</v>
      </c>
      <c r="BG179" s="180">
        <f>IF(N179="zákl. přenesená",J179,0)</f>
        <v>0</v>
      </c>
      <c r="BH179" s="180">
        <f>IF(N179="sníž. přenesená",J179,0)</f>
        <v>0</v>
      </c>
      <c r="BI179" s="180">
        <f>IF(N179="nulová",J179,0)</f>
        <v>0</v>
      </c>
      <c r="BJ179" s="14" t="s">
        <v>80</v>
      </c>
      <c r="BK179" s="180">
        <f>ROUND(I179*H179,2)</f>
        <v>0</v>
      </c>
      <c r="BL179" s="14" t="s">
        <v>285</v>
      </c>
      <c r="BM179" s="179" t="s">
        <v>1538</v>
      </c>
    </row>
    <row r="180" spans="1:65" s="2" customFormat="1" ht="19.5">
      <c r="A180" s="31"/>
      <c r="B180" s="32"/>
      <c r="C180" s="33"/>
      <c r="D180" s="181" t="s">
        <v>188</v>
      </c>
      <c r="E180" s="33"/>
      <c r="F180" s="182" t="s">
        <v>1537</v>
      </c>
      <c r="G180" s="33"/>
      <c r="H180" s="33"/>
      <c r="I180" s="183"/>
      <c r="J180" s="33"/>
      <c r="K180" s="33"/>
      <c r="L180" s="36"/>
      <c r="M180" s="184"/>
      <c r="N180" s="185"/>
      <c r="O180" s="68"/>
      <c r="P180" s="68"/>
      <c r="Q180" s="68"/>
      <c r="R180" s="68"/>
      <c r="S180" s="68"/>
      <c r="T180" s="69"/>
      <c r="U180" s="31"/>
      <c r="V180" s="31"/>
      <c r="W180" s="31"/>
      <c r="X180" s="31"/>
      <c r="Y180" s="31"/>
      <c r="Z180" s="31"/>
      <c r="AA180" s="31"/>
      <c r="AB180" s="31"/>
      <c r="AC180" s="31"/>
      <c r="AD180" s="31"/>
      <c r="AE180" s="31"/>
      <c r="AT180" s="14" t="s">
        <v>188</v>
      </c>
      <c r="AU180" s="14" t="s">
        <v>80</v>
      </c>
    </row>
    <row r="181" spans="1:65" s="2" customFormat="1" ht="55.5" customHeight="1">
      <c r="A181" s="31"/>
      <c r="B181" s="32"/>
      <c r="C181" s="200" t="s">
        <v>307</v>
      </c>
      <c r="D181" s="200" t="s">
        <v>260</v>
      </c>
      <c r="E181" s="201" t="s">
        <v>1539</v>
      </c>
      <c r="F181" s="202" t="s">
        <v>1540</v>
      </c>
      <c r="G181" s="203" t="s">
        <v>182</v>
      </c>
      <c r="H181" s="204">
        <v>2</v>
      </c>
      <c r="I181" s="205"/>
      <c r="J181" s="206">
        <f>ROUND(I181*H181,2)</f>
        <v>0</v>
      </c>
      <c r="K181" s="202" t="s">
        <v>1</v>
      </c>
      <c r="L181" s="36"/>
      <c r="M181" s="207" t="s">
        <v>1</v>
      </c>
      <c r="N181" s="208" t="s">
        <v>38</v>
      </c>
      <c r="O181" s="68"/>
      <c r="P181" s="177">
        <f>O181*H181</f>
        <v>0</v>
      </c>
      <c r="Q181" s="177">
        <v>0</v>
      </c>
      <c r="R181" s="177">
        <f>Q181*H181</f>
        <v>0</v>
      </c>
      <c r="S181" s="177">
        <v>0</v>
      </c>
      <c r="T181" s="178">
        <f>S181*H181</f>
        <v>0</v>
      </c>
      <c r="U181" s="31"/>
      <c r="V181" s="31"/>
      <c r="W181" s="31"/>
      <c r="X181" s="31"/>
      <c r="Y181" s="31"/>
      <c r="Z181" s="31"/>
      <c r="AA181" s="31"/>
      <c r="AB181" s="31"/>
      <c r="AC181" s="31"/>
      <c r="AD181" s="31"/>
      <c r="AE181" s="31"/>
      <c r="AR181" s="179" t="s">
        <v>285</v>
      </c>
      <c r="AT181" s="179" t="s">
        <v>260</v>
      </c>
      <c r="AU181" s="179" t="s">
        <v>80</v>
      </c>
      <c r="AY181" s="14" t="s">
        <v>185</v>
      </c>
      <c r="BE181" s="180">
        <f>IF(N181="základní",J181,0)</f>
        <v>0</v>
      </c>
      <c r="BF181" s="180">
        <f>IF(N181="snížená",J181,0)</f>
        <v>0</v>
      </c>
      <c r="BG181" s="180">
        <f>IF(N181="zákl. přenesená",J181,0)</f>
        <v>0</v>
      </c>
      <c r="BH181" s="180">
        <f>IF(N181="sníž. přenesená",J181,0)</f>
        <v>0</v>
      </c>
      <c r="BI181" s="180">
        <f>IF(N181="nulová",J181,0)</f>
        <v>0</v>
      </c>
      <c r="BJ181" s="14" t="s">
        <v>80</v>
      </c>
      <c r="BK181" s="180">
        <f>ROUND(I181*H181,2)</f>
        <v>0</v>
      </c>
      <c r="BL181" s="14" t="s">
        <v>285</v>
      </c>
      <c r="BM181" s="179" t="s">
        <v>1541</v>
      </c>
    </row>
    <row r="182" spans="1:65" s="2" customFormat="1" ht="29.25">
      <c r="A182" s="31"/>
      <c r="B182" s="32"/>
      <c r="C182" s="33"/>
      <c r="D182" s="181" t="s">
        <v>188</v>
      </c>
      <c r="E182" s="33"/>
      <c r="F182" s="182" t="s">
        <v>1540</v>
      </c>
      <c r="G182" s="33"/>
      <c r="H182" s="33"/>
      <c r="I182" s="183"/>
      <c r="J182" s="33"/>
      <c r="K182" s="33"/>
      <c r="L182" s="36"/>
      <c r="M182" s="184"/>
      <c r="N182" s="185"/>
      <c r="O182" s="68"/>
      <c r="P182" s="68"/>
      <c r="Q182" s="68"/>
      <c r="R182" s="68"/>
      <c r="S182" s="68"/>
      <c r="T182" s="69"/>
      <c r="U182" s="31"/>
      <c r="V182" s="31"/>
      <c r="W182" s="31"/>
      <c r="X182" s="31"/>
      <c r="Y182" s="31"/>
      <c r="Z182" s="31"/>
      <c r="AA182" s="31"/>
      <c r="AB182" s="31"/>
      <c r="AC182" s="31"/>
      <c r="AD182" s="31"/>
      <c r="AE182" s="31"/>
      <c r="AT182" s="14" t="s">
        <v>188</v>
      </c>
      <c r="AU182" s="14" t="s">
        <v>80</v>
      </c>
    </row>
    <row r="183" spans="1:65" s="2" customFormat="1" ht="60">
      <c r="A183" s="31"/>
      <c r="B183" s="32"/>
      <c r="C183" s="200" t="s">
        <v>311</v>
      </c>
      <c r="D183" s="200" t="s">
        <v>260</v>
      </c>
      <c r="E183" s="201" t="s">
        <v>1542</v>
      </c>
      <c r="F183" s="202" t="s">
        <v>1543</v>
      </c>
      <c r="G183" s="203" t="s">
        <v>182</v>
      </c>
      <c r="H183" s="204">
        <v>1</v>
      </c>
      <c r="I183" s="205"/>
      <c r="J183" s="206">
        <f>ROUND(I183*H183,2)</f>
        <v>0</v>
      </c>
      <c r="K183" s="202" t="s">
        <v>1</v>
      </c>
      <c r="L183" s="36"/>
      <c r="M183" s="207" t="s">
        <v>1</v>
      </c>
      <c r="N183" s="208" t="s">
        <v>38</v>
      </c>
      <c r="O183" s="68"/>
      <c r="P183" s="177">
        <f>O183*H183</f>
        <v>0</v>
      </c>
      <c r="Q183" s="177">
        <v>0</v>
      </c>
      <c r="R183" s="177">
        <f>Q183*H183</f>
        <v>0</v>
      </c>
      <c r="S183" s="177">
        <v>0</v>
      </c>
      <c r="T183" s="178">
        <f>S183*H183</f>
        <v>0</v>
      </c>
      <c r="U183" s="31"/>
      <c r="V183" s="31"/>
      <c r="W183" s="31"/>
      <c r="X183" s="31"/>
      <c r="Y183" s="31"/>
      <c r="Z183" s="31"/>
      <c r="AA183" s="31"/>
      <c r="AB183" s="31"/>
      <c r="AC183" s="31"/>
      <c r="AD183" s="31"/>
      <c r="AE183" s="31"/>
      <c r="AR183" s="179" t="s">
        <v>285</v>
      </c>
      <c r="AT183" s="179" t="s">
        <v>260</v>
      </c>
      <c r="AU183" s="179" t="s">
        <v>80</v>
      </c>
      <c r="AY183" s="14" t="s">
        <v>185</v>
      </c>
      <c r="BE183" s="180">
        <f>IF(N183="základní",J183,0)</f>
        <v>0</v>
      </c>
      <c r="BF183" s="180">
        <f>IF(N183="snížená",J183,0)</f>
        <v>0</v>
      </c>
      <c r="BG183" s="180">
        <f>IF(N183="zákl. přenesená",J183,0)</f>
        <v>0</v>
      </c>
      <c r="BH183" s="180">
        <f>IF(N183="sníž. přenesená",J183,0)</f>
        <v>0</v>
      </c>
      <c r="BI183" s="180">
        <f>IF(N183="nulová",J183,0)</f>
        <v>0</v>
      </c>
      <c r="BJ183" s="14" t="s">
        <v>80</v>
      </c>
      <c r="BK183" s="180">
        <f>ROUND(I183*H183,2)</f>
        <v>0</v>
      </c>
      <c r="BL183" s="14" t="s">
        <v>285</v>
      </c>
      <c r="BM183" s="179" t="s">
        <v>1544</v>
      </c>
    </row>
    <row r="184" spans="1:65" s="2" customFormat="1" ht="39">
      <c r="A184" s="31"/>
      <c r="B184" s="32"/>
      <c r="C184" s="33"/>
      <c r="D184" s="181" t="s">
        <v>188</v>
      </c>
      <c r="E184" s="33"/>
      <c r="F184" s="182" t="s">
        <v>1543</v>
      </c>
      <c r="G184" s="33"/>
      <c r="H184" s="33"/>
      <c r="I184" s="183"/>
      <c r="J184" s="33"/>
      <c r="K184" s="33"/>
      <c r="L184" s="36"/>
      <c r="M184" s="184"/>
      <c r="N184" s="185"/>
      <c r="O184" s="68"/>
      <c r="P184" s="68"/>
      <c r="Q184" s="68"/>
      <c r="R184" s="68"/>
      <c r="S184" s="68"/>
      <c r="T184" s="69"/>
      <c r="U184" s="31"/>
      <c r="V184" s="31"/>
      <c r="W184" s="31"/>
      <c r="X184" s="31"/>
      <c r="Y184" s="31"/>
      <c r="Z184" s="31"/>
      <c r="AA184" s="31"/>
      <c r="AB184" s="31"/>
      <c r="AC184" s="31"/>
      <c r="AD184" s="31"/>
      <c r="AE184" s="31"/>
      <c r="AT184" s="14" t="s">
        <v>188</v>
      </c>
      <c r="AU184" s="14" t="s">
        <v>80</v>
      </c>
    </row>
    <row r="185" spans="1:65" s="2" customFormat="1" ht="60">
      <c r="A185" s="31"/>
      <c r="B185" s="32"/>
      <c r="C185" s="200" t="s">
        <v>316</v>
      </c>
      <c r="D185" s="200" t="s">
        <v>260</v>
      </c>
      <c r="E185" s="201" t="s">
        <v>1545</v>
      </c>
      <c r="F185" s="202" t="s">
        <v>1546</v>
      </c>
      <c r="G185" s="203" t="s">
        <v>182</v>
      </c>
      <c r="H185" s="204">
        <v>40</v>
      </c>
      <c r="I185" s="205"/>
      <c r="J185" s="206">
        <f>ROUND(I185*H185,2)</f>
        <v>0</v>
      </c>
      <c r="K185" s="202" t="s">
        <v>1</v>
      </c>
      <c r="L185" s="36"/>
      <c r="M185" s="207" t="s">
        <v>1</v>
      </c>
      <c r="N185" s="208" t="s">
        <v>38</v>
      </c>
      <c r="O185" s="68"/>
      <c r="P185" s="177">
        <f>O185*H185</f>
        <v>0</v>
      </c>
      <c r="Q185" s="177">
        <v>0</v>
      </c>
      <c r="R185" s="177">
        <f>Q185*H185</f>
        <v>0</v>
      </c>
      <c r="S185" s="177">
        <v>0</v>
      </c>
      <c r="T185" s="178">
        <f>S185*H185</f>
        <v>0</v>
      </c>
      <c r="U185" s="31"/>
      <c r="V185" s="31"/>
      <c r="W185" s="31"/>
      <c r="X185" s="31"/>
      <c r="Y185" s="31"/>
      <c r="Z185" s="31"/>
      <c r="AA185" s="31"/>
      <c r="AB185" s="31"/>
      <c r="AC185" s="31"/>
      <c r="AD185" s="31"/>
      <c r="AE185" s="31"/>
      <c r="AR185" s="179" t="s">
        <v>285</v>
      </c>
      <c r="AT185" s="179" t="s">
        <v>260</v>
      </c>
      <c r="AU185" s="179" t="s">
        <v>80</v>
      </c>
      <c r="AY185" s="14" t="s">
        <v>185</v>
      </c>
      <c r="BE185" s="180">
        <f>IF(N185="základní",J185,0)</f>
        <v>0</v>
      </c>
      <c r="BF185" s="180">
        <f>IF(N185="snížená",J185,0)</f>
        <v>0</v>
      </c>
      <c r="BG185" s="180">
        <f>IF(N185="zákl. přenesená",J185,0)</f>
        <v>0</v>
      </c>
      <c r="BH185" s="180">
        <f>IF(N185="sníž. přenesená",J185,0)</f>
        <v>0</v>
      </c>
      <c r="BI185" s="180">
        <f>IF(N185="nulová",J185,0)</f>
        <v>0</v>
      </c>
      <c r="BJ185" s="14" t="s">
        <v>80</v>
      </c>
      <c r="BK185" s="180">
        <f>ROUND(I185*H185,2)</f>
        <v>0</v>
      </c>
      <c r="BL185" s="14" t="s">
        <v>285</v>
      </c>
      <c r="BM185" s="179" t="s">
        <v>1547</v>
      </c>
    </row>
    <row r="186" spans="1:65" s="2" customFormat="1" ht="39">
      <c r="A186" s="31"/>
      <c r="B186" s="32"/>
      <c r="C186" s="33"/>
      <c r="D186" s="181" t="s">
        <v>188</v>
      </c>
      <c r="E186" s="33"/>
      <c r="F186" s="182" t="s">
        <v>1546</v>
      </c>
      <c r="G186" s="33"/>
      <c r="H186" s="33"/>
      <c r="I186" s="183"/>
      <c r="J186" s="33"/>
      <c r="K186" s="33"/>
      <c r="L186" s="36"/>
      <c r="M186" s="184"/>
      <c r="N186" s="185"/>
      <c r="O186" s="68"/>
      <c r="P186" s="68"/>
      <c r="Q186" s="68"/>
      <c r="R186" s="68"/>
      <c r="S186" s="68"/>
      <c r="T186" s="69"/>
      <c r="U186" s="31"/>
      <c r="V186" s="31"/>
      <c r="W186" s="31"/>
      <c r="X186" s="31"/>
      <c r="Y186" s="31"/>
      <c r="Z186" s="31"/>
      <c r="AA186" s="31"/>
      <c r="AB186" s="31"/>
      <c r="AC186" s="31"/>
      <c r="AD186" s="31"/>
      <c r="AE186" s="31"/>
      <c r="AT186" s="14" t="s">
        <v>188</v>
      </c>
      <c r="AU186" s="14" t="s">
        <v>80</v>
      </c>
    </row>
    <row r="187" spans="1:65" s="2" customFormat="1" ht="60">
      <c r="A187" s="31"/>
      <c r="B187" s="32"/>
      <c r="C187" s="200" t="s">
        <v>321</v>
      </c>
      <c r="D187" s="200" t="s">
        <v>260</v>
      </c>
      <c r="E187" s="201" t="s">
        <v>1548</v>
      </c>
      <c r="F187" s="202" t="s">
        <v>1549</v>
      </c>
      <c r="G187" s="203" t="s">
        <v>182</v>
      </c>
      <c r="H187" s="204">
        <v>13</v>
      </c>
      <c r="I187" s="205"/>
      <c r="J187" s="206">
        <f>ROUND(I187*H187,2)</f>
        <v>0</v>
      </c>
      <c r="K187" s="202" t="s">
        <v>1</v>
      </c>
      <c r="L187" s="36"/>
      <c r="M187" s="207" t="s">
        <v>1</v>
      </c>
      <c r="N187" s="208" t="s">
        <v>38</v>
      </c>
      <c r="O187" s="68"/>
      <c r="P187" s="177">
        <f>O187*H187</f>
        <v>0</v>
      </c>
      <c r="Q187" s="177">
        <v>0</v>
      </c>
      <c r="R187" s="177">
        <f>Q187*H187</f>
        <v>0</v>
      </c>
      <c r="S187" s="177">
        <v>0</v>
      </c>
      <c r="T187" s="178">
        <f>S187*H187</f>
        <v>0</v>
      </c>
      <c r="U187" s="31"/>
      <c r="V187" s="31"/>
      <c r="W187" s="31"/>
      <c r="X187" s="31"/>
      <c r="Y187" s="31"/>
      <c r="Z187" s="31"/>
      <c r="AA187" s="31"/>
      <c r="AB187" s="31"/>
      <c r="AC187" s="31"/>
      <c r="AD187" s="31"/>
      <c r="AE187" s="31"/>
      <c r="AR187" s="179" t="s">
        <v>285</v>
      </c>
      <c r="AT187" s="179" t="s">
        <v>260</v>
      </c>
      <c r="AU187" s="179" t="s">
        <v>80</v>
      </c>
      <c r="AY187" s="14" t="s">
        <v>185</v>
      </c>
      <c r="BE187" s="180">
        <f>IF(N187="základní",J187,0)</f>
        <v>0</v>
      </c>
      <c r="BF187" s="180">
        <f>IF(N187="snížená",J187,0)</f>
        <v>0</v>
      </c>
      <c r="BG187" s="180">
        <f>IF(N187="zákl. přenesená",J187,0)</f>
        <v>0</v>
      </c>
      <c r="BH187" s="180">
        <f>IF(N187="sníž. přenesená",J187,0)</f>
        <v>0</v>
      </c>
      <c r="BI187" s="180">
        <f>IF(N187="nulová",J187,0)</f>
        <v>0</v>
      </c>
      <c r="BJ187" s="14" t="s">
        <v>80</v>
      </c>
      <c r="BK187" s="180">
        <f>ROUND(I187*H187,2)</f>
        <v>0</v>
      </c>
      <c r="BL187" s="14" t="s">
        <v>285</v>
      </c>
      <c r="BM187" s="179" t="s">
        <v>1550</v>
      </c>
    </row>
    <row r="188" spans="1:65" s="2" customFormat="1" ht="39">
      <c r="A188" s="31"/>
      <c r="B188" s="32"/>
      <c r="C188" s="33"/>
      <c r="D188" s="181" t="s">
        <v>188</v>
      </c>
      <c r="E188" s="33"/>
      <c r="F188" s="182" t="s">
        <v>1549</v>
      </c>
      <c r="G188" s="33"/>
      <c r="H188" s="33"/>
      <c r="I188" s="183"/>
      <c r="J188" s="33"/>
      <c r="K188" s="33"/>
      <c r="L188" s="36"/>
      <c r="M188" s="184"/>
      <c r="N188" s="185"/>
      <c r="O188" s="68"/>
      <c r="P188" s="68"/>
      <c r="Q188" s="68"/>
      <c r="R188" s="68"/>
      <c r="S188" s="68"/>
      <c r="T188" s="69"/>
      <c r="U188" s="31"/>
      <c r="V188" s="31"/>
      <c r="W188" s="31"/>
      <c r="X188" s="31"/>
      <c r="Y188" s="31"/>
      <c r="Z188" s="31"/>
      <c r="AA188" s="31"/>
      <c r="AB188" s="31"/>
      <c r="AC188" s="31"/>
      <c r="AD188" s="31"/>
      <c r="AE188" s="31"/>
      <c r="AT188" s="14" t="s">
        <v>188</v>
      </c>
      <c r="AU188" s="14" t="s">
        <v>80</v>
      </c>
    </row>
    <row r="189" spans="1:65" s="2" customFormat="1" ht="24">
      <c r="A189" s="31"/>
      <c r="B189" s="32"/>
      <c r="C189" s="200" t="s">
        <v>325</v>
      </c>
      <c r="D189" s="200" t="s">
        <v>260</v>
      </c>
      <c r="E189" s="201" t="s">
        <v>1551</v>
      </c>
      <c r="F189" s="202" t="s">
        <v>1552</v>
      </c>
      <c r="G189" s="203" t="s">
        <v>182</v>
      </c>
      <c r="H189" s="204">
        <v>2</v>
      </c>
      <c r="I189" s="205"/>
      <c r="J189" s="206">
        <f>ROUND(I189*H189,2)</f>
        <v>0</v>
      </c>
      <c r="K189" s="202" t="s">
        <v>1</v>
      </c>
      <c r="L189" s="36"/>
      <c r="M189" s="207" t="s">
        <v>1</v>
      </c>
      <c r="N189" s="208" t="s">
        <v>38</v>
      </c>
      <c r="O189" s="68"/>
      <c r="P189" s="177">
        <f>O189*H189</f>
        <v>0</v>
      </c>
      <c r="Q189" s="177">
        <v>0</v>
      </c>
      <c r="R189" s="177">
        <f>Q189*H189</f>
        <v>0</v>
      </c>
      <c r="S189" s="177">
        <v>0</v>
      </c>
      <c r="T189" s="178">
        <f>S189*H189</f>
        <v>0</v>
      </c>
      <c r="U189" s="31"/>
      <c r="V189" s="31"/>
      <c r="W189" s="31"/>
      <c r="X189" s="31"/>
      <c r="Y189" s="31"/>
      <c r="Z189" s="31"/>
      <c r="AA189" s="31"/>
      <c r="AB189" s="31"/>
      <c r="AC189" s="31"/>
      <c r="AD189" s="31"/>
      <c r="AE189" s="31"/>
      <c r="AR189" s="179" t="s">
        <v>285</v>
      </c>
      <c r="AT189" s="179" t="s">
        <v>260</v>
      </c>
      <c r="AU189" s="179" t="s">
        <v>80</v>
      </c>
      <c r="AY189" s="14" t="s">
        <v>185</v>
      </c>
      <c r="BE189" s="180">
        <f>IF(N189="základní",J189,0)</f>
        <v>0</v>
      </c>
      <c r="BF189" s="180">
        <f>IF(N189="snížená",J189,0)</f>
        <v>0</v>
      </c>
      <c r="BG189" s="180">
        <f>IF(N189="zákl. přenesená",J189,0)</f>
        <v>0</v>
      </c>
      <c r="BH189" s="180">
        <f>IF(N189="sníž. přenesená",J189,0)</f>
        <v>0</v>
      </c>
      <c r="BI189" s="180">
        <f>IF(N189="nulová",J189,0)</f>
        <v>0</v>
      </c>
      <c r="BJ189" s="14" t="s">
        <v>80</v>
      </c>
      <c r="BK189" s="180">
        <f>ROUND(I189*H189,2)</f>
        <v>0</v>
      </c>
      <c r="BL189" s="14" t="s">
        <v>285</v>
      </c>
      <c r="BM189" s="179" t="s">
        <v>1553</v>
      </c>
    </row>
    <row r="190" spans="1:65" s="2" customFormat="1" ht="11.25">
      <c r="A190" s="31"/>
      <c r="B190" s="32"/>
      <c r="C190" s="33"/>
      <c r="D190" s="181" t="s">
        <v>188</v>
      </c>
      <c r="E190" s="33"/>
      <c r="F190" s="182" t="s">
        <v>1552</v>
      </c>
      <c r="G190" s="33"/>
      <c r="H190" s="33"/>
      <c r="I190" s="183"/>
      <c r="J190" s="33"/>
      <c r="K190" s="33"/>
      <c r="L190" s="36"/>
      <c r="M190" s="184"/>
      <c r="N190" s="185"/>
      <c r="O190" s="68"/>
      <c r="P190" s="68"/>
      <c r="Q190" s="68"/>
      <c r="R190" s="68"/>
      <c r="S190" s="68"/>
      <c r="T190" s="69"/>
      <c r="U190" s="31"/>
      <c r="V190" s="31"/>
      <c r="W190" s="31"/>
      <c r="X190" s="31"/>
      <c r="Y190" s="31"/>
      <c r="Z190" s="31"/>
      <c r="AA190" s="31"/>
      <c r="AB190" s="31"/>
      <c r="AC190" s="31"/>
      <c r="AD190" s="31"/>
      <c r="AE190" s="31"/>
      <c r="AT190" s="14" t="s">
        <v>188</v>
      </c>
      <c r="AU190" s="14" t="s">
        <v>80</v>
      </c>
    </row>
    <row r="191" spans="1:65" s="2" customFormat="1" ht="24">
      <c r="A191" s="31"/>
      <c r="B191" s="32"/>
      <c r="C191" s="200" t="s">
        <v>329</v>
      </c>
      <c r="D191" s="200" t="s">
        <v>260</v>
      </c>
      <c r="E191" s="201" t="s">
        <v>1554</v>
      </c>
      <c r="F191" s="202" t="s">
        <v>1555</v>
      </c>
      <c r="G191" s="203" t="s">
        <v>182</v>
      </c>
      <c r="H191" s="204">
        <v>2</v>
      </c>
      <c r="I191" s="205"/>
      <c r="J191" s="206">
        <f>ROUND(I191*H191,2)</f>
        <v>0</v>
      </c>
      <c r="K191" s="202" t="s">
        <v>1</v>
      </c>
      <c r="L191" s="36"/>
      <c r="M191" s="207" t="s">
        <v>1</v>
      </c>
      <c r="N191" s="208" t="s">
        <v>38</v>
      </c>
      <c r="O191" s="68"/>
      <c r="P191" s="177">
        <f>O191*H191</f>
        <v>0</v>
      </c>
      <c r="Q191" s="177">
        <v>0</v>
      </c>
      <c r="R191" s="177">
        <f>Q191*H191</f>
        <v>0</v>
      </c>
      <c r="S191" s="177">
        <v>0</v>
      </c>
      <c r="T191" s="178">
        <f>S191*H191</f>
        <v>0</v>
      </c>
      <c r="U191" s="31"/>
      <c r="V191" s="31"/>
      <c r="W191" s="31"/>
      <c r="X191" s="31"/>
      <c r="Y191" s="31"/>
      <c r="Z191" s="31"/>
      <c r="AA191" s="31"/>
      <c r="AB191" s="31"/>
      <c r="AC191" s="31"/>
      <c r="AD191" s="31"/>
      <c r="AE191" s="31"/>
      <c r="AR191" s="179" t="s">
        <v>285</v>
      </c>
      <c r="AT191" s="179" t="s">
        <v>260</v>
      </c>
      <c r="AU191" s="179" t="s">
        <v>80</v>
      </c>
      <c r="AY191" s="14" t="s">
        <v>185</v>
      </c>
      <c r="BE191" s="180">
        <f>IF(N191="základní",J191,0)</f>
        <v>0</v>
      </c>
      <c r="BF191" s="180">
        <f>IF(N191="snížená",J191,0)</f>
        <v>0</v>
      </c>
      <c r="BG191" s="180">
        <f>IF(N191="zákl. přenesená",J191,0)</f>
        <v>0</v>
      </c>
      <c r="BH191" s="180">
        <f>IF(N191="sníž. přenesená",J191,0)</f>
        <v>0</v>
      </c>
      <c r="BI191" s="180">
        <f>IF(N191="nulová",J191,0)</f>
        <v>0</v>
      </c>
      <c r="BJ191" s="14" t="s">
        <v>80</v>
      </c>
      <c r="BK191" s="180">
        <f>ROUND(I191*H191,2)</f>
        <v>0</v>
      </c>
      <c r="BL191" s="14" t="s">
        <v>285</v>
      </c>
      <c r="BM191" s="179" t="s">
        <v>1556</v>
      </c>
    </row>
    <row r="192" spans="1:65" s="2" customFormat="1" ht="19.5">
      <c r="A192" s="31"/>
      <c r="B192" s="32"/>
      <c r="C192" s="33"/>
      <c r="D192" s="181" t="s">
        <v>188</v>
      </c>
      <c r="E192" s="33"/>
      <c r="F192" s="182" t="s">
        <v>1555</v>
      </c>
      <c r="G192" s="33"/>
      <c r="H192" s="33"/>
      <c r="I192" s="183"/>
      <c r="J192" s="33"/>
      <c r="K192" s="33"/>
      <c r="L192" s="36"/>
      <c r="M192" s="184"/>
      <c r="N192" s="185"/>
      <c r="O192" s="68"/>
      <c r="P192" s="68"/>
      <c r="Q192" s="68"/>
      <c r="R192" s="68"/>
      <c r="S192" s="68"/>
      <c r="T192" s="69"/>
      <c r="U192" s="31"/>
      <c r="V192" s="31"/>
      <c r="W192" s="31"/>
      <c r="X192" s="31"/>
      <c r="Y192" s="31"/>
      <c r="Z192" s="31"/>
      <c r="AA192" s="31"/>
      <c r="AB192" s="31"/>
      <c r="AC192" s="31"/>
      <c r="AD192" s="31"/>
      <c r="AE192" s="31"/>
      <c r="AT192" s="14" t="s">
        <v>188</v>
      </c>
      <c r="AU192" s="14" t="s">
        <v>80</v>
      </c>
    </row>
    <row r="193" spans="1:65" s="2" customFormat="1" ht="24">
      <c r="A193" s="31"/>
      <c r="B193" s="32"/>
      <c r="C193" s="200" t="s">
        <v>333</v>
      </c>
      <c r="D193" s="200" t="s">
        <v>260</v>
      </c>
      <c r="E193" s="201" t="s">
        <v>1557</v>
      </c>
      <c r="F193" s="202" t="s">
        <v>1558</v>
      </c>
      <c r="G193" s="203" t="s">
        <v>182</v>
      </c>
      <c r="H193" s="204">
        <v>1</v>
      </c>
      <c r="I193" s="205"/>
      <c r="J193" s="206">
        <f>ROUND(I193*H193,2)</f>
        <v>0</v>
      </c>
      <c r="K193" s="202" t="s">
        <v>1</v>
      </c>
      <c r="L193" s="36"/>
      <c r="M193" s="207" t="s">
        <v>1</v>
      </c>
      <c r="N193" s="208" t="s">
        <v>38</v>
      </c>
      <c r="O193" s="68"/>
      <c r="P193" s="177">
        <f>O193*H193</f>
        <v>0</v>
      </c>
      <c r="Q193" s="177">
        <v>0</v>
      </c>
      <c r="R193" s="177">
        <f>Q193*H193</f>
        <v>0</v>
      </c>
      <c r="S193" s="177">
        <v>0</v>
      </c>
      <c r="T193" s="178">
        <f>S193*H193</f>
        <v>0</v>
      </c>
      <c r="U193" s="31"/>
      <c r="V193" s="31"/>
      <c r="W193" s="31"/>
      <c r="X193" s="31"/>
      <c r="Y193" s="31"/>
      <c r="Z193" s="31"/>
      <c r="AA193" s="31"/>
      <c r="AB193" s="31"/>
      <c r="AC193" s="31"/>
      <c r="AD193" s="31"/>
      <c r="AE193" s="31"/>
      <c r="AR193" s="179" t="s">
        <v>285</v>
      </c>
      <c r="AT193" s="179" t="s">
        <v>260</v>
      </c>
      <c r="AU193" s="179" t="s">
        <v>80</v>
      </c>
      <c r="AY193" s="14" t="s">
        <v>185</v>
      </c>
      <c r="BE193" s="180">
        <f>IF(N193="základní",J193,0)</f>
        <v>0</v>
      </c>
      <c r="BF193" s="180">
        <f>IF(N193="snížená",J193,0)</f>
        <v>0</v>
      </c>
      <c r="BG193" s="180">
        <f>IF(N193="zákl. přenesená",J193,0)</f>
        <v>0</v>
      </c>
      <c r="BH193" s="180">
        <f>IF(N193="sníž. přenesená",J193,0)</f>
        <v>0</v>
      </c>
      <c r="BI193" s="180">
        <f>IF(N193="nulová",J193,0)</f>
        <v>0</v>
      </c>
      <c r="BJ193" s="14" t="s">
        <v>80</v>
      </c>
      <c r="BK193" s="180">
        <f>ROUND(I193*H193,2)</f>
        <v>0</v>
      </c>
      <c r="BL193" s="14" t="s">
        <v>285</v>
      </c>
      <c r="BM193" s="179" t="s">
        <v>1559</v>
      </c>
    </row>
    <row r="194" spans="1:65" s="2" customFormat="1" ht="11.25">
      <c r="A194" s="31"/>
      <c r="B194" s="32"/>
      <c r="C194" s="33"/>
      <c r="D194" s="181" t="s">
        <v>188</v>
      </c>
      <c r="E194" s="33"/>
      <c r="F194" s="182" t="s">
        <v>1558</v>
      </c>
      <c r="G194" s="33"/>
      <c r="H194" s="33"/>
      <c r="I194" s="183"/>
      <c r="J194" s="33"/>
      <c r="K194" s="33"/>
      <c r="L194" s="36"/>
      <c r="M194" s="184"/>
      <c r="N194" s="185"/>
      <c r="O194" s="68"/>
      <c r="P194" s="68"/>
      <c r="Q194" s="68"/>
      <c r="R194" s="68"/>
      <c r="S194" s="68"/>
      <c r="T194" s="69"/>
      <c r="U194" s="31"/>
      <c r="V194" s="31"/>
      <c r="W194" s="31"/>
      <c r="X194" s="31"/>
      <c r="Y194" s="31"/>
      <c r="Z194" s="31"/>
      <c r="AA194" s="31"/>
      <c r="AB194" s="31"/>
      <c r="AC194" s="31"/>
      <c r="AD194" s="31"/>
      <c r="AE194" s="31"/>
      <c r="AT194" s="14" t="s">
        <v>188</v>
      </c>
      <c r="AU194" s="14" t="s">
        <v>80</v>
      </c>
    </row>
    <row r="195" spans="1:65" s="2" customFormat="1" ht="66.75" customHeight="1">
      <c r="A195" s="31"/>
      <c r="B195" s="32"/>
      <c r="C195" s="200" t="s">
        <v>349</v>
      </c>
      <c r="D195" s="200" t="s">
        <v>260</v>
      </c>
      <c r="E195" s="201" t="s">
        <v>1560</v>
      </c>
      <c r="F195" s="202" t="s">
        <v>1561</v>
      </c>
      <c r="G195" s="203" t="s">
        <v>182</v>
      </c>
      <c r="H195" s="204">
        <v>1</v>
      </c>
      <c r="I195" s="205"/>
      <c r="J195" s="206">
        <f>ROUND(I195*H195,2)</f>
        <v>0</v>
      </c>
      <c r="K195" s="202" t="s">
        <v>1</v>
      </c>
      <c r="L195" s="36"/>
      <c r="M195" s="207" t="s">
        <v>1</v>
      </c>
      <c r="N195" s="208" t="s">
        <v>38</v>
      </c>
      <c r="O195" s="68"/>
      <c r="P195" s="177">
        <f>O195*H195</f>
        <v>0</v>
      </c>
      <c r="Q195" s="177">
        <v>0</v>
      </c>
      <c r="R195" s="177">
        <f>Q195*H195</f>
        <v>0</v>
      </c>
      <c r="S195" s="177">
        <v>0</v>
      </c>
      <c r="T195" s="178">
        <f>S195*H195</f>
        <v>0</v>
      </c>
      <c r="U195" s="31"/>
      <c r="V195" s="31"/>
      <c r="W195" s="31"/>
      <c r="X195" s="31"/>
      <c r="Y195" s="31"/>
      <c r="Z195" s="31"/>
      <c r="AA195" s="31"/>
      <c r="AB195" s="31"/>
      <c r="AC195" s="31"/>
      <c r="AD195" s="31"/>
      <c r="AE195" s="31"/>
      <c r="AR195" s="179" t="s">
        <v>285</v>
      </c>
      <c r="AT195" s="179" t="s">
        <v>260</v>
      </c>
      <c r="AU195" s="179" t="s">
        <v>80</v>
      </c>
      <c r="AY195" s="14" t="s">
        <v>185</v>
      </c>
      <c r="BE195" s="180">
        <f>IF(N195="základní",J195,0)</f>
        <v>0</v>
      </c>
      <c r="BF195" s="180">
        <f>IF(N195="snížená",J195,0)</f>
        <v>0</v>
      </c>
      <c r="BG195" s="180">
        <f>IF(N195="zákl. přenesená",J195,0)</f>
        <v>0</v>
      </c>
      <c r="BH195" s="180">
        <f>IF(N195="sníž. přenesená",J195,0)</f>
        <v>0</v>
      </c>
      <c r="BI195" s="180">
        <f>IF(N195="nulová",J195,0)</f>
        <v>0</v>
      </c>
      <c r="BJ195" s="14" t="s">
        <v>80</v>
      </c>
      <c r="BK195" s="180">
        <f>ROUND(I195*H195,2)</f>
        <v>0</v>
      </c>
      <c r="BL195" s="14" t="s">
        <v>285</v>
      </c>
      <c r="BM195" s="179" t="s">
        <v>1562</v>
      </c>
    </row>
    <row r="196" spans="1:65" s="2" customFormat="1" ht="58.5">
      <c r="A196" s="31"/>
      <c r="B196" s="32"/>
      <c r="C196" s="33"/>
      <c r="D196" s="181" t="s">
        <v>188</v>
      </c>
      <c r="E196" s="33"/>
      <c r="F196" s="182" t="s">
        <v>1563</v>
      </c>
      <c r="G196" s="33"/>
      <c r="H196" s="33"/>
      <c r="I196" s="183"/>
      <c r="J196" s="33"/>
      <c r="K196" s="33"/>
      <c r="L196" s="36"/>
      <c r="M196" s="184"/>
      <c r="N196" s="185"/>
      <c r="O196" s="68"/>
      <c r="P196" s="68"/>
      <c r="Q196" s="68"/>
      <c r="R196" s="68"/>
      <c r="S196" s="68"/>
      <c r="T196" s="69"/>
      <c r="U196" s="31"/>
      <c r="V196" s="31"/>
      <c r="W196" s="31"/>
      <c r="X196" s="31"/>
      <c r="Y196" s="31"/>
      <c r="Z196" s="31"/>
      <c r="AA196" s="31"/>
      <c r="AB196" s="31"/>
      <c r="AC196" s="31"/>
      <c r="AD196" s="31"/>
      <c r="AE196" s="31"/>
      <c r="AT196" s="14" t="s">
        <v>188</v>
      </c>
      <c r="AU196" s="14" t="s">
        <v>80</v>
      </c>
    </row>
    <row r="197" spans="1:65" s="2" customFormat="1" ht="44.25" customHeight="1">
      <c r="A197" s="31"/>
      <c r="B197" s="32"/>
      <c r="C197" s="200" t="s">
        <v>358</v>
      </c>
      <c r="D197" s="200" t="s">
        <v>260</v>
      </c>
      <c r="E197" s="201" t="s">
        <v>1425</v>
      </c>
      <c r="F197" s="202" t="s">
        <v>1426</v>
      </c>
      <c r="G197" s="203" t="s">
        <v>182</v>
      </c>
      <c r="H197" s="204">
        <v>1</v>
      </c>
      <c r="I197" s="205"/>
      <c r="J197" s="206">
        <f>ROUND(I197*H197,2)</f>
        <v>0</v>
      </c>
      <c r="K197" s="202" t="s">
        <v>1</v>
      </c>
      <c r="L197" s="36"/>
      <c r="M197" s="207" t="s">
        <v>1</v>
      </c>
      <c r="N197" s="208" t="s">
        <v>38</v>
      </c>
      <c r="O197" s="68"/>
      <c r="P197" s="177">
        <f>O197*H197</f>
        <v>0</v>
      </c>
      <c r="Q197" s="177">
        <v>0</v>
      </c>
      <c r="R197" s="177">
        <f>Q197*H197</f>
        <v>0</v>
      </c>
      <c r="S197" s="177">
        <v>0</v>
      </c>
      <c r="T197" s="178">
        <f>S197*H197</f>
        <v>0</v>
      </c>
      <c r="U197" s="31"/>
      <c r="V197" s="31"/>
      <c r="W197" s="31"/>
      <c r="X197" s="31"/>
      <c r="Y197" s="31"/>
      <c r="Z197" s="31"/>
      <c r="AA197" s="31"/>
      <c r="AB197" s="31"/>
      <c r="AC197" s="31"/>
      <c r="AD197" s="31"/>
      <c r="AE197" s="31"/>
      <c r="AR197" s="179" t="s">
        <v>285</v>
      </c>
      <c r="AT197" s="179" t="s">
        <v>260</v>
      </c>
      <c r="AU197" s="179" t="s">
        <v>80</v>
      </c>
      <c r="AY197" s="14" t="s">
        <v>185</v>
      </c>
      <c r="BE197" s="180">
        <f>IF(N197="základní",J197,0)</f>
        <v>0</v>
      </c>
      <c r="BF197" s="180">
        <f>IF(N197="snížená",J197,0)</f>
        <v>0</v>
      </c>
      <c r="BG197" s="180">
        <f>IF(N197="zákl. přenesená",J197,0)</f>
        <v>0</v>
      </c>
      <c r="BH197" s="180">
        <f>IF(N197="sníž. přenesená",J197,0)</f>
        <v>0</v>
      </c>
      <c r="BI197" s="180">
        <f>IF(N197="nulová",J197,0)</f>
        <v>0</v>
      </c>
      <c r="BJ197" s="14" t="s">
        <v>80</v>
      </c>
      <c r="BK197" s="180">
        <f>ROUND(I197*H197,2)</f>
        <v>0</v>
      </c>
      <c r="BL197" s="14" t="s">
        <v>285</v>
      </c>
      <c r="BM197" s="179" t="s">
        <v>1564</v>
      </c>
    </row>
    <row r="198" spans="1:65" s="2" customFormat="1" ht="29.25">
      <c r="A198" s="31"/>
      <c r="B198" s="32"/>
      <c r="C198" s="33"/>
      <c r="D198" s="181" t="s">
        <v>188</v>
      </c>
      <c r="E198" s="33"/>
      <c r="F198" s="182" t="s">
        <v>1426</v>
      </c>
      <c r="G198" s="33"/>
      <c r="H198" s="33"/>
      <c r="I198" s="183"/>
      <c r="J198" s="33"/>
      <c r="K198" s="33"/>
      <c r="L198" s="36"/>
      <c r="M198" s="184"/>
      <c r="N198" s="185"/>
      <c r="O198" s="68"/>
      <c r="P198" s="68"/>
      <c r="Q198" s="68"/>
      <c r="R198" s="68"/>
      <c r="S198" s="68"/>
      <c r="T198" s="69"/>
      <c r="U198" s="31"/>
      <c r="V198" s="31"/>
      <c r="W198" s="31"/>
      <c r="X198" s="31"/>
      <c r="Y198" s="31"/>
      <c r="Z198" s="31"/>
      <c r="AA198" s="31"/>
      <c r="AB198" s="31"/>
      <c r="AC198" s="31"/>
      <c r="AD198" s="31"/>
      <c r="AE198" s="31"/>
      <c r="AT198" s="14" t="s">
        <v>188</v>
      </c>
      <c r="AU198" s="14" t="s">
        <v>80</v>
      </c>
    </row>
    <row r="199" spans="1:65" s="2" customFormat="1" ht="48">
      <c r="A199" s="31"/>
      <c r="B199" s="32"/>
      <c r="C199" s="200" t="s">
        <v>337</v>
      </c>
      <c r="D199" s="200" t="s">
        <v>260</v>
      </c>
      <c r="E199" s="201" t="s">
        <v>261</v>
      </c>
      <c r="F199" s="202" t="s">
        <v>265</v>
      </c>
      <c r="G199" s="203" t="s">
        <v>263</v>
      </c>
      <c r="H199" s="204">
        <v>40</v>
      </c>
      <c r="I199" s="205"/>
      <c r="J199" s="206">
        <f>ROUND(I199*H199,2)</f>
        <v>0</v>
      </c>
      <c r="K199" s="202" t="s">
        <v>1</v>
      </c>
      <c r="L199" s="36"/>
      <c r="M199" s="207" t="s">
        <v>1</v>
      </c>
      <c r="N199" s="208" t="s">
        <v>38</v>
      </c>
      <c r="O199" s="68"/>
      <c r="P199" s="177">
        <f>O199*H199</f>
        <v>0</v>
      </c>
      <c r="Q199" s="177">
        <v>0</v>
      </c>
      <c r="R199" s="177">
        <f>Q199*H199</f>
        <v>0</v>
      </c>
      <c r="S199" s="177">
        <v>0</v>
      </c>
      <c r="T199" s="178">
        <f>S199*H199</f>
        <v>0</v>
      </c>
      <c r="U199" s="31"/>
      <c r="V199" s="31"/>
      <c r="W199" s="31"/>
      <c r="X199" s="31"/>
      <c r="Y199" s="31"/>
      <c r="Z199" s="31"/>
      <c r="AA199" s="31"/>
      <c r="AB199" s="31"/>
      <c r="AC199" s="31"/>
      <c r="AD199" s="31"/>
      <c r="AE199" s="31"/>
      <c r="AR199" s="179" t="s">
        <v>285</v>
      </c>
      <c r="AT199" s="179" t="s">
        <v>260</v>
      </c>
      <c r="AU199" s="179" t="s">
        <v>80</v>
      </c>
      <c r="AY199" s="14" t="s">
        <v>185</v>
      </c>
      <c r="BE199" s="180">
        <f>IF(N199="základní",J199,0)</f>
        <v>0</v>
      </c>
      <c r="BF199" s="180">
        <f>IF(N199="snížená",J199,0)</f>
        <v>0</v>
      </c>
      <c r="BG199" s="180">
        <f>IF(N199="zákl. přenesená",J199,0)</f>
        <v>0</v>
      </c>
      <c r="BH199" s="180">
        <f>IF(N199="sníž. přenesená",J199,0)</f>
        <v>0</v>
      </c>
      <c r="BI199" s="180">
        <f>IF(N199="nulová",J199,0)</f>
        <v>0</v>
      </c>
      <c r="BJ199" s="14" t="s">
        <v>80</v>
      </c>
      <c r="BK199" s="180">
        <f>ROUND(I199*H199,2)</f>
        <v>0</v>
      </c>
      <c r="BL199" s="14" t="s">
        <v>285</v>
      </c>
      <c r="BM199" s="179" t="s">
        <v>1565</v>
      </c>
    </row>
    <row r="200" spans="1:65" s="2" customFormat="1" ht="29.25">
      <c r="A200" s="31"/>
      <c r="B200" s="32"/>
      <c r="C200" s="33"/>
      <c r="D200" s="181" t="s">
        <v>188</v>
      </c>
      <c r="E200" s="33"/>
      <c r="F200" s="182" t="s">
        <v>265</v>
      </c>
      <c r="G200" s="33"/>
      <c r="H200" s="33"/>
      <c r="I200" s="183"/>
      <c r="J200" s="33"/>
      <c r="K200" s="33"/>
      <c r="L200" s="36"/>
      <c r="M200" s="184"/>
      <c r="N200" s="185"/>
      <c r="O200" s="68"/>
      <c r="P200" s="68"/>
      <c r="Q200" s="68"/>
      <c r="R200" s="68"/>
      <c r="S200" s="68"/>
      <c r="T200" s="69"/>
      <c r="U200" s="31"/>
      <c r="V200" s="31"/>
      <c r="W200" s="31"/>
      <c r="X200" s="31"/>
      <c r="Y200" s="31"/>
      <c r="Z200" s="31"/>
      <c r="AA200" s="31"/>
      <c r="AB200" s="31"/>
      <c r="AC200" s="31"/>
      <c r="AD200" s="31"/>
      <c r="AE200" s="31"/>
      <c r="AT200" s="14" t="s">
        <v>188</v>
      </c>
      <c r="AU200" s="14" t="s">
        <v>80</v>
      </c>
    </row>
    <row r="201" spans="1:65" s="2" customFormat="1" ht="33" customHeight="1">
      <c r="A201" s="31"/>
      <c r="B201" s="32"/>
      <c r="C201" s="200" t="s">
        <v>341</v>
      </c>
      <c r="D201" s="200" t="s">
        <v>260</v>
      </c>
      <c r="E201" s="201" t="s">
        <v>1566</v>
      </c>
      <c r="F201" s="202" t="s">
        <v>1567</v>
      </c>
      <c r="G201" s="203" t="s">
        <v>263</v>
      </c>
      <c r="H201" s="204">
        <v>16</v>
      </c>
      <c r="I201" s="205"/>
      <c r="J201" s="206">
        <f>ROUND(I201*H201,2)</f>
        <v>0</v>
      </c>
      <c r="K201" s="202" t="s">
        <v>1</v>
      </c>
      <c r="L201" s="36"/>
      <c r="M201" s="207" t="s">
        <v>1</v>
      </c>
      <c r="N201" s="208" t="s">
        <v>38</v>
      </c>
      <c r="O201" s="68"/>
      <c r="P201" s="177">
        <f>O201*H201</f>
        <v>0</v>
      </c>
      <c r="Q201" s="177">
        <v>0</v>
      </c>
      <c r="R201" s="177">
        <f>Q201*H201</f>
        <v>0</v>
      </c>
      <c r="S201" s="177">
        <v>0</v>
      </c>
      <c r="T201" s="178">
        <f>S201*H201</f>
        <v>0</v>
      </c>
      <c r="U201" s="31"/>
      <c r="V201" s="31"/>
      <c r="W201" s="31"/>
      <c r="X201" s="31"/>
      <c r="Y201" s="31"/>
      <c r="Z201" s="31"/>
      <c r="AA201" s="31"/>
      <c r="AB201" s="31"/>
      <c r="AC201" s="31"/>
      <c r="AD201" s="31"/>
      <c r="AE201" s="31"/>
      <c r="AR201" s="179" t="s">
        <v>285</v>
      </c>
      <c r="AT201" s="179" t="s">
        <v>260</v>
      </c>
      <c r="AU201" s="179" t="s">
        <v>80</v>
      </c>
      <c r="AY201" s="14" t="s">
        <v>185</v>
      </c>
      <c r="BE201" s="180">
        <f>IF(N201="základní",J201,0)</f>
        <v>0</v>
      </c>
      <c r="BF201" s="180">
        <f>IF(N201="snížená",J201,0)</f>
        <v>0</v>
      </c>
      <c r="BG201" s="180">
        <f>IF(N201="zákl. přenesená",J201,0)</f>
        <v>0</v>
      </c>
      <c r="BH201" s="180">
        <f>IF(N201="sníž. přenesená",J201,0)</f>
        <v>0</v>
      </c>
      <c r="BI201" s="180">
        <f>IF(N201="nulová",J201,0)</f>
        <v>0</v>
      </c>
      <c r="BJ201" s="14" t="s">
        <v>80</v>
      </c>
      <c r="BK201" s="180">
        <f>ROUND(I201*H201,2)</f>
        <v>0</v>
      </c>
      <c r="BL201" s="14" t="s">
        <v>285</v>
      </c>
      <c r="BM201" s="179" t="s">
        <v>1568</v>
      </c>
    </row>
    <row r="202" spans="1:65" s="2" customFormat="1" ht="19.5">
      <c r="A202" s="31"/>
      <c r="B202" s="32"/>
      <c r="C202" s="33"/>
      <c r="D202" s="181" t="s">
        <v>188</v>
      </c>
      <c r="E202" s="33"/>
      <c r="F202" s="182" t="s">
        <v>1567</v>
      </c>
      <c r="G202" s="33"/>
      <c r="H202" s="33"/>
      <c r="I202" s="183"/>
      <c r="J202" s="33"/>
      <c r="K202" s="33"/>
      <c r="L202" s="36"/>
      <c r="M202" s="184"/>
      <c r="N202" s="185"/>
      <c r="O202" s="68"/>
      <c r="P202" s="68"/>
      <c r="Q202" s="68"/>
      <c r="R202" s="68"/>
      <c r="S202" s="68"/>
      <c r="T202" s="69"/>
      <c r="U202" s="31"/>
      <c r="V202" s="31"/>
      <c r="W202" s="31"/>
      <c r="X202" s="31"/>
      <c r="Y202" s="31"/>
      <c r="Z202" s="31"/>
      <c r="AA202" s="31"/>
      <c r="AB202" s="31"/>
      <c r="AC202" s="31"/>
      <c r="AD202" s="31"/>
      <c r="AE202" s="31"/>
      <c r="AT202" s="14" t="s">
        <v>188</v>
      </c>
      <c r="AU202" s="14" t="s">
        <v>80</v>
      </c>
    </row>
    <row r="203" spans="1:65" s="2" customFormat="1" ht="44.25" customHeight="1">
      <c r="A203" s="31"/>
      <c r="B203" s="32"/>
      <c r="C203" s="200" t="s">
        <v>345</v>
      </c>
      <c r="D203" s="200" t="s">
        <v>260</v>
      </c>
      <c r="E203" s="201" t="s">
        <v>1433</v>
      </c>
      <c r="F203" s="202" t="s">
        <v>1434</v>
      </c>
      <c r="G203" s="203" t="s">
        <v>263</v>
      </c>
      <c r="H203" s="204">
        <v>8</v>
      </c>
      <c r="I203" s="205"/>
      <c r="J203" s="206">
        <f>ROUND(I203*H203,2)</f>
        <v>0</v>
      </c>
      <c r="K203" s="202" t="s">
        <v>1</v>
      </c>
      <c r="L203" s="36"/>
      <c r="M203" s="207" t="s">
        <v>1</v>
      </c>
      <c r="N203" s="208" t="s">
        <v>38</v>
      </c>
      <c r="O203" s="68"/>
      <c r="P203" s="177">
        <f>O203*H203</f>
        <v>0</v>
      </c>
      <c r="Q203" s="177">
        <v>0</v>
      </c>
      <c r="R203" s="177">
        <f>Q203*H203</f>
        <v>0</v>
      </c>
      <c r="S203" s="177">
        <v>0</v>
      </c>
      <c r="T203" s="178">
        <f>S203*H203</f>
        <v>0</v>
      </c>
      <c r="U203" s="31"/>
      <c r="V203" s="31"/>
      <c r="W203" s="31"/>
      <c r="X203" s="31"/>
      <c r="Y203" s="31"/>
      <c r="Z203" s="31"/>
      <c r="AA203" s="31"/>
      <c r="AB203" s="31"/>
      <c r="AC203" s="31"/>
      <c r="AD203" s="31"/>
      <c r="AE203" s="31"/>
      <c r="AR203" s="179" t="s">
        <v>285</v>
      </c>
      <c r="AT203" s="179" t="s">
        <v>260</v>
      </c>
      <c r="AU203" s="179" t="s">
        <v>80</v>
      </c>
      <c r="AY203" s="14" t="s">
        <v>185</v>
      </c>
      <c r="BE203" s="180">
        <f>IF(N203="základní",J203,0)</f>
        <v>0</v>
      </c>
      <c r="BF203" s="180">
        <f>IF(N203="snížená",J203,0)</f>
        <v>0</v>
      </c>
      <c r="BG203" s="180">
        <f>IF(N203="zákl. přenesená",J203,0)</f>
        <v>0</v>
      </c>
      <c r="BH203" s="180">
        <f>IF(N203="sníž. přenesená",J203,0)</f>
        <v>0</v>
      </c>
      <c r="BI203" s="180">
        <f>IF(N203="nulová",J203,0)</f>
        <v>0</v>
      </c>
      <c r="BJ203" s="14" t="s">
        <v>80</v>
      </c>
      <c r="BK203" s="180">
        <f>ROUND(I203*H203,2)</f>
        <v>0</v>
      </c>
      <c r="BL203" s="14" t="s">
        <v>285</v>
      </c>
      <c r="BM203" s="179" t="s">
        <v>1569</v>
      </c>
    </row>
    <row r="204" spans="1:65" s="2" customFormat="1" ht="29.25">
      <c r="A204" s="31"/>
      <c r="B204" s="32"/>
      <c r="C204" s="33"/>
      <c r="D204" s="181" t="s">
        <v>188</v>
      </c>
      <c r="E204" s="33"/>
      <c r="F204" s="182" t="s">
        <v>1434</v>
      </c>
      <c r="G204" s="33"/>
      <c r="H204" s="33"/>
      <c r="I204" s="183"/>
      <c r="J204" s="33"/>
      <c r="K204" s="33"/>
      <c r="L204" s="36"/>
      <c r="M204" s="184"/>
      <c r="N204" s="185"/>
      <c r="O204" s="68"/>
      <c r="P204" s="68"/>
      <c r="Q204" s="68"/>
      <c r="R204" s="68"/>
      <c r="S204" s="68"/>
      <c r="T204" s="69"/>
      <c r="U204" s="31"/>
      <c r="V204" s="31"/>
      <c r="W204" s="31"/>
      <c r="X204" s="31"/>
      <c r="Y204" s="31"/>
      <c r="Z204" s="31"/>
      <c r="AA204" s="31"/>
      <c r="AB204" s="31"/>
      <c r="AC204" s="31"/>
      <c r="AD204" s="31"/>
      <c r="AE204" s="31"/>
      <c r="AT204" s="14" t="s">
        <v>188</v>
      </c>
      <c r="AU204" s="14" t="s">
        <v>80</v>
      </c>
    </row>
    <row r="205" spans="1:65" s="2" customFormat="1" ht="21.75" customHeight="1">
      <c r="A205" s="31"/>
      <c r="B205" s="32"/>
      <c r="C205" s="200" t="s">
        <v>353</v>
      </c>
      <c r="D205" s="200" t="s">
        <v>260</v>
      </c>
      <c r="E205" s="201" t="s">
        <v>1436</v>
      </c>
      <c r="F205" s="202" t="s">
        <v>1437</v>
      </c>
      <c r="G205" s="203" t="s">
        <v>182</v>
      </c>
      <c r="H205" s="204">
        <v>1</v>
      </c>
      <c r="I205" s="205"/>
      <c r="J205" s="206">
        <f>ROUND(I205*H205,2)</f>
        <v>0</v>
      </c>
      <c r="K205" s="202" t="s">
        <v>183</v>
      </c>
      <c r="L205" s="36"/>
      <c r="M205" s="207" t="s">
        <v>1</v>
      </c>
      <c r="N205" s="208" t="s">
        <v>38</v>
      </c>
      <c r="O205" s="68"/>
      <c r="P205" s="177">
        <f>O205*H205</f>
        <v>0</v>
      </c>
      <c r="Q205" s="177">
        <v>0</v>
      </c>
      <c r="R205" s="177">
        <f>Q205*H205</f>
        <v>0</v>
      </c>
      <c r="S205" s="177">
        <v>0</v>
      </c>
      <c r="T205" s="178">
        <f>S205*H205</f>
        <v>0</v>
      </c>
      <c r="U205" s="31"/>
      <c r="V205" s="31"/>
      <c r="W205" s="31"/>
      <c r="X205" s="31"/>
      <c r="Y205" s="31"/>
      <c r="Z205" s="31"/>
      <c r="AA205" s="31"/>
      <c r="AB205" s="31"/>
      <c r="AC205" s="31"/>
      <c r="AD205" s="31"/>
      <c r="AE205" s="31"/>
      <c r="AR205" s="179" t="s">
        <v>285</v>
      </c>
      <c r="AT205" s="179" t="s">
        <v>260</v>
      </c>
      <c r="AU205" s="179" t="s">
        <v>80</v>
      </c>
      <c r="AY205" s="14" t="s">
        <v>185</v>
      </c>
      <c r="BE205" s="180">
        <f>IF(N205="základní",J205,0)</f>
        <v>0</v>
      </c>
      <c r="BF205" s="180">
        <f>IF(N205="snížená",J205,0)</f>
        <v>0</v>
      </c>
      <c r="BG205" s="180">
        <f>IF(N205="zákl. přenesená",J205,0)</f>
        <v>0</v>
      </c>
      <c r="BH205" s="180">
        <f>IF(N205="sníž. přenesená",J205,0)</f>
        <v>0</v>
      </c>
      <c r="BI205" s="180">
        <f>IF(N205="nulová",J205,0)</f>
        <v>0</v>
      </c>
      <c r="BJ205" s="14" t="s">
        <v>80</v>
      </c>
      <c r="BK205" s="180">
        <f>ROUND(I205*H205,2)</f>
        <v>0</v>
      </c>
      <c r="BL205" s="14" t="s">
        <v>285</v>
      </c>
      <c r="BM205" s="179" t="s">
        <v>1570</v>
      </c>
    </row>
    <row r="206" spans="1:65" s="2" customFormat="1" ht="39">
      <c r="A206" s="31"/>
      <c r="B206" s="32"/>
      <c r="C206" s="33"/>
      <c r="D206" s="181" t="s">
        <v>188</v>
      </c>
      <c r="E206" s="33"/>
      <c r="F206" s="182" t="s">
        <v>1439</v>
      </c>
      <c r="G206" s="33"/>
      <c r="H206" s="33"/>
      <c r="I206" s="183"/>
      <c r="J206" s="33"/>
      <c r="K206" s="33"/>
      <c r="L206" s="36"/>
      <c r="M206" s="209"/>
      <c r="N206" s="210"/>
      <c r="O206" s="211"/>
      <c r="P206" s="211"/>
      <c r="Q206" s="211"/>
      <c r="R206" s="211"/>
      <c r="S206" s="211"/>
      <c r="T206" s="212"/>
      <c r="U206" s="31"/>
      <c r="V206" s="31"/>
      <c r="W206" s="31"/>
      <c r="X206" s="31"/>
      <c r="Y206" s="31"/>
      <c r="Z206" s="31"/>
      <c r="AA206" s="31"/>
      <c r="AB206" s="31"/>
      <c r="AC206" s="31"/>
      <c r="AD206" s="31"/>
      <c r="AE206" s="31"/>
      <c r="AT206" s="14" t="s">
        <v>188</v>
      </c>
      <c r="AU206" s="14" t="s">
        <v>80</v>
      </c>
    </row>
    <row r="207" spans="1:65" s="2" customFormat="1" ht="6.95" customHeight="1">
      <c r="A207" s="31"/>
      <c r="B207" s="51"/>
      <c r="C207" s="52"/>
      <c r="D207" s="52"/>
      <c r="E207" s="52"/>
      <c r="F207" s="52"/>
      <c r="G207" s="52"/>
      <c r="H207" s="52"/>
      <c r="I207" s="52"/>
      <c r="J207" s="52"/>
      <c r="K207" s="52"/>
      <c r="L207" s="36"/>
      <c r="M207" s="31"/>
      <c r="O207" s="31"/>
      <c r="P207" s="31"/>
      <c r="Q207" s="31"/>
      <c r="R207" s="31"/>
      <c r="S207" s="31"/>
      <c r="T207" s="31"/>
      <c r="U207" s="31"/>
      <c r="V207" s="31"/>
      <c r="W207" s="31"/>
      <c r="X207" s="31"/>
      <c r="Y207" s="31"/>
      <c r="Z207" s="31"/>
      <c r="AA207" s="31"/>
      <c r="AB207" s="31"/>
      <c r="AC207" s="31"/>
      <c r="AD207" s="31"/>
      <c r="AE207" s="31"/>
    </row>
  </sheetData>
  <sheetProtection algorithmName="SHA-512" hashValue="ZLk2TVV92wXPXNDv4+3OypVNxOtyFTWSgM6SsyUeg/gVBO0JTyRxFpB647fQRty+gjhvJPj2vJIyNPFora0K1Q==" saltValue="df4u87m0x8QT3kkRun5XJlTslLZV3ulf0PBW9N/ZsLv3gz5TjRbNgezUuSA5wcU1HZIbtHF6UsD49OoGwiIfbQ==" spinCount="100000" sheet="1" objects="1" scenarios="1" formatColumns="0" formatRows="0" autoFilter="0"/>
  <autoFilter ref="C118:K206"/>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5"/>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139</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1" customFormat="1" ht="12" customHeight="1">
      <c r="B8" s="17"/>
      <c r="D8" s="116" t="s">
        <v>156</v>
      </c>
      <c r="L8" s="17"/>
    </row>
    <row r="9" spans="1:46" s="2" customFormat="1" ht="16.5" customHeight="1">
      <c r="A9" s="31"/>
      <c r="B9" s="36"/>
      <c r="C9" s="31"/>
      <c r="D9" s="31"/>
      <c r="E9" s="266" t="s">
        <v>1571</v>
      </c>
      <c r="F9" s="268"/>
      <c r="G9" s="268"/>
      <c r="H9" s="268"/>
      <c r="I9" s="31"/>
      <c r="J9" s="31"/>
      <c r="K9" s="31"/>
      <c r="L9" s="48"/>
      <c r="S9" s="31"/>
      <c r="T9" s="31"/>
      <c r="U9" s="31"/>
      <c r="V9" s="31"/>
      <c r="W9" s="31"/>
      <c r="X9" s="31"/>
      <c r="Y9" s="31"/>
      <c r="Z9" s="31"/>
      <c r="AA9" s="31"/>
      <c r="AB9" s="31"/>
      <c r="AC9" s="31"/>
      <c r="AD9" s="31"/>
      <c r="AE9" s="31"/>
    </row>
    <row r="10" spans="1:46" s="2" customFormat="1" ht="12" customHeight="1">
      <c r="A10" s="31"/>
      <c r="B10" s="36"/>
      <c r="C10" s="31"/>
      <c r="D10" s="116" t="s">
        <v>158</v>
      </c>
      <c r="E10" s="31"/>
      <c r="F10" s="31"/>
      <c r="G10" s="31"/>
      <c r="H10" s="31"/>
      <c r="I10" s="31"/>
      <c r="J10" s="31"/>
      <c r="K10" s="31"/>
      <c r="L10" s="48"/>
      <c r="S10" s="31"/>
      <c r="T10" s="31"/>
      <c r="U10" s="31"/>
      <c r="V10" s="31"/>
      <c r="W10" s="31"/>
      <c r="X10" s="31"/>
      <c r="Y10" s="31"/>
      <c r="Z10" s="31"/>
      <c r="AA10" s="31"/>
      <c r="AB10" s="31"/>
      <c r="AC10" s="31"/>
      <c r="AD10" s="31"/>
      <c r="AE10" s="31"/>
    </row>
    <row r="11" spans="1:46" s="2" customFormat="1" ht="16.5" customHeight="1">
      <c r="A11" s="31"/>
      <c r="B11" s="36"/>
      <c r="C11" s="31"/>
      <c r="D11" s="31"/>
      <c r="E11" s="269" t="s">
        <v>1572</v>
      </c>
      <c r="F11" s="268"/>
      <c r="G11" s="268"/>
      <c r="H11" s="268"/>
      <c r="I11" s="31"/>
      <c r="J11" s="31"/>
      <c r="K11" s="31"/>
      <c r="L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48"/>
      <c r="S12" s="31"/>
      <c r="T12" s="31"/>
      <c r="U12" s="31"/>
      <c r="V12" s="31"/>
      <c r="W12" s="31"/>
      <c r="X12" s="31"/>
      <c r="Y12" s="31"/>
      <c r="Z12" s="31"/>
      <c r="AA12" s="31"/>
      <c r="AB12" s="31"/>
      <c r="AC12" s="31"/>
      <c r="AD12" s="31"/>
      <c r="AE12" s="31"/>
    </row>
    <row r="13" spans="1:46" s="2" customFormat="1" ht="12" customHeight="1">
      <c r="A13" s="31"/>
      <c r="B13" s="36"/>
      <c r="C13" s="31"/>
      <c r="D13" s="116" t="s">
        <v>18</v>
      </c>
      <c r="E13" s="31"/>
      <c r="F13" s="107" t="s">
        <v>1</v>
      </c>
      <c r="G13" s="31"/>
      <c r="H13" s="31"/>
      <c r="I13" s="116" t="s">
        <v>19</v>
      </c>
      <c r="J13" s="107" t="s">
        <v>1</v>
      </c>
      <c r="K13" s="31"/>
      <c r="L13" s="48"/>
      <c r="S13" s="31"/>
      <c r="T13" s="31"/>
      <c r="U13" s="31"/>
      <c r="V13" s="31"/>
      <c r="W13" s="31"/>
      <c r="X13" s="31"/>
      <c r="Y13" s="31"/>
      <c r="Z13" s="31"/>
      <c r="AA13" s="31"/>
      <c r="AB13" s="31"/>
      <c r="AC13" s="31"/>
      <c r="AD13" s="31"/>
      <c r="AE13" s="31"/>
    </row>
    <row r="14" spans="1:46" s="2" customFormat="1" ht="12" customHeight="1">
      <c r="A14" s="31"/>
      <c r="B14" s="36"/>
      <c r="C14" s="31"/>
      <c r="D14" s="116" t="s">
        <v>20</v>
      </c>
      <c r="E14" s="31"/>
      <c r="F14" s="107" t="s">
        <v>21</v>
      </c>
      <c r="G14" s="31"/>
      <c r="H14" s="31"/>
      <c r="I14" s="116" t="s">
        <v>22</v>
      </c>
      <c r="J14" s="117">
        <f>'Rekapitulace stavby'!AN8</f>
        <v>0</v>
      </c>
      <c r="K14" s="31"/>
      <c r="L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48"/>
      <c r="S15" s="31"/>
      <c r="T15" s="31"/>
      <c r="U15" s="31"/>
      <c r="V15" s="31"/>
      <c r="W15" s="31"/>
      <c r="X15" s="31"/>
      <c r="Y15" s="31"/>
      <c r="Z15" s="31"/>
      <c r="AA15" s="31"/>
      <c r="AB15" s="31"/>
      <c r="AC15" s="31"/>
      <c r="AD15" s="31"/>
      <c r="AE15" s="31"/>
    </row>
    <row r="16" spans="1:46" s="2" customFormat="1" ht="12" customHeight="1">
      <c r="A16" s="31"/>
      <c r="B16" s="36"/>
      <c r="C16" s="31"/>
      <c r="D16" s="116" t="s">
        <v>23</v>
      </c>
      <c r="E16" s="31"/>
      <c r="F16" s="31"/>
      <c r="G16" s="31"/>
      <c r="H16" s="31"/>
      <c r="I16" s="116" t="s">
        <v>24</v>
      </c>
      <c r="J16" s="107" t="str">
        <f>IF('Rekapitulace stavby'!AN10="","",'Rekapitulace stavby'!AN10)</f>
        <v/>
      </c>
      <c r="K16" s="31"/>
      <c r="L16" s="48"/>
      <c r="S16" s="31"/>
      <c r="T16" s="31"/>
      <c r="U16" s="31"/>
      <c r="V16" s="31"/>
      <c r="W16" s="31"/>
      <c r="X16" s="31"/>
      <c r="Y16" s="31"/>
      <c r="Z16" s="31"/>
      <c r="AA16" s="31"/>
      <c r="AB16" s="31"/>
      <c r="AC16" s="31"/>
      <c r="AD16" s="31"/>
      <c r="AE16" s="31"/>
    </row>
    <row r="17" spans="1:31" s="2" customFormat="1" ht="18" customHeight="1">
      <c r="A17" s="31"/>
      <c r="B17" s="36"/>
      <c r="C17" s="31"/>
      <c r="D17" s="31"/>
      <c r="E17" s="107" t="str">
        <f>IF('Rekapitulace stavby'!E11="","",'Rekapitulace stavby'!E11)</f>
        <v xml:space="preserve"> </v>
      </c>
      <c r="F17" s="31"/>
      <c r="G17" s="31"/>
      <c r="H17" s="31"/>
      <c r="I17" s="116" t="s">
        <v>26</v>
      </c>
      <c r="J17" s="107" t="str">
        <f>IF('Rekapitulace stavby'!AN11="","",'Rekapitulace stavby'!AN11)</f>
        <v/>
      </c>
      <c r="K17" s="31"/>
      <c r="L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48"/>
      <c r="S18" s="31"/>
      <c r="T18" s="31"/>
      <c r="U18" s="31"/>
      <c r="V18" s="31"/>
      <c r="W18" s="31"/>
      <c r="X18" s="31"/>
      <c r="Y18" s="31"/>
      <c r="Z18" s="31"/>
      <c r="AA18" s="31"/>
      <c r="AB18" s="31"/>
      <c r="AC18" s="31"/>
      <c r="AD18" s="31"/>
      <c r="AE18" s="31"/>
    </row>
    <row r="19" spans="1:31" s="2" customFormat="1" ht="12" customHeight="1">
      <c r="A19" s="31"/>
      <c r="B19" s="36"/>
      <c r="C19" s="31"/>
      <c r="D19" s="116" t="s">
        <v>27</v>
      </c>
      <c r="E19" s="31"/>
      <c r="F19" s="31"/>
      <c r="G19" s="31"/>
      <c r="H19" s="31"/>
      <c r="I19" s="116" t="s">
        <v>24</v>
      </c>
      <c r="J19" s="27" t="str">
        <f>'Rekapitulace stavby'!AN13</f>
        <v>Vyplň údaj</v>
      </c>
      <c r="K19" s="31"/>
      <c r="L19" s="48"/>
      <c r="S19" s="31"/>
      <c r="T19" s="31"/>
      <c r="U19" s="31"/>
      <c r="V19" s="31"/>
      <c r="W19" s="31"/>
      <c r="X19" s="31"/>
      <c r="Y19" s="31"/>
      <c r="Z19" s="31"/>
      <c r="AA19" s="31"/>
      <c r="AB19" s="31"/>
      <c r="AC19" s="31"/>
      <c r="AD19" s="31"/>
      <c r="AE19" s="31"/>
    </row>
    <row r="20" spans="1:31" s="2" customFormat="1" ht="18" customHeight="1">
      <c r="A20" s="31"/>
      <c r="B20" s="36"/>
      <c r="C20" s="31"/>
      <c r="D20" s="31"/>
      <c r="E20" s="270" t="str">
        <f>'Rekapitulace stavby'!E14</f>
        <v>Vyplň údaj</v>
      </c>
      <c r="F20" s="271"/>
      <c r="G20" s="271"/>
      <c r="H20" s="271"/>
      <c r="I20" s="116" t="s">
        <v>26</v>
      </c>
      <c r="J20" s="27" t="str">
        <f>'Rekapitulace stavby'!AN14</f>
        <v>Vyplň údaj</v>
      </c>
      <c r="K20" s="31"/>
      <c r="L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48"/>
      <c r="S21" s="31"/>
      <c r="T21" s="31"/>
      <c r="U21" s="31"/>
      <c r="V21" s="31"/>
      <c r="W21" s="31"/>
      <c r="X21" s="31"/>
      <c r="Y21" s="31"/>
      <c r="Z21" s="31"/>
      <c r="AA21" s="31"/>
      <c r="AB21" s="31"/>
      <c r="AC21" s="31"/>
      <c r="AD21" s="31"/>
      <c r="AE21" s="31"/>
    </row>
    <row r="22" spans="1:31" s="2" customFormat="1" ht="12" customHeight="1">
      <c r="A22" s="31"/>
      <c r="B22" s="36"/>
      <c r="C22" s="31"/>
      <c r="D22" s="116" t="s">
        <v>29</v>
      </c>
      <c r="E22" s="31"/>
      <c r="F22" s="31"/>
      <c r="G22" s="31"/>
      <c r="H22" s="31"/>
      <c r="I22" s="116" t="s">
        <v>24</v>
      </c>
      <c r="J22" s="107" t="str">
        <f>IF('Rekapitulace stavby'!AN16="","",'Rekapitulace stavby'!AN16)</f>
        <v/>
      </c>
      <c r="K22" s="31"/>
      <c r="L22" s="48"/>
      <c r="S22" s="31"/>
      <c r="T22" s="31"/>
      <c r="U22" s="31"/>
      <c r="V22" s="31"/>
      <c r="W22" s="31"/>
      <c r="X22" s="31"/>
      <c r="Y22" s="31"/>
      <c r="Z22" s="31"/>
      <c r="AA22" s="31"/>
      <c r="AB22" s="31"/>
      <c r="AC22" s="31"/>
      <c r="AD22" s="31"/>
      <c r="AE22" s="31"/>
    </row>
    <row r="23" spans="1:31" s="2" customFormat="1" ht="18" customHeight="1">
      <c r="A23" s="31"/>
      <c r="B23" s="36"/>
      <c r="C23" s="31"/>
      <c r="D23" s="31"/>
      <c r="E23" s="107" t="str">
        <f>IF('Rekapitulace stavby'!E17="","",'Rekapitulace stavby'!E17)</f>
        <v xml:space="preserve"> </v>
      </c>
      <c r="F23" s="31"/>
      <c r="G23" s="31"/>
      <c r="H23" s="31"/>
      <c r="I23" s="116" t="s">
        <v>26</v>
      </c>
      <c r="J23" s="107" t="str">
        <f>IF('Rekapitulace stavby'!AN17="","",'Rekapitulace stavby'!AN17)</f>
        <v/>
      </c>
      <c r="K23" s="31"/>
      <c r="L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48"/>
      <c r="S24" s="31"/>
      <c r="T24" s="31"/>
      <c r="U24" s="31"/>
      <c r="V24" s="31"/>
      <c r="W24" s="31"/>
      <c r="X24" s="31"/>
      <c r="Y24" s="31"/>
      <c r="Z24" s="31"/>
      <c r="AA24" s="31"/>
      <c r="AB24" s="31"/>
      <c r="AC24" s="31"/>
      <c r="AD24" s="31"/>
      <c r="AE24" s="31"/>
    </row>
    <row r="25" spans="1:31" s="2" customFormat="1" ht="12" customHeight="1">
      <c r="A25" s="31"/>
      <c r="B25" s="36"/>
      <c r="C25" s="31"/>
      <c r="D25" s="116" t="s">
        <v>31</v>
      </c>
      <c r="E25" s="31"/>
      <c r="F25" s="31"/>
      <c r="G25" s="31"/>
      <c r="H25" s="31"/>
      <c r="I25" s="116" t="s">
        <v>24</v>
      </c>
      <c r="J25" s="107" t="str">
        <f>IF('Rekapitulace stavby'!AN19="","",'Rekapitulace stavby'!AN19)</f>
        <v/>
      </c>
      <c r="K25" s="31"/>
      <c r="L25" s="48"/>
      <c r="S25" s="31"/>
      <c r="T25" s="31"/>
      <c r="U25" s="31"/>
      <c r="V25" s="31"/>
      <c r="W25" s="31"/>
      <c r="X25" s="31"/>
      <c r="Y25" s="31"/>
      <c r="Z25" s="31"/>
      <c r="AA25" s="31"/>
      <c r="AB25" s="31"/>
      <c r="AC25" s="31"/>
      <c r="AD25" s="31"/>
      <c r="AE25" s="31"/>
    </row>
    <row r="26" spans="1:31" s="2" customFormat="1" ht="18" customHeight="1">
      <c r="A26" s="31"/>
      <c r="B26" s="36"/>
      <c r="C26" s="31"/>
      <c r="D26" s="31"/>
      <c r="E26" s="107" t="str">
        <f>IF('Rekapitulace stavby'!E20="","",'Rekapitulace stavby'!E20)</f>
        <v xml:space="preserve"> </v>
      </c>
      <c r="F26" s="31"/>
      <c r="G26" s="31"/>
      <c r="H26" s="31"/>
      <c r="I26" s="116" t="s">
        <v>26</v>
      </c>
      <c r="J26" s="107" t="str">
        <f>IF('Rekapitulace stavby'!AN20="","",'Rekapitulace stavby'!AN20)</f>
        <v/>
      </c>
      <c r="K26" s="31"/>
      <c r="L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48"/>
      <c r="S27" s="31"/>
      <c r="T27" s="31"/>
      <c r="U27" s="31"/>
      <c r="V27" s="31"/>
      <c r="W27" s="31"/>
      <c r="X27" s="31"/>
      <c r="Y27" s="31"/>
      <c r="Z27" s="31"/>
      <c r="AA27" s="31"/>
      <c r="AB27" s="31"/>
      <c r="AC27" s="31"/>
      <c r="AD27" s="31"/>
      <c r="AE27" s="31"/>
    </row>
    <row r="28" spans="1:31" s="2" customFormat="1" ht="12" customHeight="1">
      <c r="A28" s="31"/>
      <c r="B28" s="36"/>
      <c r="C28" s="31"/>
      <c r="D28" s="116" t="s">
        <v>32</v>
      </c>
      <c r="E28" s="31"/>
      <c r="F28" s="31"/>
      <c r="G28" s="31"/>
      <c r="H28" s="31"/>
      <c r="I28" s="31"/>
      <c r="J28" s="31"/>
      <c r="K28" s="31"/>
      <c r="L28" s="48"/>
      <c r="S28" s="31"/>
      <c r="T28" s="31"/>
      <c r="U28" s="31"/>
      <c r="V28" s="31"/>
      <c r="W28" s="31"/>
      <c r="X28" s="31"/>
      <c r="Y28" s="31"/>
      <c r="Z28" s="31"/>
      <c r="AA28" s="31"/>
      <c r="AB28" s="31"/>
      <c r="AC28" s="31"/>
      <c r="AD28" s="31"/>
      <c r="AE28" s="31"/>
    </row>
    <row r="29" spans="1:31" s="8" customFormat="1" ht="16.5" customHeight="1">
      <c r="A29" s="118"/>
      <c r="B29" s="119"/>
      <c r="C29" s="118"/>
      <c r="D29" s="118"/>
      <c r="E29" s="272" t="s">
        <v>1</v>
      </c>
      <c r="F29" s="272"/>
      <c r="G29" s="272"/>
      <c r="H29" s="272"/>
      <c r="I29" s="118"/>
      <c r="J29" s="118"/>
      <c r="K29" s="118"/>
      <c r="L29" s="120"/>
      <c r="S29" s="118"/>
      <c r="T29" s="118"/>
      <c r="U29" s="118"/>
      <c r="V29" s="118"/>
      <c r="W29" s="118"/>
      <c r="X29" s="118"/>
      <c r="Y29" s="118"/>
      <c r="Z29" s="118"/>
      <c r="AA29" s="118"/>
      <c r="AB29" s="118"/>
      <c r="AC29" s="118"/>
      <c r="AD29" s="118"/>
      <c r="AE29" s="118"/>
    </row>
    <row r="30" spans="1:31" s="2" customFormat="1" ht="6.95" customHeight="1">
      <c r="A30" s="31"/>
      <c r="B30" s="36"/>
      <c r="C30" s="31"/>
      <c r="D30" s="31"/>
      <c r="E30" s="31"/>
      <c r="F30" s="31"/>
      <c r="G30" s="31"/>
      <c r="H30" s="31"/>
      <c r="I30" s="31"/>
      <c r="J30" s="31"/>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25.35" customHeight="1">
      <c r="A32" s="31"/>
      <c r="B32" s="36"/>
      <c r="C32" s="31"/>
      <c r="D32" s="122" t="s">
        <v>33</v>
      </c>
      <c r="E32" s="31"/>
      <c r="F32" s="31"/>
      <c r="G32" s="31"/>
      <c r="H32" s="31"/>
      <c r="I32" s="31"/>
      <c r="J32" s="123">
        <f>ROUND(J121, 2)</f>
        <v>0</v>
      </c>
      <c r="K32" s="31"/>
      <c r="L32" s="48"/>
      <c r="S32" s="31"/>
      <c r="T32" s="31"/>
      <c r="U32" s="31"/>
      <c r="V32" s="31"/>
      <c r="W32" s="31"/>
      <c r="X32" s="31"/>
      <c r="Y32" s="31"/>
      <c r="Z32" s="31"/>
      <c r="AA32" s="31"/>
      <c r="AB32" s="31"/>
      <c r="AC32" s="31"/>
      <c r="AD32" s="31"/>
      <c r="AE32" s="31"/>
    </row>
    <row r="33" spans="1:31" s="2" customFormat="1" ht="6.95" customHeight="1">
      <c r="A33" s="31"/>
      <c r="B33" s="36"/>
      <c r="C33" s="31"/>
      <c r="D33" s="121"/>
      <c r="E33" s="121"/>
      <c r="F33" s="121"/>
      <c r="G33" s="121"/>
      <c r="H33" s="121"/>
      <c r="I33" s="121"/>
      <c r="J33" s="121"/>
      <c r="K33" s="121"/>
      <c r="L33" s="48"/>
      <c r="S33" s="31"/>
      <c r="T33" s="31"/>
      <c r="U33" s="31"/>
      <c r="V33" s="31"/>
      <c r="W33" s="31"/>
      <c r="X33" s="31"/>
      <c r="Y33" s="31"/>
      <c r="Z33" s="31"/>
      <c r="AA33" s="31"/>
      <c r="AB33" s="31"/>
      <c r="AC33" s="31"/>
      <c r="AD33" s="31"/>
      <c r="AE33" s="31"/>
    </row>
    <row r="34" spans="1:31" s="2" customFormat="1" ht="14.45" customHeight="1">
      <c r="A34" s="31"/>
      <c r="B34" s="36"/>
      <c r="C34" s="31"/>
      <c r="D34" s="31"/>
      <c r="E34" s="31"/>
      <c r="F34" s="124" t="s">
        <v>35</v>
      </c>
      <c r="G34" s="31"/>
      <c r="H34" s="31"/>
      <c r="I34" s="124" t="s">
        <v>34</v>
      </c>
      <c r="J34" s="124" t="s">
        <v>36</v>
      </c>
      <c r="K34" s="31"/>
      <c r="L34" s="48"/>
      <c r="S34" s="31"/>
      <c r="T34" s="31"/>
      <c r="U34" s="31"/>
      <c r="V34" s="31"/>
      <c r="W34" s="31"/>
      <c r="X34" s="31"/>
      <c r="Y34" s="31"/>
      <c r="Z34" s="31"/>
      <c r="AA34" s="31"/>
      <c r="AB34" s="31"/>
      <c r="AC34" s="31"/>
      <c r="AD34" s="31"/>
      <c r="AE34" s="31"/>
    </row>
    <row r="35" spans="1:31" s="2" customFormat="1" ht="14.45" customHeight="1">
      <c r="A35" s="31"/>
      <c r="B35" s="36"/>
      <c r="C35" s="31"/>
      <c r="D35" s="125" t="s">
        <v>37</v>
      </c>
      <c r="E35" s="116" t="s">
        <v>38</v>
      </c>
      <c r="F35" s="126">
        <f>ROUND((SUM(BE121:BE234)),  2)</f>
        <v>0</v>
      </c>
      <c r="G35" s="31"/>
      <c r="H35" s="31"/>
      <c r="I35" s="127">
        <v>0.21</v>
      </c>
      <c r="J35" s="126">
        <f>ROUND(((SUM(BE121:BE234))*I35),  2)</f>
        <v>0</v>
      </c>
      <c r="K35" s="31"/>
      <c r="L35" s="48"/>
      <c r="S35" s="31"/>
      <c r="T35" s="31"/>
      <c r="U35" s="31"/>
      <c r="V35" s="31"/>
      <c r="W35" s="31"/>
      <c r="X35" s="31"/>
      <c r="Y35" s="31"/>
      <c r="Z35" s="31"/>
      <c r="AA35" s="31"/>
      <c r="AB35" s="31"/>
      <c r="AC35" s="31"/>
      <c r="AD35" s="31"/>
      <c r="AE35" s="31"/>
    </row>
    <row r="36" spans="1:31" s="2" customFormat="1" ht="14.45" customHeight="1">
      <c r="A36" s="31"/>
      <c r="B36" s="36"/>
      <c r="C36" s="31"/>
      <c r="D36" s="31"/>
      <c r="E36" s="116" t="s">
        <v>39</v>
      </c>
      <c r="F36" s="126">
        <f>ROUND((SUM(BF121:BF234)),  2)</f>
        <v>0</v>
      </c>
      <c r="G36" s="31"/>
      <c r="H36" s="31"/>
      <c r="I36" s="127">
        <v>0.15</v>
      </c>
      <c r="J36" s="126">
        <f>ROUND(((SUM(BF121:BF234))*I36),  2)</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40</v>
      </c>
      <c r="F37" s="126">
        <f>ROUND((SUM(BG121:BG234)),  2)</f>
        <v>0</v>
      </c>
      <c r="G37" s="31"/>
      <c r="H37" s="31"/>
      <c r="I37" s="127">
        <v>0.21</v>
      </c>
      <c r="J37" s="126">
        <f>0</f>
        <v>0</v>
      </c>
      <c r="K37" s="31"/>
      <c r="L37" s="48"/>
      <c r="S37" s="31"/>
      <c r="T37" s="31"/>
      <c r="U37" s="31"/>
      <c r="V37" s="31"/>
      <c r="W37" s="31"/>
      <c r="X37" s="31"/>
      <c r="Y37" s="31"/>
      <c r="Z37" s="31"/>
      <c r="AA37" s="31"/>
      <c r="AB37" s="31"/>
      <c r="AC37" s="31"/>
      <c r="AD37" s="31"/>
      <c r="AE37" s="31"/>
    </row>
    <row r="38" spans="1:31" s="2" customFormat="1" ht="14.45" hidden="1" customHeight="1">
      <c r="A38" s="31"/>
      <c r="B38" s="36"/>
      <c r="C38" s="31"/>
      <c r="D38" s="31"/>
      <c r="E38" s="116" t="s">
        <v>41</v>
      </c>
      <c r="F38" s="126">
        <f>ROUND((SUM(BH121:BH234)),  2)</f>
        <v>0</v>
      </c>
      <c r="G38" s="31"/>
      <c r="H38" s="31"/>
      <c r="I38" s="127">
        <v>0.15</v>
      </c>
      <c r="J38" s="126">
        <f>0</f>
        <v>0</v>
      </c>
      <c r="K38" s="31"/>
      <c r="L38" s="48"/>
      <c r="S38" s="31"/>
      <c r="T38" s="31"/>
      <c r="U38" s="31"/>
      <c r="V38" s="31"/>
      <c r="W38" s="31"/>
      <c r="X38" s="31"/>
      <c r="Y38" s="31"/>
      <c r="Z38" s="31"/>
      <c r="AA38" s="31"/>
      <c r="AB38" s="31"/>
      <c r="AC38" s="31"/>
      <c r="AD38" s="31"/>
      <c r="AE38" s="31"/>
    </row>
    <row r="39" spans="1:31" s="2" customFormat="1" ht="14.45" hidden="1" customHeight="1">
      <c r="A39" s="31"/>
      <c r="B39" s="36"/>
      <c r="C39" s="31"/>
      <c r="D39" s="31"/>
      <c r="E39" s="116" t="s">
        <v>42</v>
      </c>
      <c r="F39" s="126">
        <f>ROUND((SUM(BI121:BI234)),  2)</f>
        <v>0</v>
      </c>
      <c r="G39" s="31"/>
      <c r="H39" s="31"/>
      <c r="I39" s="127">
        <v>0</v>
      </c>
      <c r="J39" s="126">
        <f>0</f>
        <v>0</v>
      </c>
      <c r="K39" s="31"/>
      <c r="L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2" customFormat="1" ht="25.35" customHeight="1">
      <c r="A41" s="31"/>
      <c r="B41" s="36"/>
      <c r="C41" s="128"/>
      <c r="D41" s="129" t="s">
        <v>43</v>
      </c>
      <c r="E41" s="130"/>
      <c r="F41" s="130"/>
      <c r="G41" s="131" t="s">
        <v>44</v>
      </c>
      <c r="H41" s="132" t="s">
        <v>45</v>
      </c>
      <c r="I41" s="130"/>
      <c r="J41" s="133">
        <f>SUM(J32:J39)</f>
        <v>0</v>
      </c>
      <c r="K41" s="134"/>
      <c r="L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48"/>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31"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31"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31"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31"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31" s="1" customFormat="1" ht="12" customHeight="1">
      <c r="B86" s="18"/>
      <c r="C86" s="26" t="s">
        <v>156</v>
      </c>
      <c r="D86" s="19"/>
      <c r="E86" s="19"/>
      <c r="F86" s="19"/>
      <c r="G86" s="19"/>
      <c r="H86" s="19"/>
      <c r="I86" s="19"/>
      <c r="J86" s="19"/>
      <c r="K86" s="19"/>
      <c r="L86" s="17"/>
    </row>
    <row r="87" spans="1:31" s="2" customFormat="1" ht="16.5" customHeight="1">
      <c r="A87" s="31"/>
      <c r="B87" s="32"/>
      <c r="C87" s="33"/>
      <c r="D87" s="33"/>
      <c r="E87" s="273" t="s">
        <v>1571</v>
      </c>
      <c r="F87" s="275"/>
      <c r="G87" s="275"/>
      <c r="H87" s="275"/>
      <c r="I87" s="33"/>
      <c r="J87" s="33"/>
      <c r="K87" s="33"/>
      <c r="L87" s="48"/>
      <c r="S87" s="31"/>
      <c r="T87" s="31"/>
      <c r="U87" s="31"/>
      <c r="V87" s="31"/>
      <c r="W87" s="31"/>
      <c r="X87" s="31"/>
      <c r="Y87" s="31"/>
      <c r="Z87" s="31"/>
      <c r="AA87" s="31"/>
      <c r="AB87" s="31"/>
      <c r="AC87" s="31"/>
      <c r="AD87" s="31"/>
      <c r="AE87" s="31"/>
    </row>
    <row r="88" spans="1:31" s="2" customFormat="1" ht="12" customHeight="1">
      <c r="A88" s="31"/>
      <c r="B88" s="32"/>
      <c r="C88" s="26" t="s">
        <v>158</v>
      </c>
      <c r="D88" s="33"/>
      <c r="E88" s="33"/>
      <c r="F88" s="33"/>
      <c r="G88" s="33"/>
      <c r="H88" s="33"/>
      <c r="I88" s="33"/>
      <c r="J88" s="33"/>
      <c r="K88" s="33"/>
      <c r="L88" s="48"/>
      <c r="S88" s="31"/>
      <c r="T88" s="31"/>
      <c r="U88" s="31"/>
      <c r="V88" s="31"/>
      <c r="W88" s="31"/>
      <c r="X88" s="31"/>
      <c r="Y88" s="31"/>
      <c r="Z88" s="31"/>
      <c r="AA88" s="31"/>
      <c r="AB88" s="31"/>
      <c r="AC88" s="31"/>
      <c r="AD88" s="31"/>
      <c r="AE88" s="31"/>
    </row>
    <row r="89" spans="1:31" s="2" customFormat="1" ht="16.5" customHeight="1">
      <c r="A89" s="31"/>
      <c r="B89" s="32"/>
      <c r="C89" s="33"/>
      <c r="D89" s="33"/>
      <c r="E89" s="221" t="str">
        <f>E11</f>
        <v>SO 09.0 - Osvětlení a rozvody NN</v>
      </c>
      <c r="F89" s="275"/>
      <c r="G89" s="275"/>
      <c r="H89" s="275"/>
      <c r="I89" s="33"/>
      <c r="J89" s="33"/>
      <c r="K89" s="33"/>
      <c r="L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31" s="2" customFormat="1" ht="12" customHeight="1">
      <c r="A91" s="31"/>
      <c r="B91" s="32"/>
      <c r="C91" s="26" t="s">
        <v>20</v>
      </c>
      <c r="D91" s="33"/>
      <c r="E91" s="33"/>
      <c r="F91" s="24" t="str">
        <f>F14</f>
        <v>Tlumačov</v>
      </c>
      <c r="G91" s="33"/>
      <c r="H91" s="33"/>
      <c r="I91" s="26" t="s">
        <v>22</v>
      </c>
      <c r="J91" s="63">
        <f>IF(J14="","",J14)</f>
        <v>0</v>
      </c>
      <c r="K91" s="33"/>
      <c r="L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48"/>
      <c r="S92" s="31"/>
      <c r="T92" s="31"/>
      <c r="U92" s="31"/>
      <c r="V92" s="31"/>
      <c r="W92" s="31"/>
      <c r="X92" s="31"/>
      <c r="Y92" s="31"/>
      <c r="Z92" s="31"/>
      <c r="AA92" s="31"/>
      <c r="AB92" s="31"/>
      <c r="AC92" s="31"/>
      <c r="AD92" s="31"/>
      <c r="AE92" s="31"/>
    </row>
    <row r="93" spans="1:31" s="2" customFormat="1" ht="15.2" customHeight="1">
      <c r="A93" s="31"/>
      <c r="B93" s="32"/>
      <c r="C93" s="26" t="s">
        <v>23</v>
      </c>
      <c r="D93" s="33"/>
      <c r="E93" s="33"/>
      <c r="F93" s="24" t="str">
        <f>E17</f>
        <v xml:space="preserve"> </v>
      </c>
      <c r="G93" s="33"/>
      <c r="H93" s="33"/>
      <c r="I93" s="26" t="s">
        <v>29</v>
      </c>
      <c r="J93" s="29" t="str">
        <f>E23</f>
        <v xml:space="preserve"> </v>
      </c>
      <c r="K93" s="33"/>
      <c r="L93" s="48"/>
      <c r="S93" s="31"/>
      <c r="T93" s="31"/>
      <c r="U93" s="31"/>
      <c r="V93" s="31"/>
      <c r="W93" s="31"/>
      <c r="X93" s="31"/>
      <c r="Y93" s="31"/>
      <c r="Z93" s="31"/>
      <c r="AA93" s="31"/>
      <c r="AB93" s="31"/>
      <c r="AC93" s="31"/>
      <c r="AD93" s="31"/>
      <c r="AE93" s="31"/>
    </row>
    <row r="94" spans="1:31" s="2" customFormat="1" ht="15.2" customHeight="1">
      <c r="A94" s="31"/>
      <c r="B94" s="32"/>
      <c r="C94" s="26" t="s">
        <v>27</v>
      </c>
      <c r="D94" s="33"/>
      <c r="E94" s="33"/>
      <c r="F94" s="24" t="str">
        <f>IF(E20="","",E20)</f>
        <v>Vyplň údaj</v>
      </c>
      <c r="G94" s="33"/>
      <c r="H94" s="33"/>
      <c r="I94" s="26" t="s">
        <v>31</v>
      </c>
      <c r="J94" s="29" t="str">
        <f>E26</f>
        <v xml:space="preserve"> </v>
      </c>
      <c r="K94" s="33"/>
      <c r="L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31" s="2" customFormat="1" ht="29.25" customHeight="1">
      <c r="A96" s="31"/>
      <c r="B96" s="32"/>
      <c r="C96" s="146" t="s">
        <v>161</v>
      </c>
      <c r="D96" s="147"/>
      <c r="E96" s="147"/>
      <c r="F96" s="147"/>
      <c r="G96" s="147"/>
      <c r="H96" s="147"/>
      <c r="I96" s="147"/>
      <c r="J96" s="148" t="s">
        <v>162</v>
      </c>
      <c r="K96" s="147"/>
      <c r="L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48"/>
      <c r="S97" s="31"/>
      <c r="T97" s="31"/>
      <c r="U97" s="31"/>
      <c r="V97" s="31"/>
      <c r="W97" s="31"/>
      <c r="X97" s="31"/>
      <c r="Y97" s="31"/>
      <c r="Z97" s="31"/>
      <c r="AA97" s="31"/>
      <c r="AB97" s="31"/>
      <c r="AC97" s="31"/>
      <c r="AD97" s="31"/>
      <c r="AE97" s="31"/>
    </row>
    <row r="98" spans="1:47" s="2" customFormat="1" ht="22.9" customHeight="1">
      <c r="A98" s="31"/>
      <c r="B98" s="32"/>
      <c r="C98" s="149" t="s">
        <v>163</v>
      </c>
      <c r="D98" s="33"/>
      <c r="E98" s="33"/>
      <c r="F98" s="33"/>
      <c r="G98" s="33"/>
      <c r="H98" s="33"/>
      <c r="I98" s="33"/>
      <c r="J98" s="81">
        <f>J121</f>
        <v>0</v>
      </c>
      <c r="K98" s="33"/>
      <c r="L98" s="48"/>
      <c r="S98" s="31"/>
      <c r="T98" s="31"/>
      <c r="U98" s="31"/>
      <c r="V98" s="31"/>
      <c r="W98" s="31"/>
      <c r="X98" s="31"/>
      <c r="Y98" s="31"/>
      <c r="Z98" s="31"/>
      <c r="AA98" s="31"/>
      <c r="AB98" s="31"/>
      <c r="AC98" s="31"/>
      <c r="AD98" s="31"/>
      <c r="AE98" s="31"/>
      <c r="AU98" s="14" t="s">
        <v>164</v>
      </c>
    </row>
    <row r="99" spans="1:47" s="9" customFormat="1" ht="24.95" customHeight="1">
      <c r="B99" s="150"/>
      <c r="C99" s="151"/>
      <c r="D99" s="152" t="s">
        <v>165</v>
      </c>
      <c r="E99" s="153"/>
      <c r="F99" s="153"/>
      <c r="G99" s="153"/>
      <c r="H99" s="153"/>
      <c r="I99" s="153"/>
      <c r="J99" s="154">
        <f>J160</f>
        <v>0</v>
      </c>
      <c r="K99" s="151"/>
      <c r="L99" s="155"/>
    </row>
    <row r="100" spans="1:47" s="2" customFormat="1" ht="21.75" customHeight="1">
      <c r="A100" s="31"/>
      <c r="B100" s="32"/>
      <c r="C100" s="33"/>
      <c r="D100" s="33"/>
      <c r="E100" s="33"/>
      <c r="F100" s="33"/>
      <c r="G100" s="33"/>
      <c r="H100" s="33"/>
      <c r="I100" s="33"/>
      <c r="J100" s="33"/>
      <c r="K100" s="33"/>
      <c r="L100" s="48"/>
      <c r="S100" s="31"/>
      <c r="T100" s="31"/>
      <c r="U100" s="31"/>
      <c r="V100" s="31"/>
      <c r="W100" s="31"/>
      <c r="X100" s="31"/>
      <c r="Y100" s="31"/>
      <c r="Z100" s="31"/>
      <c r="AA100" s="31"/>
      <c r="AB100" s="31"/>
      <c r="AC100" s="31"/>
      <c r="AD100" s="31"/>
      <c r="AE100" s="31"/>
    </row>
    <row r="101" spans="1:47" s="2" customFormat="1" ht="6.95" customHeight="1">
      <c r="A101" s="31"/>
      <c r="B101" s="51"/>
      <c r="C101" s="52"/>
      <c r="D101" s="52"/>
      <c r="E101" s="52"/>
      <c r="F101" s="52"/>
      <c r="G101" s="52"/>
      <c r="H101" s="52"/>
      <c r="I101" s="52"/>
      <c r="J101" s="52"/>
      <c r="K101" s="52"/>
      <c r="L101" s="48"/>
      <c r="S101" s="31"/>
      <c r="T101" s="31"/>
      <c r="U101" s="31"/>
      <c r="V101" s="31"/>
      <c r="W101" s="31"/>
      <c r="X101" s="31"/>
      <c r="Y101" s="31"/>
      <c r="Z101" s="31"/>
      <c r="AA101" s="31"/>
      <c r="AB101" s="31"/>
      <c r="AC101" s="31"/>
      <c r="AD101" s="31"/>
      <c r="AE101" s="31"/>
    </row>
    <row r="105" spans="1:47" s="2" customFormat="1" ht="6.95" customHeight="1">
      <c r="A105" s="31"/>
      <c r="B105" s="53"/>
      <c r="C105" s="54"/>
      <c r="D105" s="54"/>
      <c r="E105" s="54"/>
      <c r="F105" s="54"/>
      <c r="G105" s="54"/>
      <c r="H105" s="54"/>
      <c r="I105" s="54"/>
      <c r="J105" s="54"/>
      <c r="K105" s="54"/>
      <c r="L105" s="48"/>
      <c r="S105" s="31"/>
      <c r="T105" s="31"/>
      <c r="U105" s="31"/>
      <c r="V105" s="31"/>
      <c r="W105" s="31"/>
      <c r="X105" s="31"/>
      <c r="Y105" s="31"/>
      <c r="Z105" s="31"/>
      <c r="AA105" s="31"/>
      <c r="AB105" s="31"/>
      <c r="AC105" s="31"/>
      <c r="AD105" s="31"/>
      <c r="AE105" s="31"/>
    </row>
    <row r="106" spans="1:47" s="2" customFormat="1" ht="24.95" customHeight="1">
      <c r="A106" s="31"/>
      <c r="B106" s="32"/>
      <c r="C106" s="20" t="s">
        <v>166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47" s="2" customFormat="1" ht="6.95" customHeight="1">
      <c r="A107" s="31"/>
      <c r="B107" s="32"/>
      <c r="C107" s="33"/>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47" s="2" customFormat="1" ht="12" customHeight="1">
      <c r="A108" s="31"/>
      <c r="B108" s="32"/>
      <c r="C108" s="26" t="s">
        <v>16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47" s="2" customFormat="1" ht="16.5" customHeight="1">
      <c r="A109" s="31"/>
      <c r="B109" s="32"/>
      <c r="C109" s="33"/>
      <c r="D109" s="33"/>
      <c r="E109" s="273" t="str">
        <f>E7</f>
        <v>Oprava zabezpečovacího zařízení v ŽST Tlumačov</v>
      </c>
      <c r="F109" s="274"/>
      <c r="G109" s="274"/>
      <c r="H109" s="274"/>
      <c r="I109" s="33"/>
      <c r="J109" s="33"/>
      <c r="K109" s="33"/>
      <c r="L109" s="48"/>
      <c r="S109" s="31"/>
      <c r="T109" s="31"/>
      <c r="U109" s="31"/>
      <c r="V109" s="31"/>
      <c r="W109" s="31"/>
      <c r="X109" s="31"/>
      <c r="Y109" s="31"/>
      <c r="Z109" s="31"/>
      <c r="AA109" s="31"/>
      <c r="AB109" s="31"/>
      <c r="AC109" s="31"/>
      <c r="AD109" s="31"/>
      <c r="AE109" s="31"/>
    </row>
    <row r="110" spans="1:47" s="1" customFormat="1" ht="12" customHeight="1">
      <c r="B110" s="18"/>
      <c r="C110" s="26" t="s">
        <v>156</v>
      </c>
      <c r="D110" s="19"/>
      <c r="E110" s="19"/>
      <c r="F110" s="19"/>
      <c r="G110" s="19"/>
      <c r="H110" s="19"/>
      <c r="I110" s="19"/>
      <c r="J110" s="19"/>
      <c r="K110" s="19"/>
      <c r="L110" s="17"/>
    </row>
    <row r="111" spans="1:47" s="2" customFormat="1" ht="16.5" customHeight="1">
      <c r="A111" s="31"/>
      <c r="B111" s="32"/>
      <c r="C111" s="33"/>
      <c r="D111" s="33"/>
      <c r="E111" s="273" t="s">
        <v>1571</v>
      </c>
      <c r="F111" s="275"/>
      <c r="G111" s="275"/>
      <c r="H111" s="275"/>
      <c r="I111" s="33"/>
      <c r="J111" s="33"/>
      <c r="K111" s="33"/>
      <c r="L111" s="48"/>
      <c r="S111" s="31"/>
      <c r="T111" s="31"/>
      <c r="U111" s="31"/>
      <c r="V111" s="31"/>
      <c r="W111" s="31"/>
      <c r="X111" s="31"/>
      <c r="Y111" s="31"/>
      <c r="Z111" s="31"/>
      <c r="AA111" s="31"/>
      <c r="AB111" s="31"/>
      <c r="AC111" s="31"/>
      <c r="AD111" s="31"/>
      <c r="AE111" s="31"/>
    </row>
    <row r="112" spans="1:47" s="2" customFormat="1" ht="12" customHeight="1">
      <c r="A112" s="31"/>
      <c r="B112" s="32"/>
      <c r="C112" s="26" t="s">
        <v>158</v>
      </c>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6.5" customHeight="1">
      <c r="A113" s="31"/>
      <c r="B113" s="32"/>
      <c r="C113" s="33"/>
      <c r="D113" s="33"/>
      <c r="E113" s="221" t="str">
        <f>E11</f>
        <v>SO 09.0 - Osvětlení a rozvody NN</v>
      </c>
      <c r="F113" s="275"/>
      <c r="G113" s="275"/>
      <c r="H113" s="275"/>
      <c r="I113" s="33"/>
      <c r="J113" s="33"/>
      <c r="K113" s="33"/>
      <c r="L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2" customHeight="1">
      <c r="A115" s="31"/>
      <c r="B115" s="32"/>
      <c r="C115" s="26" t="s">
        <v>20</v>
      </c>
      <c r="D115" s="33"/>
      <c r="E115" s="33"/>
      <c r="F115" s="24" t="str">
        <f>F14</f>
        <v>Tlumačov</v>
      </c>
      <c r="G115" s="33"/>
      <c r="H115" s="33"/>
      <c r="I115" s="26" t="s">
        <v>22</v>
      </c>
      <c r="J115" s="63">
        <f>IF(J14="","",J14)</f>
        <v>0</v>
      </c>
      <c r="K115" s="33"/>
      <c r="L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48"/>
      <c r="S116" s="31"/>
      <c r="T116" s="31"/>
      <c r="U116" s="31"/>
      <c r="V116" s="31"/>
      <c r="W116" s="31"/>
      <c r="X116" s="31"/>
      <c r="Y116" s="31"/>
      <c r="Z116" s="31"/>
      <c r="AA116" s="31"/>
      <c r="AB116" s="31"/>
      <c r="AC116" s="31"/>
      <c r="AD116" s="31"/>
      <c r="AE116" s="31"/>
    </row>
    <row r="117" spans="1:65" s="2" customFormat="1" ht="15.2" customHeight="1">
      <c r="A117" s="31"/>
      <c r="B117" s="32"/>
      <c r="C117" s="26" t="s">
        <v>23</v>
      </c>
      <c r="D117" s="33"/>
      <c r="E117" s="33"/>
      <c r="F117" s="24" t="str">
        <f>E17</f>
        <v xml:space="preserve"> </v>
      </c>
      <c r="G117" s="33"/>
      <c r="H117" s="33"/>
      <c r="I117" s="26" t="s">
        <v>29</v>
      </c>
      <c r="J117" s="29" t="str">
        <f>E23</f>
        <v xml:space="preserve"> </v>
      </c>
      <c r="K117" s="33"/>
      <c r="L117" s="48"/>
      <c r="S117" s="31"/>
      <c r="T117" s="31"/>
      <c r="U117" s="31"/>
      <c r="V117" s="31"/>
      <c r="W117" s="31"/>
      <c r="X117" s="31"/>
      <c r="Y117" s="31"/>
      <c r="Z117" s="31"/>
      <c r="AA117" s="31"/>
      <c r="AB117" s="31"/>
      <c r="AC117" s="31"/>
      <c r="AD117" s="31"/>
      <c r="AE117" s="31"/>
    </row>
    <row r="118" spans="1:65" s="2" customFormat="1" ht="15.2" customHeight="1">
      <c r="A118" s="31"/>
      <c r="B118" s="32"/>
      <c r="C118" s="26" t="s">
        <v>27</v>
      </c>
      <c r="D118" s="33"/>
      <c r="E118" s="33"/>
      <c r="F118" s="24" t="str">
        <f>IF(E20="","",E20)</f>
        <v>Vyplň údaj</v>
      </c>
      <c r="G118" s="33"/>
      <c r="H118" s="33"/>
      <c r="I118" s="26" t="s">
        <v>31</v>
      </c>
      <c r="J118" s="29" t="str">
        <f>E26</f>
        <v xml:space="preserve"> </v>
      </c>
      <c r="K118" s="33"/>
      <c r="L118" s="48"/>
      <c r="S118" s="31"/>
      <c r="T118" s="31"/>
      <c r="U118" s="31"/>
      <c r="V118" s="31"/>
      <c r="W118" s="31"/>
      <c r="X118" s="31"/>
      <c r="Y118" s="31"/>
      <c r="Z118" s="31"/>
      <c r="AA118" s="31"/>
      <c r="AB118" s="31"/>
      <c r="AC118" s="31"/>
      <c r="AD118" s="31"/>
      <c r="AE118" s="31"/>
    </row>
    <row r="119" spans="1:65" s="2" customFormat="1" ht="10.35" customHeight="1">
      <c r="A119" s="31"/>
      <c r="B119" s="32"/>
      <c r="C119" s="33"/>
      <c r="D119" s="33"/>
      <c r="E119" s="33"/>
      <c r="F119" s="33"/>
      <c r="G119" s="33"/>
      <c r="H119" s="33"/>
      <c r="I119" s="33"/>
      <c r="J119" s="33"/>
      <c r="K119" s="33"/>
      <c r="L119" s="48"/>
      <c r="S119" s="31"/>
      <c r="T119" s="31"/>
      <c r="U119" s="31"/>
      <c r="V119" s="31"/>
      <c r="W119" s="31"/>
      <c r="X119" s="31"/>
      <c r="Y119" s="31"/>
      <c r="Z119" s="31"/>
      <c r="AA119" s="31"/>
      <c r="AB119" s="31"/>
      <c r="AC119" s="31"/>
      <c r="AD119" s="31"/>
      <c r="AE119" s="31"/>
    </row>
    <row r="120" spans="1:65" s="10" customFormat="1" ht="29.25" customHeight="1">
      <c r="A120" s="156"/>
      <c r="B120" s="157"/>
      <c r="C120" s="158" t="s">
        <v>167</v>
      </c>
      <c r="D120" s="159" t="s">
        <v>58</v>
      </c>
      <c r="E120" s="159" t="s">
        <v>54</v>
      </c>
      <c r="F120" s="159" t="s">
        <v>55</v>
      </c>
      <c r="G120" s="159" t="s">
        <v>168</v>
      </c>
      <c r="H120" s="159" t="s">
        <v>169</v>
      </c>
      <c r="I120" s="159" t="s">
        <v>170</v>
      </c>
      <c r="J120" s="159" t="s">
        <v>162</v>
      </c>
      <c r="K120" s="160" t="s">
        <v>171</v>
      </c>
      <c r="L120" s="161"/>
      <c r="M120" s="72" t="s">
        <v>1</v>
      </c>
      <c r="N120" s="73" t="s">
        <v>37</v>
      </c>
      <c r="O120" s="73" t="s">
        <v>172</v>
      </c>
      <c r="P120" s="73" t="s">
        <v>173</v>
      </c>
      <c r="Q120" s="73" t="s">
        <v>174</v>
      </c>
      <c r="R120" s="73" t="s">
        <v>175</v>
      </c>
      <c r="S120" s="73" t="s">
        <v>176</v>
      </c>
      <c r="T120" s="74" t="s">
        <v>177</v>
      </c>
      <c r="U120" s="156"/>
      <c r="V120" s="156"/>
      <c r="W120" s="156"/>
      <c r="X120" s="156"/>
      <c r="Y120" s="156"/>
      <c r="Z120" s="156"/>
      <c r="AA120" s="156"/>
      <c r="AB120" s="156"/>
      <c r="AC120" s="156"/>
      <c r="AD120" s="156"/>
      <c r="AE120" s="156"/>
    </row>
    <row r="121" spans="1:65" s="2" customFormat="1" ht="22.9" customHeight="1">
      <c r="A121" s="31"/>
      <c r="B121" s="32"/>
      <c r="C121" s="79" t="s">
        <v>178</v>
      </c>
      <c r="D121" s="33"/>
      <c r="E121" s="33"/>
      <c r="F121" s="33"/>
      <c r="G121" s="33"/>
      <c r="H121" s="33"/>
      <c r="I121" s="33"/>
      <c r="J121" s="162">
        <f>BK121</f>
        <v>0</v>
      </c>
      <c r="K121" s="33"/>
      <c r="L121" s="36"/>
      <c r="M121" s="75"/>
      <c r="N121" s="163"/>
      <c r="O121" s="76"/>
      <c r="P121" s="164">
        <f>P122+SUM(P123:P160)</f>
        <v>0</v>
      </c>
      <c r="Q121" s="76"/>
      <c r="R121" s="164">
        <f>R122+SUM(R123:R160)</f>
        <v>0</v>
      </c>
      <c r="S121" s="76"/>
      <c r="T121" s="165">
        <f>T122+SUM(T123:T160)</f>
        <v>0</v>
      </c>
      <c r="U121" s="31"/>
      <c r="V121" s="31"/>
      <c r="W121" s="31"/>
      <c r="X121" s="31"/>
      <c r="Y121" s="31"/>
      <c r="Z121" s="31"/>
      <c r="AA121" s="31"/>
      <c r="AB121" s="31"/>
      <c r="AC121" s="31"/>
      <c r="AD121" s="31"/>
      <c r="AE121" s="31"/>
      <c r="AT121" s="14" t="s">
        <v>72</v>
      </c>
      <c r="AU121" s="14" t="s">
        <v>164</v>
      </c>
      <c r="BK121" s="166">
        <f>BK122+SUM(BK123:BK160)</f>
        <v>0</v>
      </c>
    </row>
    <row r="122" spans="1:65" s="2" customFormat="1" ht="24">
      <c r="A122" s="31"/>
      <c r="B122" s="32"/>
      <c r="C122" s="167" t="s">
        <v>80</v>
      </c>
      <c r="D122" s="167" t="s">
        <v>179</v>
      </c>
      <c r="E122" s="168" t="s">
        <v>1211</v>
      </c>
      <c r="F122" s="169" t="s">
        <v>1212</v>
      </c>
      <c r="G122" s="170" t="s">
        <v>305</v>
      </c>
      <c r="H122" s="171">
        <v>550</v>
      </c>
      <c r="I122" s="172"/>
      <c r="J122" s="173">
        <f>ROUND(I122*H122,2)</f>
        <v>0</v>
      </c>
      <c r="K122" s="169" t="s">
        <v>1</v>
      </c>
      <c r="L122" s="174"/>
      <c r="M122" s="175" t="s">
        <v>1</v>
      </c>
      <c r="N122" s="176" t="s">
        <v>38</v>
      </c>
      <c r="O122" s="68"/>
      <c r="P122" s="177">
        <f>O122*H122</f>
        <v>0</v>
      </c>
      <c r="Q122" s="177">
        <v>0</v>
      </c>
      <c r="R122" s="177">
        <f>Q122*H122</f>
        <v>0</v>
      </c>
      <c r="S122" s="177">
        <v>0</v>
      </c>
      <c r="T122" s="178">
        <f>S122*H122</f>
        <v>0</v>
      </c>
      <c r="U122" s="31"/>
      <c r="V122" s="31"/>
      <c r="W122" s="31"/>
      <c r="X122" s="31"/>
      <c r="Y122" s="31"/>
      <c r="Z122" s="31"/>
      <c r="AA122" s="31"/>
      <c r="AB122" s="31"/>
      <c r="AC122" s="31"/>
      <c r="AD122" s="31"/>
      <c r="AE122" s="31"/>
      <c r="AR122" s="179" t="s">
        <v>184</v>
      </c>
      <c r="AT122" s="179" t="s">
        <v>179</v>
      </c>
      <c r="AU122" s="179" t="s">
        <v>73</v>
      </c>
      <c r="AY122" s="14" t="s">
        <v>185</v>
      </c>
      <c r="BE122" s="180">
        <f>IF(N122="základní",J122,0)</f>
        <v>0</v>
      </c>
      <c r="BF122" s="180">
        <f>IF(N122="snížená",J122,0)</f>
        <v>0</v>
      </c>
      <c r="BG122" s="180">
        <f>IF(N122="zákl. přenesená",J122,0)</f>
        <v>0</v>
      </c>
      <c r="BH122" s="180">
        <f>IF(N122="sníž. přenesená",J122,0)</f>
        <v>0</v>
      </c>
      <c r="BI122" s="180">
        <f>IF(N122="nulová",J122,0)</f>
        <v>0</v>
      </c>
      <c r="BJ122" s="14" t="s">
        <v>80</v>
      </c>
      <c r="BK122" s="180">
        <f>ROUND(I122*H122,2)</f>
        <v>0</v>
      </c>
      <c r="BL122" s="14" t="s">
        <v>186</v>
      </c>
      <c r="BM122" s="179" t="s">
        <v>1573</v>
      </c>
    </row>
    <row r="123" spans="1:65" s="2" customFormat="1" ht="19.5">
      <c r="A123" s="31"/>
      <c r="B123" s="32"/>
      <c r="C123" s="33"/>
      <c r="D123" s="181" t="s">
        <v>188</v>
      </c>
      <c r="E123" s="33"/>
      <c r="F123" s="182" t="s">
        <v>1212</v>
      </c>
      <c r="G123" s="33"/>
      <c r="H123" s="33"/>
      <c r="I123" s="183"/>
      <c r="J123" s="33"/>
      <c r="K123" s="33"/>
      <c r="L123" s="36"/>
      <c r="M123" s="184"/>
      <c r="N123" s="185"/>
      <c r="O123" s="68"/>
      <c r="P123" s="68"/>
      <c r="Q123" s="68"/>
      <c r="R123" s="68"/>
      <c r="S123" s="68"/>
      <c r="T123" s="69"/>
      <c r="U123" s="31"/>
      <c r="V123" s="31"/>
      <c r="W123" s="31"/>
      <c r="X123" s="31"/>
      <c r="Y123" s="31"/>
      <c r="Z123" s="31"/>
      <c r="AA123" s="31"/>
      <c r="AB123" s="31"/>
      <c r="AC123" s="31"/>
      <c r="AD123" s="31"/>
      <c r="AE123" s="31"/>
      <c r="AT123" s="14" t="s">
        <v>188</v>
      </c>
      <c r="AU123" s="14" t="s">
        <v>73</v>
      </c>
    </row>
    <row r="124" spans="1:65" s="2" customFormat="1" ht="24">
      <c r="A124" s="31"/>
      <c r="B124" s="32"/>
      <c r="C124" s="167" t="s">
        <v>82</v>
      </c>
      <c r="D124" s="167" t="s">
        <v>179</v>
      </c>
      <c r="E124" s="168" t="s">
        <v>1574</v>
      </c>
      <c r="F124" s="169" t="s">
        <v>1575</v>
      </c>
      <c r="G124" s="170" t="s">
        <v>182</v>
      </c>
      <c r="H124" s="171">
        <v>7</v>
      </c>
      <c r="I124" s="172"/>
      <c r="J124" s="173">
        <f>ROUND(I124*H124,2)</f>
        <v>0</v>
      </c>
      <c r="K124" s="169" t="s">
        <v>1</v>
      </c>
      <c r="L124" s="174"/>
      <c r="M124" s="175" t="s">
        <v>1</v>
      </c>
      <c r="N124" s="176" t="s">
        <v>38</v>
      </c>
      <c r="O124" s="68"/>
      <c r="P124" s="177">
        <f>O124*H124</f>
        <v>0</v>
      </c>
      <c r="Q124" s="177">
        <v>0</v>
      </c>
      <c r="R124" s="177">
        <f>Q124*H124</f>
        <v>0</v>
      </c>
      <c r="S124" s="177">
        <v>0</v>
      </c>
      <c r="T124" s="178">
        <f>S124*H124</f>
        <v>0</v>
      </c>
      <c r="U124" s="31"/>
      <c r="V124" s="31"/>
      <c r="W124" s="31"/>
      <c r="X124" s="31"/>
      <c r="Y124" s="31"/>
      <c r="Z124" s="31"/>
      <c r="AA124" s="31"/>
      <c r="AB124" s="31"/>
      <c r="AC124" s="31"/>
      <c r="AD124" s="31"/>
      <c r="AE124" s="31"/>
      <c r="AR124" s="179" t="s">
        <v>184</v>
      </c>
      <c r="AT124" s="179" t="s">
        <v>179</v>
      </c>
      <c r="AU124" s="179" t="s">
        <v>73</v>
      </c>
      <c r="AY124" s="14" t="s">
        <v>185</v>
      </c>
      <c r="BE124" s="180">
        <f>IF(N124="základní",J124,0)</f>
        <v>0</v>
      </c>
      <c r="BF124" s="180">
        <f>IF(N124="snížená",J124,0)</f>
        <v>0</v>
      </c>
      <c r="BG124" s="180">
        <f>IF(N124="zákl. přenesená",J124,0)</f>
        <v>0</v>
      </c>
      <c r="BH124" s="180">
        <f>IF(N124="sníž. přenesená",J124,0)</f>
        <v>0</v>
      </c>
      <c r="BI124" s="180">
        <f>IF(N124="nulová",J124,0)</f>
        <v>0</v>
      </c>
      <c r="BJ124" s="14" t="s">
        <v>80</v>
      </c>
      <c r="BK124" s="180">
        <f>ROUND(I124*H124,2)</f>
        <v>0</v>
      </c>
      <c r="BL124" s="14" t="s">
        <v>186</v>
      </c>
      <c r="BM124" s="179" t="s">
        <v>1576</v>
      </c>
    </row>
    <row r="125" spans="1:65" s="2" customFormat="1" ht="11.25">
      <c r="A125" s="31"/>
      <c r="B125" s="32"/>
      <c r="C125" s="33"/>
      <c r="D125" s="181" t="s">
        <v>188</v>
      </c>
      <c r="E125" s="33"/>
      <c r="F125" s="182" t="s">
        <v>1575</v>
      </c>
      <c r="G125" s="33"/>
      <c r="H125" s="33"/>
      <c r="I125" s="183"/>
      <c r="J125" s="33"/>
      <c r="K125" s="33"/>
      <c r="L125" s="36"/>
      <c r="M125" s="184"/>
      <c r="N125" s="185"/>
      <c r="O125" s="68"/>
      <c r="P125" s="68"/>
      <c r="Q125" s="68"/>
      <c r="R125" s="68"/>
      <c r="S125" s="68"/>
      <c r="T125" s="69"/>
      <c r="U125" s="31"/>
      <c r="V125" s="31"/>
      <c r="W125" s="31"/>
      <c r="X125" s="31"/>
      <c r="Y125" s="31"/>
      <c r="Z125" s="31"/>
      <c r="AA125" s="31"/>
      <c r="AB125" s="31"/>
      <c r="AC125" s="31"/>
      <c r="AD125" s="31"/>
      <c r="AE125" s="31"/>
      <c r="AT125" s="14" t="s">
        <v>188</v>
      </c>
      <c r="AU125" s="14" t="s">
        <v>73</v>
      </c>
    </row>
    <row r="126" spans="1:65" s="2" customFormat="1" ht="33" customHeight="1">
      <c r="A126" s="31"/>
      <c r="B126" s="32"/>
      <c r="C126" s="167" t="s">
        <v>192</v>
      </c>
      <c r="D126" s="167" t="s">
        <v>179</v>
      </c>
      <c r="E126" s="168" t="s">
        <v>1577</v>
      </c>
      <c r="F126" s="169" t="s">
        <v>1578</v>
      </c>
      <c r="G126" s="170" t="s">
        <v>305</v>
      </c>
      <c r="H126" s="171">
        <v>300</v>
      </c>
      <c r="I126" s="172"/>
      <c r="J126" s="173">
        <f>ROUND(I126*H126,2)</f>
        <v>0</v>
      </c>
      <c r="K126" s="169" t="s">
        <v>183</v>
      </c>
      <c r="L126" s="174"/>
      <c r="M126" s="175" t="s">
        <v>1</v>
      </c>
      <c r="N126" s="176" t="s">
        <v>38</v>
      </c>
      <c r="O126" s="68"/>
      <c r="P126" s="177">
        <f>O126*H126</f>
        <v>0</v>
      </c>
      <c r="Q126" s="177">
        <v>0</v>
      </c>
      <c r="R126" s="177">
        <f>Q126*H126</f>
        <v>0</v>
      </c>
      <c r="S126" s="177">
        <v>0</v>
      </c>
      <c r="T126" s="178">
        <f>S126*H126</f>
        <v>0</v>
      </c>
      <c r="U126" s="31"/>
      <c r="V126" s="31"/>
      <c r="W126" s="31"/>
      <c r="X126" s="31"/>
      <c r="Y126" s="31"/>
      <c r="Z126" s="31"/>
      <c r="AA126" s="31"/>
      <c r="AB126" s="31"/>
      <c r="AC126" s="31"/>
      <c r="AD126" s="31"/>
      <c r="AE126" s="31"/>
      <c r="AR126" s="179" t="s">
        <v>1197</v>
      </c>
      <c r="AT126" s="179" t="s">
        <v>179</v>
      </c>
      <c r="AU126" s="179" t="s">
        <v>73</v>
      </c>
      <c r="AY126" s="14" t="s">
        <v>185</v>
      </c>
      <c r="BE126" s="180">
        <f>IF(N126="základní",J126,0)</f>
        <v>0</v>
      </c>
      <c r="BF126" s="180">
        <f>IF(N126="snížená",J126,0)</f>
        <v>0</v>
      </c>
      <c r="BG126" s="180">
        <f>IF(N126="zákl. přenesená",J126,0)</f>
        <v>0</v>
      </c>
      <c r="BH126" s="180">
        <f>IF(N126="sníž. přenesená",J126,0)</f>
        <v>0</v>
      </c>
      <c r="BI126" s="180">
        <f>IF(N126="nulová",J126,0)</f>
        <v>0</v>
      </c>
      <c r="BJ126" s="14" t="s">
        <v>80</v>
      </c>
      <c r="BK126" s="180">
        <f>ROUND(I126*H126,2)</f>
        <v>0</v>
      </c>
      <c r="BL126" s="14" t="s">
        <v>453</v>
      </c>
      <c r="BM126" s="179" t="s">
        <v>1579</v>
      </c>
    </row>
    <row r="127" spans="1:65" s="2" customFormat="1" ht="19.5">
      <c r="A127" s="31"/>
      <c r="B127" s="32"/>
      <c r="C127" s="33"/>
      <c r="D127" s="181" t="s">
        <v>188</v>
      </c>
      <c r="E127" s="33"/>
      <c r="F127" s="182" t="s">
        <v>1578</v>
      </c>
      <c r="G127" s="33"/>
      <c r="H127" s="33"/>
      <c r="I127" s="183"/>
      <c r="J127" s="33"/>
      <c r="K127" s="33"/>
      <c r="L127" s="36"/>
      <c r="M127" s="184"/>
      <c r="N127" s="185"/>
      <c r="O127" s="68"/>
      <c r="P127" s="68"/>
      <c r="Q127" s="68"/>
      <c r="R127" s="68"/>
      <c r="S127" s="68"/>
      <c r="T127" s="69"/>
      <c r="U127" s="31"/>
      <c r="V127" s="31"/>
      <c r="W127" s="31"/>
      <c r="X127" s="31"/>
      <c r="Y127" s="31"/>
      <c r="Z127" s="31"/>
      <c r="AA127" s="31"/>
      <c r="AB127" s="31"/>
      <c r="AC127" s="31"/>
      <c r="AD127" s="31"/>
      <c r="AE127" s="31"/>
      <c r="AT127" s="14" t="s">
        <v>188</v>
      </c>
      <c r="AU127" s="14" t="s">
        <v>73</v>
      </c>
    </row>
    <row r="128" spans="1:65" s="2" customFormat="1" ht="44.25" customHeight="1">
      <c r="A128" s="31"/>
      <c r="B128" s="32"/>
      <c r="C128" s="167" t="s">
        <v>186</v>
      </c>
      <c r="D128" s="167" t="s">
        <v>179</v>
      </c>
      <c r="E128" s="168" t="s">
        <v>1580</v>
      </c>
      <c r="F128" s="169" t="s">
        <v>1581</v>
      </c>
      <c r="G128" s="170" t="s">
        <v>182</v>
      </c>
      <c r="H128" s="171">
        <v>11</v>
      </c>
      <c r="I128" s="172"/>
      <c r="J128" s="173">
        <f>ROUND(I128*H128,2)</f>
        <v>0</v>
      </c>
      <c r="K128" s="169" t="s">
        <v>1</v>
      </c>
      <c r="L128" s="174"/>
      <c r="M128" s="175" t="s">
        <v>1</v>
      </c>
      <c r="N128" s="176" t="s">
        <v>38</v>
      </c>
      <c r="O128" s="68"/>
      <c r="P128" s="177">
        <f>O128*H128</f>
        <v>0</v>
      </c>
      <c r="Q128" s="177">
        <v>0</v>
      </c>
      <c r="R128" s="177">
        <f>Q128*H128</f>
        <v>0</v>
      </c>
      <c r="S128" s="177">
        <v>0</v>
      </c>
      <c r="T128" s="178">
        <f>S128*H128</f>
        <v>0</v>
      </c>
      <c r="U128" s="31"/>
      <c r="V128" s="31"/>
      <c r="W128" s="31"/>
      <c r="X128" s="31"/>
      <c r="Y128" s="31"/>
      <c r="Z128" s="31"/>
      <c r="AA128" s="31"/>
      <c r="AB128" s="31"/>
      <c r="AC128" s="31"/>
      <c r="AD128" s="31"/>
      <c r="AE128" s="31"/>
      <c r="AR128" s="179" t="s">
        <v>268</v>
      </c>
      <c r="AT128" s="179" t="s">
        <v>179</v>
      </c>
      <c r="AU128" s="179" t="s">
        <v>73</v>
      </c>
      <c r="AY128" s="14" t="s">
        <v>185</v>
      </c>
      <c r="BE128" s="180">
        <f>IF(N128="základní",J128,0)</f>
        <v>0</v>
      </c>
      <c r="BF128" s="180">
        <f>IF(N128="snížená",J128,0)</f>
        <v>0</v>
      </c>
      <c r="BG128" s="180">
        <f>IF(N128="zákl. přenesená",J128,0)</f>
        <v>0</v>
      </c>
      <c r="BH128" s="180">
        <f>IF(N128="sníž. přenesená",J128,0)</f>
        <v>0</v>
      </c>
      <c r="BI128" s="180">
        <f>IF(N128="nulová",J128,0)</f>
        <v>0</v>
      </c>
      <c r="BJ128" s="14" t="s">
        <v>80</v>
      </c>
      <c r="BK128" s="180">
        <f>ROUND(I128*H128,2)</f>
        <v>0</v>
      </c>
      <c r="BL128" s="14" t="s">
        <v>268</v>
      </c>
      <c r="BM128" s="179" t="s">
        <v>1582</v>
      </c>
    </row>
    <row r="129" spans="1:65" s="2" customFormat="1" ht="29.25">
      <c r="A129" s="31"/>
      <c r="B129" s="32"/>
      <c r="C129" s="33"/>
      <c r="D129" s="181" t="s">
        <v>188</v>
      </c>
      <c r="E129" s="33"/>
      <c r="F129" s="182" t="s">
        <v>1581</v>
      </c>
      <c r="G129" s="33"/>
      <c r="H129" s="33"/>
      <c r="I129" s="183"/>
      <c r="J129" s="33"/>
      <c r="K129" s="33"/>
      <c r="L129" s="36"/>
      <c r="M129" s="184"/>
      <c r="N129" s="185"/>
      <c r="O129" s="68"/>
      <c r="P129" s="68"/>
      <c r="Q129" s="68"/>
      <c r="R129" s="68"/>
      <c r="S129" s="68"/>
      <c r="T129" s="69"/>
      <c r="U129" s="31"/>
      <c r="V129" s="31"/>
      <c r="W129" s="31"/>
      <c r="X129" s="31"/>
      <c r="Y129" s="31"/>
      <c r="Z129" s="31"/>
      <c r="AA129" s="31"/>
      <c r="AB129" s="31"/>
      <c r="AC129" s="31"/>
      <c r="AD129" s="31"/>
      <c r="AE129" s="31"/>
      <c r="AT129" s="14" t="s">
        <v>188</v>
      </c>
      <c r="AU129" s="14" t="s">
        <v>73</v>
      </c>
    </row>
    <row r="130" spans="1:65" s="2" customFormat="1" ht="24">
      <c r="A130" s="31"/>
      <c r="B130" s="32"/>
      <c r="C130" s="167" t="s">
        <v>199</v>
      </c>
      <c r="D130" s="167" t="s">
        <v>179</v>
      </c>
      <c r="E130" s="168" t="s">
        <v>1485</v>
      </c>
      <c r="F130" s="169" t="s">
        <v>1583</v>
      </c>
      <c r="G130" s="170" t="s">
        <v>305</v>
      </c>
      <c r="H130" s="171">
        <v>900</v>
      </c>
      <c r="I130" s="172"/>
      <c r="J130" s="173">
        <f>ROUND(I130*H130,2)</f>
        <v>0</v>
      </c>
      <c r="K130" s="169" t="s">
        <v>1</v>
      </c>
      <c r="L130" s="174"/>
      <c r="M130" s="175" t="s">
        <v>1</v>
      </c>
      <c r="N130" s="176" t="s">
        <v>38</v>
      </c>
      <c r="O130" s="68"/>
      <c r="P130" s="177">
        <f>O130*H130</f>
        <v>0</v>
      </c>
      <c r="Q130" s="177">
        <v>0</v>
      </c>
      <c r="R130" s="177">
        <f>Q130*H130</f>
        <v>0</v>
      </c>
      <c r="S130" s="177">
        <v>0</v>
      </c>
      <c r="T130" s="178">
        <f>S130*H130</f>
        <v>0</v>
      </c>
      <c r="U130" s="31"/>
      <c r="V130" s="31"/>
      <c r="W130" s="31"/>
      <c r="X130" s="31"/>
      <c r="Y130" s="31"/>
      <c r="Z130" s="31"/>
      <c r="AA130" s="31"/>
      <c r="AB130" s="31"/>
      <c r="AC130" s="31"/>
      <c r="AD130" s="31"/>
      <c r="AE130" s="31"/>
      <c r="AR130" s="179" t="s">
        <v>268</v>
      </c>
      <c r="AT130" s="179" t="s">
        <v>179</v>
      </c>
      <c r="AU130" s="179" t="s">
        <v>73</v>
      </c>
      <c r="AY130" s="14" t="s">
        <v>185</v>
      </c>
      <c r="BE130" s="180">
        <f>IF(N130="základní",J130,0)</f>
        <v>0</v>
      </c>
      <c r="BF130" s="180">
        <f>IF(N130="snížená",J130,0)</f>
        <v>0</v>
      </c>
      <c r="BG130" s="180">
        <f>IF(N130="zákl. přenesená",J130,0)</f>
        <v>0</v>
      </c>
      <c r="BH130" s="180">
        <f>IF(N130="sníž. přenesená",J130,0)</f>
        <v>0</v>
      </c>
      <c r="BI130" s="180">
        <f>IF(N130="nulová",J130,0)</f>
        <v>0</v>
      </c>
      <c r="BJ130" s="14" t="s">
        <v>80</v>
      </c>
      <c r="BK130" s="180">
        <f>ROUND(I130*H130,2)</f>
        <v>0</v>
      </c>
      <c r="BL130" s="14" t="s">
        <v>268</v>
      </c>
      <c r="BM130" s="179" t="s">
        <v>1584</v>
      </c>
    </row>
    <row r="131" spans="1:65" s="2" customFormat="1" ht="19.5">
      <c r="A131" s="31"/>
      <c r="B131" s="32"/>
      <c r="C131" s="33"/>
      <c r="D131" s="181" t="s">
        <v>188</v>
      </c>
      <c r="E131" s="33"/>
      <c r="F131" s="182" t="s">
        <v>1583</v>
      </c>
      <c r="G131" s="33"/>
      <c r="H131" s="33"/>
      <c r="I131" s="183"/>
      <c r="J131" s="33"/>
      <c r="K131" s="33"/>
      <c r="L131" s="36"/>
      <c r="M131" s="184"/>
      <c r="N131" s="185"/>
      <c r="O131" s="68"/>
      <c r="P131" s="68"/>
      <c r="Q131" s="68"/>
      <c r="R131" s="68"/>
      <c r="S131" s="68"/>
      <c r="T131" s="69"/>
      <c r="U131" s="31"/>
      <c r="V131" s="31"/>
      <c r="W131" s="31"/>
      <c r="X131" s="31"/>
      <c r="Y131" s="31"/>
      <c r="Z131" s="31"/>
      <c r="AA131" s="31"/>
      <c r="AB131" s="31"/>
      <c r="AC131" s="31"/>
      <c r="AD131" s="31"/>
      <c r="AE131" s="31"/>
      <c r="AT131" s="14" t="s">
        <v>188</v>
      </c>
      <c r="AU131" s="14" t="s">
        <v>73</v>
      </c>
    </row>
    <row r="132" spans="1:65" s="2" customFormat="1" ht="48">
      <c r="A132" s="31"/>
      <c r="B132" s="32"/>
      <c r="C132" s="167" t="s">
        <v>203</v>
      </c>
      <c r="D132" s="167" t="s">
        <v>179</v>
      </c>
      <c r="E132" s="168" t="s">
        <v>1585</v>
      </c>
      <c r="F132" s="169" t="s">
        <v>1586</v>
      </c>
      <c r="G132" s="170" t="s">
        <v>182</v>
      </c>
      <c r="H132" s="171">
        <v>11</v>
      </c>
      <c r="I132" s="172"/>
      <c r="J132" s="173">
        <f>ROUND(I132*H132,2)</f>
        <v>0</v>
      </c>
      <c r="K132" s="169" t="s">
        <v>1</v>
      </c>
      <c r="L132" s="174"/>
      <c r="M132" s="175" t="s">
        <v>1</v>
      </c>
      <c r="N132" s="176" t="s">
        <v>38</v>
      </c>
      <c r="O132" s="68"/>
      <c r="P132" s="177">
        <f>O132*H132</f>
        <v>0</v>
      </c>
      <c r="Q132" s="177">
        <v>0</v>
      </c>
      <c r="R132" s="177">
        <f>Q132*H132</f>
        <v>0</v>
      </c>
      <c r="S132" s="177">
        <v>0</v>
      </c>
      <c r="T132" s="178">
        <f>S132*H132</f>
        <v>0</v>
      </c>
      <c r="U132" s="31"/>
      <c r="V132" s="31"/>
      <c r="W132" s="31"/>
      <c r="X132" s="31"/>
      <c r="Y132" s="31"/>
      <c r="Z132" s="31"/>
      <c r="AA132" s="31"/>
      <c r="AB132" s="31"/>
      <c r="AC132" s="31"/>
      <c r="AD132" s="31"/>
      <c r="AE132" s="31"/>
      <c r="AR132" s="179" t="s">
        <v>268</v>
      </c>
      <c r="AT132" s="179" t="s">
        <v>179</v>
      </c>
      <c r="AU132" s="179" t="s">
        <v>73</v>
      </c>
      <c r="AY132" s="14" t="s">
        <v>185</v>
      </c>
      <c r="BE132" s="180">
        <f>IF(N132="základní",J132,0)</f>
        <v>0</v>
      </c>
      <c r="BF132" s="180">
        <f>IF(N132="snížená",J132,0)</f>
        <v>0</v>
      </c>
      <c r="BG132" s="180">
        <f>IF(N132="zákl. přenesená",J132,0)</f>
        <v>0</v>
      </c>
      <c r="BH132" s="180">
        <f>IF(N132="sníž. přenesená",J132,0)</f>
        <v>0</v>
      </c>
      <c r="BI132" s="180">
        <f>IF(N132="nulová",J132,0)</f>
        <v>0</v>
      </c>
      <c r="BJ132" s="14" t="s">
        <v>80</v>
      </c>
      <c r="BK132" s="180">
        <f>ROUND(I132*H132,2)</f>
        <v>0</v>
      </c>
      <c r="BL132" s="14" t="s">
        <v>268</v>
      </c>
      <c r="BM132" s="179" t="s">
        <v>1587</v>
      </c>
    </row>
    <row r="133" spans="1:65" s="2" customFormat="1" ht="29.25">
      <c r="A133" s="31"/>
      <c r="B133" s="32"/>
      <c r="C133" s="33"/>
      <c r="D133" s="181" t="s">
        <v>188</v>
      </c>
      <c r="E133" s="33"/>
      <c r="F133" s="182" t="s">
        <v>1586</v>
      </c>
      <c r="G133" s="33"/>
      <c r="H133" s="33"/>
      <c r="I133" s="183"/>
      <c r="J133" s="33"/>
      <c r="K133" s="33"/>
      <c r="L133" s="36"/>
      <c r="M133" s="184"/>
      <c r="N133" s="185"/>
      <c r="O133" s="68"/>
      <c r="P133" s="68"/>
      <c r="Q133" s="68"/>
      <c r="R133" s="68"/>
      <c r="S133" s="68"/>
      <c r="T133" s="69"/>
      <c r="U133" s="31"/>
      <c r="V133" s="31"/>
      <c r="W133" s="31"/>
      <c r="X133" s="31"/>
      <c r="Y133" s="31"/>
      <c r="Z133" s="31"/>
      <c r="AA133" s="31"/>
      <c r="AB133" s="31"/>
      <c r="AC133" s="31"/>
      <c r="AD133" s="31"/>
      <c r="AE133" s="31"/>
      <c r="AT133" s="14" t="s">
        <v>188</v>
      </c>
      <c r="AU133" s="14" t="s">
        <v>73</v>
      </c>
    </row>
    <row r="134" spans="1:65" s="2" customFormat="1" ht="48">
      <c r="A134" s="31"/>
      <c r="B134" s="32"/>
      <c r="C134" s="167" t="s">
        <v>207</v>
      </c>
      <c r="D134" s="167" t="s">
        <v>179</v>
      </c>
      <c r="E134" s="168" t="s">
        <v>1588</v>
      </c>
      <c r="F134" s="169" t="s">
        <v>1589</v>
      </c>
      <c r="G134" s="170" t="s">
        <v>182</v>
      </c>
      <c r="H134" s="171">
        <v>28</v>
      </c>
      <c r="I134" s="172"/>
      <c r="J134" s="173">
        <f>ROUND(I134*H134,2)</f>
        <v>0</v>
      </c>
      <c r="K134" s="169" t="s">
        <v>183</v>
      </c>
      <c r="L134" s="174"/>
      <c r="M134" s="175" t="s">
        <v>1</v>
      </c>
      <c r="N134" s="176" t="s">
        <v>38</v>
      </c>
      <c r="O134" s="68"/>
      <c r="P134" s="177">
        <f>O134*H134</f>
        <v>0</v>
      </c>
      <c r="Q134" s="177">
        <v>0</v>
      </c>
      <c r="R134" s="177">
        <f>Q134*H134</f>
        <v>0</v>
      </c>
      <c r="S134" s="177">
        <v>0</v>
      </c>
      <c r="T134" s="178">
        <f>S134*H134</f>
        <v>0</v>
      </c>
      <c r="U134" s="31"/>
      <c r="V134" s="31"/>
      <c r="W134" s="31"/>
      <c r="X134" s="31"/>
      <c r="Y134" s="31"/>
      <c r="Z134" s="31"/>
      <c r="AA134" s="31"/>
      <c r="AB134" s="31"/>
      <c r="AC134" s="31"/>
      <c r="AD134" s="31"/>
      <c r="AE134" s="31"/>
      <c r="AR134" s="179" t="s">
        <v>1197</v>
      </c>
      <c r="AT134" s="179" t="s">
        <v>179</v>
      </c>
      <c r="AU134" s="179" t="s">
        <v>73</v>
      </c>
      <c r="AY134" s="14" t="s">
        <v>185</v>
      </c>
      <c r="BE134" s="180">
        <f>IF(N134="základní",J134,0)</f>
        <v>0</v>
      </c>
      <c r="BF134" s="180">
        <f>IF(N134="snížená",J134,0)</f>
        <v>0</v>
      </c>
      <c r="BG134" s="180">
        <f>IF(N134="zákl. přenesená",J134,0)</f>
        <v>0</v>
      </c>
      <c r="BH134" s="180">
        <f>IF(N134="sníž. přenesená",J134,0)</f>
        <v>0</v>
      </c>
      <c r="BI134" s="180">
        <f>IF(N134="nulová",J134,0)</f>
        <v>0</v>
      </c>
      <c r="BJ134" s="14" t="s">
        <v>80</v>
      </c>
      <c r="BK134" s="180">
        <f>ROUND(I134*H134,2)</f>
        <v>0</v>
      </c>
      <c r="BL134" s="14" t="s">
        <v>453</v>
      </c>
      <c r="BM134" s="179" t="s">
        <v>1590</v>
      </c>
    </row>
    <row r="135" spans="1:65" s="2" customFormat="1" ht="29.25">
      <c r="A135" s="31"/>
      <c r="B135" s="32"/>
      <c r="C135" s="33"/>
      <c r="D135" s="181" t="s">
        <v>188</v>
      </c>
      <c r="E135" s="33"/>
      <c r="F135" s="182" t="s">
        <v>1589</v>
      </c>
      <c r="G135" s="33"/>
      <c r="H135" s="33"/>
      <c r="I135" s="183"/>
      <c r="J135" s="33"/>
      <c r="K135" s="33"/>
      <c r="L135" s="36"/>
      <c r="M135" s="184"/>
      <c r="N135" s="185"/>
      <c r="O135" s="68"/>
      <c r="P135" s="68"/>
      <c r="Q135" s="68"/>
      <c r="R135" s="68"/>
      <c r="S135" s="68"/>
      <c r="T135" s="69"/>
      <c r="U135" s="31"/>
      <c r="V135" s="31"/>
      <c r="W135" s="31"/>
      <c r="X135" s="31"/>
      <c r="Y135" s="31"/>
      <c r="Z135" s="31"/>
      <c r="AA135" s="31"/>
      <c r="AB135" s="31"/>
      <c r="AC135" s="31"/>
      <c r="AD135" s="31"/>
      <c r="AE135" s="31"/>
      <c r="AT135" s="14" t="s">
        <v>188</v>
      </c>
      <c r="AU135" s="14" t="s">
        <v>73</v>
      </c>
    </row>
    <row r="136" spans="1:65" s="2" customFormat="1" ht="48">
      <c r="A136" s="31"/>
      <c r="B136" s="32"/>
      <c r="C136" s="167" t="s">
        <v>184</v>
      </c>
      <c r="D136" s="167" t="s">
        <v>179</v>
      </c>
      <c r="E136" s="168" t="s">
        <v>1591</v>
      </c>
      <c r="F136" s="169" t="s">
        <v>1592</v>
      </c>
      <c r="G136" s="170" t="s">
        <v>182</v>
      </c>
      <c r="H136" s="171">
        <v>4</v>
      </c>
      <c r="I136" s="172"/>
      <c r="J136" s="173">
        <f>ROUND(I136*H136,2)</f>
        <v>0</v>
      </c>
      <c r="K136" s="169" t="s">
        <v>1</v>
      </c>
      <c r="L136" s="174"/>
      <c r="M136" s="175" t="s">
        <v>1</v>
      </c>
      <c r="N136" s="176" t="s">
        <v>38</v>
      </c>
      <c r="O136" s="68"/>
      <c r="P136" s="177">
        <f>O136*H136</f>
        <v>0</v>
      </c>
      <c r="Q136" s="177">
        <v>0</v>
      </c>
      <c r="R136" s="177">
        <f>Q136*H136</f>
        <v>0</v>
      </c>
      <c r="S136" s="177">
        <v>0</v>
      </c>
      <c r="T136" s="178">
        <f>S136*H136</f>
        <v>0</v>
      </c>
      <c r="U136" s="31"/>
      <c r="V136" s="31"/>
      <c r="W136" s="31"/>
      <c r="X136" s="31"/>
      <c r="Y136" s="31"/>
      <c r="Z136" s="31"/>
      <c r="AA136" s="31"/>
      <c r="AB136" s="31"/>
      <c r="AC136" s="31"/>
      <c r="AD136" s="31"/>
      <c r="AE136" s="31"/>
      <c r="AR136" s="179" t="s">
        <v>1197</v>
      </c>
      <c r="AT136" s="179" t="s">
        <v>179</v>
      </c>
      <c r="AU136" s="179" t="s">
        <v>73</v>
      </c>
      <c r="AY136" s="14" t="s">
        <v>185</v>
      </c>
      <c r="BE136" s="180">
        <f>IF(N136="základní",J136,0)</f>
        <v>0</v>
      </c>
      <c r="BF136" s="180">
        <f>IF(N136="snížená",J136,0)</f>
        <v>0</v>
      </c>
      <c r="BG136" s="180">
        <f>IF(N136="zákl. přenesená",J136,0)</f>
        <v>0</v>
      </c>
      <c r="BH136" s="180">
        <f>IF(N136="sníž. přenesená",J136,0)</f>
        <v>0</v>
      </c>
      <c r="BI136" s="180">
        <f>IF(N136="nulová",J136,0)</f>
        <v>0</v>
      </c>
      <c r="BJ136" s="14" t="s">
        <v>80</v>
      </c>
      <c r="BK136" s="180">
        <f>ROUND(I136*H136,2)</f>
        <v>0</v>
      </c>
      <c r="BL136" s="14" t="s">
        <v>453</v>
      </c>
      <c r="BM136" s="179" t="s">
        <v>1593</v>
      </c>
    </row>
    <row r="137" spans="1:65" s="2" customFormat="1" ht="29.25">
      <c r="A137" s="31"/>
      <c r="B137" s="32"/>
      <c r="C137" s="33"/>
      <c r="D137" s="181" t="s">
        <v>188</v>
      </c>
      <c r="E137" s="33"/>
      <c r="F137" s="182" t="s">
        <v>1592</v>
      </c>
      <c r="G137" s="33"/>
      <c r="H137" s="33"/>
      <c r="I137" s="183"/>
      <c r="J137" s="33"/>
      <c r="K137" s="33"/>
      <c r="L137" s="36"/>
      <c r="M137" s="184"/>
      <c r="N137" s="185"/>
      <c r="O137" s="68"/>
      <c r="P137" s="68"/>
      <c r="Q137" s="68"/>
      <c r="R137" s="68"/>
      <c r="S137" s="68"/>
      <c r="T137" s="69"/>
      <c r="U137" s="31"/>
      <c r="V137" s="31"/>
      <c r="W137" s="31"/>
      <c r="X137" s="31"/>
      <c r="Y137" s="31"/>
      <c r="Z137" s="31"/>
      <c r="AA137" s="31"/>
      <c r="AB137" s="31"/>
      <c r="AC137" s="31"/>
      <c r="AD137" s="31"/>
      <c r="AE137" s="31"/>
      <c r="AT137" s="14" t="s">
        <v>188</v>
      </c>
      <c r="AU137" s="14" t="s">
        <v>73</v>
      </c>
    </row>
    <row r="138" spans="1:65" s="2" customFormat="1" ht="60">
      <c r="A138" s="31"/>
      <c r="B138" s="32"/>
      <c r="C138" s="167" t="s">
        <v>214</v>
      </c>
      <c r="D138" s="167" t="s">
        <v>179</v>
      </c>
      <c r="E138" s="168" t="s">
        <v>1594</v>
      </c>
      <c r="F138" s="169" t="s">
        <v>1595</v>
      </c>
      <c r="G138" s="170" t="s">
        <v>182</v>
      </c>
      <c r="H138" s="171">
        <v>4</v>
      </c>
      <c r="I138" s="172"/>
      <c r="J138" s="173">
        <f>ROUND(I138*H138,2)</f>
        <v>0</v>
      </c>
      <c r="K138" s="169" t="s">
        <v>183</v>
      </c>
      <c r="L138" s="174"/>
      <c r="M138" s="175" t="s">
        <v>1</v>
      </c>
      <c r="N138" s="176" t="s">
        <v>38</v>
      </c>
      <c r="O138" s="68"/>
      <c r="P138" s="177">
        <f>O138*H138</f>
        <v>0</v>
      </c>
      <c r="Q138" s="177">
        <v>0</v>
      </c>
      <c r="R138" s="177">
        <f>Q138*H138</f>
        <v>0</v>
      </c>
      <c r="S138" s="177">
        <v>0</v>
      </c>
      <c r="T138" s="178">
        <f>S138*H138</f>
        <v>0</v>
      </c>
      <c r="U138" s="31"/>
      <c r="V138" s="31"/>
      <c r="W138" s="31"/>
      <c r="X138" s="31"/>
      <c r="Y138" s="31"/>
      <c r="Z138" s="31"/>
      <c r="AA138" s="31"/>
      <c r="AB138" s="31"/>
      <c r="AC138" s="31"/>
      <c r="AD138" s="31"/>
      <c r="AE138" s="31"/>
      <c r="AR138" s="179" t="s">
        <v>1197</v>
      </c>
      <c r="AT138" s="179" t="s">
        <v>179</v>
      </c>
      <c r="AU138" s="179" t="s">
        <v>73</v>
      </c>
      <c r="AY138" s="14" t="s">
        <v>185</v>
      </c>
      <c r="BE138" s="180">
        <f>IF(N138="základní",J138,0)</f>
        <v>0</v>
      </c>
      <c r="BF138" s="180">
        <f>IF(N138="snížená",J138,0)</f>
        <v>0</v>
      </c>
      <c r="BG138" s="180">
        <f>IF(N138="zákl. přenesená",J138,0)</f>
        <v>0</v>
      </c>
      <c r="BH138" s="180">
        <f>IF(N138="sníž. přenesená",J138,0)</f>
        <v>0</v>
      </c>
      <c r="BI138" s="180">
        <f>IF(N138="nulová",J138,0)</f>
        <v>0</v>
      </c>
      <c r="BJ138" s="14" t="s">
        <v>80</v>
      </c>
      <c r="BK138" s="180">
        <f>ROUND(I138*H138,2)</f>
        <v>0</v>
      </c>
      <c r="BL138" s="14" t="s">
        <v>453</v>
      </c>
      <c r="BM138" s="179" t="s">
        <v>1596</v>
      </c>
    </row>
    <row r="139" spans="1:65" s="2" customFormat="1" ht="39">
      <c r="A139" s="31"/>
      <c r="B139" s="32"/>
      <c r="C139" s="33"/>
      <c r="D139" s="181" t="s">
        <v>188</v>
      </c>
      <c r="E139" s="33"/>
      <c r="F139" s="182" t="s">
        <v>1595</v>
      </c>
      <c r="G139" s="33"/>
      <c r="H139" s="33"/>
      <c r="I139" s="183"/>
      <c r="J139" s="33"/>
      <c r="K139" s="33"/>
      <c r="L139" s="36"/>
      <c r="M139" s="184"/>
      <c r="N139" s="185"/>
      <c r="O139" s="68"/>
      <c r="P139" s="68"/>
      <c r="Q139" s="68"/>
      <c r="R139" s="68"/>
      <c r="S139" s="68"/>
      <c r="T139" s="69"/>
      <c r="U139" s="31"/>
      <c r="V139" s="31"/>
      <c r="W139" s="31"/>
      <c r="X139" s="31"/>
      <c r="Y139" s="31"/>
      <c r="Z139" s="31"/>
      <c r="AA139" s="31"/>
      <c r="AB139" s="31"/>
      <c r="AC139" s="31"/>
      <c r="AD139" s="31"/>
      <c r="AE139" s="31"/>
      <c r="AT139" s="14" t="s">
        <v>188</v>
      </c>
      <c r="AU139" s="14" t="s">
        <v>73</v>
      </c>
    </row>
    <row r="140" spans="1:65" s="2" customFormat="1" ht="36">
      <c r="A140" s="31"/>
      <c r="B140" s="32"/>
      <c r="C140" s="167" t="s">
        <v>218</v>
      </c>
      <c r="D140" s="167" t="s">
        <v>179</v>
      </c>
      <c r="E140" s="168" t="s">
        <v>1597</v>
      </c>
      <c r="F140" s="169" t="s">
        <v>1598</v>
      </c>
      <c r="G140" s="170" t="s">
        <v>182</v>
      </c>
      <c r="H140" s="171">
        <v>1</v>
      </c>
      <c r="I140" s="172"/>
      <c r="J140" s="173">
        <f>ROUND(I140*H140,2)</f>
        <v>0</v>
      </c>
      <c r="K140" s="169" t="s">
        <v>1</v>
      </c>
      <c r="L140" s="174"/>
      <c r="M140" s="175" t="s">
        <v>1</v>
      </c>
      <c r="N140" s="176" t="s">
        <v>38</v>
      </c>
      <c r="O140" s="68"/>
      <c r="P140" s="177">
        <f>O140*H140</f>
        <v>0</v>
      </c>
      <c r="Q140" s="177">
        <v>0</v>
      </c>
      <c r="R140" s="177">
        <f>Q140*H140</f>
        <v>0</v>
      </c>
      <c r="S140" s="177">
        <v>0</v>
      </c>
      <c r="T140" s="178">
        <f>S140*H140</f>
        <v>0</v>
      </c>
      <c r="U140" s="31"/>
      <c r="V140" s="31"/>
      <c r="W140" s="31"/>
      <c r="X140" s="31"/>
      <c r="Y140" s="31"/>
      <c r="Z140" s="31"/>
      <c r="AA140" s="31"/>
      <c r="AB140" s="31"/>
      <c r="AC140" s="31"/>
      <c r="AD140" s="31"/>
      <c r="AE140" s="31"/>
      <c r="AR140" s="179" t="s">
        <v>268</v>
      </c>
      <c r="AT140" s="179" t="s">
        <v>179</v>
      </c>
      <c r="AU140" s="179" t="s">
        <v>73</v>
      </c>
      <c r="AY140" s="14" t="s">
        <v>185</v>
      </c>
      <c r="BE140" s="180">
        <f>IF(N140="základní",J140,0)</f>
        <v>0</v>
      </c>
      <c r="BF140" s="180">
        <f>IF(N140="snížená",J140,0)</f>
        <v>0</v>
      </c>
      <c r="BG140" s="180">
        <f>IF(N140="zákl. přenesená",J140,0)</f>
        <v>0</v>
      </c>
      <c r="BH140" s="180">
        <f>IF(N140="sníž. přenesená",J140,0)</f>
        <v>0</v>
      </c>
      <c r="BI140" s="180">
        <f>IF(N140="nulová",J140,0)</f>
        <v>0</v>
      </c>
      <c r="BJ140" s="14" t="s">
        <v>80</v>
      </c>
      <c r="BK140" s="180">
        <f>ROUND(I140*H140,2)</f>
        <v>0</v>
      </c>
      <c r="BL140" s="14" t="s">
        <v>268</v>
      </c>
      <c r="BM140" s="179" t="s">
        <v>1599</v>
      </c>
    </row>
    <row r="141" spans="1:65" s="2" customFormat="1" ht="19.5">
      <c r="A141" s="31"/>
      <c r="B141" s="32"/>
      <c r="C141" s="33"/>
      <c r="D141" s="181" t="s">
        <v>188</v>
      </c>
      <c r="E141" s="33"/>
      <c r="F141" s="182" t="s">
        <v>1598</v>
      </c>
      <c r="G141" s="33"/>
      <c r="H141" s="33"/>
      <c r="I141" s="183"/>
      <c r="J141" s="33"/>
      <c r="K141" s="33"/>
      <c r="L141" s="36"/>
      <c r="M141" s="184"/>
      <c r="N141" s="185"/>
      <c r="O141" s="68"/>
      <c r="P141" s="68"/>
      <c r="Q141" s="68"/>
      <c r="R141" s="68"/>
      <c r="S141" s="68"/>
      <c r="T141" s="69"/>
      <c r="U141" s="31"/>
      <c r="V141" s="31"/>
      <c r="W141" s="31"/>
      <c r="X141" s="31"/>
      <c r="Y141" s="31"/>
      <c r="Z141" s="31"/>
      <c r="AA141" s="31"/>
      <c r="AB141" s="31"/>
      <c r="AC141" s="31"/>
      <c r="AD141" s="31"/>
      <c r="AE141" s="31"/>
      <c r="AT141" s="14" t="s">
        <v>188</v>
      </c>
      <c r="AU141" s="14" t="s">
        <v>73</v>
      </c>
    </row>
    <row r="142" spans="1:65" s="2" customFormat="1" ht="24">
      <c r="A142" s="31"/>
      <c r="B142" s="32"/>
      <c r="C142" s="167" t="s">
        <v>222</v>
      </c>
      <c r="D142" s="167" t="s">
        <v>179</v>
      </c>
      <c r="E142" s="168" t="s">
        <v>1600</v>
      </c>
      <c r="F142" s="169" t="s">
        <v>1601</v>
      </c>
      <c r="G142" s="170" t="s">
        <v>182</v>
      </c>
      <c r="H142" s="171">
        <v>7</v>
      </c>
      <c r="I142" s="172"/>
      <c r="J142" s="173">
        <f>ROUND(I142*H142,2)</f>
        <v>0</v>
      </c>
      <c r="K142" s="169" t="s">
        <v>1</v>
      </c>
      <c r="L142" s="174"/>
      <c r="M142" s="175" t="s">
        <v>1</v>
      </c>
      <c r="N142" s="176" t="s">
        <v>38</v>
      </c>
      <c r="O142" s="68"/>
      <c r="P142" s="177">
        <f>O142*H142</f>
        <v>0</v>
      </c>
      <c r="Q142" s="177">
        <v>0</v>
      </c>
      <c r="R142" s="177">
        <f>Q142*H142</f>
        <v>0</v>
      </c>
      <c r="S142" s="177">
        <v>0</v>
      </c>
      <c r="T142" s="178">
        <f>S142*H142</f>
        <v>0</v>
      </c>
      <c r="U142" s="31"/>
      <c r="V142" s="31"/>
      <c r="W142" s="31"/>
      <c r="X142" s="31"/>
      <c r="Y142" s="31"/>
      <c r="Z142" s="31"/>
      <c r="AA142" s="31"/>
      <c r="AB142" s="31"/>
      <c r="AC142" s="31"/>
      <c r="AD142" s="31"/>
      <c r="AE142" s="31"/>
      <c r="AR142" s="179" t="s">
        <v>1197</v>
      </c>
      <c r="AT142" s="179" t="s">
        <v>179</v>
      </c>
      <c r="AU142" s="179" t="s">
        <v>73</v>
      </c>
      <c r="AY142" s="14" t="s">
        <v>185</v>
      </c>
      <c r="BE142" s="180">
        <f>IF(N142="základní",J142,0)</f>
        <v>0</v>
      </c>
      <c r="BF142" s="180">
        <f>IF(N142="snížená",J142,0)</f>
        <v>0</v>
      </c>
      <c r="BG142" s="180">
        <f>IF(N142="zákl. přenesená",J142,0)</f>
        <v>0</v>
      </c>
      <c r="BH142" s="180">
        <f>IF(N142="sníž. přenesená",J142,0)</f>
        <v>0</v>
      </c>
      <c r="BI142" s="180">
        <f>IF(N142="nulová",J142,0)</f>
        <v>0</v>
      </c>
      <c r="BJ142" s="14" t="s">
        <v>80</v>
      </c>
      <c r="BK142" s="180">
        <f>ROUND(I142*H142,2)</f>
        <v>0</v>
      </c>
      <c r="BL142" s="14" t="s">
        <v>453</v>
      </c>
      <c r="BM142" s="179" t="s">
        <v>1602</v>
      </c>
    </row>
    <row r="143" spans="1:65" s="2" customFormat="1" ht="19.5">
      <c r="A143" s="31"/>
      <c r="B143" s="32"/>
      <c r="C143" s="33"/>
      <c r="D143" s="181" t="s">
        <v>188</v>
      </c>
      <c r="E143" s="33"/>
      <c r="F143" s="182" t="s">
        <v>1601</v>
      </c>
      <c r="G143" s="33"/>
      <c r="H143" s="33"/>
      <c r="I143" s="183"/>
      <c r="J143" s="33"/>
      <c r="K143" s="33"/>
      <c r="L143" s="36"/>
      <c r="M143" s="184"/>
      <c r="N143" s="185"/>
      <c r="O143" s="68"/>
      <c r="P143" s="68"/>
      <c r="Q143" s="68"/>
      <c r="R143" s="68"/>
      <c r="S143" s="68"/>
      <c r="T143" s="69"/>
      <c r="U143" s="31"/>
      <c r="V143" s="31"/>
      <c r="W143" s="31"/>
      <c r="X143" s="31"/>
      <c r="Y143" s="31"/>
      <c r="Z143" s="31"/>
      <c r="AA143" s="31"/>
      <c r="AB143" s="31"/>
      <c r="AC143" s="31"/>
      <c r="AD143" s="31"/>
      <c r="AE143" s="31"/>
      <c r="AT143" s="14" t="s">
        <v>188</v>
      </c>
      <c r="AU143" s="14" t="s">
        <v>73</v>
      </c>
    </row>
    <row r="144" spans="1:65" s="2" customFormat="1" ht="36">
      <c r="A144" s="31"/>
      <c r="B144" s="32"/>
      <c r="C144" s="167" t="s">
        <v>226</v>
      </c>
      <c r="D144" s="167" t="s">
        <v>179</v>
      </c>
      <c r="E144" s="168" t="s">
        <v>1603</v>
      </c>
      <c r="F144" s="169" t="s">
        <v>1604</v>
      </c>
      <c r="G144" s="170" t="s">
        <v>182</v>
      </c>
      <c r="H144" s="171">
        <v>6</v>
      </c>
      <c r="I144" s="172"/>
      <c r="J144" s="173">
        <f>ROUND(I144*H144,2)</f>
        <v>0</v>
      </c>
      <c r="K144" s="169" t="s">
        <v>1</v>
      </c>
      <c r="L144" s="174"/>
      <c r="M144" s="175" t="s">
        <v>1</v>
      </c>
      <c r="N144" s="176" t="s">
        <v>38</v>
      </c>
      <c r="O144" s="68"/>
      <c r="P144" s="177">
        <f>O144*H144</f>
        <v>0</v>
      </c>
      <c r="Q144" s="177">
        <v>0</v>
      </c>
      <c r="R144" s="177">
        <f>Q144*H144</f>
        <v>0</v>
      </c>
      <c r="S144" s="177">
        <v>0</v>
      </c>
      <c r="T144" s="178">
        <f>S144*H144</f>
        <v>0</v>
      </c>
      <c r="U144" s="31"/>
      <c r="V144" s="31"/>
      <c r="W144" s="31"/>
      <c r="X144" s="31"/>
      <c r="Y144" s="31"/>
      <c r="Z144" s="31"/>
      <c r="AA144" s="31"/>
      <c r="AB144" s="31"/>
      <c r="AC144" s="31"/>
      <c r="AD144" s="31"/>
      <c r="AE144" s="31"/>
      <c r="AR144" s="179" t="s">
        <v>268</v>
      </c>
      <c r="AT144" s="179" t="s">
        <v>179</v>
      </c>
      <c r="AU144" s="179" t="s">
        <v>73</v>
      </c>
      <c r="AY144" s="14" t="s">
        <v>185</v>
      </c>
      <c r="BE144" s="180">
        <f>IF(N144="základní",J144,0)</f>
        <v>0</v>
      </c>
      <c r="BF144" s="180">
        <f>IF(N144="snížená",J144,0)</f>
        <v>0</v>
      </c>
      <c r="BG144" s="180">
        <f>IF(N144="zákl. přenesená",J144,0)</f>
        <v>0</v>
      </c>
      <c r="BH144" s="180">
        <f>IF(N144="sníž. přenesená",J144,0)</f>
        <v>0</v>
      </c>
      <c r="BI144" s="180">
        <f>IF(N144="nulová",J144,0)</f>
        <v>0</v>
      </c>
      <c r="BJ144" s="14" t="s">
        <v>80</v>
      </c>
      <c r="BK144" s="180">
        <f>ROUND(I144*H144,2)</f>
        <v>0</v>
      </c>
      <c r="BL144" s="14" t="s">
        <v>268</v>
      </c>
      <c r="BM144" s="179" t="s">
        <v>1605</v>
      </c>
    </row>
    <row r="145" spans="1:65" s="2" customFormat="1" ht="19.5">
      <c r="A145" s="31"/>
      <c r="B145" s="32"/>
      <c r="C145" s="33"/>
      <c r="D145" s="181" t="s">
        <v>188</v>
      </c>
      <c r="E145" s="33"/>
      <c r="F145" s="182" t="s">
        <v>1604</v>
      </c>
      <c r="G145" s="33"/>
      <c r="H145" s="33"/>
      <c r="I145" s="183"/>
      <c r="J145" s="33"/>
      <c r="K145" s="33"/>
      <c r="L145" s="36"/>
      <c r="M145" s="184"/>
      <c r="N145" s="185"/>
      <c r="O145" s="68"/>
      <c r="P145" s="68"/>
      <c r="Q145" s="68"/>
      <c r="R145" s="68"/>
      <c r="S145" s="68"/>
      <c r="T145" s="69"/>
      <c r="U145" s="31"/>
      <c r="V145" s="31"/>
      <c r="W145" s="31"/>
      <c r="X145" s="31"/>
      <c r="Y145" s="31"/>
      <c r="Z145" s="31"/>
      <c r="AA145" s="31"/>
      <c r="AB145" s="31"/>
      <c r="AC145" s="31"/>
      <c r="AD145" s="31"/>
      <c r="AE145" s="31"/>
      <c r="AT145" s="14" t="s">
        <v>188</v>
      </c>
      <c r="AU145" s="14" t="s">
        <v>73</v>
      </c>
    </row>
    <row r="146" spans="1:65" s="2" customFormat="1" ht="36">
      <c r="A146" s="31"/>
      <c r="B146" s="32"/>
      <c r="C146" s="167" t="s">
        <v>230</v>
      </c>
      <c r="D146" s="167" t="s">
        <v>179</v>
      </c>
      <c r="E146" s="168" t="s">
        <v>1606</v>
      </c>
      <c r="F146" s="169" t="s">
        <v>1607</v>
      </c>
      <c r="G146" s="170" t="s">
        <v>182</v>
      </c>
      <c r="H146" s="171">
        <v>1</v>
      </c>
      <c r="I146" s="172"/>
      <c r="J146" s="173">
        <f>ROUND(I146*H146,2)</f>
        <v>0</v>
      </c>
      <c r="K146" s="169" t="s">
        <v>1</v>
      </c>
      <c r="L146" s="174"/>
      <c r="M146" s="175" t="s">
        <v>1</v>
      </c>
      <c r="N146" s="176" t="s">
        <v>38</v>
      </c>
      <c r="O146" s="68"/>
      <c r="P146" s="177">
        <f>O146*H146</f>
        <v>0</v>
      </c>
      <c r="Q146" s="177">
        <v>0</v>
      </c>
      <c r="R146" s="177">
        <f>Q146*H146</f>
        <v>0</v>
      </c>
      <c r="S146" s="177">
        <v>0</v>
      </c>
      <c r="T146" s="178">
        <f>S146*H146</f>
        <v>0</v>
      </c>
      <c r="U146" s="31"/>
      <c r="V146" s="31"/>
      <c r="W146" s="31"/>
      <c r="X146" s="31"/>
      <c r="Y146" s="31"/>
      <c r="Z146" s="31"/>
      <c r="AA146" s="31"/>
      <c r="AB146" s="31"/>
      <c r="AC146" s="31"/>
      <c r="AD146" s="31"/>
      <c r="AE146" s="31"/>
      <c r="AR146" s="179" t="s">
        <v>268</v>
      </c>
      <c r="AT146" s="179" t="s">
        <v>179</v>
      </c>
      <c r="AU146" s="179" t="s">
        <v>73</v>
      </c>
      <c r="AY146" s="14" t="s">
        <v>185</v>
      </c>
      <c r="BE146" s="180">
        <f>IF(N146="základní",J146,0)</f>
        <v>0</v>
      </c>
      <c r="BF146" s="180">
        <f>IF(N146="snížená",J146,0)</f>
        <v>0</v>
      </c>
      <c r="BG146" s="180">
        <f>IF(N146="zákl. přenesená",J146,0)</f>
        <v>0</v>
      </c>
      <c r="BH146" s="180">
        <f>IF(N146="sníž. přenesená",J146,0)</f>
        <v>0</v>
      </c>
      <c r="BI146" s="180">
        <f>IF(N146="nulová",J146,0)</f>
        <v>0</v>
      </c>
      <c r="BJ146" s="14" t="s">
        <v>80</v>
      </c>
      <c r="BK146" s="180">
        <f>ROUND(I146*H146,2)</f>
        <v>0</v>
      </c>
      <c r="BL146" s="14" t="s">
        <v>268</v>
      </c>
      <c r="BM146" s="179" t="s">
        <v>1608</v>
      </c>
    </row>
    <row r="147" spans="1:65" s="2" customFormat="1" ht="19.5">
      <c r="A147" s="31"/>
      <c r="B147" s="32"/>
      <c r="C147" s="33"/>
      <c r="D147" s="181" t="s">
        <v>188</v>
      </c>
      <c r="E147" s="33"/>
      <c r="F147" s="182" t="s">
        <v>1607</v>
      </c>
      <c r="G147" s="33"/>
      <c r="H147" s="33"/>
      <c r="I147" s="183"/>
      <c r="J147" s="33"/>
      <c r="K147" s="33"/>
      <c r="L147" s="36"/>
      <c r="M147" s="184"/>
      <c r="N147" s="185"/>
      <c r="O147" s="68"/>
      <c r="P147" s="68"/>
      <c r="Q147" s="68"/>
      <c r="R147" s="68"/>
      <c r="S147" s="68"/>
      <c r="T147" s="69"/>
      <c r="U147" s="31"/>
      <c r="V147" s="31"/>
      <c r="W147" s="31"/>
      <c r="X147" s="31"/>
      <c r="Y147" s="31"/>
      <c r="Z147" s="31"/>
      <c r="AA147" s="31"/>
      <c r="AB147" s="31"/>
      <c r="AC147" s="31"/>
      <c r="AD147" s="31"/>
      <c r="AE147" s="31"/>
      <c r="AT147" s="14" t="s">
        <v>188</v>
      </c>
      <c r="AU147" s="14" t="s">
        <v>73</v>
      </c>
    </row>
    <row r="148" spans="1:65" s="2" customFormat="1" ht="33" customHeight="1">
      <c r="A148" s="31"/>
      <c r="B148" s="32"/>
      <c r="C148" s="167" t="s">
        <v>234</v>
      </c>
      <c r="D148" s="167" t="s">
        <v>179</v>
      </c>
      <c r="E148" s="168" t="s">
        <v>1609</v>
      </c>
      <c r="F148" s="169" t="s">
        <v>1610</v>
      </c>
      <c r="G148" s="170" t="s">
        <v>182</v>
      </c>
      <c r="H148" s="171">
        <v>1</v>
      </c>
      <c r="I148" s="172"/>
      <c r="J148" s="173">
        <f>ROUND(I148*H148,2)</f>
        <v>0</v>
      </c>
      <c r="K148" s="169" t="s">
        <v>1</v>
      </c>
      <c r="L148" s="174"/>
      <c r="M148" s="175" t="s">
        <v>1</v>
      </c>
      <c r="N148" s="176" t="s">
        <v>38</v>
      </c>
      <c r="O148" s="68"/>
      <c r="P148" s="177">
        <f>O148*H148</f>
        <v>0</v>
      </c>
      <c r="Q148" s="177">
        <v>0</v>
      </c>
      <c r="R148" s="177">
        <f>Q148*H148</f>
        <v>0</v>
      </c>
      <c r="S148" s="177">
        <v>0</v>
      </c>
      <c r="T148" s="178">
        <f>S148*H148</f>
        <v>0</v>
      </c>
      <c r="U148" s="31"/>
      <c r="V148" s="31"/>
      <c r="W148" s="31"/>
      <c r="X148" s="31"/>
      <c r="Y148" s="31"/>
      <c r="Z148" s="31"/>
      <c r="AA148" s="31"/>
      <c r="AB148" s="31"/>
      <c r="AC148" s="31"/>
      <c r="AD148" s="31"/>
      <c r="AE148" s="31"/>
      <c r="AR148" s="179" t="s">
        <v>268</v>
      </c>
      <c r="AT148" s="179" t="s">
        <v>179</v>
      </c>
      <c r="AU148" s="179" t="s">
        <v>73</v>
      </c>
      <c r="AY148" s="14" t="s">
        <v>185</v>
      </c>
      <c r="BE148" s="180">
        <f>IF(N148="základní",J148,0)</f>
        <v>0</v>
      </c>
      <c r="BF148" s="180">
        <f>IF(N148="snížená",J148,0)</f>
        <v>0</v>
      </c>
      <c r="BG148" s="180">
        <f>IF(N148="zákl. přenesená",J148,0)</f>
        <v>0</v>
      </c>
      <c r="BH148" s="180">
        <f>IF(N148="sníž. přenesená",J148,0)</f>
        <v>0</v>
      </c>
      <c r="BI148" s="180">
        <f>IF(N148="nulová",J148,0)</f>
        <v>0</v>
      </c>
      <c r="BJ148" s="14" t="s">
        <v>80</v>
      </c>
      <c r="BK148" s="180">
        <f>ROUND(I148*H148,2)</f>
        <v>0</v>
      </c>
      <c r="BL148" s="14" t="s">
        <v>268</v>
      </c>
      <c r="BM148" s="179" t="s">
        <v>1611</v>
      </c>
    </row>
    <row r="149" spans="1:65" s="2" customFormat="1" ht="19.5">
      <c r="A149" s="31"/>
      <c r="B149" s="32"/>
      <c r="C149" s="33"/>
      <c r="D149" s="181" t="s">
        <v>188</v>
      </c>
      <c r="E149" s="33"/>
      <c r="F149" s="182" t="s">
        <v>1610</v>
      </c>
      <c r="G149" s="33"/>
      <c r="H149" s="33"/>
      <c r="I149" s="183"/>
      <c r="J149" s="33"/>
      <c r="K149" s="33"/>
      <c r="L149" s="36"/>
      <c r="M149" s="184"/>
      <c r="N149" s="185"/>
      <c r="O149" s="68"/>
      <c r="P149" s="68"/>
      <c r="Q149" s="68"/>
      <c r="R149" s="68"/>
      <c r="S149" s="68"/>
      <c r="T149" s="69"/>
      <c r="U149" s="31"/>
      <c r="V149" s="31"/>
      <c r="W149" s="31"/>
      <c r="X149" s="31"/>
      <c r="Y149" s="31"/>
      <c r="Z149" s="31"/>
      <c r="AA149" s="31"/>
      <c r="AB149" s="31"/>
      <c r="AC149" s="31"/>
      <c r="AD149" s="31"/>
      <c r="AE149" s="31"/>
      <c r="AT149" s="14" t="s">
        <v>188</v>
      </c>
      <c r="AU149" s="14" t="s">
        <v>73</v>
      </c>
    </row>
    <row r="150" spans="1:65" s="2" customFormat="1" ht="24">
      <c r="A150" s="31"/>
      <c r="B150" s="32"/>
      <c r="C150" s="167" t="s">
        <v>8</v>
      </c>
      <c r="D150" s="167" t="s">
        <v>179</v>
      </c>
      <c r="E150" s="168" t="s">
        <v>1445</v>
      </c>
      <c r="F150" s="169" t="s">
        <v>1446</v>
      </c>
      <c r="G150" s="170" t="s">
        <v>305</v>
      </c>
      <c r="H150" s="171">
        <v>350</v>
      </c>
      <c r="I150" s="172"/>
      <c r="J150" s="173">
        <f>ROUND(I150*H150,2)</f>
        <v>0</v>
      </c>
      <c r="K150" s="169" t="s">
        <v>1</v>
      </c>
      <c r="L150" s="174"/>
      <c r="M150" s="175" t="s">
        <v>1</v>
      </c>
      <c r="N150" s="176" t="s">
        <v>38</v>
      </c>
      <c r="O150" s="68"/>
      <c r="P150" s="177">
        <f>O150*H150</f>
        <v>0</v>
      </c>
      <c r="Q150" s="177">
        <v>0</v>
      </c>
      <c r="R150" s="177">
        <f>Q150*H150</f>
        <v>0</v>
      </c>
      <c r="S150" s="177">
        <v>0</v>
      </c>
      <c r="T150" s="178">
        <f>S150*H150</f>
        <v>0</v>
      </c>
      <c r="U150" s="31"/>
      <c r="V150" s="31"/>
      <c r="W150" s="31"/>
      <c r="X150" s="31"/>
      <c r="Y150" s="31"/>
      <c r="Z150" s="31"/>
      <c r="AA150" s="31"/>
      <c r="AB150" s="31"/>
      <c r="AC150" s="31"/>
      <c r="AD150" s="31"/>
      <c r="AE150" s="31"/>
      <c r="AR150" s="179" t="s">
        <v>268</v>
      </c>
      <c r="AT150" s="179" t="s">
        <v>179</v>
      </c>
      <c r="AU150" s="179" t="s">
        <v>73</v>
      </c>
      <c r="AY150" s="14" t="s">
        <v>185</v>
      </c>
      <c r="BE150" s="180">
        <f>IF(N150="základní",J150,0)</f>
        <v>0</v>
      </c>
      <c r="BF150" s="180">
        <f>IF(N150="snížená",J150,0)</f>
        <v>0</v>
      </c>
      <c r="BG150" s="180">
        <f>IF(N150="zákl. přenesená",J150,0)</f>
        <v>0</v>
      </c>
      <c r="BH150" s="180">
        <f>IF(N150="sníž. přenesená",J150,0)</f>
        <v>0</v>
      </c>
      <c r="BI150" s="180">
        <f>IF(N150="nulová",J150,0)</f>
        <v>0</v>
      </c>
      <c r="BJ150" s="14" t="s">
        <v>80</v>
      </c>
      <c r="BK150" s="180">
        <f>ROUND(I150*H150,2)</f>
        <v>0</v>
      </c>
      <c r="BL150" s="14" t="s">
        <v>268</v>
      </c>
      <c r="BM150" s="179" t="s">
        <v>1612</v>
      </c>
    </row>
    <row r="151" spans="1:65" s="2" customFormat="1" ht="19.5">
      <c r="A151" s="31"/>
      <c r="B151" s="32"/>
      <c r="C151" s="33"/>
      <c r="D151" s="181" t="s">
        <v>188</v>
      </c>
      <c r="E151" s="33"/>
      <c r="F151" s="182" t="s">
        <v>1446</v>
      </c>
      <c r="G151" s="33"/>
      <c r="H151" s="33"/>
      <c r="I151" s="183"/>
      <c r="J151" s="33"/>
      <c r="K151" s="33"/>
      <c r="L151" s="36"/>
      <c r="M151" s="184"/>
      <c r="N151" s="185"/>
      <c r="O151" s="68"/>
      <c r="P151" s="68"/>
      <c r="Q151" s="68"/>
      <c r="R151" s="68"/>
      <c r="S151" s="68"/>
      <c r="T151" s="69"/>
      <c r="U151" s="31"/>
      <c r="V151" s="31"/>
      <c r="W151" s="31"/>
      <c r="X151" s="31"/>
      <c r="Y151" s="31"/>
      <c r="Z151" s="31"/>
      <c r="AA151" s="31"/>
      <c r="AB151" s="31"/>
      <c r="AC151" s="31"/>
      <c r="AD151" s="31"/>
      <c r="AE151" s="31"/>
      <c r="AT151" s="14" t="s">
        <v>188</v>
      </c>
      <c r="AU151" s="14" t="s">
        <v>73</v>
      </c>
    </row>
    <row r="152" spans="1:65" s="2" customFormat="1" ht="24">
      <c r="A152" s="31"/>
      <c r="B152" s="32"/>
      <c r="C152" s="167" t="s">
        <v>241</v>
      </c>
      <c r="D152" s="167" t="s">
        <v>179</v>
      </c>
      <c r="E152" s="168" t="s">
        <v>1230</v>
      </c>
      <c r="F152" s="169" t="s">
        <v>1231</v>
      </c>
      <c r="G152" s="170" t="s">
        <v>305</v>
      </c>
      <c r="H152" s="171">
        <v>550</v>
      </c>
      <c r="I152" s="172"/>
      <c r="J152" s="173">
        <f>ROUND(I152*H152,2)</f>
        <v>0</v>
      </c>
      <c r="K152" s="169" t="s">
        <v>1</v>
      </c>
      <c r="L152" s="174"/>
      <c r="M152" s="175" t="s">
        <v>1</v>
      </c>
      <c r="N152" s="176" t="s">
        <v>38</v>
      </c>
      <c r="O152" s="68"/>
      <c r="P152" s="177">
        <f>O152*H152</f>
        <v>0</v>
      </c>
      <c r="Q152" s="177">
        <v>0</v>
      </c>
      <c r="R152" s="177">
        <f>Q152*H152</f>
        <v>0</v>
      </c>
      <c r="S152" s="177">
        <v>0</v>
      </c>
      <c r="T152" s="178">
        <f>S152*H152</f>
        <v>0</v>
      </c>
      <c r="U152" s="31"/>
      <c r="V152" s="31"/>
      <c r="W152" s="31"/>
      <c r="X152" s="31"/>
      <c r="Y152" s="31"/>
      <c r="Z152" s="31"/>
      <c r="AA152" s="31"/>
      <c r="AB152" s="31"/>
      <c r="AC152" s="31"/>
      <c r="AD152" s="31"/>
      <c r="AE152" s="31"/>
      <c r="AR152" s="179" t="s">
        <v>268</v>
      </c>
      <c r="AT152" s="179" t="s">
        <v>179</v>
      </c>
      <c r="AU152" s="179" t="s">
        <v>73</v>
      </c>
      <c r="AY152" s="14" t="s">
        <v>185</v>
      </c>
      <c r="BE152" s="180">
        <f>IF(N152="základní",J152,0)</f>
        <v>0</v>
      </c>
      <c r="BF152" s="180">
        <f>IF(N152="snížená",J152,0)</f>
        <v>0</v>
      </c>
      <c r="BG152" s="180">
        <f>IF(N152="zákl. přenesená",J152,0)</f>
        <v>0</v>
      </c>
      <c r="BH152" s="180">
        <f>IF(N152="sníž. přenesená",J152,0)</f>
        <v>0</v>
      </c>
      <c r="BI152" s="180">
        <f>IF(N152="nulová",J152,0)</f>
        <v>0</v>
      </c>
      <c r="BJ152" s="14" t="s">
        <v>80</v>
      </c>
      <c r="BK152" s="180">
        <f>ROUND(I152*H152,2)</f>
        <v>0</v>
      </c>
      <c r="BL152" s="14" t="s">
        <v>268</v>
      </c>
      <c r="BM152" s="179" t="s">
        <v>1613</v>
      </c>
    </row>
    <row r="153" spans="1:65" s="2" customFormat="1" ht="19.5">
      <c r="A153" s="31"/>
      <c r="B153" s="32"/>
      <c r="C153" s="33"/>
      <c r="D153" s="181" t="s">
        <v>188</v>
      </c>
      <c r="E153" s="33"/>
      <c r="F153" s="182" t="s">
        <v>1231</v>
      </c>
      <c r="G153" s="33"/>
      <c r="H153" s="33"/>
      <c r="I153" s="183"/>
      <c r="J153" s="33"/>
      <c r="K153" s="33"/>
      <c r="L153" s="36"/>
      <c r="M153" s="184"/>
      <c r="N153" s="185"/>
      <c r="O153" s="68"/>
      <c r="P153" s="68"/>
      <c r="Q153" s="68"/>
      <c r="R153" s="68"/>
      <c r="S153" s="68"/>
      <c r="T153" s="69"/>
      <c r="U153" s="31"/>
      <c r="V153" s="31"/>
      <c r="W153" s="31"/>
      <c r="X153" s="31"/>
      <c r="Y153" s="31"/>
      <c r="Z153" s="31"/>
      <c r="AA153" s="31"/>
      <c r="AB153" s="31"/>
      <c r="AC153" s="31"/>
      <c r="AD153" s="31"/>
      <c r="AE153" s="31"/>
      <c r="AT153" s="14" t="s">
        <v>188</v>
      </c>
      <c r="AU153" s="14" t="s">
        <v>73</v>
      </c>
    </row>
    <row r="154" spans="1:65" s="2" customFormat="1" ht="24">
      <c r="A154" s="31"/>
      <c r="B154" s="32"/>
      <c r="C154" s="167" t="s">
        <v>245</v>
      </c>
      <c r="D154" s="167" t="s">
        <v>179</v>
      </c>
      <c r="E154" s="168" t="s">
        <v>1388</v>
      </c>
      <c r="F154" s="169" t="s">
        <v>1389</v>
      </c>
      <c r="G154" s="170" t="s">
        <v>305</v>
      </c>
      <c r="H154" s="171">
        <v>300</v>
      </c>
      <c r="I154" s="172"/>
      <c r="J154" s="173">
        <f>ROUND(I154*H154,2)</f>
        <v>0</v>
      </c>
      <c r="K154" s="169" t="s">
        <v>1</v>
      </c>
      <c r="L154" s="174"/>
      <c r="M154" s="175" t="s">
        <v>1</v>
      </c>
      <c r="N154" s="176" t="s">
        <v>38</v>
      </c>
      <c r="O154" s="68"/>
      <c r="P154" s="177">
        <f>O154*H154</f>
        <v>0</v>
      </c>
      <c r="Q154" s="177">
        <v>0</v>
      </c>
      <c r="R154" s="177">
        <f>Q154*H154</f>
        <v>0</v>
      </c>
      <c r="S154" s="177">
        <v>0</v>
      </c>
      <c r="T154" s="178">
        <f>S154*H154</f>
        <v>0</v>
      </c>
      <c r="U154" s="31"/>
      <c r="V154" s="31"/>
      <c r="W154" s="31"/>
      <c r="X154" s="31"/>
      <c r="Y154" s="31"/>
      <c r="Z154" s="31"/>
      <c r="AA154" s="31"/>
      <c r="AB154" s="31"/>
      <c r="AC154" s="31"/>
      <c r="AD154" s="31"/>
      <c r="AE154" s="31"/>
      <c r="AR154" s="179" t="s">
        <v>268</v>
      </c>
      <c r="AT154" s="179" t="s">
        <v>179</v>
      </c>
      <c r="AU154" s="179" t="s">
        <v>73</v>
      </c>
      <c r="AY154" s="14" t="s">
        <v>185</v>
      </c>
      <c r="BE154" s="180">
        <f>IF(N154="základní",J154,0)</f>
        <v>0</v>
      </c>
      <c r="BF154" s="180">
        <f>IF(N154="snížená",J154,0)</f>
        <v>0</v>
      </c>
      <c r="BG154" s="180">
        <f>IF(N154="zákl. přenesená",J154,0)</f>
        <v>0</v>
      </c>
      <c r="BH154" s="180">
        <f>IF(N154="sníž. přenesená",J154,0)</f>
        <v>0</v>
      </c>
      <c r="BI154" s="180">
        <f>IF(N154="nulová",J154,0)</f>
        <v>0</v>
      </c>
      <c r="BJ154" s="14" t="s">
        <v>80</v>
      </c>
      <c r="BK154" s="180">
        <f>ROUND(I154*H154,2)</f>
        <v>0</v>
      </c>
      <c r="BL154" s="14" t="s">
        <v>268</v>
      </c>
      <c r="BM154" s="179" t="s">
        <v>1614</v>
      </c>
    </row>
    <row r="155" spans="1:65" s="2" customFormat="1" ht="19.5">
      <c r="A155" s="31"/>
      <c r="B155" s="32"/>
      <c r="C155" s="33"/>
      <c r="D155" s="181" t="s">
        <v>188</v>
      </c>
      <c r="E155" s="33"/>
      <c r="F155" s="182" t="s">
        <v>1389</v>
      </c>
      <c r="G155" s="33"/>
      <c r="H155" s="33"/>
      <c r="I155" s="183"/>
      <c r="J155" s="33"/>
      <c r="K155" s="33"/>
      <c r="L155" s="36"/>
      <c r="M155" s="184"/>
      <c r="N155" s="185"/>
      <c r="O155" s="68"/>
      <c r="P155" s="68"/>
      <c r="Q155" s="68"/>
      <c r="R155" s="68"/>
      <c r="S155" s="68"/>
      <c r="T155" s="69"/>
      <c r="U155" s="31"/>
      <c r="V155" s="31"/>
      <c r="W155" s="31"/>
      <c r="X155" s="31"/>
      <c r="Y155" s="31"/>
      <c r="Z155" s="31"/>
      <c r="AA155" s="31"/>
      <c r="AB155" s="31"/>
      <c r="AC155" s="31"/>
      <c r="AD155" s="31"/>
      <c r="AE155" s="31"/>
      <c r="AT155" s="14" t="s">
        <v>188</v>
      </c>
      <c r="AU155" s="14" t="s">
        <v>73</v>
      </c>
    </row>
    <row r="156" spans="1:65" s="2" customFormat="1" ht="24">
      <c r="A156" s="31"/>
      <c r="B156" s="32"/>
      <c r="C156" s="167" t="s">
        <v>249</v>
      </c>
      <c r="D156" s="167" t="s">
        <v>179</v>
      </c>
      <c r="E156" s="168" t="s">
        <v>1482</v>
      </c>
      <c r="F156" s="169" t="s">
        <v>1483</v>
      </c>
      <c r="G156" s="170" t="s">
        <v>305</v>
      </c>
      <c r="H156" s="171">
        <v>250</v>
      </c>
      <c r="I156" s="172"/>
      <c r="J156" s="173">
        <f>ROUND(I156*H156,2)</f>
        <v>0</v>
      </c>
      <c r="K156" s="169" t="s">
        <v>183</v>
      </c>
      <c r="L156" s="174"/>
      <c r="M156" s="175" t="s">
        <v>1</v>
      </c>
      <c r="N156" s="176" t="s">
        <v>38</v>
      </c>
      <c r="O156" s="68"/>
      <c r="P156" s="177">
        <f>O156*H156</f>
        <v>0</v>
      </c>
      <c r="Q156" s="177">
        <v>0</v>
      </c>
      <c r="R156" s="177">
        <f>Q156*H156</f>
        <v>0</v>
      </c>
      <c r="S156" s="177">
        <v>0</v>
      </c>
      <c r="T156" s="178">
        <f>S156*H156</f>
        <v>0</v>
      </c>
      <c r="U156" s="31"/>
      <c r="V156" s="31"/>
      <c r="W156" s="31"/>
      <c r="X156" s="31"/>
      <c r="Y156" s="31"/>
      <c r="Z156" s="31"/>
      <c r="AA156" s="31"/>
      <c r="AB156" s="31"/>
      <c r="AC156" s="31"/>
      <c r="AD156" s="31"/>
      <c r="AE156" s="31"/>
      <c r="AR156" s="179" t="s">
        <v>1197</v>
      </c>
      <c r="AT156" s="179" t="s">
        <v>179</v>
      </c>
      <c r="AU156" s="179" t="s">
        <v>73</v>
      </c>
      <c r="AY156" s="14" t="s">
        <v>185</v>
      </c>
      <c r="BE156" s="180">
        <f>IF(N156="základní",J156,0)</f>
        <v>0</v>
      </c>
      <c r="BF156" s="180">
        <f>IF(N156="snížená",J156,0)</f>
        <v>0</v>
      </c>
      <c r="BG156" s="180">
        <f>IF(N156="zákl. přenesená",J156,0)</f>
        <v>0</v>
      </c>
      <c r="BH156" s="180">
        <f>IF(N156="sníž. přenesená",J156,0)</f>
        <v>0</v>
      </c>
      <c r="BI156" s="180">
        <f>IF(N156="nulová",J156,0)</f>
        <v>0</v>
      </c>
      <c r="BJ156" s="14" t="s">
        <v>80</v>
      </c>
      <c r="BK156" s="180">
        <f>ROUND(I156*H156,2)</f>
        <v>0</v>
      </c>
      <c r="BL156" s="14" t="s">
        <v>453</v>
      </c>
      <c r="BM156" s="179" t="s">
        <v>1615</v>
      </c>
    </row>
    <row r="157" spans="1:65" s="2" customFormat="1" ht="19.5">
      <c r="A157" s="31"/>
      <c r="B157" s="32"/>
      <c r="C157" s="33"/>
      <c r="D157" s="181" t="s">
        <v>188</v>
      </c>
      <c r="E157" s="33"/>
      <c r="F157" s="182" t="s">
        <v>1483</v>
      </c>
      <c r="G157" s="33"/>
      <c r="H157" s="33"/>
      <c r="I157" s="183"/>
      <c r="J157" s="33"/>
      <c r="K157" s="33"/>
      <c r="L157" s="36"/>
      <c r="M157" s="184"/>
      <c r="N157" s="185"/>
      <c r="O157" s="68"/>
      <c r="P157" s="68"/>
      <c r="Q157" s="68"/>
      <c r="R157" s="68"/>
      <c r="S157" s="68"/>
      <c r="T157" s="69"/>
      <c r="U157" s="31"/>
      <c r="V157" s="31"/>
      <c r="W157" s="31"/>
      <c r="X157" s="31"/>
      <c r="Y157" s="31"/>
      <c r="Z157" s="31"/>
      <c r="AA157" s="31"/>
      <c r="AB157" s="31"/>
      <c r="AC157" s="31"/>
      <c r="AD157" s="31"/>
      <c r="AE157" s="31"/>
      <c r="AT157" s="14" t="s">
        <v>188</v>
      </c>
      <c r="AU157" s="14" t="s">
        <v>73</v>
      </c>
    </row>
    <row r="158" spans="1:65" s="2" customFormat="1" ht="16.5" customHeight="1">
      <c r="A158" s="31"/>
      <c r="B158" s="32"/>
      <c r="C158" s="167" t="s">
        <v>253</v>
      </c>
      <c r="D158" s="167" t="s">
        <v>179</v>
      </c>
      <c r="E158" s="168" t="s">
        <v>1448</v>
      </c>
      <c r="F158" s="169" t="s">
        <v>1449</v>
      </c>
      <c r="G158" s="170" t="s">
        <v>182</v>
      </c>
      <c r="H158" s="171">
        <v>14</v>
      </c>
      <c r="I158" s="172"/>
      <c r="J158" s="173">
        <f>ROUND(I158*H158,2)</f>
        <v>0</v>
      </c>
      <c r="K158" s="169" t="s">
        <v>1</v>
      </c>
      <c r="L158" s="174"/>
      <c r="M158" s="175" t="s">
        <v>1</v>
      </c>
      <c r="N158" s="176" t="s">
        <v>38</v>
      </c>
      <c r="O158" s="68"/>
      <c r="P158" s="177">
        <f>O158*H158</f>
        <v>0</v>
      </c>
      <c r="Q158" s="177">
        <v>0</v>
      </c>
      <c r="R158" s="177">
        <f>Q158*H158</f>
        <v>0</v>
      </c>
      <c r="S158" s="177">
        <v>0</v>
      </c>
      <c r="T158" s="178">
        <f>S158*H158</f>
        <v>0</v>
      </c>
      <c r="U158" s="31"/>
      <c r="V158" s="31"/>
      <c r="W158" s="31"/>
      <c r="X158" s="31"/>
      <c r="Y158" s="31"/>
      <c r="Z158" s="31"/>
      <c r="AA158" s="31"/>
      <c r="AB158" s="31"/>
      <c r="AC158" s="31"/>
      <c r="AD158" s="31"/>
      <c r="AE158" s="31"/>
      <c r="AR158" s="179" t="s">
        <v>268</v>
      </c>
      <c r="AT158" s="179" t="s">
        <v>179</v>
      </c>
      <c r="AU158" s="179" t="s">
        <v>73</v>
      </c>
      <c r="AY158" s="14" t="s">
        <v>185</v>
      </c>
      <c r="BE158" s="180">
        <f>IF(N158="základní",J158,0)</f>
        <v>0</v>
      </c>
      <c r="BF158" s="180">
        <f>IF(N158="snížená",J158,0)</f>
        <v>0</v>
      </c>
      <c r="BG158" s="180">
        <f>IF(N158="zákl. přenesená",J158,0)</f>
        <v>0</v>
      </c>
      <c r="BH158" s="180">
        <f>IF(N158="sníž. přenesená",J158,0)</f>
        <v>0</v>
      </c>
      <c r="BI158" s="180">
        <f>IF(N158="nulová",J158,0)</f>
        <v>0</v>
      </c>
      <c r="BJ158" s="14" t="s">
        <v>80</v>
      </c>
      <c r="BK158" s="180">
        <f>ROUND(I158*H158,2)</f>
        <v>0</v>
      </c>
      <c r="BL158" s="14" t="s">
        <v>268</v>
      </c>
      <c r="BM158" s="179" t="s">
        <v>1616</v>
      </c>
    </row>
    <row r="159" spans="1:65" s="2" customFormat="1" ht="11.25">
      <c r="A159" s="31"/>
      <c r="B159" s="32"/>
      <c r="C159" s="33"/>
      <c r="D159" s="181" t="s">
        <v>188</v>
      </c>
      <c r="E159" s="33"/>
      <c r="F159" s="182" t="s">
        <v>1449</v>
      </c>
      <c r="G159" s="33"/>
      <c r="H159" s="33"/>
      <c r="I159" s="183"/>
      <c r="J159" s="33"/>
      <c r="K159" s="33"/>
      <c r="L159" s="36"/>
      <c r="M159" s="184"/>
      <c r="N159" s="185"/>
      <c r="O159" s="68"/>
      <c r="P159" s="68"/>
      <c r="Q159" s="68"/>
      <c r="R159" s="68"/>
      <c r="S159" s="68"/>
      <c r="T159" s="69"/>
      <c r="U159" s="31"/>
      <c r="V159" s="31"/>
      <c r="W159" s="31"/>
      <c r="X159" s="31"/>
      <c r="Y159" s="31"/>
      <c r="Z159" s="31"/>
      <c r="AA159" s="31"/>
      <c r="AB159" s="31"/>
      <c r="AC159" s="31"/>
      <c r="AD159" s="31"/>
      <c r="AE159" s="31"/>
      <c r="AT159" s="14" t="s">
        <v>188</v>
      </c>
      <c r="AU159" s="14" t="s">
        <v>73</v>
      </c>
    </row>
    <row r="160" spans="1:65" s="11" customFormat="1" ht="25.9" customHeight="1">
      <c r="B160" s="186"/>
      <c r="C160" s="187"/>
      <c r="D160" s="188" t="s">
        <v>72</v>
      </c>
      <c r="E160" s="189" t="s">
        <v>257</v>
      </c>
      <c r="F160" s="189" t="s">
        <v>258</v>
      </c>
      <c r="G160" s="187"/>
      <c r="H160" s="187"/>
      <c r="I160" s="190"/>
      <c r="J160" s="191">
        <f>BK160</f>
        <v>0</v>
      </c>
      <c r="K160" s="187"/>
      <c r="L160" s="192"/>
      <c r="M160" s="193"/>
      <c r="N160" s="194"/>
      <c r="O160" s="194"/>
      <c r="P160" s="195">
        <f>SUM(P161:P234)</f>
        <v>0</v>
      </c>
      <c r="Q160" s="194"/>
      <c r="R160" s="195">
        <f>SUM(R161:R234)</f>
        <v>0</v>
      </c>
      <c r="S160" s="194"/>
      <c r="T160" s="196">
        <f>SUM(T161:T234)</f>
        <v>0</v>
      </c>
      <c r="AR160" s="197" t="s">
        <v>186</v>
      </c>
      <c r="AT160" s="198" t="s">
        <v>72</v>
      </c>
      <c r="AU160" s="198" t="s">
        <v>73</v>
      </c>
      <c r="AY160" s="197" t="s">
        <v>185</v>
      </c>
      <c r="BK160" s="199">
        <f>SUM(BK161:BK234)</f>
        <v>0</v>
      </c>
    </row>
    <row r="161" spans="1:65" s="2" customFormat="1" ht="16.5" customHeight="1">
      <c r="A161" s="31"/>
      <c r="B161" s="32"/>
      <c r="C161" s="200" t="s">
        <v>274</v>
      </c>
      <c r="D161" s="200" t="s">
        <v>260</v>
      </c>
      <c r="E161" s="201" t="s">
        <v>1617</v>
      </c>
      <c r="F161" s="202" t="s">
        <v>1618</v>
      </c>
      <c r="G161" s="203" t="s">
        <v>182</v>
      </c>
      <c r="H161" s="204">
        <v>15</v>
      </c>
      <c r="I161" s="205"/>
      <c r="J161" s="206">
        <f>ROUND(I161*H161,2)</f>
        <v>0</v>
      </c>
      <c r="K161" s="202" t="s">
        <v>1619</v>
      </c>
      <c r="L161" s="36"/>
      <c r="M161" s="207" t="s">
        <v>1</v>
      </c>
      <c r="N161" s="208" t="s">
        <v>38</v>
      </c>
      <c r="O161" s="68"/>
      <c r="P161" s="177">
        <f>O161*H161</f>
        <v>0</v>
      </c>
      <c r="Q161" s="177">
        <v>0</v>
      </c>
      <c r="R161" s="177">
        <f>Q161*H161</f>
        <v>0</v>
      </c>
      <c r="S161" s="177">
        <v>0</v>
      </c>
      <c r="T161" s="178">
        <f>S161*H161</f>
        <v>0</v>
      </c>
      <c r="U161" s="31"/>
      <c r="V161" s="31"/>
      <c r="W161" s="31"/>
      <c r="X161" s="31"/>
      <c r="Y161" s="31"/>
      <c r="Z161" s="31"/>
      <c r="AA161" s="31"/>
      <c r="AB161" s="31"/>
      <c r="AC161" s="31"/>
      <c r="AD161" s="31"/>
      <c r="AE161" s="31"/>
      <c r="AR161" s="179" t="s">
        <v>453</v>
      </c>
      <c r="AT161" s="179" t="s">
        <v>260</v>
      </c>
      <c r="AU161" s="179" t="s">
        <v>80</v>
      </c>
      <c r="AY161" s="14" t="s">
        <v>185</v>
      </c>
      <c r="BE161" s="180">
        <f>IF(N161="základní",J161,0)</f>
        <v>0</v>
      </c>
      <c r="BF161" s="180">
        <f>IF(N161="snížená",J161,0)</f>
        <v>0</v>
      </c>
      <c r="BG161" s="180">
        <f>IF(N161="zákl. přenesená",J161,0)</f>
        <v>0</v>
      </c>
      <c r="BH161" s="180">
        <f>IF(N161="sníž. přenesená",J161,0)</f>
        <v>0</v>
      </c>
      <c r="BI161" s="180">
        <f>IF(N161="nulová",J161,0)</f>
        <v>0</v>
      </c>
      <c r="BJ161" s="14" t="s">
        <v>80</v>
      </c>
      <c r="BK161" s="180">
        <f>ROUND(I161*H161,2)</f>
        <v>0</v>
      </c>
      <c r="BL161" s="14" t="s">
        <v>453</v>
      </c>
      <c r="BM161" s="179" t="s">
        <v>1620</v>
      </c>
    </row>
    <row r="162" spans="1:65" s="2" customFormat="1" ht="29.25">
      <c r="A162" s="31"/>
      <c r="B162" s="32"/>
      <c r="C162" s="33"/>
      <c r="D162" s="181" t="s">
        <v>188</v>
      </c>
      <c r="E162" s="33"/>
      <c r="F162" s="182" t="s">
        <v>1621</v>
      </c>
      <c r="G162" s="33"/>
      <c r="H162" s="33"/>
      <c r="I162" s="183"/>
      <c r="J162" s="33"/>
      <c r="K162" s="33"/>
      <c r="L162" s="36"/>
      <c r="M162" s="184"/>
      <c r="N162" s="185"/>
      <c r="O162" s="68"/>
      <c r="P162" s="68"/>
      <c r="Q162" s="68"/>
      <c r="R162" s="68"/>
      <c r="S162" s="68"/>
      <c r="T162" s="69"/>
      <c r="U162" s="31"/>
      <c r="V162" s="31"/>
      <c r="W162" s="31"/>
      <c r="X162" s="31"/>
      <c r="Y162" s="31"/>
      <c r="Z162" s="31"/>
      <c r="AA162" s="31"/>
      <c r="AB162" s="31"/>
      <c r="AC162" s="31"/>
      <c r="AD162" s="31"/>
      <c r="AE162" s="31"/>
      <c r="AT162" s="14" t="s">
        <v>188</v>
      </c>
      <c r="AU162" s="14" t="s">
        <v>80</v>
      </c>
    </row>
    <row r="163" spans="1:65" s="2" customFormat="1" ht="72">
      <c r="A163" s="31"/>
      <c r="B163" s="32"/>
      <c r="C163" s="200" t="s">
        <v>259</v>
      </c>
      <c r="D163" s="200" t="s">
        <v>260</v>
      </c>
      <c r="E163" s="201" t="s">
        <v>1498</v>
      </c>
      <c r="F163" s="202" t="s">
        <v>1499</v>
      </c>
      <c r="G163" s="203" t="s">
        <v>305</v>
      </c>
      <c r="H163" s="204">
        <v>350</v>
      </c>
      <c r="I163" s="205"/>
      <c r="J163" s="206">
        <f>ROUND(I163*H163,2)</f>
        <v>0</v>
      </c>
      <c r="K163" s="202" t="s">
        <v>1</v>
      </c>
      <c r="L163" s="36"/>
      <c r="M163" s="207" t="s">
        <v>1</v>
      </c>
      <c r="N163" s="208" t="s">
        <v>38</v>
      </c>
      <c r="O163" s="68"/>
      <c r="P163" s="177">
        <f>O163*H163</f>
        <v>0</v>
      </c>
      <c r="Q163" s="177">
        <v>0</v>
      </c>
      <c r="R163" s="177">
        <f>Q163*H163</f>
        <v>0</v>
      </c>
      <c r="S163" s="177">
        <v>0</v>
      </c>
      <c r="T163" s="178">
        <f>S163*H163</f>
        <v>0</v>
      </c>
      <c r="U163" s="31"/>
      <c r="V163" s="31"/>
      <c r="W163" s="31"/>
      <c r="X163" s="31"/>
      <c r="Y163" s="31"/>
      <c r="Z163" s="31"/>
      <c r="AA163" s="31"/>
      <c r="AB163" s="31"/>
      <c r="AC163" s="31"/>
      <c r="AD163" s="31"/>
      <c r="AE163" s="31"/>
      <c r="AR163" s="179" t="s">
        <v>285</v>
      </c>
      <c r="AT163" s="179" t="s">
        <v>260</v>
      </c>
      <c r="AU163" s="179" t="s">
        <v>80</v>
      </c>
      <c r="AY163" s="14" t="s">
        <v>185</v>
      </c>
      <c r="BE163" s="180">
        <f>IF(N163="základní",J163,0)</f>
        <v>0</v>
      </c>
      <c r="BF163" s="180">
        <f>IF(N163="snížená",J163,0)</f>
        <v>0</v>
      </c>
      <c r="BG163" s="180">
        <f>IF(N163="zákl. přenesená",J163,0)</f>
        <v>0</v>
      </c>
      <c r="BH163" s="180">
        <f>IF(N163="sníž. přenesená",J163,0)</f>
        <v>0</v>
      </c>
      <c r="BI163" s="180">
        <f>IF(N163="nulová",J163,0)</f>
        <v>0</v>
      </c>
      <c r="BJ163" s="14" t="s">
        <v>80</v>
      </c>
      <c r="BK163" s="180">
        <f>ROUND(I163*H163,2)</f>
        <v>0</v>
      </c>
      <c r="BL163" s="14" t="s">
        <v>285</v>
      </c>
      <c r="BM163" s="179" t="s">
        <v>1622</v>
      </c>
    </row>
    <row r="164" spans="1:65" s="2" customFormat="1" ht="48.75">
      <c r="A164" s="31"/>
      <c r="B164" s="32"/>
      <c r="C164" s="33"/>
      <c r="D164" s="181" t="s">
        <v>188</v>
      </c>
      <c r="E164" s="33"/>
      <c r="F164" s="182" t="s">
        <v>1501</v>
      </c>
      <c r="G164" s="33"/>
      <c r="H164" s="33"/>
      <c r="I164" s="183"/>
      <c r="J164" s="33"/>
      <c r="K164" s="33"/>
      <c r="L164" s="36"/>
      <c r="M164" s="184"/>
      <c r="N164" s="185"/>
      <c r="O164" s="68"/>
      <c r="P164" s="68"/>
      <c r="Q164" s="68"/>
      <c r="R164" s="68"/>
      <c r="S164" s="68"/>
      <c r="T164" s="69"/>
      <c r="U164" s="31"/>
      <c r="V164" s="31"/>
      <c r="W164" s="31"/>
      <c r="X164" s="31"/>
      <c r="Y164" s="31"/>
      <c r="Z164" s="31"/>
      <c r="AA164" s="31"/>
      <c r="AB164" s="31"/>
      <c r="AC164" s="31"/>
      <c r="AD164" s="31"/>
      <c r="AE164" s="31"/>
      <c r="AT164" s="14" t="s">
        <v>188</v>
      </c>
      <c r="AU164" s="14" t="s">
        <v>80</v>
      </c>
    </row>
    <row r="165" spans="1:65" s="2" customFormat="1" ht="48">
      <c r="A165" s="31"/>
      <c r="B165" s="32"/>
      <c r="C165" s="200" t="s">
        <v>7</v>
      </c>
      <c r="D165" s="200" t="s">
        <v>260</v>
      </c>
      <c r="E165" s="201" t="s">
        <v>1502</v>
      </c>
      <c r="F165" s="202" t="s">
        <v>1503</v>
      </c>
      <c r="G165" s="203" t="s">
        <v>182</v>
      </c>
      <c r="H165" s="204">
        <v>14</v>
      </c>
      <c r="I165" s="205"/>
      <c r="J165" s="206">
        <f>ROUND(I165*H165,2)</f>
        <v>0</v>
      </c>
      <c r="K165" s="202" t="s">
        <v>1</v>
      </c>
      <c r="L165" s="36"/>
      <c r="M165" s="207" t="s">
        <v>1</v>
      </c>
      <c r="N165" s="208" t="s">
        <v>38</v>
      </c>
      <c r="O165" s="68"/>
      <c r="P165" s="177">
        <f>O165*H165</f>
        <v>0</v>
      </c>
      <c r="Q165" s="177">
        <v>0</v>
      </c>
      <c r="R165" s="177">
        <f>Q165*H165</f>
        <v>0</v>
      </c>
      <c r="S165" s="177">
        <v>0</v>
      </c>
      <c r="T165" s="178">
        <f>S165*H165</f>
        <v>0</v>
      </c>
      <c r="U165" s="31"/>
      <c r="V165" s="31"/>
      <c r="W165" s="31"/>
      <c r="X165" s="31"/>
      <c r="Y165" s="31"/>
      <c r="Z165" s="31"/>
      <c r="AA165" s="31"/>
      <c r="AB165" s="31"/>
      <c r="AC165" s="31"/>
      <c r="AD165" s="31"/>
      <c r="AE165" s="31"/>
      <c r="AR165" s="179" t="s">
        <v>285</v>
      </c>
      <c r="AT165" s="179" t="s">
        <v>260</v>
      </c>
      <c r="AU165" s="179" t="s">
        <v>80</v>
      </c>
      <c r="AY165" s="14" t="s">
        <v>185</v>
      </c>
      <c r="BE165" s="180">
        <f>IF(N165="základní",J165,0)</f>
        <v>0</v>
      </c>
      <c r="BF165" s="180">
        <f>IF(N165="snížená",J165,0)</f>
        <v>0</v>
      </c>
      <c r="BG165" s="180">
        <f>IF(N165="zákl. přenesená",J165,0)</f>
        <v>0</v>
      </c>
      <c r="BH165" s="180">
        <f>IF(N165="sníž. přenesená",J165,0)</f>
        <v>0</v>
      </c>
      <c r="BI165" s="180">
        <f>IF(N165="nulová",J165,0)</f>
        <v>0</v>
      </c>
      <c r="BJ165" s="14" t="s">
        <v>80</v>
      </c>
      <c r="BK165" s="180">
        <f>ROUND(I165*H165,2)</f>
        <v>0</v>
      </c>
      <c r="BL165" s="14" t="s">
        <v>285</v>
      </c>
      <c r="BM165" s="179" t="s">
        <v>1623</v>
      </c>
    </row>
    <row r="166" spans="1:65" s="2" customFormat="1" ht="29.25">
      <c r="A166" s="31"/>
      <c r="B166" s="32"/>
      <c r="C166" s="33"/>
      <c r="D166" s="181" t="s">
        <v>188</v>
      </c>
      <c r="E166" s="33"/>
      <c r="F166" s="182" t="s">
        <v>1503</v>
      </c>
      <c r="G166" s="33"/>
      <c r="H166" s="33"/>
      <c r="I166" s="183"/>
      <c r="J166" s="33"/>
      <c r="K166" s="33"/>
      <c r="L166" s="36"/>
      <c r="M166" s="184"/>
      <c r="N166" s="185"/>
      <c r="O166" s="68"/>
      <c r="P166" s="68"/>
      <c r="Q166" s="68"/>
      <c r="R166" s="68"/>
      <c r="S166" s="68"/>
      <c r="T166" s="69"/>
      <c r="U166" s="31"/>
      <c r="V166" s="31"/>
      <c r="W166" s="31"/>
      <c r="X166" s="31"/>
      <c r="Y166" s="31"/>
      <c r="Z166" s="31"/>
      <c r="AA166" s="31"/>
      <c r="AB166" s="31"/>
      <c r="AC166" s="31"/>
      <c r="AD166" s="31"/>
      <c r="AE166" s="31"/>
      <c r="AT166" s="14" t="s">
        <v>188</v>
      </c>
      <c r="AU166" s="14" t="s">
        <v>80</v>
      </c>
    </row>
    <row r="167" spans="1:65" s="2" customFormat="1" ht="36">
      <c r="A167" s="31"/>
      <c r="B167" s="32"/>
      <c r="C167" s="200" t="s">
        <v>270</v>
      </c>
      <c r="D167" s="200" t="s">
        <v>260</v>
      </c>
      <c r="E167" s="201" t="s">
        <v>1624</v>
      </c>
      <c r="F167" s="202" t="s">
        <v>1625</v>
      </c>
      <c r="G167" s="203" t="s">
        <v>305</v>
      </c>
      <c r="H167" s="204">
        <v>7</v>
      </c>
      <c r="I167" s="205"/>
      <c r="J167" s="206">
        <f>ROUND(I167*H167,2)</f>
        <v>0</v>
      </c>
      <c r="K167" s="202" t="s">
        <v>1</v>
      </c>
      <c r="L167" s="36"/>
      <c r="M167" s="207" t="s">
        <v>1</v>
      </c>
      <c r="N167" s="208" t="s">
        <v>38</v>
      </c>
      <c r="O167" s="68"/>
      <c r="P167" s="177">
        <f>O167*H167</f>
        <v>0</v>
      </c>
      <c r="Q167" s="177">
        <v>0</v>
      </c>
      <c r="R167" s="177">
        <f>Q167*H167</f>
        <v>0</v>
      </c>
      <c r="S167" s="177">
        <v>0</v>
      </c>
      <c r="T167" s="178">
        <f>S167*H167</f>
        <v>0</v>
      </c>
      <c r="U167" s="31"/>
      <c r="V167" s="31"/>
      <c r="W167" s="31"/>
      <c r="X167" s="31"/>
      <c r="Y167" s="31"/>
      <c r="Z167" s="31"/>
      <c r="AA167" s="31"/>
      <c r="AB167" s="31"/>
      <c r="AC167" s="31"/>
      <c r="AD167" s="31"/>
      <c r="AE167" s="31"/>
      <c r="AR167" s="179" t="s">
        <v>285</v>
      </c>
      <c r="AT167" s="179" t="s">
        <v>260</v>
      </c>
      <c r="AU167" s="179" t="s">
        <v>80</v>
      </c>
      <c r="AY167" s="14" t="s">
        <v>185</v>
      </c>
      <c r="BE167" s="180">
        <f>IF(N167="základní",J167,0)</f>
        <v>0</v>
      </c>
      <c r="BF167" s="180">
        <f>IF(N167="snížená",J167,0)</f>
        <v>0</v>
      </c>
      <c r="BG167" s="180">
        <f>IF(N167="zákl. přenesená",J167,0)</f>
        <v>0</v>
      </c>
      <c r="BH167" s="180">
        <f>IF(N167="sníž. přenesená",J167,0)</f>
        <v>0</v>
      </c>
      <c r="BI167" s="180">
        <f>IF(N167="nulová",J167,0)</f>
        <v>0</v>
      </c>
      <c r="BJ167" s="14" t="s">
        <v>80</v>
      </c>
      <c r="BK167" s="180">
        <f>ROUND(I167*H167,2)</f>
        <v>0</v>
      </c>
      <c r="BL167" s="14" t="s">
        <v>285</v>
      </c>
      <c r="BM167" s="179" t="s">
        <v>1626</v>
      </c>
    </row>
    <row r="168" spans="1:65" s="2" customFormat="1" ht="19.5">
      <c r="A168" s="31"/>
      <c r="B168" s="32"/>
      <c r="C168" s="33"/>
      <c r="D168" s="181" t="s">
        <v>188</v>
      </c>
      <c r="E168" s="33"/>
      <c r="F168" s="182" t="s">
        <v>1625</v>
      </c>
      <c r="G168" s="33"/>
      <c r="H168" s="33"/>
      <c r="I168" s="183"/>
      <c r="J168" s="33"/>
      <c r="K168" s="33"/>
      <c r="L168" s="36"/>
      <c r="M168" s="184"/>
      <c r="N168" s="185"/>
      <c r="O168" s="68"/>
      <c r="P168" s="68"/>
      <c r="Q168" s="68"/>
      <c r="R168" s="68"/>
      <c r="S168" s="68"/>
      <c r="T168" s="69"/>
      <c r="U168" s="31"/>
      <c r="V168" s="31"/>
      <c r="W168" s="31"/>
      <c r="X168" s="31"/>
      <c r="Y168" s="31"/>
      <c r="Z168" s="31"/>
      <c r="AA168" s="31"/>
      <c r="AB168" s="31"/>
      <c r="AC168" s="31"/>
      <c r="AD168" s="31"/>
      <c r="AE168" s="31"/>
      <c r="AT168" s="14" t="s">
        <v>188</v>
      </c>
      <c r="AU168" s="14" t="s">
        <v>80</v>
      </c>
    </row>
    <row r="169" spans="1:65" s="2" customFormat="1" ht="33" customHeight="1">
      <c r="A169" s="31"/>
      <c r="B169" s="32"/>
      <c r="C169" s="200" t="s">
        <v>278</v>
      </c>
      <c r="D169" s="200" t="s">
        <v>260</v>
      </c>
      <c r="E169" s="201" t="s">
        <v>1627</v>
      </c>
      <c r="F169" s="202" t="s">
        <v>1628</v>
      </c>
      <c r="G169" s="203" t="s">
        <v>305</v>
      </c>
      <c r="H169" s="204">
        <v>350</v>
      </c>
      <c r="I169" s="205"/>
      <c r="J169" s="206">
        <f>ROUND(I169*H169,2)</f>
        <v>0</v>
      </c>
      <c r="K169" s="202" t="s">
        <v>1</v>
      </c>
      <c r="L169" s="36"/>
      <c r="M169" s="207" t="s">
        <v>1</v>
      </c>
      <c r="N169" s="208" t="s">
        <v>38</v>
      </c>
      <c r="O169" s="68"/>
      <c r="P169" s="177">
        <f>O169*H169</f>
        <v>0</v>
      </c>
      <c r="Q169" s="177">
        <v>0</v>
      </c>
      <c r="R169" s="177">
        <f>Q169*H169</f>
        <v>0</v>
      </c>
      <c r="S169" s="177">
        <v>0</v>
      </c>
      <c r="T169" s="178">
        <f>S169*H169</f>
        <v>0</v>
      </c>
      <c r="U169" s="31"/>
      <c r="V169" s="31"/>
      <c r="W169" s="31"/>
      <c r="X169" s="31"/>
      <c r="Y169" s="31"/>
      <c r="Z169" s="31"/>
      <c r="AA169" s="31"/>
      <c r="AB169" s="31"/>
      <c r="AC169" s="31"/>
      <c r="AD169" s="31"/>
      <c r="AE169" s="31"/>
      <c r="AR169" s="179" t="s">
        <v>285</v>
      </c>
      <c r="AT169" s="179" t="s">
        <v>260</v>
      </c>
      <c r="AU169" s="179" t="s">
        <v>80</v>
      </c>
      <c r="AY169" s="14" t="s">
        <v>185</v>
      </c>
      <c r="BE169" s="180">
        <f>IF(N169="základní",J169,0)</f>
        <v>0</v>
      </c>
      <c r="BF169" s="180">
        <f>IF(N169="snížená",J169,0)</f>
        <v>0</v>
      </c>
      <c r="BG169" s="180">
        <f>IF(N169="zákl. přenesená",J169,0)</f>
        <v>0</v>
      </c>
      <c r="BH169" s="180">
        <f>IF(N169="sníž. přenesená",J169,0)</f>
        <v>0</v>
      </c>
      <c r="BI169" s="180">
        <f>IF(N169="nulová",J169,0)</f>
        <v>0</v>
      </c>
      <c r="BJ169" s="14" t="s">
        <v>80</v>
      </c>
      <c r="BK169" s="180">
        <f>ROUND(I169*H169,2)</f>
        <v>0</v>
      </c>
      <c r="BL169" s="14" t="s">
        <v>285</v>
      </c>
      <c r="BM169" s="179" t="s">
        <v>1629</v>
      </c>
    </row>
    <row r="170" spans="1:65" s="2" customFormat="1" ht="19.5">
      <c r="A170" s="31"/>
      <c r="B170" s="32"/>
      <c r="C170" s="33"/>
      <c r="D170" s="181" t="s">
        <v>188</v>
      </c>
      <c r="E170" s="33"/>
      <c r="F170" s="182" t="s">
        <v>1628</v>
      </c>
      <c r="G170" s="33"/>
      <c r="H170" s="33"/>
      <c r="I170" s="183"/>
      <c r="J170" s="33"/>
      <c r="K170" s="33"/>
      <c r="L170" s="36"/>
      <c r="M170" s="184"/>
      <c r="N170" s="185"/>
      <c r="O170" s="68"/>
      <c r="P170" s="68"/>
      <c r="Q170" s="68"/>
      <c r="R170" s="68"/>
      <c r="S170" s="68"/>
      <c r="T170" s="69"/>
      <c r="U170" s="31"/>
      <c r="V170" s="31"/>
      <c r="W170" s="31"/>
      <c r="X170" s="31"/>
      <c r="Y170" s="31"/>
      <c r="Z170" s="31"/>
      <c r="AA170" s="31"/>
      <c r="AB170" s="31"/>
      <c r="AC170" s="31"/>
      <c r="AD170" s="31"/>
      <c r="AE170" s="31"/>
      <c r="AT170" s="14" t="s">
        <v>188</v>
      </c>
      <c r="AU170" s="14" t="s">
        <v>80</v>
      </c>
    </row>
    <row r="171" spans="1:65" s="2" customFormat="1" ht="33" customHeight="1">
      <c r="A171" s="31"/>
      <c r="B171" s="32"/>
      <c r="C171" s="200" t="s">
        <v>282</v>
      </c>
      <c r="D171" s="200" t="s">
        <v>260</v>
      </c>
      <c r="E171" s="201" t="s">
        <v>1630</v>
      </c>
      <c r="F171" s="202" t="s">
        <v>1631</v>
      </c>
      <c r="G171" s="203" t="s">
        <v>305</v>
      </c>
      <c r="H171" s="204">
        <v>1450</v>
      </c>
      <c r="I171" s="205"/>
      <c r="J171" s="206">
        <f>ROUND(I171*H171,2)</f>
        <v>0</v>
      </c>
      <c r="K171" s="202" t="s">
        <v>1</v>
      </c>
      <c r="L171" s="36"/>
      <c r="M171" s="207" t="s">
        <v>1</v>
      </c>
      <c r="N171" s="208" t="s">
        <v>38</v>
      </c>
      <c r="O171" s="68"/>
      <c r="P171" s="177">
        <f>O171*H171</f>
        <v>0</v>
      </c>
      <c r="Q171" s="177">
        <v>0</v>
      </c>
      <c r="R171" s="177">
        <f>Q171*H171</f>
        <v>0</v>
      </c>
      <c r="S171" s="177">
        <v>0</v>
      </c>
      <c r="T171" s="178">
        <f>S171*H171</f>
        <v>0</v>
      </c>
      <c r="U171" s="31"/>
      <c r="V171" s="31"/>
      <c r="W171" s="31"/>
      <c r="X171" s="31"/>
      <c r="Y171" s="31"/>
      <c r="Z171" s="31"/>
      <c r="AA171" s="31"/>
      <c r="AB171" s="31"/>
      <c r="AC171" s="31"/>
      <c r="AD171" s="31"/>
      <c r="AE171" s="31"/>
      <c r="AR171" s="179" t="s">
        <v>285</v>
      </c>
      <c r="AT171" s="179" t="s">
        <v>260</v>
      </c>
      <c r="AU171" s="179" t="s">
        <v>80</v>
      </c>
      <c r="AY171" s="14" t="s">
        <v>185</v>
      </c>
      <c r="BE171" s="180">
        <f>IF(N171="základní",J171,0)</f>
        <v>0</v>
      </c>
      <c r="BF171" s="180">
        <f>IF(N171="snížená",J171,0)</f>
        <v>0</v>
      </c>
      <c r="BG171" s="180">
        <f>IF(N171="zákl. přenesená",J171,0)</f>
        <v>0</v>
      </c>
      <c r="BH171" s="180">
        <f>IF(N171="sníž. přenesená",J171,0)</f>
        <v>0</v>
      </c>
      <c r="BI171" s="180">
        <f>IF(N171="nulová",J171,0)</f>
        <v>0</v>
      </c>
      <c r="BJ171" s="14" t="s">
        <v>80</v>
      </c>
      <c r="BK171" s="180">
        <f>ROUND(I171*H171,2)</f>
        <v>0</v>
      </c>
      <c r="BL171" s="14" t="s">
        <v>285</v>
      </c>
      <c r="BM171" s="179" t="s">
        <v>1632</v>
      </c>
    </row>
    <row r="172" spans="1:65" s="2" customFormat="1" ht="19.5">
      <c r="A172" s="31"/>
      <c r="B172" s="32"/>
      <c r="C172" s="33"/>
      <c r="D172" s="181" t="s">
        <v>188</v>
      </c>
      <c r="E172" s="33"/>
      <c r="F172" s="182" t="s">
        <v>1631</v>
      </c>
      <c r="G172" s="33"/>
      <c r="H172" s="33"/>
      <c r="I172" s="183"/>
      <c r="J172" s="33"/>
      <c r="K172" s="33"/>
      <c r="L172" s="36"/>
      <c r="M172" s="184"/>
      <c r="N172" s="185"/>
      <c r="O172" s="68"/>
      <c r="P172" s="68"/>
      <c r="Q172" s="68"/>
      <c r="R172" s="68"/>
      <c r="S172" s="68"/>
      <c r="T172" s="69"/>
      <c r="U172" s="31"/>
      <c r="V172" s="31"/>
      <c r="W172" s="31"/>
      <c r="X172" s="31"/>
      <c r="Y172" s="31"/>
      <c r="Z172" s="31"/>
      <c r="AA172" s="31"/>
      <c r="AB172" s="31"/>
      <c r="AC172" s="31"/>
      <c r="AD172" s="31"/>
      <c r="AE172" s="31"/>
      <c r="AT172" s="14" t="s">
        <v>188</v>
      </c>
      <c r="AU172" s="14" t="s">
        <v>80</v>
      </c>
    </row>
    <row r="173" spans="1:65" s="2" customFormat="1" ht="66.75" customHeight="1">
      <c r="A173" s="31"/>
      <c r="B173" s="32"/>
      <c r="C173" s="200" t="s">
        <v>292</v>
      </c>
      <c r="D173" s="200" t="s">
        <v>260</v>
      </c>
      <c r="E173" s="201" t="s">
        <v>1513</v>
      </c>
      <c r="F173" s="202" t="s">
        <v>1514</v>
      </c>
      <c r="G173" s="203" t="s">
        <v>182</v>
      </c>
      <c r="H173" s="204">
        <v>58</v>
      </c>
      <c r="I173" s="205"/>
      <c r="J173" s="206">
        <f>ROUND(I173*H173,2)</f>
        <v>0</v>
      </c>
      <c r="K173" s="202" t="s">
        <v>1</v>
      </c>
      <c r="L173" s="36"/>
      <c r="M173" s="207" t="s">
        <v>1</v>
      </c>
      <c r="N173" s="208" t="s">
        <v>38</v>
      </c>
      <c r="O173" s="68"/>
      <c r="P173" s="177">
        <f>O173*H173</f>
        <v>0</v>
      </c>
      <c r="Q173" s="177">
        <v>0</v>
      </c>
      <c r="R173" s="177">
        <f>Q173*H173</f>
        <v>0</v>
      </c>
      <c r="S173" s="177">
        <v>0</v>
      </c>
      <c r="T173" s="178">
        <f>S173*H173</f>
        <v>0</v>
      </c>
      <c r="U173" s="31"/>
      <c r="V173" s="31"/>
      <c r="W173" s="31"/>
      <c r="X173" s="31"/>
      <c r="Y173" s="31"/>
      <c r="Z173" s="31"/>
      <c r="AA173" s="31"/>
      <c r="AB173" s="31"/>
      <c r="AC173" s="31"/>
      <c r="AD173" s="31"/>
      <c r="AE173" s="31"/>
      <c r="AR173" s="179" t="s">
        <v>285</v>
      </c>
      <c r="AT173" s="179" t="s">
        <v>260</v>
      </c>
      <c r="AU173" s="179" t="s">
        <v>80</v>
      </c>
      <c r="AY173" s="14" t="s">
        <v>185</v>
      </c>
      <c r="BE173" s="180">
        <f>IF(N173="základní",J173,0)</f>
        <v>0</v>
      </c>
      <c r="BF173" s="180">
        <f>IF(N173="snížená",J173,0)</f>
        <v>0</v>
      </c>
      <c r="BG173" s="180">
        <f>IF(N173="zákl. přenesená",J173,0)</f>
        <v>0</v>
      </c>
      <c r="BH173" s="180">
        <f>IF(N173="sníž. přenesená",J173,0)</f>
        <v>0</v>
      </c>
      <c r="BI173" s="180">
        <f>IF(N173="nulová",J173,0)</f>
        <v>0</v>
      </c>
      <c r="BJ173" s="14" t="s">
        <v>80</v>
      </c>
      <c r="BK173" s="180">
        <f>ROUND(I173*H173,2)</f>
        <v>0</v>
      </c>
      <c r="BL173" s="14" t="s">
        <v>285</v>
      </c>
      <c r="BM173" s="179" t="s">
        <v>1633</v>
      </c>
    </row>
    <row r="174" spans="1:65" s="2" customFormat="1" ht="48.75">
      <c r="A174" s="31"/>
      <c r="B174" s="32"/>
      <c r="C174" s="33"/>
      <c r="D174" s="181" t="s">
        <v>188</v>
      </c>
      <c r="E174" s="33"/>
      <c r="F174" s="182" t="s">
        <v>1516</v>
      </c>
      <c r="G174" s="33"/>
      <c r="H174" s="33"/>
      <c r="I174" s="183"/>
      <c r="J174" s="33"/>
      <c r="K174" s="33"/>
      <c r="L174" s="36"/>
      <c r="M174" s="184"/>
      <c r="N174" s="185"/>
      <c r="O174" s="68"/>
      <c r="P174" s="68"/>
      <c r="Q174" s="68"/>
      <c r="R174" s="68"/>
      <c r="S174" s="68"/>
      <c r="T174" s="69"/>
      <c r="U174" s="31"/>
      <c r="V174" s="31"/>
      <c r="W174" s="31"/>
      <c r="X174" s="31"/>
      <c r="Y174" s="31"/>
      <c r="Z174" s="31"/>
      <c r="AA174" s="31"/>
      <c r="AB174" s="31"/>
      <c r="AC174" s="31"/>
      <c r="AD174" s="31"/>
      <c r="AE174" s="31"/>
      <c r="AT174" s="14" t="s">
        <v>188</v>
      </c>
      <c r="AU174" s="14" t="s">
        <v>80</v>
      </c>
    </row>
    <row r="175" spans="1:65" s="2" customFormat="1" ht="66.75" customHeight="1">
      <c r="A175" s="31"/>
      <c r="B175" s="32"/>
      <c r="C175" s="200" t="s">
        <v>288</v>
      </c>
      <c r="D175" s="200" t="s">
        <v>260</v>
      </c>
      <c r="E175" s="201" t="s">
        <v>1634</v>
      </c>
      <c r="F175" s="202" t="s">
        <v>1635</v>
      </c>
      <c r="G175" s="203" t="s">
        <v>182</v>
      </c>
      <c r="H175" s="204">
        <v>28</v>
      </c>
      <c r="I175" s="205"/>
      <c r="J175" s="206">
        <f>ROUND(I175*H175,2)</f>
        <v>0</v>
      </c>
      <c r="K175" s="202" t="s">
        <v>1</v>
      </c>
      <c r="L175" s="36"/>
      <c r="M175" s="207" t="s">
        <v>1</v>
      </c>
      <c r="N175" s="208" t="s">
        <v>38</v>
      </c>
      <c r="O175" s="68"/>
      <c r="P175" s="177">
        <f>O175*H175</f>
        <v>0</v>
      </c>
      <c r="Q175" s="177">
        <v>0</v>
      </c>
      <c r="R175" s="177">
        <f>Q175*H175</f>
        <v>0</v>
      </c>
      <c r="S175" s="177">
        <v>0</v>
      </c>
      <c r="T175" s="178">
        <f>S175*H175</f>
        <v>0</v>
      </c>
      <c r="U175" s="31"/>
      <c r="V175" s="31"/>
      <c r="W175" s="31"/>
      <c r="X175" s="31"/>
      <c r="Y175" s="31"/>
      <c r="Z175" s="31"/>
      <c r="AA175" s="31"/>
      <c r="AB175" s="31"/>
      <c r="AC175" s="31"/>
      <c r="AD175" s="31"/>
      <c r="AE175" s="31"/>
      <c r="AR175" s="179" t="s">
        <v>285</v>
      </c>
      <c r="AT175" s="179" t="s">
        <v>260</v>
      </c>
      <c r="AU175" s="179" t="s">
        <v>80</v>
      </c>
      <c r="AY175" s="14" t="s">
        <v>185</v>
      </c>
      <c r="BE175" s="180">
        <f>IF(N175="základní",J175,0)</f>
        <v>0</v>
      </c>
      <c r="BF175" s="180">
        <f>IF(N175="snížená",J175,0)</f>
        <v>0</v>
      </c>
      <c r="BG175" s="180">
        <f>IF(N175="zákl. přenesená",J175,0)</f>
        <v>0</v>
      </c>
      <c r="BH175" s="180">
        <f>IF(N175="sníž. přenesená",J175,0)</f>
        <v>0</v>
      </c>
      <c r="BI175" s="180">
        <f>IF(N175="nulová",J175,0)</f>
        <v>0</v>
      </c>
      <c r="BJ175" s="14" t="s">
        <v>80</v>
      </c>
      <c r="BK175" s="180">
        <f>ROUND(I175*H175,2)</f>
        <v>0</v>
      </c>
      <c r="BL175" s="14" t="s">
        <v>285</v>
      </c>
      <c r="BM175" s="179" t="s">
        <v>1636</v>
      </c>
    </row>
    <row r="176" spans="1:65" s="2" customFormat="1" ht="48.75">
      <c r="A176" s="31"/>
      <c r="B176" s="32"/>
      <c r="C176" s="33"/>
      <c r="D176" s="181" t="s">
        <v>188</v>
      </c>
      <c r="E176" s="33"/>
      <c r="F176" s="182" t="s">
        <v>1637</v>
      </c>
      <c r="G176" s="33"/>
      <c r="H176" s="33"/>
      <c r="I176" s="183"/>
      <c r="J176" s="33"/>
      <c r="K176" s="33"/>
      <c r="L176" s="36"/>
      <c r="M176" s="184"/>
      <c r="N176" s="185"/>
      <c r="O176" s="68"/>
      <c r="P176" s="68"/>
      <c r="Q176" s="68"/>
      <c r="R176" s="68"/>
      <c r="S176" s="68"/>
      <c r="T176" s="69"/>
      <c r="U176" s="31"/>
      <c r="V176" s="31"/>
      <c r="W176" s="31"/>
      <c r="X176" s="31"/>
      <c r="Y176" s="31"/>
      <c r="Z176" s="31"/>
      <c r="AA176" s="31"/>
      <c r="AB176" s="31"/>
      <c r="AC176" s="31"/>
      <c r="AD176" s="31"/>
      <c r="AE176" s="31"/>
      <c r="AT176" s="14" t="s">
        <v>188</v>
      </c>
      <c r="AU176" s="14" t="s">
        <v>80</v>
      </c>
    </row>
    <row r="177" spans="1:65" s="2" customFormat="1" ht="24">
      <c r="A177" s="31"/>
      <c r="B177" s="32"/>
      <c r="C177" s="200" t="s">
        <v>297</v>
      </c>
      <c r="D177" s="200" t="s">
        <v>260</v>
      </c>
      <c r="E177" s="201" t="s">
        <v>1638</v>
      </c>
      <c r="F177" s="202" t="s">
        <v>1639</v>
      </c>
      <c r="G177" s="203" t="s">
        <v>182</v>
      </c>
      <c r="H177" s="204">
        <v>16</v>
      </c>
      <c r="I177" s="205"/>
      <c r="J177" s="206">
        <f>ROUND(I177*H177,2)</f>
        <v>0</v>
      </c>
      <c r="K177" s="202" t="s">
        <v>183</v>
      </c>
      <c r="L177" s="36"/>
      <c r="M177" s="207" t="s">
        <v>1</v>
      </c>
      <c r="N177" s="208" t="s">
        <v>38</v>
      </c>
      <c r="O177" s="68"/>
      <c r="P177" s="177">
        <f>O177*H177</f>
        <v>0</v>
      </c>
      <c r="Q177" s="177">
        <v>0</v>
      </c>
      <c r="R177" s="177">
        <f>Q177*H177</f>
        <v>0</v>
      </c>
      <c r="S177" s="177">
        <v>0</v>
      </c>
      <c r="T177" s="178">
        <f>S177*H177</f>
        <v>0</v>
      </c>
      <c r="U177" s="31"/>
      <c r="V177" s="31"/>
      <c r="W177" s="31"/>
      <c r="X177" s="31"/>
      <c r="Y177" s="31"/>
      <c r="Z177" s="31"/>
      <c r="AA177" s="31"/>
      <c r="AB177" s="31"/>
      <c r="AC177" s="31"/>
      <c r="AD177" s="31"/>
      <c r="AE177" s="31"/>
      <c r="AR177" s="179" t="s">
        <v>285</v>
      </c>
      <c r="AT177" s="179" t="s">
        <v>260</v>
      </c>
      <c r="AU177" s="179" t="s">
        <v>80</v>
      </c>
      <c r="AY177" s="14" t="s">
        <v>185</v>
      </c>
      <c r="BE177" s="180">
        <f>IF(N177="základní",J177,0)</f>
        <v>0</v>
      </c>
      <c r="BF177" s="180">
        <f>IF(N177="snížená",J177,0)</f>
        <v>0</v>
      </c>
      <c r="BG177" s="180">
        <f>IF(N177="zákl. přenesená",J177,0)</f>
        <v>0</v>
      </c>
      <c r="BH177" s="180">
        <f>IF(N177="sníž. přenesená",J177,0)</f>
        <v>0</v>
      </c>
      <c r="BI177" s="180">
        <f>IF(N177="nulová",J177,0)</f>
        <v>0</v>
      </c>
      <c r="BJ177" s="14" t="s">
        <v>80</v>
      </c>
      <c r="BK177" s="180">
        <f>ROUND(I177*H177,2)</f>
        <v>0</v>
      </c>
      <c r="BL177" s="14" t="s">
        <v>285</v>
      </c>
      <c r="BM177" s="179" t="s">
        <v>1640</v>
      </c>
    </row>
    <row r="178" spans="1:65" s="2" customFormat="1" ht="29.25">
      <c r="A178" s="31"/>
      <c r="B178" s="32"/>
      <c r="C178" s="33"/>
      <c r="D178" s="181" t="s">
        <v>188</v>
      </c>
      <c r="E178" s="33"/>
      <c r="F178" s="182" t="s">
        <v>1641</v>
      </c>
      <c r="G178" s="33"/>
      <c r="H178" s="33"/>
      <c r="I178" s="183"/>
      <c r="J178" s="33"/>
      <c r="K178" s="33"/>
      <c r="L178" s="36"/>
      <c r="M178" s="184"/>
      <c r="N178" s="185"/>
      <c r="O178" s="68"/>
      <c r="P178" s="68"/>
      <c r="Q178" s="68"/>
      <c r="R178" s="68"/>
      <c r="S178" s="68"/>
      <c r="T178" s="69"/>
      <c r="U178" s="31"/>
      <c r="V178" s="31"/>
      <c r="W178" s="31"/>
      <c r="X178" s="31"/>
      <c r="Y178" s="31"/>
      <c r="Z178" s="31"/>
      <c r="AA178" s="31"/>
      <c r="AB178" s="31"/>
      <c r="AC178" s="31"/>
      <c r="AD178" s="31"/>
      <c r="AE178" s="31"/>
      <c r="AT178" s="14" t="s">
        <v>188</v>
      </c>
      <c r="AU178" s="14" t="s">
        <v>80</v>
      </c>
    </row>
    <row r="179" spans="1:65" s="2" customFormat="1" ht="60">
      <c r="A179" s="31"/>
      <c r="B179" s="32"/>
      <c r="C179" s="200" t="s">
        <v>302</v>
      </c>
      <c r="D179" s="200" t="s">
        <v>260</v>
      </c>
      <c r="E179" s="201" t="s">
        <v>1642</v>
      </c>
      <c r="F179" s="202" t="s">
        <v>1643</v>
      </c>
      <c r="G179" s="203" t="s">
        <v>182</v>
      </c>
      <c r="H179" s="204">
        <v>11</v>
      </c>
      <c r="I179" s="205"/>
      <c r="J179" s="206">
        <f>ROUND(I179*H179,2)</f>
        <v>0</v>
      </c>
      <c r="K179" s="202" t="s">
        <v>1</v>
      </c>
      <c r="L179" s="36"/>
      <c r="M179" s="207" t="s">
        <v>1</v>
      </c>
      <c r="N179" s="208" t="s">
        <v>38</v>
      </c>
      <c r="O179" s="68"/>
      <c r="P179" s="177">
        <f>O179*H179</f>
        <v>0</v>
      </c>
      <c r="Q179" s="177">
        <v>0</v>
      </c>
      <c r="R179" s="177">
        <f>Q179*H179</f>
        <v>0</v>
      </c>
      <c r="S179" s="177">
        <v>0</v>
      </c>
      <c r="T179" s="178">
        <f>S179*H179</f>
        <v>0</v>
      </c>
      <c r="U179" s="31"/>
      <c r="V179" s="31"/>
      <c r="W179" s="31"/>
      <c r="X179" s="31"/>
      <c r="Y179" s="31"/>
      <c r="Z179" s="31"/>
      <c r="AA179" s="31"/>
      <c r="AB179" s="31"/>
      <c r="AC179" s="31"/>
      <c r="AD179" s="31"/>
      <c r="AE179" s="31"/>
      <c r="AR179" s="179" t="s">
        <v>285</v>
      </c>
      <c r="AT179" s="179" t="s">
        <v>260</v>
      </c>
      <c r="AU179" s="179" t="s">
        <v>80</v>
      </c>
      <c r="AY179" s="14" t="s">
        <v>185</v>
      </c>
      <c r="BE179" s="180">
        <f>IF(N179="základní",J179,0)</f>
        <v>0</v>
      </c>
      <c r="BF179" s="180">
        <f>IF(N179="snížená",J179,0)</f>
        <v>0</v>
      </c>
      <c r="BG179" s="180">
        <f>IF(N179="zákl. přenesená",J179,0)</f>
        <v>0</v>
      </c>
      <c r="BH179" s="180">
        <f>IF(N179="sníž. přenesená",J179,0)</f>
        <v>0</v>
      </c>
      <c r="BI179" s="180">
        <f>IF(N179="nulová",J179,0)</f>
        <v>0</v>
      </c>
      <c r="BJ179" s="14" t="s">
        <v>80</v>
      </c>
      <c r="BK179" s="180">
        <f>ROUND(I179*H179,2)</f>
        <v>0</v>
      </c>
      <c r="BL179" s="14" t="s">
        <v>285</v>
      </c>
      <c r="BM179" s="179" t="s">
        <v>1644</v>
      </c>
    </row>
    <row r="180" spans="1:65" s="2" customFormat="1" ht="39">
      <c r="A180" s="31"/>
      <c r="B180" s="32"/>
      <c r="C180" s="33"/>
      <c r="D180" s="181" t="s">
        <v>188</v>
      </c>
      <c r="E180" s="33"/>
      <c r="F180" s="182" t="s">
        <v>1643</v>
      </c>
      <c r="G180" s="33"/>
      <c r="H180" s="33"/>
      <c r="I180" s="183"/>
      <c r="J180" s="33"/>
      <c r="K180" s="33"/>
      <c r="L180" s="36"/>
      <c r="M180" s="184"/>
      <c r="N180" s="185"/>
      <c r="O180" s="68"/>
      <c r="P180" s="68"/>
      <c r="Q180" s="68"/>
      <c r="R180" s="68"/>
      <c r="S180" s="68"/>
      <c r="T180" s="69"/>
      <c r="U180" s="31"/>
      <c r="V180" s="31"/>
      <c r="W180" s="31"/>
      <c r="X180" s="31"/>
      <c r="Y180" s="31"/>
      <c r="Z180" s="31"/>
      <c r="AA180" s="31"/>
      <c r="AB180" s="31"/>
      <c r="AC180" s="31"/>
      <c r="AD180" s="31"/>
      <c r="AE180" s="31"/>
      <c r="AT180" s="14" t="s">
        <v>188</v>
      </c>
      <c r="AU180" s="14" t="s">
        <v>80</v>
      </c>
    </row>
    <row r="181" spans="1:65" s="2" customFormat="1" ht="44.25" customHeight="1">
      <c r="A181" s="31"/>
      <c r="B181" s="32"/>
      <c r="C181" s="200" t="s">
        <v>307</v>
      </c>
      <c r="D181" s="200" t="s">
        <v>260</v>
      </c>
      <c r="E181" s="201" t="s">
        <v>1645</v>
      </c>
      <c r="F181" s="202" t="s">
        <v>1646</v>
      </c>
      <c r="G181" s="203" t="s">
        <v>182</v>
      </c>
      <c r="H181" s="204">
        <v>11</v>
      </c>
      <c r="I181" s="205"/>
      <c r="J181" s="206">
        <f>ROUND(I181*H181,2)</f>
        <v>0</v>
      </c>
      <c r="K181" s="202" t="s">
        <v>1</v>
      </c>
      <c r="L181" s="36"/>
      <c r="M181" s="207" t="s">
        <v>1</v>
      </c>
      <c r="N181" s="208" t="s">
        <v>38</v>
      </c>
      <c r="O181" s="68"/>
      <c r="P181" s="177">
        <f>O181*H181</f>
        <v>0</v>
      </c>
      <c r="Q181" s="177">
        <v>0</v>
      </c>
      <c r="R181" s="177">
        <f>Q181*H181</f>
        <v>0</v>
      </c>
      <c r="S181" s="177">
        <v>0</v>
      </c>
      <c r="T181" s="178">
        <f>S181*H181</f>
        <v>0</v>
      </c>
      <c r="U181" s="31"/>
      <c r="V181" s="31"/>
      <c r="W181" s="31"/>
      <c r="X181" s="31"/>
      <c r="Y181" s="31"/>
      <c r="Z181" s="31"/>
      <c r="AA181" s="31"/>
      <c r="AB181" s="31"/>
      <c r="AC181" s="31"/>
      <c r="AD181" s="31"/>
      <c r="AE181" s="31"/>
      <c r="AR181" s="179" t="s">
        <v>285</v>
      </c>
      <c r="AT181" s="179" t="s">
        <v>260</v>
      </c>
      <c r="AU181" s="179" t="s">
        <v>80</v>
      </c>
      <c r="AY181" s="14" t="s">
        <v>185</v>
      </c>
      <c r="BE181" s="180">
        <f>IF(N181="základní",J181,0)</f>
        <v>0</v>
      </c>
      <c r="BF181" s="180">
        <f>IF(N181="snížená",J181,0)</f>
        <v>0</v>
      </c>
      <c r="BG181" s="180">
        <f>IF(N181="zákl. přenesená",J181,0)</f>
        <v>0</v>
      </c>
      <c r="BH181" s="180">
        <f>IF(N181="sníž. přenesená",J181,0)</f>
        <v>0</v>
      </c>
      <c r="BI181" s="180">
        <f>IF(N181="nulová",J181,0)</f>
        <v>0</v>
      </c>
      <c r="BJ181" s="14" t="s">
        <v>80</v>
      </c>
      <c r="BK181" s="180">
        <f>ROUND(I181*H181,2)</f>
        <v>0</v>
      </c>
      <c r="BL181" s="14" t="s">
        <v>285</v>
      </c>
      <c r="BM181" s="179" t="s">
        <v>1647</v>
      </c>
    </row>
    <row r="182" spans="1:65" s="2" customFormat="1" ht="29.25">
      <c r="A182" s="31"/>
      <c r="B182" s="32"/>
      <c r="C182" s="33"/>
      <c r="D182" s="181" t="s">
        <v>188</v>
      </c>
      <c r="E182" s="33"/>
      <c r="F182" s="182" t="s">
        <v>1646</v>
      </c>
      <c r="G182" s="33"/>
      <c r="H182" s="33"/>
      <c r="I182" s="183"/>
      <c r="J182" s="33"/>
      <c r="K182" s="33"/>
      <c r="L182" s="36"/>
      <c r="M182" s="184"/>
      <c r="N182" s="185"/>
      <c r="O182" s="68"/>
      <c r="P182" s="68"/>
      <c r="Q182" s="68"/>
      <c r="R182" s="68"/>
      <c r="S182" s="68"/>
      <c r="T182" s="69"/>
      <c r="U182" s="31"/>
      <c r="V182" s="31"/>
      <c r="W182" s="31"/>
      <c r="X182" s="31"/>
      <c r="Y182" s="31"/>
      <c r="Z182" s="31"/>
      <c r="AA182" s="31"/>
      <c r="AB182" s="31"/>
      <c r="AC182" s="31"/>
      <c r="AD182" s="31"/>
      <c r="AE182" s="31"/>
      <c r="AT182" s="14" t="s">
        <v>188</v>
      </c>
      <c r="AU182" s="14" t="s">
        <v>80</v>
      </c>
    </row>
    <row r="183" spans="1:65" s="2" customFormat="1" ht="44.25" customHeight="1">
      <c r="A183" s="31"/>
      <c r="B183" s="32"/>
      <c r="C183" s="200" t="s">
        <v>311</v>
      </c>
      <c r="D183" s="200" t="s">
        <v>260</v>
      </c>
      <c r="E183" s="201" t="s">
        <v>1648</v>
      </c>
      <c r="F183" s="202" t="s">
        <v>1649</v>
      </c>
      <c r="G183" s="203" t="s">
        <v>182</v>
      </c>
      <c r="H183" s="204">
        <v>28</v>
      </c>
      <c r="I183" s="205"/>
      <c r="J183" s="206">
        <f>ROUND(I183*H183,2)</f>
        <v>0</v>
      </c>
      <c r="K183" s="202" t="s">
        <v>1</v>
      </c>
      <c r="L183" s="36"/>
      <c r="M183" s="207" t="s">
        <v>1</v>
      </c>
      <c r="N183" s="208" t="s">
        <v>38</v>
      </c>
      <c r="O183" s="68"/>
      <c r="P183" s="177">
        <f>O183*H183</f>
        <v>0</v>
      </c>
      <c r="Q183" s="177">
        <v>0</v>
      </c>
      <c r="R183" s="177">
        <f>Q183*H183</f>
        <v>0</v>
      </c>
      <c r="S183" s="177">
        <v>0</v>
      </c>
      <c r="T183" s="178">
        <f>S183*H183</f>
        <v>0</v>
      </c>
      <c r="U183" s="31"/>
      <c r="V183" s="31"/>
      <c r="W183" s="31"/>
      <c r="X183" s="31"/>
      <c r="Y183" s="31"/>
      <c r="Z183" s="31"/>
      <c r="AA183" s="31"/>
      <c r="AB183" s="31"/>
      <c r="AC183" s="31"/>
      <c r="AD183" s="31"/>
      <c r="AE183" s="31"/>
      <c r="AR183" s="179" t="s">
        <v>285</v>
      </c>
      <c r="AT183" s="179" t="s">
        <v>260</v>
      </c>
      <c r="AU183" s="179" t="s">
        <v>80</v>
      </c>
      <c r="AY183" s="14" t="s">
        <v>185</v>
      </c>
      <c r="BE183" s="180">
        <f>IF(N183="základní",J183,0)</f>
        <v>0</v>
      </c>
      <c r="BF183" s="180">
        <f>IF(N183="snížená",J183,0)</f>
        <v>0</v>
      </c>
      <c r="BG183" s="180">
        <f>IF(N183="zákl. přenesená",J183,0)</f>
        <v>0</v>
      </c>
      <c r="BH183" s="180">
        <f>IF(N183="sníž. přenesená",J183,0)</f>
        <v>0</v>
      </c>
      <c r="BI183" s="180">
        <f>IF(N183="nulová",J183,0)</f>
        <v>0</v>
      </c>
      <c r="BJ183" s="14" t="s">
        <v>80</v>
      </c>
      <c r="BK183" s="180">
        <f>ROUND(I183*H183,2)</f>
        <v>0</v>
      </c>
      <c r="BL183" s="14" t="s">
        <v>285</v>
      </c>
      <c r="BM183" s="179" t="s">
        <v>1650</v>
      </c>
    </row>
    <row r="184" spans="1:65" s="2" customFormat="1" ht="29.25">
      <c r="A184" s="31"/>
      <c r="B184" s="32"/>
      <c r="C184" s="33"/>
      <c r="D184" s="181" t="s">
        <v>188</v>
      </c>
      <c r="E184" s="33"/>
      <c r="F184" s="182" t="s">
        <v>1649</v>
      </c>
      <c r="G184" s="33"/>
      <c r="H184" s="33"/>
      <c r="I184" s="183"/>
      <c r="J184" s="33"/>
      <c r="K184" s="33"/>
      <c r="L184" s="36"/>
      <c r="M184" s="184"/>
      <c r="N184" s="185"/>
      <c r="O184" s="68"/>
      <c r="P184" s="68"/>
      <c r="Q184" s="68"/>
      <c r="R184" s="68"/>
      <c r="S184" s="68"/>
      <c r="T184" s="69"/>
      <c r="U184" s="31"/>
      <c r="V184" s="31"/>
      <c r="W184" s="31"/>
      <c r="X184" s="31"/>
      <c r="Y184" s="31"/>
      <c r="Z184" s="31"/>
      <c r="AA184" s="31"/>
      <c r="AB184" s="31"/>
      <c r="AC184" s="31"/>
      <c r="AD184" s="31"/>
      <c r="AE184" s="31"/>
      <c r="AT184" s="14" t="s">
        <v>188</v>
      </c>
      <c r="AU184" s="14" t="s">
        <v>80</v>
      </c>
    </row>
    <row r="185" spans="1:65" s="2" customFormat="1" ht="24">
      <c r="A185" s="31"/>
      <c r="B185" s="32"/>
      <c r="C185" s="200" t="s">
        <v>316</v>
      </c>
      <c r="D185" s="200" t="s">
        <v>260</v>
      </c>
      <c r="E185" s="201" t="s">
        <v>1651</v>
      </c>
      <c r="F185" s="202" t="s">
        <v>1652</v>
      </c>
      <c r="G185" s="203" t="s">
        <v>182</v>
      </c>
      <c r="H185" s="204">
        <v>4</v>
      </c>
      <c r="I185" s="205"/>
      <c r="J185" s="206">
        <f>ROUND(I185*H185,2)</f>
        <v>0</v>
      </c>
      <c r="K185" s="202" t="s">
        <v>183</v>
      </c>
      <c r="L185" s="36"/>
      <c r="M185" s="207" t="s">
        <v>1</v>
      </c>
      <c r="N185" s="208" t="s">
        <v>38</v>
      </c>
      <c r="O185" s="68"/>
      <c r="P185" s="177">
        <f>O185*H185</f>
        <v>0</v>
      </c>
      <c r="Q185" s="177">
        <v>0</v>
      </c>
      <c r="R185" s="177">
        <f>Q185*H185</f>
        <v>0</v>
      </c>
      <c r="S185" s="177">
        <v>0</v>
      </c>
      <c r="T185" s="178">
        <f>S185*H185</f>
        <v>0</v>
      </c>
      <c r="U185" s="31"/>
      <c r="V185" s="31"/>
      <c r="W185" s="31"/>
      <c r="X185" s="31"/>
      <c r="Y185" s="31"/>
      <c r="Z185" s="31"/>
      <c r="AA185" s="31"/>
      <c r="AB185" s="31"/>
      <c r="AC185" s="31"/>
      <c r="AD185" s="31"/>
      <c r="AE185" s="31"/>
      <c r="AR185" s="179" t="s">
        <v>285</v>
      </c>
      <c r="AT185" s="179" t="s">
        <v>260</v>
      </c>
      <c r="AU185" s="179" t="s">
        <v>80</v>
      </c>
      <c r="AY185" s="14" t="s">
        <v>185</v>
      </c>
      <c r="BE185" s="180">
        <f>IF(N185="základní",J185,0)</f>
        <v>0</v>
      </c>
      <c r="BF185" s="180">
        <f>IF(N185="snížená",J185,0)</f>
        <v>0</v>
      </c>
      <c r="BG185" s="180">
        <f>IF(N185="zákl. přenesená",J185,0)</f>
        <v>0</v>
      </c>
      <c r="BH185" s="180">
        <f>IF(N185="sníž. přenesená",J185,0)</f>
        <v>0</v>
      </c>
      <c r="BI185" s="180">
        <f>IF(N185="nulová",J185,0)</f>
        <v>0</v>
      </c>
      <c r="BJ185" s="14" t="s">
        <v>80</v>
      </c>
      <c r="BK185" s="180">
        <f>ROUND(I185*H185,2)</f>
        <v>0</v>
      </c>
      <c r="BL185" s="14" t="s">
        <v>285</v>
      </c>
      <c r="BM185" s="179" t="s">
        <v>1653</v>
      </c>
    </row>
    <row r="186" spans="1:65" s="2" customFormat="1" ht="29.25">
      <c r="A186" s="31"/>
      <c r="B186" s="32"/>
      <c r="C186" s="33"/>
      <c r="D186" s="181" t="s">
        <v>188</v>
      </c>
      <c r="E186" s="33"/>
      <c r="F186" s="182" t="s">
        <v>1654</v>
      </c>
      <c r="G186" s="33"/>
      <c r="H186" s="33"/>
      <c r="I186" s="183"/>
      <c r="J186" s="33"/>
      <c r="K186" s="33"/>
      <c r="L186" s="36"/>
      <c r="M186" s="184"/>
      <c r="N186" s="185"/>
      <c r="O186" s="68"/>
      <c r="P186" s="68"/>
      <c r="Q186" s="68"/>
      <c r="R186" s="68"/>
      <c r="S186" s="68"/>
      <c r="T186" s="69"/>
      <c r="U186" s="31"/>
      <c r="V186" s="31"/>
      <c r="W186" s="31"/>
      <c r="X186" s="31"/>
      <c r="Y186" s="31"/>
      <c r="Z186" s="31"/>
      <c r="AA186" s="31"/>
      <c r="AB186" s="31"/>
      <c r="AC186" s="31"/>
      <c r="AD186" s="31"/>
      <c r="AE186" s="31"/>
      <c r="AT186" s="14" t="s">
        <v>188</v>
      </c>
      <c r="AU186" s="14" t="s">
        <v>80</v>
      </c>
    </row>
    <row r="187" spans="1:65" s="2" customFormat="1" ht="36">
      <c r="A187" s="31"/>
      <c r="B187" s="32"/>
      <c r="C187" s="200" t="s">
        <v>321</v>
      </c>
      <c r="D187" s="200" t="s">
        <v>260</v>
      </c>
      <c r="E187" s="201" t="s">
        <v>1655</v>
      </c>
      <c r="F187" s="202" t="s">
        <v>1656</v>
      </c>
      <c r="G187" s="203" t="s">
        <v>182</v>
      </c>
      <c r="H187" s="204">
        <v>7</v>
      </c>
      <c r="I187" s="205"/>
      <c r="J187" s="206">
        <f>ROUND(I187*H187,2)</f>
        <v>0</v>
      </c>
      <c r="K187" s="202" t="s">
        <v>1</v>
      </c>
      <c r="L187" s="36"/>
      <c r="M187" s="207" t="s">
        <v>1</v>
      </c>
      <c r="N187" s="208" t="s">
        <v>38</v>
      </c>
      <c r="O187" s="68"/>
      <c r="P187" s="177">
        <f>O187*H187</f>
        <v>0</v>
      </c>
      <c r="Q187" s="177">
        <v>0</v>
      </c>
      <c r="R187" s="177">
        <f>Q187*H187</f>
        <v>0</v>
      </c>
      <c r="S187" s="177">
        <v>0</v>
      </c>
      <c r="T187" s="178">
        <f>S187*H187</f>
        <v>0</v>
      </c>
      <c r="U187" s="31"/>
      <c r="V187" s="31"/>
      <c r="W187" s="31"/>
      <c r="X187" s="31"/>
      <c r="Y187" s="31"/>
      <c r="Z187" s="31"/>
      <c r="AA187" s="31"/>
      <c r="AB187" s="31"/>
      <c r="AC187" s="31"/>
      <c r="AD187" s="31"/>
      <c r="AE187" s="31"/>
      <c r="AR187" s="179" t="s">
        <v>285</v>
      </c>
      <c r="AT187" s="179" t="s">
        <v>260</v>
      </c>
      <c r="AU187" s="179" t="s">
        <v>80</v>
      </c>
      <c r="AY187" s="14" t="s">
        <v>185</v>
      </c>
      <c r="BE187" s="180">
        <f>IF(N187="základní",J187,0)</f>
        <v>0</v>
      </c>
      <c r="BF187" s="180">
        <f>IF(N187="snížená",J187,0)</f>
        <v>0</v>
      </c>
      <c r="BG187" s="180">
        <f>IF(N187="zákl. přenesená",J187,0)</f>
        <v>0</v>
      </c>
      <c r="BH187" s="180">
        <f>IF(N187="sníž. přenesená",J187,0)</f>
        <v>0</v>
      </c>
      <c r="BI187" s="180">
        <f>IF(N187="nulová",J187,0)</f>
        <v>0</v>
      </c>
      <c r="BJ187" s="14" t="s">
        <v>80</v>
      </c>
      <c r="BK187" s="180">
        <f>ROUND(I187*H187,2)</f>
        <v>0</v>
      </c>
      <c r="BL187" s="14" t="s">
        <v>285</v>
      </c>
      <c r="BM187" s="179" t="s">
        <v>1657</v>
      </c>
    </row>
    <row r="188" spans="1:65" s="2" customFormat="1" ht="29.25">
      <c r="A188" s="31"/>
      <c r="B188" s="32"/>
      <c r="C188" s="33"/>
      <c r="D188" s="181" t="s">
        <v>188</v>
      </c>
      <c r="E188" s="33"/>
      <c r="F188" s="182" t="s">
        <v>1656</v>
      </c>
      <c r="G188" s="33"/>
      <c r="H188" s="33"/>
      <c r="I188" s="183"/>
      <c r="J188" s="33"/>
      <c r="K188" s="33"/>
      <c r="L188" s="36"/>
      <c r="M188" s="184"/>
      <c r="N188" s="185"/>
      <c r="O188" s="68"/>
      <c r="P188" s="68"/>
      <c r="Q188" s="68"/>
      <c r="R188" s="68"/>
      <c r="S188" s="68"/>
      <c r="T188" s="69"/>
      <c r="U188" s="31"/>
      <c r="V188" s="31"/>
      <c r="W188" s="31"/>
      <c r="X188" s="31"/>
      <c r="Y188" s="31"/>
      <c r="Z188" s="31"/>
      <c r="AA188" s="31"/>
      <c r="AB188" s="31"/>
      <c r="AC188" s="31"/>
      <c r="AD188" s="31"/>
      <c r="AE188" s="31"/>
      <c r="AT188" s="14" t="s">
        <v>188</v>
      </c>
      <c r="AU188" s="14" t="s">
        <v>80</v>
      </c>
    </row>
    <row r="189" spans="1:65" s="2" customFormat="1" ht="36">
      <c r="A189" s="31"/>
      <c r="B189" s="32"/>
      <c r="C189" s="200" t="s">
        <v>325</v>
      </c>
      <c r="D189" s="200" t="s">
        <v>260</v>
      </c>
      <c r="E189" s="201" t="s">
        <v>1658</v>
      </c>
      <c r="F189" s="202" t="s">
        <v>1659</v>
      </c>
      <c r="G189" s="203" t="s">
        <v>182</v>
      </c>
      <c r="H189" s="204">
        <v>11</v>
      </c>
      <c r="I189" s="205"/>
      <c r="J189" s="206">
        <f>ROUND(I189*H189,2)</f>
        <v>0</v>
      </c>
      <c r="K189" s="202" t="s">
        <v>1</v>
      </c>
      <c r="L189" s="36"/>
      <c r="M189" s="207" t="s">
        <v>1</v>
      </c>
      <c r="N189" s="208" t="s">
        <v>38</v>
      </c>
      <c r="O189" s="68"/>
      <c r="P189" s="177">
        <f>O189*H189</f>
        <v>0</v>
      </c>
      <c r="Q189" s="177">
        <v>0</v>
      </c>
      <c r="R189" s="177">
        <f>Q189*H189</f>
        <v>0</v>
      </c>
      <c r="S189" s="177">
        <v>0</v>
      </c>
      <c r="T189" s="178">
        <f>S189*H189</f>
        <v>0</v>
      </c>
      <c r="U189" s="31"/>
      <c r="V189" s="31"/>
      <c r="W189" s="31"/>
      <c r="X189" s="31"/>
      <c r="Y189" s="31"/>
      <c r="Z189" s="31"/>
      <c r="AA189" s="31"/>
      <c r="AB189" s="31"/>
      <c r="AC189" s="31"/>
      <c r="AD189" s="31"/>
      <c r="AE189" s="31"/>
      <c r="AR189" s="179" t="s">
        <v>285</v>
      </c>
      <c r="AT189" s="179" t="s">
        <v>260</v>
      </c>
      <c r="AU189" s="179" t="s">
        <v>80</v>
      </c>
      <c r="AY189" s="14" t="s">
        <v>185</v>
      </c>
      <c r="BE189" s="180">
        <f>IF(N189="základní",J189,0)</f>
        <v>0</v>
      </c>
      <c r="BF189" s="180">
        <f>IF(N189="snížená",J189,0)</f>
        <v>0</v>
      </c>
      <c r="BG189" s="180">
        <f>IF(N189="zákl. přenesená",J189,0)</f>
        <v>0</v>
      </c>
      <c r="BH189" s="180">
        <f>IF(N189="sníž. přenesená",J189,0)</f>
        <v>0</v>
      </c>
      <c r="BI189" s="180">
        <f>IF(N189="nulová",J189,0)</f>
        <v>0</v>
      </c>
      <c r="BJ189" s="14" t="s">
        <v>80</v>
      </c>
      <c r="BK189" s="180">
        <f>ROUND(I189*H189,2)</f>
        <v>0</v>
      </c>
      <c r="BL189" s="14" t="s">
        <v>285</v>
      </c>
      <c r="BM189" s="179" t="s">
        <v>1660</v>
      </c>
    </row>
    <row r="190" spans="1:65" s="2" customFormat="1" ht="19.5">
      <c r="A190" s="31"/>
      <c r="B190" s="32"/>
      <c r="C190" s="33"/>
      <c r="D190" s="181" t="s">
        <v>188</v>
      </c>
      <c r="E190" s="33"/>
      <c r="F190" s="182" t="s">
        <v>1659</v>
      </c>
      <c r="G190" s="33"/>
      <c r="H190" s="33"/>
      <c r="I190" s="183"/>
      <c r="J190" s="33"/>
      <c r="K190" s="33"/>
      <c r="L190" s="36"/>
      <c r="M190" s="184"/>
      <c r="N190" s="185"/>
      <c r="O190" s="68"/>
      <c r="P190" s="68"/>
      <c r="Q190" s="68"/>
      <c r="R190" s="68"/>
      <c r="S190" s="68"/>
      <c r="T190" s="69"/>
      <c r="U190" s="31"/>
      <c r="V190" s="31"/>
      <c r="W190" s="31"/>
      <c r="X190" s="31"/>
      <c r="Y190" s="31"/>
      <c r="Z190" s="31"/>
      <c r="AA190" s="31"/>
      <c r="AB190" s="31"/>
      <c r="AC190" s="31"/>
      <c r="AD190" s="31"/>
      <c r="AE190" s="31"/>
      <c r="AT190" s="14" t="s">
        <v>188</v>
      </c>
      <c r="AU190" s="14" t="s">
        <v>80</v>
      </c>
    </row>
    <row r="191" spans="1:65" s="2" customFormat="1" ht="24">
      <c r="A191" s="31"/>
      <c r="B191" s="32"/>
      <c r="C191" s="200" t="s">
        <v>329</v>
      </c>
      <c r="D191" s="200" t="s">
        <v>260</v>
      </c>
      <c r="E191" s="201" t="s">
        <v>1661</v>
      </c>
      <c r="F191" s="202" t="s">
        <v>1662</v>
      </c>
      <c r="G191" s="203" t="s">
        <v>182</v>
      </c>
      <c r="H191" s="204">
        <v>25</v>
      </c>
      <c r="I191" s="205"/>
      <c r="J191" s="206">
        <f>ROUND(I191*H191,2)</f>
        <v>0</v>
      </c>
      <c r="K191" s="202" t="s">
        <v>1</v>
      </c>
      <c r="L191" s="36"/>
      <c r="M191" s="207" t="s">
        <v>1</v>
      </c>
      <c r="N191" s="208" t="s">
        <v>38</v>
      </c>
      <c r="O191" s="68"/>
      <c r="P191" s="177">
        <f>O191*H191</f>
        <v>0</v>
      </c>
      <c r="Q191" s="177">
        <v>0</v>
      </c>
      <c r="R191" s="177">
        <f>Q191*H191</f>
        <v>0</v>
      </c>
      <c r="S191" s="177">
        <v>0</v>
      </c>
      <c r="T191" s="178">
        <f>S191*H191</f>
        <v>0</v>
      </c>
      <c r="U191" s="31"/>
      <c r="V191" s="31"/>
      <c r="W191" s="31"/>
      <c r="X191" s="31"/>
      <c r="Y191" s="31"/>
      <c r="Z191" s="31"/>
      <c r="AA191" s="31"/>
      <c r="AB191" s="31"/>
      <c r="AC191" s="31"/>
      <c r="AD191" s="31"/>
      <c r="AE191" s="31"/>
      <c r="AR191" s="179" t="s">
        <v>285</v>
      </c>
      <c r="AT191" s="179" t="s">
        <v>260</v>
      </c>
      <c r="AU191" s="179" t="s">
        <v>80</v>
      </c>
      <c r="AY191" s="14" t="s">
        <v>185</v>
      </c>
      <c r="BE191" s="180">
        <f>IF(N191="základní",J191,0)</f>
        <v>0</v>
      </c>
      <c r="BF191" s="180">
        <f>IF(N191="snížená",J191,0)</f>
        <v>0</v>
      </c>
      <c r="BG191" s="180">
        <f>IF(N191="zákl. přenesená",J191,0)</f>
        <v>0</v>
      </c>
      <c r="BH191" s="180">
        <f>IF(N191="sníž. přenesená",J191,0)</f>
        <v>0</v>
      </c>
      <c r="BI191" s="180">
        <f>IF(N191="nulová",J191,0)</f>
        <v>0</v>
      </c>
      <c r="BJ191" s="14" t="s">
        <v>80</v>
      </c>
      <c r="BK191" s="180">
        <f>ROUND(I191*H191,2)</f>
        <v>0</v>
      </c>
      <c r="BL191" s="14" t="s">
        <v>285</v>
      </c>
      <c r="BM191" s="179" t="s">
        <v>1663</v>
      </c>
    </row>
    <row r="192" spans="1:65" s="2" customFormat="1" ht="19.5">
      <c r="A192" s="31"/>
      <c r="B192" s="32"/>
      <c r="C192" s="33"/>
      <c r="D192" s="181" t="s">
        <v>188</v>
      </c>
      <c r="E192" s="33"/>
      <c r="F192" s="182" t="s">
        <v>1662</v>
      </c>
      <c r="G192" s="33"/>
      <c r="H192" s="33"/>
      <c r="I192" s="183"/>
      <c r="J192" s="33"/>
      <c r="K192" s="33"/>
      <c r="L192" s="36"/>
      <c r="M192" s="184"/>
      <c r="N192" s="185"/>
      <c r="O192" s="68"/>
      <c r="P192" s="68"/>
      <c r="Q192" s="68"/>
      <c r="R192" s="68"/>
      <c r="S192" s="68"/>
      <c r="T192" s="69"/>
      <c r="U192" s="31"/>
      <c r="V192" s="31"/>
      <c r="W192" s="31"/>
      <c r="X192" s="31"/>
      <c r="Y192" s="31"/>
      <c r="Z192" s="31"/>
      <c r="AA192" s="31"/>
      <c r="AB192" s="31"/>
      <c r="AC192" s="31"/>
      <c r="AD192" s="31"/>
      <c r="AE192" s="31"/>
      <c r="AT192" s="14" t="s">
        <v>188</v>
      </c>
      <c r="AU192" s="14" t="s">
        <v>80</v>
      </c>
    </row>
    <row r="193" spans="1:65" s="2" customFormat="1" ht="16.5" customHeight="1">
      <c r="A193" s="31"/>
      <c r="B193" s="32"/>
      <c r="C193" s="200" t="s">
        <v>333</v>
      </c>
      <c r="D193" s="200" t="s">
        <v>260</v>
      </c>
      <c r="E193" s="201" t="s">
        <v>1664</v>
      </c>
      <c r="F193" s="202" t="s">
        <v>1665</v>
      </c>
      <c r="G193" s="203" t="s">
        <v>182</v>
      </c>
      <c r="H193" s="204">
        <v>7</v>
      </c>
      <c r="I193" s="205"/>
      <c r="J193" s="206">
        <f>ROUND(I193*H193,2)</f>
        <v>0</v>
      </c>
      <c r="K193" s="202" t="s">
        <v>1</v>
      </c>
      <c r="L193" s="36"/>
      <c r="M193" s="207" t="s">
        <v>1</v>
      </c>
      <c r="N193" s="208" t="s">
        <v>38</v>
      </c>
      <c r="O193" s="68"/>
      <c r="P193" s="177">
        <f>O193*H193</f>
        <v>0</v>
      </c>
      <c r="Q193" s="177">
        <v>0</v>
      </c>
      <c r="R193" s="177">
        <f>Q193*H193</f>
        <v>0</v>
      </c>
      <c r="S193" s="177">
        <v>0</v>
      </c>
      <c r="T193" s="178">
        <f>S193*H193</f>
        <v>0</v>
      </c>
      <c r="U193" s="31"/>
      <c r="V193" s="31"/>
      <c r="W193" s="31"/>
      <c r="X193" s="31"/>
      <c r="Y193" s="31"/>
      <c r="Z193" s="31"/>
      <c r="AA193" s="31"/>
      <c r="AB193" s="31"/>
      <c r="AC193" s="31"/>
      <c r="AD193" s="31"/>
      <c r="AE193" s="31"/>
      <c r="AR193" s="179" t="s">
        <v>285</v>
      </c>
      <c r="AT193" s="179" t="s">
        <v>260</v>
      </c>
      <c r="AU193" s="179" t="s">
        <v>80</v>
      </c>
      <c r="AY193" s="14" t="s">
        <v>185</v>
      </c>
      <c r="BE193" s="180">
        <f>IF(N193="základní",J193,0)</f>
        <v>0</v>
      </c>
      <c r="BF193" s="180">
        <f>IF(N193="snížená",J193,0)</f>
        <v>0</v>
      </c>
      <c r="BG193" s="180">
        <f>IF(N193="zákl. přenesená",J193,0)</f>
        <v>0</v>
      </c>
      <c r="BH193" s="180">
        <f>IF(N193="sníž. přenesená",J193,0)</f>
        <v>0</v>
      </c>
      <c r="BI193" s="180">
        <f>IF(N193="nulová",J193,0)</f>
        <v>0</v>
      </c>
      <c r="BJ193" s="14" t="s">
        <v>80</v>
      </c>
      <c r="BK193" s="180">
        <f>ROUND(I193*H193,2)</f>
        <v>0</v>
      </c>
      <c r="BL193" s="14" t="s">
        <v>285</v>
      </c>
      <c r="BM193" s="179" t="s">
        <v>1666</v>
      </c>
    </row>
    <row r="194" spans="1:65" s="2" customFormat="1" ht="11.25">
      <c r="A194" s="31"/>
      <c r="B194" s="32"/>
      <c r="C194" s="33"/>
      <c r="D194" s="181" t="s">
        <v>188</v>
      </c>
      <c r="E194" s="33"/>
      <c r="F194" s="182" t="s">
        <v>1665</v>
      </c>
      <c r="G194" s="33"/>
      <c r="H194" s="33"/>
      <c r="I194" s="183"/>
      <c r="J194" s="33"/>
      <c r="K194" s="33"/>
      <c r="L194" s="36"/>
      <c r="M194" s="184"/>
      <c r="N194" s="185"/>
      <c r="O194" s="68"/>
      <c r="P194" s="68"/>
      <c r="Q194" s="68"/>
      <c r="R194" s="68"/>
      <c r="S194" s="68"/>
      <c r="T194" s="69"/>
      <c r="U194" s="31"/>
      <c r="V194" s="31"/>
      <c r="W194" s="31"/>
      <c r="X194" s="31"/>
      <c r="Y194" s="31"/>
      <c r="Z194" s="31"/>
      <c r="AA194" s="31"/>
      <c r="AB194" s="31"/>
      <c r="AC194" s="31"/>
      <c r="AD194" s="31"/>
      <c r="AE194" s="31"/>
      <c r="AT194" s="14" t="s">
        <v>188</v>
      </c>
      <c r="AU194" s="14" t="s">
        <v>80</v>
      </c>
    </row>
    <row r="195" spans="1:65" s="2" customFormat="1" ht="16.5" customHeight="1">
      <c r="A195" s="31"/>
      <c r="B195" s="32"/>
      <c r="C195" s="200" t="s">
        <v>337</v>
      </c>
      <c r="D195" s="200" t="s">
        <v>260</v>
      </c>
      <c r="E195" s="201" t="s">
        <v>1667</v>
      </c>
      <c r="F195" s="202" t="s">
        <v>1668</v>
      </c>
      <c r="G195" s="203" t="s">
        <v>182</v>
      </c>
      <c r="H195" s="204">
        <v>1</v>
      </c>
      <c r="I195" s="205"/>
      <c r="J195" s="206">
        <f>ROUND(I195*H195,2)</f>
        <v>0</v>
      </c>
      <c r="K195" s="202" t="s">
        <v>1</v>
      </c>
      <c r="L195" s="36"/>
      <c r="M195" s="207" t="s">
        <v>1</v>
      </c>
      <c r="N195" s="208" t="s">
        <v>38</v>
      </c>
      <c r="O195" s="68"/>
      <c r="P195" s="177">
        <f>O195*H195</f>
        <v>0</v>
      </c>
      <c r="Q195" s="177">
        <v>0</v>
      </c>
      <c r="R195" s="177">
        <f>Q195*H195</f>
        <v>0</v>
      </c>
      <c r="S195" s="177">
        <v>0</v>
      </c>
      <c r="T195" s="178">
        <f>S195*H195</f>
        <v>0</v>
      </c>
      <c r="U195" s="31"/>
      <c r="V195" s="31"/>
      <c r="W195" s="31"/>
      <c r="X195" s="31"/>
      <c r="Y195" s="31"/>
      <c r="Z195" s="31"/>
      <c r="AA195" s="31"/>
      <c r="AB195" s="31"/>
      <c r="AC195" s="31"/>
      <c r="AD195" s="31"/>
      <c r="AE195" s="31"/>
      <c r="AR195" s="179" t="s">
        <v>285</v>
      </c>
      <c r="AT195" s="179" t="s">
        <v>260</v>
      </c>
      <c r="AU195" s="179" t="s">
        <v>80</v>
      </c>
      <c r="AY195" s="14" t="s">
        <v>185</v>
      </c>
      <c r="BE195" s="180">
        <f>IF(N195="základní",J195,0)</f>
        <v>0</v>
      </c>
      <c r="BF195" s="180">
        <f>IF(N195="snížená",J195,0)</f>
        <v>0</v>
      </c>
      <c r="BG195" s="180">
        <f>IF(N195="zákl. přenesená",J195,0)</f>
        <v>0</v>
      </c>
      <c r="BH195" s="180">
        <f>IF(N195="sníž. přenesená",J195,0)</f>
        <v>0</v>
      </c>
      <c r="BI195" s="180">
        <f>IF(N195="nulová",J195,0)</f>
        <v>0</v>
      </c>
      <c r="BJ195" s="14" t="s">
        <v>80</v>
      </c>
      <c r="BK195" s="180">
        <f>ROUND(I195*H195,2)</f>
        <v>0</v>
      </c>
      <c r="BL195" s="14" t="s">
        <v>285</v>
      </c>
      <c r="BM195" s="179" t="s">
        <v>1669</v>
      </c>
    </row>
    <row r="196" spans="1:65" s="2" customFormat="1" ht="11.25">
      <c r="A196" s="31"/>
      <c r="B196" s="32"/>
      <c r="C196" s="33"/>
      <c r="D196" s="181" t="s">
        <v>188</v>
      </c>
      <c r="E196" s="33"/>
      <c r="F196" s="182" t="s">
        <v>1668</v>
      </c>
      <c r="G196" s="33"/>
      <c r="H196" s="33"/>
      <c r="I196" s="183"/>
      <c r="J196" s="33"/>
      <c r="K196" s="33"/>
      <c r="L196" s="36"/>
      <c r="M196" s="184"/>
      <c r="N196" s="185"/>
      <c r="O196" s="68"/>
      <c r="P196" s="68"/>
      <c r="Q196" s="68"/>
      <c r="R196" s="68"/>
      <c r="S196" s="68"/>
      <c r="T196" s="69"/>
      <c r="U196" s="31"/>
      <c r="V196" s="31"/>
      <c r="W196" s="31"/>
      <c r="X196" s="31"/>
      <c r="Y196" s="31"/>
      <c r="Z196" s="31"/>
      <c r="AA196" s="31"/>
      <c r="AB196" s="31"/>
      <c r="AC196" s="31"/>
      <c r="AD196" s="31"/>
      <c r="AE196" s="31"/>
      <c r="AT196" s="14" t="s">
        <v>188</v>
      </c>
      <c r="AU196" s="14" t="s">
        <v>80</v>
      </c>
    </row>
    <row r="197" spans="1:65" s="2" customFormat="1" ht="16.5" customHeight="1">
      <c r="A197" s="31"/>
      <c r="B197" s="32"/>
      <c r="C197" s="200" t="s">
        <v>349</v>
      </c>
      <c r="D197" s="200" t="s">
        <v>260</v>
      </c>
      <c r="E197" s="201" t="s">
        <v>1670</v>
      </c>
      <c r="F197" s="202" t="s">
        <v>1671</v>
      </c>
      <c r="G197" s="203" t="s">
        <v>182</v>
      </c>
      <c r="H197" s="204">
        <v>1</v>
      </c>
      <c r="I197" s="205"/>
      <c r="J197" s="206">
        <f>ROUND(I197*H197,2)</f>
        <v>0</v>
      </c>
      <c r="K197" s="202" t="s">
        <v>183</v>
      </c>
      <c r="L197" s="36"/>
      <c r="M197" s="207" t="s">
        <v>1</v>
      </c>
      <c r="N197" s="208" t="s">
        <v>38</v>
      </c>
      <c r="O197" s="68"/>
      <c r="P197" s="177">
        <f>O197*H197</f>
        <v>0</v>
      </c>
      <c r="Q197" s="177">
        <v>0</v>
      </c>
      <c r="R197" s="177">
        <f>Q197*H197</f>
        <v>0</v>
      </c>
      <c r="S197" s="177">
        <v>0</v>
      </c>
      <c r="T197" s="178">
        <f>S197*H197</f>
        <v>0</v>
      </c>
      <c r="U197" s="31"/>
      <c r="V197" s="31"/>
      <c r="W197" s="31"/>
      <c r="X197" s="31"/>
      <c r="Y197" s="31"/>
      <c r="Z197" s="31"/>
      <c r="AA197" s="31"/>
      <c r="AB197" s="31"/>
      <c r="AC197" s="31"/>
      <c r="AD197" s="31"/>
      <c r="AE197" s="31"/>
      <c r="AR197" s="179" t="s">
        <v>285</v>
      </c>
      <c r="AT197" s="179" t="s">
        <v>260</v>
      </c>
      <c r="AU197" s="179" t="s">
        <v>80</v>
      </c>
      <c r="AY197" s="14" t="s">
        <v>185</v>
      </c>
      <c r="BE197" s="180">
        <f>IF(N197="základní",J197,0)</f>
        <v>0</v>
      </c>
      <c r="BF197" s="180">
        <f>IF(N197="snížená",J197,0)</f>
        <v>0</v>
      </c>
      <c r="BG197" s="180">
        <f>IF(N197="zákl. přenesená",J197,0)</f>
        <v>0</v>
      </c>
      <c r="BH197" s="180">
        <f>IF(N197="sníž. přenesená",J197,0)</f>
        <v>0</v>
      </c>
      <c r="BI197" s="180">
        <f>IF(N197="nulová",J197,0)</f>
        <v>0</v>
      </c>
      <c r="BJ197" s="14" t="s">
        <v>80</v>
      </c>
      <c r="BK197" s="180">
        <f>ROUND(I197*H197,2)</f>
        <v>0</v>
      </c>
      <c r="BL197" s="14" t="s">
        <v>285</v>
      </c>
      <c r="BM197" s="179" t="s">
        <v>1672</v>
      </c>
    </row>
    <row r="198" spans="1:65" s="2" customFormat="1" ht="48.75">
      <c r="A198" s="31"/>
      <c r="B198" s="32"/>
      <c r="C198" s="33"/>
      <c r="D198" s="181" t="s">
        <v>188</v>
      </c>
      <c r="E198" s="33"/>
      <c r="F198" s="182" t="s">
        <v>1673</v>
      </c>
      <c r="G198" s="33"/>
      <c r="H198" s="33"/>
      <c r="I198" s="183"/>
      <c r="J198" s="33"/>
      <c r="K198" s="33"/>
      <c r="L198" s="36"/>
      <c r="M198" s="184"/>
      <c r="N198" s="185"/>
      <c r="O198" s="68"/>
      <c r="P198" s="68"/>
      <c r="Q198" s="68"/>
      <c r="R198" s="68"/>
      <c r="S198" s="68"/>
      <c r="T198" s="69"/>
      <c r="U198" s="31"/>
      <c r="V198" s="31"/>
      <c r="W198" s="31"/>
      <c r="X198" s="31"/>
      <c r="Y198" s="31"/>
      <c r="Z198" s="31"/>
      <c r="AA198" s="31"/>
      <c r="AB198" s="31"/>
      <c r="AC198" s="31"/>
      <c r="AD198" s="31"/>
      <c r="AE198" s="31"/>
      <c r="AT198" s="14" t="s">
        <v>188</v>
      </c>
      <c r="AU198" s="14" t="s">
        <v>80</v>
      </c>
    </row>
    <row r="199" spans="1:65" s="2" customFormat="1" ht="48">
      <c r="A199" s="31"/>
      <c r="B199" s="32"/>
      <c r="C199" s="200" t="s">
        <v>353</v>
      </c>
      <c r="D199" s="200" t="s">
        <v>260</v>
      </c>
      <c r="E199" s="201" t="s">
        <v>1674</v>
      </c>
      <c r="F199" s="202" t="s">
        <v>1675</v>
      </c>
      <c r="G199" s="203" t="s">
        <v>182</v>
      </c>
      <c r="H199" s="204">
        <v>1</v>
      </c>
      <c r="I199" s="205"/>
      <c r="J199" s="206">
        <f>ROUND(I199*H199,2)</f>
        <v>0</v>
      </c>
      <c r="K199" s="202" t="s">
        <v>183</v>
      </c>
      <c r="L199" s="36"/>
      <c r="M199" s="207" t="s">
        <v>1</v>
      </c>
      <c r="N199" s="208" t="s">
        <v>38</v>
      </c>
      <c r="O199" s="68"/>
      <c r="P199" s="177">
        <f>O199*H199</f>
        <v>0</v>
      </c>
      <c r="Q199" s="177">
        <v>0</v>
      </c>
      <c r="R199" s="177">
        <f>Q199*H199</f>
        <v>0</v>
      </c>
      <c r="S199" s="177">
        <v>0</v>
      </c>
      <c r="T199" s="178">
        <f>S199*H199</f>
        <v>0</v>
      </c>
      <c r="U199" s="31"/>
      <c r="V199" s="31"/>
      <c r="W199" s="31"/>
      <c r="X199" s="31"/>
      <c r="Y199" s="31"/>
      <c r="Z199" s="31"/>
      <c r="AA199" s="31"/>
      <c r="AB199" s="31"/>
      <c r="AC199" s="31"/>
      <c r="AD199" s="31"/>
      <c r="AE199" s="31"/>
      <c r="AR199" s="179" t="s">
        <v>285</v>
      </c>
      <c r="AT199" s="179" t="s">
        <v>260</v>
      </c>
      <c r="AU199" s="179" t="s">
        <v>80</v>
      </c>
      <c r="AY199" s="14" t="s">
        <v>185</v>
      </c>
      <c r="BE199" s="180">
        <f>IF(N199="základní",J199,0)</f>
        <v>0</v>
      </c>
      <c r="BF199" s="180">
        <f>IF(N199="snížená",J199,0)</f>
        <v>0</v>
      </c>
      <c r="BG199" s="180">
        <f>IF(N199="zákl. přenesená",J199,0)</f>
        <v>0</v>
      </c>
      <c r="BH199" s="180">
        <f>IF(N199="sníž. přenesená",J199,0)</f>
        <v>0</v>
      </c>
      <c r="BI199" s="180">
        <f>IF(N199="nulová",J199,0)</f>
        <v>0</v>
      </c>
      <c r="BJ199" s="14" t="s">
        <v>80</v>
      </c>
      <c r="BK199" s="180">
        <f>ROUND(I199*H199,2)</f>
        <v>0</v>
      </c>
      <c r="BL199" s="14" t="s">
        <v>285</v>
      </c>
      <c r="BM199" s="179" t="s">
        <v>1676</v>
      </c>
    </row>
    <row r="200" spans="1:65" s="2" customFormat="1" ht="48.75">
      <c r="A200" s="31"/>
      <c r="B200" s="32"/>
      <c r="C200" s="33"/>
      <c r="D200" s="181" t="s">
        <v>188</v>
      </c>
      <c r="E200" s="33"/>
      <c r="F200" s="182" t="s">
        <v>1677</v>
      </c>
      <c r="G200" s="33"/>
      <c r="H200" s="33"/>
      <c r="I200" s="183"/>
      <c r="J200" s="33"/>
      <c r="K200" s="33"/>
      <c r="L200" s="36"/>
      <c r="M200" s="184"/>
      <c r="N200" s="185"/>
      <c r="O200" s="68"/>
      <c r="P200" s="68"/>
      <c r="Q200" s="68"/>
      <c r="R200" s="68"/>
      <c r="S200" s="68"/>
      <c r="T200" s="69"/>
      <c r="U200" s="31"/>
      <c r="V200" s="31"/>
      <c r="W200" s="31"/>
      <c r="X200" s="31"/>
      <c r="Y200" s="31"/>
      <c r="Z200" s="31"/>
      <c r="AA200" s="31"/>
      <c r="AB200" s="31"/>
      <c r="AC200" s="31"/>
      <c r="AD200" s="31"/>
      <c r="AE200" s="31"/>
      <c r="AT200" s="14" t="s">
        <v>188</v>
      </c>
      <c r="AU200" s="14" t="s">
        <v>80</v>
      </c>
    </row>
    <row r="201" spans="1:65" s="2" customFormat="1" ht="33" customHeight="1">
      <c r="A201" s="31"/>
      <c r="B201" s="32"/>
      <c r="C201" s="200" t="s">
        <v>341</v>
      </c>
      <c r="D201" s="200" t="s">
        <v>260</v>
      </c>
      <c r="E201" s="201" t="s">
        <v>1678</v>
      </c>
      <c r="F201" s="202" t="s">
        <v>1679</v>
      </c>
      <c r="G201" s="203" t="s">
        <v>182</v>
      </c>
      <c r="H201" s="204">
        <v>4</v>
      </c>
      <c r="I201" s="205"/>
      <c r="J201" s="206">
        <f>ROUND(I201*H201,2)</f>
        <v>0</v>
      </c>
      <c r="K201" s="202" t="s">
        <v>183</v>
      </c>
      <c r="L201" s="36"/>
      <c r="M201" s="207" t="s">
        <v>1</v>
      </c>
      <c r="N201" s="208" t="s">
        <v>38</v>
      </c>
      <c r="O201" s="68"/>
      <c r="P201" s="177">
        <f>O201*H201</f>
        <v>0</v>
      </c>
      <c r="Q201" s="177">
        <v>0</v>
      </c>
      <c r="R201" s="177">
        <f>Q201*H201</f>
        <v>0</v>
      </c>
      <c r="S201" s="177">
        <v>0</v>
      </c>
      <c r="T201" s="178">
        <f>S201*H201</f>
        <v>0</v>
      </c>
      <c r="U201" s="31"/>
      <c r="V201" s="31"/>
      <c r="W201" s="31"/>
      <c r="X201" s="31"/>
      <c r="Y201" s="31"/>
      <c r="Z201" s="31"/>
      <c r="AA201" s="31"/>
      <c r="AB201" s="31"/>
      <c r="AC201" s="31"/>
      <c r="AD201" s="31"/>
      <c r="AE201" s="31"/>
      <c r="AR201" s="179" t="s">
        <v>285</v>
      </c>
      <c r="AT201" s="179" t="s">
        <v>260</v>
      </c>
      <c r="AU201" s="179" t="s">
        <v>80</v>
      </c>
      <c r="AY201" s="14" t="s">
        <v>185</v>
      </c>
      <c r="BE201" s="180">
        <f>IF(N201="základní",J201,0)</f>
        <v>0</v>
      </c>
      <c r="BF201" s="180">
        <f>IF(N201="snížená",J201,0)</f>
        <v>0</v>
      </c>
      <c r="BG201" s="180">
        <f>IF(N201="zákl. přenesená",J201,0)</f>
        <v>0</v>
      </c>
      <c r="BH201" s="180">
        <f>IF(N201="sníž. přenesená",J201,0)</f>
        <v>0</v>
      </c>
      <c r="BI201" s="180">
        <f>IF(N201="nulová",J201,0)</f>
        <v>0</v>
      </c>
      <c r="BJ201" s="14" t="s">
        <v>80</v>
      </c>
      <c r="BK201" s="180">
        <f>ROUND(I201*H201,2)</f>
        <v>0</v>
      </c>
      <c r="BL201" s="14" t="s">
        <v>285</v>
      </c>
      <c r="BM201" s="179" t="s">
        <v>1680</v>
      </c>
    </row>
    <row r="202" spans="1:65" s="2" customFormat="1" ht="19.5">
      <c r="A202" s="31"/>
      <c r="B202" s="32"/>
      <c r="C202" s="33"/>
      <c r="D202" s="181" t="s">
        <v>188</v>
      </c>
      <c r="E202" s="33"/>
      <c r="F202" s="182" t="s">
        <v>1679</v>
      </c>
      <c r="G202" s="33"/>
      <c r="H202" s="33"/>
      <c r="I202" s="183"/>
      <c r="J202" s="33"/>
      <c r="K202" s="33"/>
      <c r="L202" s="36"/>
      <c r="M202" s="184"/>
      <c r="N202" s="185"/>
      <c r="O202" s="68"/>
      <c r="P202" s="68"/>
      <c r="Q202" s="68"/>
      <c r="R202" s="68"/>
      <c r="S202" s="68"/>
      <c r="T202" s="69"/>
      <c r="U202" s="31"/>
      <c r="V202" s="31"/>
      <c r="W202" s="31"/>
      <c r="X202" s="31"/>
      <c r="Y202" s="31"/>
      <c r="Z202" s="31"/>
      <c r="AA202" s="31"/>
      <c r="AB202" s="31"/>
      <c r="AC202" s="31"/>
      <c r="AD202" s="31"/>
      <c r="AE202" s="31"/>
      <c r="AT202" s="14" t="s">
        <v>188</v>
      </c>
      <c r="AU202" s="14" t="s">
        <v>80</v>
      </c>
    </row>
    <row r="203" spans="1:65" s="2" customFormat="1" ht="24">
      <c r="A203" s="31"/>
      <c r="B203" s="32"/>
      <c r="C203" s="200" t="s">
        <v>345</v>
      </c>
      <c r="D203" s="200" t="s">
        <v>260</v>
      </c>
      <c r="E203" s="201" t="s">
        <v>1681</v>
      </c>
      <c r="F203" s="202" t="s">
        <v>1682</v>
      </c>
      <c r="G203" s="203" t="s">
        <v>182</v>
      </c>
      <c r="H203" s="204">
        <v>7</v>
      </c>
      <c r="I203" s="205"/>
      <c r="J203" s="206">
        <f>ROUND(I203*H203,2)</f>
        <v>0</v>
      </c>
      <c r="K203" s="202" t="s">
        <v>1</v>
      </c>
      <c r="L203" s="36"/>
      <c r="M203" s="207" t="s">
        <v>1</v>
      </c>
      <c r="N203" s="208" t="s">
        <v>38</v>
      </c>
      <c r="O203" s="68"/>
      <c r="P203" s="177">
        <f>O203*H203</f>
        <v>0</v>
      </c>
      <c r="Q203" s="177">
        <v>0</v>
      </c>
      <c r="R203" s="177">
        <f>Q203*H203</f>
        <v>0</v>
      </c>
      <c r="S203" s="177">
        <v>0</v>
      </c>
      <c r="T203" s="178">
        <f>S203*H203</f>
        <v>0</v>
      </c>
      <c r="U203" s="31"/>
      <c r="V203" s="31"/>
      <c r="W203" s="31"/>
      <c r="X203" s="31"/>
      <c r="Y203" s="31"/>
      <c r="Z203" s="31"/>
      <c r="AA203" s="31"/>
      <c r="AB203" s="31"/>
      <c r="AC203" s="31"/>
      <c r="AD203" s="31"/>
      <c r="AE203" s="31"/>
      <c r="AR203" s="179" t="s">
        <v>285</v>
      </c>
      <c r="AT203" s="179" t="s">
        <v>260</v>
      </c>
      <c r="AU203" s="179" t="s">
        <v>80</v>
      </c>
      <c r="AY203" s="14" t="s">
        <v>185</v>
      </c>
      <c r="BE203" s="180">
        <f>IF(N203="základní",J203,0)</f>
        <v>0</v>
      </c>
      <c r="BF203" s="180">
        <f>IF(N203="snížená",J203,0)</f>
        <v>0</v>
      </c>
      <c r="BG203" s="180">
        <f>IF(N203="zákl. přenesená",J203,0)</f>
        <v>0</v>
      </c>
      <c r="BH203" s="180">
        <f>IF(N203="sníž. přenesená",J203,0)</f>
        <v>0</v>
      </c>
      <c r="BI203" s="180">
        <f>IF(N203="nulová",J203,0)</f>
        <v>0</v>
      </c>
      <c r="BJ203" s="14" t="s">
        <v>80</v>
      </c>
      <c r="BK203" s="180">
        <f>ROUND(I203*H203,2)</f>
        <v>0</v>
      </c>
      <c r="BL203" s="14" t="s">
        <v>285</v>
      </c>
      <c r="BM203" s="179" t="s">
        <v>1683</v>
      </c>
    </row>
    <row r="204" spans="1:65" s="2" customFormat="1" ht="11.25">
      <c r="A204" s="31"/>
      <c r="B204" s="32"/>
      <c r="C204" s="33"/>
      <c r="D204" s="181" t="s">
        <v>188</v>
      </c>
      <c r="E204" s="33"/>
      <c r="F204" s="182" t="s">
        <v>1682</v>
      </c>
      <c r="G204" s="33"/>
      <c r="H204" s="33"/>
      <c r="I204" s="183"/>
      <c r="J204" s="33"/>
      <c r="K204" s="33"/>
      <c r="L204" s="36"/>
      <c r="M204" s="184"/>
      <c r="N204" s="185"/>
      <c r="O204" s="68"/>
      <c r="P204" s="68"/>
      <c r="Q204" s="68"/>
      <c r="R204" s="68"/>
      <c r="S204" s="68"/>
      <c r="T204" s="69"/>
      <c r="U204" s="31"/>
      <c r="V204" s="31"/>
      <c r="W204" s="31"/>
      <c r="X204" s="31"/>
      <c r="Y204" s="31"/>
      <c r="Z204" s="31"/>
      <c r="AA204" s="31"/>
      <c r="AB204" s="31"/>
      <c r="AC204" s="31"/>
      <c r="AD204" s="31"/>
      <c r="AE204" s="31"/>
      <c r="AT204" s="14" t="s">
        <v>188</v>
      </c>
      <c r="AU204" s="14" t="s">
        <v>80</v>
      </c>
    </row>
    <row r="205" spans="1:65" s="2" customFormat="1" ht="36">
      <c r="A205" s="31"/>
      <c r="B205" s="32"/>
      <c r="C205" s="200" t="s">
        <v>358</v>
      </c>
      <c r="D205" s="200" t="s">
        <v>260</v>
      </c>
      <c r="E205" s="201" t="s">
        <v>1684</v>
      </c>
      <c r="F205" s="202" t="s">
        <v>1685</v>
      </c>
      <c r="G205" s="203" t="s">
        <v>305</v>
      </c>
      <c r="H205" s="204">
        <v>150</v>
      </c>
      <c r="I205" s="205"/>
      <c r="J205" s="206">
        <f>ROUND(I205*H205,2)</f>
        <v>0</v>
      </c>
      <c r="K205" s="202" t="s">
        <v>183</v>
      </c>
      <c r="L205" s="36"/>
      <c r="M205" s="207" t="s">
        <v>1</v>
      </c>
      <c r="N205" s="208" t="s">
        <v>38</v>
      </c>
      <c r="O205" s="68"/>
      <c r="P205" s="177">
        <f>O205*H205</f>
        <v>0</v>
      </c>
      <c r="Q205" s="177">
        <v>0</v>
      </c>
      <c r="R205" s="177">
        <f>Q205*H205</f>
        <v>0</v>
      </c>
      <c r="S205" s="177">
        <v>0</v>
      </c>
      <c r="T205" s="178">
        <f>S205*H205</f>
        <v>0</v>
      </c>
      <c r="U205" s="31"/>
      <c r="V205" s="31"/>
      <c r="W205" s="31"/>
      <c r="X205" s="31"/>
      <c r="Y205" s="31"/>
      <c r="Z205" s="31"/>
      <c r="AA205" s="31"/>
      <c r="AB205" s="31"/>
      <c r="AC205" s="31"/>
      <c r="AD205" s="31"/>
      <c r="AE205" s="31"/>
      <c r="AR205" s="179" t="s">
        <v>285</v>
      </c>
      <c r="AT205" s="179" t="s">
        <v>260</v>
      </c>
      <c r="AU205" s="179" t="s">
        <v>80</v>
      </c>
      <c r="AY205" s="14" t="s">
        <v>185</v>
      </c>
      <c r="BE205" s="180">
        <f>IF(N205="základní",J205,0)</f>
        <v>0</v>
      </c>
      <c r="BF205" s="180">
        <f>IF(N205="snížená",J205,0)</f>
        <v>0</v>
      </c>
      <c r="BG205" s="180">
        <f>IF(N205="zákl. přenesená",J205,0)</f>
        <v>0</v>
      </c>
      <c r="BH205" s="180">
        <f>IF(N205="sníž. přenesená",J205,0)</f>
        <v>0</v>
      </c>
      <c r="BI205" s="180">
        <f>IF(N205="nulová",J205,0)</f>
        <v>0</v>
      </c>
      <c r="BJ205" s="14" t="s">
        <v>80</v>
      </c>
      <c r="BK205" s="180">
        <f>ROUND(I205*H205,2)</f>
        <v>0</v>
      </c>
      <c r="BL205" s="14" t="s">
        <v>285</v>
      </c>
      <c r="BM205" s="179" t="s">
        <v>1686</v>
      </c>
    </row>
    <row r="206" spans="1:65" s="2" customFormat="1" ht="19.5">
      <c r="A206" s="31"/>
      <c r="B206" s="32"/>
      <c r="C206" s="33"/>
      <c r="D206" s="181" t="s">
        <v>188</v>
      </c>
      <c r="E206" s="33"/>
      <c r="F206" s="182" t="s">
        <v>1685</v>
      </c>
      <c r="G206" s="33"/>
      <c r="H206" s="33"/>
      <c r="I206" s="183"/>
      <c r="J206" s="33"/>
      <c r="K206" s="33"/>
      <c r="L206" s="36"/>
      <c r="M206" s="184"/>
      <c r="N206" s="185"/>
      <c r="O206" s="68"/>
      <c r="P206" s="68"/>
      <c r="Q206" s="68"/>
      <c r="R206" s="68"/>
      <c r="S206" s="68"/>
      <c r="T206" s="69"/>
      <c r="U206" s="31"/>
      <c r="V206" s="31"/>
      <c r="W206" s="31"/>
      <c r="X206" s="31"/>
      <c r="Y206" s="31"/>
      <c r="Z206" s="31"/>
      <c r="AA206" s="31"/>
      <c r="AB206" s="31"/>
      <c r="AC206" s="31"/>
      <c r="AD206" s="31"/>
      <c r="AE206" s="31"/>
      <c r="AT206" s="14" t="s">
        <v>188</v>
      </c>
      <c r="AU206" s="14" t="s">
        <v>80</v>
      </c>
    </row>
    <row r="207" spans="1:65" s="2" customFormat="1" ht="36">
      <c r="A207" s="31"/>
      <c r="B207" s="32"/>
      <c r="C207" s="200" t="s">
        <v>406</v>
      </c>
      <c r="D207" s="200" t="s">
        <v>260</v>
      </c>
      <c r="E207" s="201" t="s">
        <v>1560</v>
      </c>
      <c r="F207" s="202" t="s">
        <v>1687</v>
      </c>
      <c r="G207" s="203" t="s">
        <v>182</v>
      </c>
      <c r="H207" s="204">
        <v>1</v>
      </c>
      <c r="I207" s="205"/>
      <c r="J207" s="206">
        <f>ROUND(I207*H207,2)</f>
        <v>0</v>
      </c>
      <c r="K207" s="202" t="s">
        <v>183</v>
      </c>
      <c r="L207" s="36"/>
      <c r="M207" s="207" t="s">
        <v>1</v>
      </c>
      <c r="N207" s="208" t="s">
        <v>38</v>
      </c>
      <c r="O207" s="68"/>
      <c r="P207" s="177">
        <f>O207*H207</f>
        <v>0</v>
      </c>
      <c r="Q207" s="177">
        <v>0</v>
      </c>
      <c r="R207" s="177">
        <f>Q207*H207</f>
        <v>0</v>
      </c>
      <c r="S207" s="177">
        <v>0</v>
      </c>
      <c r="T207" s="178">
        <f>S207*H207</f>
        <v>0</v>
      </c>
      <c r="U207" s="31"/>
      <c r="V207" s="31"/>
      <c r="W207" s="31"/>
      <c r="X207" s="31"/>
      <c r="Y207" s="31"/>
      <c r="Z207" s="31"/>
      <c r="AA207" s="31"/>
      <c r="AB207" s="31"/>
      <c r="AC207" s="31"/>
      <c r="AD207" s="31"/>
      <c r="AE207" s="31"/>
      <c r="AR207" s="179" t="s">
        <v>285</v>
      </c>
      <c r="AT207" s="179" t="s">
        <v>260</v>
      </c>
      <c r="AU207" s="179" t="s">
        <v>80</v>
      </c>
      <c r="AY207" s="14" t="s">
        <v>185</v>
      </c>
      <c r="BE207" s="180">
        <f>IF(N207="základní",J207,0)</f>
        <v>0</v>
      </c>
      <c r="BF207" s="180">
        <f>IF(N207="snížená",J207,0)</f>
        <v>0</v>
      </c>
      <c r="BG207" s="180">
        <f>IF(N207="zákl. přenesená",J207,0)</f>
        <v>0</v>
      </c>
      <c r="BH207" s="180">
        <f>IF(N207="sníž. přenesená",J207,0)</f>
        <v>0</v>
      </c>
      <c r="BI207" s="180">
        <f>IF(N207="nulová",J207,0)</f>
        <v>0</v>
      </c>
      <c r="BJ207" s="14" t="s">
        <v>80</v>
      </c>
      <c r="BK207" s="180">
        <f>ROUND(I207*H207,2)</f>
        <v>0</v>
      </c>
      <c r="BL207" s="14" t="s">
        <v>285</v>
      </c>
      <c r="BM207" s="179" t="s">
        <v>1688</v>
      </c>
    </row>
    <row r="208" spans="1:65" s="2" customFormat="1" ht="58.5">
      <c r="A208" s="31"/>
      <c r="B208" s="32"/>
      <c r="C208" s="33"/>
      <c r="D208" s="181" t="s">
        <v>188</v>
      </c>
      <c r="E208" s="33"/>
      <c r="F208" s="182" t="s">
        <v>1563</v>
      </c>
      <c r="G208" s="33"/>
      <c r="H208" s="33"/>
      <c r="I208" s="183"/>
      <c r="J208" s="33"/>
      <c r="K208" s="33"/>
      <c r="L208" s="36"/>
      <c r="M208" s="184"/>
      <c r="N208" s="185"/>
      <c r="O208" s="68"/>
      <c r="P208" s="68"/>
      <c r="Q208" s="68"/>
      <c r="R208" s="68"/>
      <c r="S208" s="68"/>
      <c r="T208" s="69"/>
      <c r="U208" s="31"/>
      <c r="V208" s="31"/>
      <c r="W208" s="31"/>
      <c r="X208" s="31"/>
      <c r="Y208" s="31"/>
      <c r="Z208" s="31"/>
      <c r="AA208" s="31"/>
      <c r="AB208" s="31"/>
      <c r="AC208" s="31"/>
      <c r="AD208" s="31"/>
      <c r="AE208" s="31"/>
      <c r="AT208" s="14" t="s">
        <v>188</v>
      </c>
      <c r="AU208" s="14" t="s">
        <v>80</v>
      </c>
    </row>
    <row r="209" spans="1:65" s="2" customFormat="1" ht="60">
      <c r="A209" s="31"/>
      <c r="B209" s="32"/>
      <c r="C209" s="200" t="s">
        <v>362</v>
      </c>
      <c r="D209" s="200" t="s">
        <v>260</v>
      </c>
      <c r="E209" s="201" t="s">
        <v>1689</v>
      </c>
      <c r="F209" s="202" t="s">
        <v>1690</v>
      </c>
      <c r="G209" s="203" t="s">
        <v>182</v>
      </c>
      <c r="H209" s="204">
        <v>30</v>
      </c>
      <c r="I209" s="205"/>
      <c r="J209" s="206">
        <f>ROUND(I209*H209,2)</f>
        <v>0</v>
      </c>
      <c r="K209" s="202" t="s">
        <v>1</v>
      </c>
      <c r="L209" s="36"/>
      <c r="M209" s="207" t="s">
        <v>1</v>
      </c>
      <c r="N209" s="208" t="s">
        <v>38</v>
      </c>
      <c r="O209" s="68"/>
      <c r="P209" s="177">
        <f>O209*H209</f>
        <v>0</v>
      </c>
      <c r="Q209" s="177">
        <v>0</v>
      </c>
      <c r="R209" s="177">
        <f>Q209*H209</f>
        <v>0</v>
      </c>
      <c r="S209" s="177">
        <v>0</v>
      </c>
      <c r="T209" s="178">
        <f>S209*H209</f>
        <v>0</v>
      </c>
      <c r="U209" s="31"/>
      <c r="V209" s="31"/>
      <c r="W209" s="31"/>
      <c r="X209" s="31"/>
      <c r="Y209" s="31"/>
      <c r="Z209" s="31"/>
      <c r="AA209" s="31"/>
      <c r="AB209" s="31"/>
      <c r="AC209" s="31"/>
      <c r="AD209" s="31"/>
      <c r="AE209" s="31"/>
      <c r="AR209" s="179" t="s">
        <v>285</v>
      </c>
      <c r="AT209" s="179" t="s">
        <v>260</v>
      </c>
      <c r="AU209" s="179" t="s">
        <v>80</v>
      </c>
      <c r="AY209" s="14" t="s">
        <v>185</v>
      </c>
      <c r="BE209" s="180">
        <f>IF(N209="základní",J209,0)</f>
        <v>0</v>
      </c>
      <c r="BF209" s="180">
        <f>IF(N209="snížená",J209,0)</f>
        <v>0</v>
      </c>
      <c r="BG209" s="180">
        <f>IF(N209="zákl. přenesená",J209,0)</f>
        <v>0</v>
      </c>
      <c r="BH209" s="180">
        <f>IF(N209="sníž. přenesená",J209,0)</f>
        <v>0</v>
      </c>
      <c r="BI209" s="180">
        <f>IF(N209="nulová",J209,0)</f>
        <v>0</v>
      </c>
      <c r="BJ209" s="14" t="s">
        <v>80</v>
      </c>
      <c r="BK209" s="180">
        <f>ROUND(I209*H209,2)</f>
        <v>0</v>
      </c>
      <c r="BL209" s="14" t="s">
        <v>285</v>
      </c>
      <c r="BM209" s="179" t="s">
        <v>1691</v>
      </c>
    </row>
    <row r="210" spans="1:65" s="2" customFormat="1" ht="39">
      <c r="A210" s="31"/>
      <c r="B210" s="32"/>
      <c r="C210" s="33"/>
      <c r="D210" s="181" t="s">
        <v>188</v>
      </c>
      <c r="E210" s="33"/>
      <c r="F210" s="182" t="s">
        <v>1690</v>
      </c>
      <c r="G210" s="33"/>
      <c r="H210" s="33"/>
      <c r="I210" s="183"/>
      <c r="J210" s="33"/>
      <c r="K210" s="33"/>
      <c r="L210" s="36"/>
      <c r="M210" s="184"/>
      <c r="N210" s="185"/>
      <c r="O210" s="68"/>
      <c r="P210" s="68"/>
      <c r="Q210" s="68"/>
      <c r="R210" s="68"/>
      <c r="S210" s="68"/>
      <c r="T210" s="69"/>
      <c r="U210" s="31"/>
      <c r="V210" s="31"/>
      <c r="W210" s="31"/>
      <c r="X210" s="31"/>
      <c r="Y210" s="31"/>
      <c r="Z210" s="31"/>
      <c r="AA210" s="31"/>
      <c r="AB210" s="31"/>
      <c r="AC210" s="31"/>
      <c r="AD210" s="31"/>
      <c r="AE210" s="31"/>
      <c r="AT210" s="14" t="s">
        <v>188</v>
      </c>
      <c r="AU210" s="14" t="s">
        <v>80</v>
      </c>
    </row>
    <row r="211" spans="1:65" s="2" customFormat="1" ht="24">
      <c r="A211" s="31"/>
      <c r="B211" s="32"/>
      <c r="C211" s="200" t="s">
        <v>419</v>
      </c>
      <c r="D211" s="200" t="s">
        <v>260</v>
      </c>
      <c r="E211" s="201" t="s">
        <v>1425</v>
      </c>
      <c r="F211" s="202" t="s">
        <v>1692</v>
      </c>
      <c r="G211" s="203" t="s">
        <v>182</v>
      </c>
      <c r="H211" s="204">
        <v>1</v>
      </c>
      <c r="I211" s="205"/>
      <c r="J211" s="206">
        <f>ROUND(I211*H211,2)</f>
        <v>0</v>
      </c>
      <c r="K211" s="202" t="s">
        <v>183</v>
      </c>
      <c r="L211" s="36"/>
      <c r="M211" s="207" t="s">
        <v>1</v>
      </c>
      <c r="N211" s="208" t="s">
        <v>38</v>
      </c>
      <c r="O211" s="68"/>
      <c r="P211" s="177">
        <f>O211*H211</f>
        <v>0</v>
      </c>
      <c r="Q211" s="177">
        <v>0</v>
      </c>
      <c r="R211" s="177">
        <f>Q211*H211</f>
        <v>0</v>
      </c>
      <c r="S211" s="177">
        <v>0</v>
      </c>
      <c r="T211" s="178">
        <f>S211*H211</f>
        <v>0</v>
      </c>
      <c r="U211" s="31"/>
      <c r="V211" s="31"/>
      <c r="W211" s="31"/>
      <c r="X211" s="31"/>
      <c r="Y211" s="31"/>
      <c r="Z211" s="31"/>
      <c r="AA211" s="31"/>
      <c r="AB211" s="31"/>
      <c r="AC211" s="31"/>
      <c r="AD211" s="31"/>
      <c r="AE211" s="31"/>
      <c r="AR211" s="179" t="s">
        <v>285</v>
      </c>
      <c r="AT211" s="179" t="s">
        <v>260</v>
      </c>
      <c r="AU211" s="179" t="s">
        <v>80</v>
      </c>
      <c r="AY211" s="14" t="s">
        <v>185</v>
      </c>
      <c r="BE211" s="180">
        <f>IF(N211="základní",J211,0)</f>
        <v>0</v>
      </c>
      <c r="BF211" s="180">
        <f>IF(N211="snížená",J211,0)</f>
        <v>0</v>
      </c>
      <c r="BG211" s="180">
        <f>IF(N211="zákl. přenesená",J211,0)</f>
        <v>0</v>
      </c>
      <c r="BH211" s="180">
        <f>IF(N211="sníž. přenesená",J211,0)</f>
        <v>0</v>
      </c>
      <c r="BI211" s="180">
        <f>IF(N211="nulová",J211,0)</f>
        <v>0</v>
      </c>
      <c r="BJ211" s="14" t="s">
        <v>80</v>
      </c>
      <c r="BK211" s="180">
        <f>ROUND(I211*H211,2)</f>
        <v>0</v>
      </c>
      <c r="BL211" s="14" t="s">
        <v>285</v>
      </c>
      <c r="BM211" s="179" t="s">
        <v>1693</v>
      </c>
    </row>
    <row r="212" spans="1:65" s="2" customFormat="1" ht="29.25">
      <c r="A212" s="31"/>
      <c r="B212" s="32"/>
      <c r="C212" s="33"/>
      <c r="D212" s="181" t="s">
        <v>188</v>
      </c>
      <c r="E212" s="33"/>
      <c r="F212" s="182" t="s">
        <v>1426</v>
      </c>
      <c r="G212" s="33"/>
      <c r="H212" s="33"/>
      <c r="I212" s="183"/>
      <c r="J212" s="33"/>
      <c r="K212" s="33"/>
      <c r="L212" s="36"/>
      <c r="M212" s="184"/>
      <c r="N212" s="185"/>
      <c r="O212" s="68"/>
      <c r="P212" s="68"/>
      <c r="Q212" s="68"/>
      <c r="R212" s="68"/>
      <c r="S212" s="68"/>
      <c r="T212" s="69"/>
      <c r="U212" s="31"/>
      <c r="V212" s="31"/>
      <c r="W212" s="31"/>
      <c r="X212" s="31"/>
      <c r="Y212" s="31"/>
      <c r="Z212" s="31"/>
      <c r="AA212" s="31"/>
      <c r="AB212" s="31"/>
      <c r="AC212" s="31"/>
      <c r="AD212" s="31"/>
      <c r="AE212" s="31"/>
      <c r="AT212" s="14" t="s">
        <v>188</v>
      </c>
      <c r="AU212" s="14" t="s">
        <v>80</v>
      </c>
    </row>
    <row r="213" spans="1:65" s="2" customFormat="1" ht="48">
      <c r="A213" s="31"/>
      <c r="B213" s="32"/>
      <c r="C213" s="200" t="s">
        <v>366</v>
      </c>
      <c r="D213" s="200" t="s">
        <v>260</v>
      </c>
      <c r="E213" s="201" t="s">
        <v>261</v>
      </c>
      <c r="F213" s="202" t="s">
        <v>265</v>
      </c>
      <c r="G213" s="203" t="s">
        <v>263</v>
      </c>
      <c r="H213" s="204">
        <v>40</v>
      </c>
      <c r="I213" s="205"/>
      <c r="J213" s="206">
        <f>ROUND(I213*H213,2)</f>
        <v>0</v>
      </c>
      <c r="K213" s="202" t="s">
        <v>1</v>
      </c>
      <c r="L213" s="36"/>
      <c r="M213" s="207" t="s">
        <v>1</v>
      </c>
      <c r="N213" s="208" t="s">
        <v>38</v>
      </c>
      <c r="O213" s="68"/>
      <c r="P213" s="177">
        <f>O213*H213</f>
        <v>0</v>
      </c>
      <c r="Q213" s="177">
        <v>0</v>
      </c>
      <c r="R213" s="177">
        <f>Q213*H213</f>
        <v>0</v>
      </c>
      <c r="S213" s="177">
        <v>0</v>
      </c>
      <c r="T213" s="178">
        <f>S213*H213</f>
        <v>0</v>
      </c>
      <c r="U213" s="31"/>
      <c r="V213" s="31"/>
      <c r="W213" s="31"/>
      <c r="X213" s="31"/>
      <c r="Y213" s="31"/>
      <c r="Z213" s="31"/>
      <c r="AA213" s="31"/>
      <c r="AB213" s="31"/>
      <c r="AC213" s="31"/>
      <c r="AD213" s="31"/>
      <c r="AE213" s="31"/>
      <c r="AR213" s="179" t="s">
        <v>285</v>
      </c>
      <c r="AT213" s="179" t="s">
        <v>260</v>
      </c>
      <c r="AU213" s="179" t="s">
        <v>80</v>
      </c>
      <c r="AY213" s="14" t="s">
        <v>185</v>
      </c>
      <c r="BE213" s="180">
        <f>IF(N213="základní",J213,0)</f>
        <v>0</v>
      </c>
      <c r="BF213" s="180">
        <f>IF(N213="snížená",J213,0)</f>
        <v>0</v>
      </c>
      <c r="BG213" s="180">
        <f>IF(N213="zákl. přenesená",J213,0)</f>
        <v>0</v>
      </c>
      <c r="BH213" s="180">
        <f>IF(N213="sníž. přenesená",J213,0)</f>
        <v>0</v>
      </c>
      <c r="BI213" s="180">
        <f>IF(N213="nulová",J213,0)</f>
        <v>0</v>
      </c>
      <c r="BJ213" s="14" t="s">
        <v>80</v>
      </c>
      <c r="BK213" s="180">
        <f>ROUND(I213*H213,2)</f>
        <v>0</v>
      </c>
      <c r="BL213" s="14" t="s">
        <v>285</v>
      </c>
      <c r="BM213" s="179" t="s">
        <v>1694</v>
      </c>
    </row>
    <row r="214" spans="1:65" s="2" customFormat="1" ht="29.25">
      <c r="A214" s="31"/>
      <c r="B214" s="32"/>
      <c r="C214" s="33"/>
      <c r="D214" s="181" t="s">
        <v>188</v>
      </c>
      <c r="E214" s="33"/>
      <c r="F214" s="182" t="s">
        <v>265</v>
      </c>
      <c r="G214" s="33"/>
      <c r="H214" s="33"/>
      <c r="I214" s="183"/>
      <c r="J214" s="33"/>
      <c r="K214" s="33"/>
      <c r="L214" s="36"/>
      <c r="M214" s="184"/>
      <c r="N214" s="185"/>
      <c r="O214" s="68"/>
      <c r="P214" s="68"/>
      <c r="Q214" s="68"/>
      <c r="R214" s="68"/>
      <c r="S214" s="68"/>
      <c r="T214" s="69"/>
      <c r="U214" s="31"/>
      <c r="V214" s="31"/>
      <c r="W214" s="31"/>
      <c r="X214" s="31"/>
      <c r="Y214" s="31"/>
      <c r="Z214" s="31"/>
      <c r="AA214" s="31"/>
      <c r="AB214" s="31"/>
      <c r="AC214" s="31"/>
      <c r="AD214" s="31"/>
      <c r="AE214" s="31"/>
      <c r="AT214" s="14" t="s">
        <v>188</v>
      </c>
      <c r="AU214" s="14" t="s">
        <v>80</v>
      </c>
    </row>
    <row r="215" spans="1:65" s="2" customFormat="1" ht="33" customHeight="1">
      <c r="A215" s="31"/>
      <c r="B215" s="32"/>
      <c r="C215" s="200" t="s">
        <v>370</v>
      </c>
      <c r="D215" s="200" t="s">
        <v>260</v>
      </c>
      <c r="E215" s="201" t="s">
        <v>1566</v>
      </c>
      <c r="F215" s="202" t="s">
        <v>1567</v>
      </c>
      <c r="G215" s="203" t="s">
        <v>263</v>
      </c>
      <c r="H215" s="204">
        <v>32</v>
      </c>
      <c r="I215" s="205"/>
      <c r="J215" s="206">
        <f>ROUND(I215*H215,2)</f>
        <v>0</v>
      </c>
      <c r="K215" s="202" t="s">
        <v>1</v>
      </c>
      <c r="L215" s="36"/>
      <c r="M215" s="207" t="s">
        <v>1</v>
      </c>
      <c r="N215" s="208" t="s">
        <v>38</v>
      </c>
      <c r="O215" s="68"/>
      <c r="P215" s="177">
        <f>O215*H215</f>
        <v>0</v>
      </c>
      <c r="Q215" s="177">
        <v>0</v>
      </c>
      <c r="R215" s="177">
        <f>Q215*H215</f>
        <v>0</v>
      </c>
      <c r="S215" s="177">
        <v>0</v>
      </c>
      <c r="T215" s="178">
        <f>S215*H215</f>
        <v>0</v>
      </c>
      <c r="U215" s="31"/>
      <c r="V215" s="31"/>
      <c r="W215" s="31"/>
      <c r="X215" s="31"/>
      <c r="Y215" s="31"/>
      <c r="Z215" s="31"/>
      <c r="AA215" s="31"/>
      <c r="AB215" s="31"/>
      <c r="AC215" s="31"/>
      <c r="AD215" s="31"/>
      <c r="AE215" s="31"/>
      <c r="AR215" s="179" t="s">
        <v>285</v>
      </c>
      <c r="AT215" s="179" t="s">
        <v>260</v>
      </c>
      <c r="AU215" s="179" t="s">
        <v>80</v>
      </c>
      <c r="AY215" s="14" t="s">
        <v>185</v>
      </c>
      <c r="BE215" s="180">
        <f>IF(N215="základní",J215,0)</f>
        <v>0</v>
      </c>
      <c r="BF215" s="180">
        <f>IF(N215="snížená",J215,0)</f>
        <v>0</v>
      </c>
      <c r="BG215" s="180">
        <f>IF(N215="zákl. přenesená",J215,0)</f>
        <v>0</v>
      </c>
      <c r="BH215" s="180">
        <f>IF(N215="sníž. přenesená",J215,0)</f>
        <v>0</v>
      </c>
      <c r="BI215" s="180">
        <f>IF(N215="nulová",J215,0)</f>
        <v>0</v>
      </c>
      <c r="BJ215" s="14" t="s">
        <v>80</v>
      </c>
      <c r="BK215" s="180">
        <f>ROUND(I215*H215,2)</f>
        <v>0</v>
      </c>
      <c r="BL215" s="14" t="s">
        <v>285</v>
      </c>
      <c r="BM215" s="179" t="s">
        <v>1695</v>
      </c>
    </row>
    <row r="216" spans="1:65" s="2" customFormat="1" ht="19.5">
      <c r="A216" s="31"/>
      <c r="B216" s="32"/>
      <c r="C216" s="33"/>
      <c r="D216" s="181" t="s">
        <v>188</v>
      </c>
      <c r="E216" s="33"/>
      <c r="F216" s="182" t="s">
        <v>1567</v>
      </c>
      <c r="G216" s="33"/>
      <c r="H216" s="33"/>
      <c r="I216" s="183"/>
      <c r="J216" s="33"/>
      <c r="K216" s="33"/>
      <c r="L216" s="36"/>
      <c r="M216" s="184"/>
      <c r="N216" s="185"/>
      <c r="O216" s="68"/>
      <c r="P216" s="68"/>
      <c r="Q216" s="68"/>
      <c r="R216" s="68"/>
      <c r="S216" s="68"/>
      <c r="T216" s="69"/>
      <c r="U216" s="31"/>
      <c r="V216" s="31"/>
      <c r="W216" s="31"/>
      <c r="X216" s="31"/>
      <c r="Y216" s="31"/>
      <c r="Z216" s="31"/>
      <c r="AA216" s="31"/>
      <c r="AB216" s="31"/>
      <c r="AC216" s="31"/>
      <c r="AD216" s="31"/>
      <c r="AE216" s="31"/>
      <c r="AT216" s="14" t="s">
        <v>188</v>
      </c>
      <c r="AU216" s="14" t="s">
        <v>80</v>
      </c>
    </row>
    <row r="217" spans="1:65" s="2" customFormat="1" ht="44.25" customHeight="1">
      <c r="A217" s="31"/>
      <c r="B217" s="32"/>
      <c r="C217" s="200" t="s">
        <v>374</v>
      </c>
      <c r="D217" s="200" t="s">
        <v>260</v>
      </c>
      <c r="E217" s="201" t="s">
        <v>1433</v>
      </c>
      <c r="F217" s="202" t="s">
        <v>1434</v>
      </c>
      <c r="G217" s="203" t="s">
        <v>263</v>
      </c>
      <c r="H217" s="204">
        <v>16</v>
      </c>
      <c r="I217" s="205"/>
      <c r="J217" s="206">
        <f>ROUND(I217*H217,2)</f>
        <v>0</v>
      </c>
      <c r="K217" s="202" t="s">
        <v>1</v>
      </c>
      <c r="L217" s="36"/>
      <c r="M217" s="207" t="s">
        <v>1</v>
      </c>
      <c r="N217" s="208" t="s">
        <v>38</v>
      </c>
      <c r="O217" s="68"/>
      <c r="P217" s="177">
        <f>O217*H217</f>
        <v>0</v>
      </c>
      <c r="Q217" s="177">
        <v>0</v>
      </c>
      <c r="R217" s="177">
        <f>Q217*H217</f>
        <v>0</v>
      </c>
      <c r="S217" s="177">
        <v>0</v>
      </c>
      <c r="T217" s="178">
        <f>S217*H217</f>
        <v>0</v>
      </c>
      <c r="U217" s="31"/>
      <c r="V217" s="31"/>
      <c r="W217" s="31"/>
      <c r="X217" s="31"/>
      <c r="Y217" s="31"/>
      <c r="Z217" s="31"/>
      <c r="AA217" s="31"/>
      <c r="AB217" s="31"/>
      <c r="AC217" s="31"/>
      <c r="AD217" s="31"/>
      <c r="AE217" s="31"/>
      <c r="AR217" s="179" t="s">
        <v>285</v>
      </c>
      <c r="AT217" s="179" t="s">
        <v>260</v>
      </c>
      <c r="AU217" s="179" t="s">
        <v>80</v>
      </c>
      <c r="AY217" s="14" t="s">
        <v>185</v>
      </c>
      <c r="BE217" s="180">
        <f>IF(N217="základní",J217,0)</f>
        <v>0</v>
      </c>
      <c r="BF217" s="180">
        <f>IF(N217="snížená",J217,0)</f>
        <v>0</v>
      </c>
      <c r="BG217" s="180">
        <f>IF(N217="zákl. přenesená",J217,0)</f>
        <v>0</v>
      </c>
      <c r="BH217" s="180">
        <f>IF(N217="sníž. přenesená",J217,0)</f>
        <v>0</v>
      </c>
      <c r="BI217" s="180">
        <f>IF(N217="nulová",J217,0)</f>
        <v>0</v>
      </c>
      <c r="BJ217" s="14" t="s">
        <v>80</v>
      </c>
      <c r="BK217" s="180">
        <f>ROUND(I217*H217,2)</f>
        <v>0</v>
      </c>
      <c r="BL217" s="14" t="s">
        <v>285</v>
      </c>
      <c r="BM217" s="179" t="s">
        <v>1696</v>
      </c>
    </row>
    <row r="218" spans="1:65" s="2" customFormat="1" ht="29.25">
      <c r="A218" s="31"/>
      <c r="B218" s="32"/>
      <c r="C218" s="33"/>
      <c r="D218" s="181" t="s">
        <v>188</v>
      </c>
      <c r="E218" s="33"/>
      <c r="F218" s="182" t="s">
        <v>1434</v>
      </c>
      <c r="G218" s="33"/>
      <c r="H218" s="33"/>
      <c r="I218" s="183"/>
      <c r="J218" s="33"/>
      <c r="K218" s="33"/>
      <c r="L218" s="36"/>
      <c r="M218" s="184"/>
      <c r="N218" s="185"/>
      <c r="O218" s="68"/>
      <c r="P218" s="68"/>
      <c r="Q218" s="68"/>
      <c r="R218" s="68"/>
      <c r="S218" s="68"/>
      <c r="T218" s="69"/>
      <c r="U218" s="31"/>
      <c r="V218" s="31"/>
      <c r="W218" s="31"/>
      <c r="X218" s="31"/>
      <c r="Y218" s="31"/>
      <c r="Z218" s="31"/>
      <c r="AA218" s="31"/>
      <c r="AB218" s="31"/>
      <c r="AC218" s="31"/>
      <c r="AD218" s="31"/>
      <c r="AE218" s="31"/>
      <c r="AT218" s="14" t="s">
        <v>188</v>
      </c>
      <c r="AU218" s="14" t="s">
        <v>80</v>
      </c>
    </row>
    <row r="219" spans="1:65" s="2" customFormat="1" ht="21.75" customHeight="1">
      <c r="A219" s="31"/>
      <c r="B219" s="32"/>
      <c r="C219" s="200" t="s">
        <v>411</v>
      </c>
      <c r="D219" s="200" t="s">
        <v>260</v>
      </c>
      <c r="E219" s="201" t="s">
        <v>1436</v>
      </c>
      <c r="F219" s="202" t="s">
        <v>1437</v>
      </c>
      <c r="G219" s="203" t="s">
        <v>182</v>
      </c>
      <c r="H219" s="204">
        <v>1</v>
      </c>
      <c r="I219" s="205"/>
      <c r="J219" s="206">
        <f>ROUND(I219*H219,2)</f>
        <v>0</v>
      </c>
      <c r="K219" s="202" t="s">
        <v>183</v>
      </c>
      <c r="L219" s="36"/>
      <c r="M219" s="207" t="s">
        <v>1</v>
      </c>
      <c r="N219" s="208" t="s">
        <v>38</v>
      </c>
      <c r="O219" s="68"/>
      <c r="P219" s="177">
        <f>O219*H219</f>
        <v>0</v>
      </c>
      <c r="Q219" s="177">
        <v>0</v>
      </c>
      <c r="R219" s="177">
        <f>Q219*H219</f>
        <v>0</v>
      </c>
      <c r="S219" s="177">
        <v>0</v>
      </c>
      <c r="T219" s="178">
        <f>S219*H219</f>
        <v>0</v>
      </c>
      <c r="U219" s="31"/>
      <c r="V219" s="31"/>
      <c r="W219" s="31"/>
      <c r="X219" s="31"/>
      <c r="Y219" s="31"/>
      <c r="Z219" s="31"/>
      <c r="AA219" s="31"/>
      <c r="AB219" s="31"/>
      <c r="AC219" s="31"/>
      <c r="AD219" s="31"/>
      <c r="AE219" s="31"/>
      <c r="AR219" s="179" t="s">
        <v>285</v>
      </c>
      <c r="AT219" s="179" t="s">
        <v>260</v>
      </c>
      <c r="AU219" s="179" t="s">
        <v>80</v>
      </c>
      <c r="AY219" s="14" t="s">
        <v>185</v>
      </c>
      <c r="BE219" s="180">
        <f>IF(N219="základní",J219,0)</f>
        <v>0</v>
      </c>
      <c r="BF219" s="180">
        <f>IF(N219="snížená",J219,0)</f>
        <v>0</v>
      </c>
      <c r="BG219" s="180">
        <f>IF(N219="zákl. přenesená",J219,0)</f>
        <v>0</v>
      </c>
      <c r="BH219" s="180">
        <f>IF(N219="sníž. přenesená",J219,0)</f>
        <v>0</v>
      </c>
      <c r="BI219" s="180">
        <f>IF(N219="nulová",J219,0)</f>
        <v>0</v>
      </c>
      <c r="BJ219" s="14" t="s">
        <v>80</v>
      </c>
      <c r="BK219" s="180">
        <f>ROUND(I219*H219,2)</f>
        <v>0</v>
      </c>
      <c r="BL219" s="14" t="s">
        <v>285</v>
      </c>
      <c r="BM219" s="179" t="s">
        <v>1697</v>
      </c>
    </row>
    <row r="220" spans="1:65" s="2" customFormat="1" ht="39">
      <c r="A220" s="31"/>
      <c r="B220" s="32"/>
      <c r="C220" s="33"/>
      <c r="D220" s="181" t="s">
        <v>188</v>
      </c>
      <c r="E220" s="33"/>
      <c r="F220" s="182" t="s">
        <v>1439</v>
      </c>
      <c r="G220" s="33"/>
      <c r="H220" s="33"/>
      <c r="I220" s="183"/>
      <c r="J220" s="33"/>
      <c r="K220" s="33"/>
      <c r="L220" s="36"/>
      <c r="M220" s="184"/>
      <c r="N220" s="185"/>
      <c r="O220" s="68"/>
      <c r="P220" s="68"/>
      <c r="Q220" s="68"/>
      <c r="R220" s="68"/>
      <c r="S220" s="68"/>
      <c r="T220" s="69"/>
      <c r="U220" s="31"/>
      <c r="V220" s="31"/>
      <c r="W220" s="31"/>
      <c r="X220" s="31"/>
      <c r="Y220" s="31"/>
      <c r="Z220" s="31"/>
      <c r="AA220" s="31"/>
      <c r="AB220" s="31"/>
      <c r="AC220" s="31"/>
      <c r="AD220" s="31"/>
      <c r="AE220" s="31"/>
      <c r="AT220" s="14" t="s">
        <v>188</v>
      </c>
      <c r="AU220" s="14" t="s">
        <v>80</v>
      </c>
    </row>
    <row r="221" spans="1:65" s="2" customFormat="1" ht="36">
      <c r="A221" s="31"/>
      <c r="B221" s="32"/>
      <c r="C221" s="167" t="s">
        <v>415</v>
      </c>
      <c r="D221" s="167" t="s">
        <v>179</v>
      </c>
      <c r="E221" s="168" t="s">
        <v>1698</v>
      </c>
      <c r="F221" s="169" t="s">
        <v>1699</v>
      </c>
      <c r="G221" s="170" t="s">
        <v>182</v>
      </c>
      <c r="H221" s="171">
        <v>4</v>
      </c>
      <c r="I221" s="172"/>
      <c r="J221" s="173">
        <f>ROUND(I221*H221,2)</f>
        <v>0</v>
      </c>
      <c r="K221" s="169" t="s">
        <v>183</v>
      </c>
      <c r="L221" s="174"/>
      <c r="M221" s="175" t="s">
        <v>1</v>
      </c>
      <c r="N221" s="176" t="s">
        <v>38</v>
      </c>
      <c r="O221" s="68"/>
      <c r="P221" s="177">
        <f>O221*H221</f>
        <v>0</v>
      </c>
      <c r="Q221" s="177">
        <v>0</v>
      </c>
      <c r="R221" s="177">
        <f>Q221*H221</f>
        <v>0</v>
      </c>
      <c r="S221" s="177">
        <v>0</v>
      </c>
      <c r="T221" s="178">
        <f>S221*H221</f>
        <v>0</v>
      </c>
      <c r="U221" s="31"/>
      <c r="V221" s="31"/>
      <c r="W221" s="31"/>
      <c r="X221" s="31"/>
      <c r="Y221" s="31"/>
      <c r="Z221" s="31"/>
      <c r="AA221" s="31"/>
      <c r="AB221" s="31"/>
      <c r="AC221" s="31"/>
      <c r="AD221" s="31"/>
      <c r="AE221" s="31"/>
      <c r="AR221" s="179" t="s">
        <v>1197</v>
      </c>
      <c r="AT221" s="179" t="s">
        <v>179</v>
      </c>
      <c r="AU221" s="179" t="s">
        <v>80</v>
      </c>
      <c r="AY221" s="14" t="s">
        <v>185</v>
      </c>
      <c r="BE221" s="180">
        <f>IF(N221="základní",J221,0)</f>
        <v>0</v>
      </c>
      <c r="BF221" s="180">
        <f>IF(N221="snížená",J221,0)</f>
        <v>0</v>
      </c>
      <c r="BG221" s="180">
        <f>IF(N221="zákl. přenesená",J221,0)</f>
        <v>0</v>
      </c>
      <c r="BH221" s="180">
        <f>IF(N221="sníž. přenesená",J221,0)</f>
        <v>0</v>
      </c>
      <c r="BI221" s="180">
        <f>IF(N221="nulová",J221,0)</f>
        <v>0</v>
      </c>
      <c r="BJ221" s="14" t="s">
        <v>80</v>
      </c>
      <c r="BK221" s="180">
        <f>ROUND(I221*H221,2)</f>
        <v>0</v>
      </c>
      <c r="BL221" s="14" t="s">
        <v>453</v>
      </c>
      <c r="BM221" s="179" t="s">
        <v>1700</v>
      </c>
    </row>
    <row r="222" spans="1:65" s="2" customFormat="1" ht="19.5">
      <c r="A222" s="31"/>
      <c r="B222" s="32"/>
      <c r="C222" s="33"/>
      <c r="D222" s="181" t="s">
        <v>188</v>
      </c>
      <c r="E222" s="33"/>
      <c r="F222" s="182" t="s">
        <v>1699</v>
      </c>
      <c r="G222" s="33"/>
      <c r="H222" s="33"/>
      <c r="I222" s="183"/>
      <c r="J222" s="33"/>
      <c r="K222" s="33"/>
      <c r="L222" s="36"/>
      <c r="M222" s="184"/>
      <c r="N222" s="185"/>
      <c r="O222" s="68"/>
      <c r="P222" s="68"/>
      <c r="Q222" s="68"/>
      <c r="R222" s="68"/>
      <c r="S222" s="68"/>
      <c r="T222" s="69"/>
      <c r="U222" s="31"/>
      <c r="V222" s="31"/>
      <c r="W222" s="31"/>
      <c r="X222" s="31"/>
      <c r="Y222" s="31"/>
      <c r="Z222" s="31"/>
      <c r="AA222" s="31"/>
      <c r="AB222" s="31"/>
      <c r="AC222" s="31"/>
      <c r="AD222" s="31"/>
      <c r="AE222" s="31"/>
      <c r="AT222" s="14" t="s">
        <v>188</v>
      </c>
      <c r="AU222" s="14" t="s">
        <v>80</v>
      </c>
    </row>
    <row r="223" spans="1:65" s="2" customFormat="1" ht="72">
      <c r="A223" s="31"/>
      <c r="B223" s="32"/>
      <c r="C223" s="200" t="s">
        <v>379</v>
      </c>
      <c r="D223" s="200" t="s">
        <v>260</v>
      </c>
      <c r="E223" s="201" t="s">
        <v>1701</v>
      </c>
      <c r="F223" s="202" t="s">
        <v>1702</v>
      </c>
      <c r="G223" s="203" t="s">
        <v>182</v>
      </c>
      <c r="H223" s="204">
        <v>10</v>
      </c>
      <c r="I223" s="205"/>
      <c r="J223" s="206">
        <f>ROUND(I223*H223,2)</f>
        <v>0</v>
      </c>
      <c r="K223" s="202" t="s">
        <v>1</v>
      </c>
      <c r="L223" s="36"/>
      <c r="M223" s="207" t="s">
        <v>1</v>
      </c>
      <c r="N223" s="208" t="s">
        <v>38</v>
      </c>
      <c r="O223" s="68"/>
      <c r="P223" s="177">
        <f>O223*H223</f>
        <v>0</v>
      </c>
      <c r="Q223" s="177">
        <v>0</v>
      </c>
      <c r="R223" s="177">
        <f>Q223*H223</f>
        <v>0</v>
      </c>
      <c r="S223" s="177">
        <v>0</v>
      </c>
      <c r="T223" s="178">
        <f>S223*H223</f>
        <v>0</v>
      </c>
      <c r="U223" s="31"/>
      <c r="V223" s="31"/>
      <c r="W223" s="31"/>
      <c r="X223" s="31"/>
      <c r="Y223" s="31"/>
      <c r="Z223" s="31"/>
      <c r="AA223" s="31"/>
      <c r="AB223" s="31"/>
      <c r="AC223" s="31"/>
      <c r="AD223" s="31"/>
      <c r="AE223" s="31"/>
      <c r="AR223" s="179" t="s">
        <v>285</v>
      </c>
      <c r="AT223" s="179" t="s">
        <v>260</v>
      </c>
      <c r="AU223" s="179" t="s">
        <v>80</v>
      </c>
      <c r="AY223" s="14" t="s">
        <v>185</v>
      </c>
      <c r="BE223" s="180">
        <f>IF(N223="základní",J223,0)</f>
        <v>0</v>
      </c>
      <c r="BF223" s="180">
        <f>IF(N223="snížená",J223,0)</f>
        <v>0</v>
      </c>
      <c r="BG223" s="180">
        <f>IF(N223="zákl. přenesená",J223,0)</f>
        <v>0</v>
      </c>
      <c r="BH223" s="180">
        <f>IF(N223="sníž. přenesená",J223,0)</f>
        <v>0</v>
      </c>
      <c r="BI223" s="180">
        <f>IF(N223="nulová",J223,0)</f>
        <v>0</v>
      </c>
      <c r="BJ223" s="14" t="s">
        <v>80</v>
      </c>
      <c r="BK223" s="180">
        <f>ROUND(I223*H223,2)</f>
        <v>0</v>
      </c>
      <c r="BL223" s="14" t="s">
        <v>285</v>
      </c>
      <c r="BM223" s="179" t="s">
        <v>1703</v>
      </c>
    </row>
    <row r="224" spans="1:65" s="2" customFormat="1" ht="78">
      <c r="A224" s="31"/>
      <c r="B224" s="32"/>
      <c r="C224" s="33"/>
      <c r="D224" s="181" t="s">
        <v>188</v>
      </c>
      <c r="E224" s="33"/>
      <c r="F224" s="182" t="s">
        <v>1704</v>
      </c>
      <c r="G224" s="33"/>
      <c r="H224" s="33"/>
      <c r="I224" s="183"/>
      <c r="J224" s="33"/>
      <c r="K224" s="33"/>
      <c r="L224" s="36"/>
      <c r="M224" s="184"/>
      <c r="N224" s="185"/>
      <c r="O224" s="68"/>
      <c r="P224" s="68"/>
      <c r="Q224" s="68"/>
      <c r="R224" s="68"/>
      <c r="S224" s="68"/>
      <c r="T224" s="69"/>
      <c r="U224" s="31"/>
      <c r="V224" s="31"/>
      <c r="W224" s="31"/>
      <c r="X224" s="31"/>
      <c r="Y224" s="31"/>
      <c r="Z224" s="31"/>
      <c r="AA224" s="31"/>
      <c r="AB224" s="31"/>
      <c r="AC224" s="31"/>
      <c r="AD224" s="31"/>
      <c r="AE224" s="31"/>
      <c r="AT224" s="14" t="s">
        <v>188</v>
      </c>
      <c r="AU224" s="14" t="s">
        <v>80</v>
      </c>
    </row>
    <row r="225" spans="1:65" s="2" customFormat="1" ht="21.75" customHeight="1">
      <c r="A225" s="31"/>
      <c r="B225" s="32"/>
      <c r="C225" s="200" t="s">
        <v>397</v>
      </c>
      <c r="D225" s="200" t="s">
        <v>260</v>
      </c>
      <c r="E225" s="201" t="s">
        <v>1705</v>
      </c>
      <c r="F225" s="202" t="s">
        <v>1706</v>
      </c>
      <c r="G225" s="203" t="s">
        <v>645</v>
      </c>
      <c r="H225" s="204">
        <v>50</v>
      </c>
      <c r="I225" s="205"/>
      <c r="J225" s="206">
        <f>ROUND(I225*H225,2)</f>
        <v>0</v>
      </c>
      <c r="K225" s="202" t="s">
        <v>1</v>
      </c>
      <c r="L225" s="36"/>
      <c r="M225" s="207" t="s">
        <v>1</v>
      </c>
      <c r="N225" s="208" t="s">
        <v>38</v>
      </c>
      <c r="O225" s="68"/>
      <c r="P225" s="177">
        <f>O225*H225</f>
        <v>0</v>
      </c>
      <c r="Q225" s="177">
        <v>0</v>
      </c>
      <c r="R225" s="177">
        <f>Q225*H225</f>
        <v>0</v>
      </c>
      <c r="S225" s="177">
        <v>0</v>
      </c>
      <c r="T225" s="178">
        <f>S225*H225</f>
        <v>0</v>
      </c>
      <c r="U225" s="31"/>
      <c r="V225" s="31"/>
      <c r="W225" s="31"/>
      <c r="X225" s="31"/>
      <c r="Y225" s="31"/>
      <c r="Z225" s="31"/>
      <c r="AA225" s="31"/>
      <c r="AB225" s="31"/>
      <c r="AC225" s="31"/>
      <c r="AD225" s="31"/>
      <c r="AE225" s="31"/>
      <c r="AR225" s="179" t="s">
        <v>285</v>
      </c>
      <c r="AT225" s="179" t="s">
        <v>260</v>
      </c>
      <c r="AU225" s="179" t="s">
        <v>80</v>
      </c>
      <c r="AY225" s="14" t="s">
        <v>185</v>
      </c>
      <c r="BE225" s="180">
        <f>IF(N225="základní",J225,0)</f>
        <v>0</v>
      </c>
      <c r="BF225" s="180">
        <f>IF(N225="snížená",J225,0)</f>
        <v>0</v>
      </c>
      <c r="BG225" s="180">
        <f>IF(N225="zákl. přenesená",J225,0)</f>
        <v>0</v>
      </c>
      <c r="BH225" s="180">
        <f>IF(N225="sníž. přenesená",J225,0)</f>
        <v>0</v>
      </c>
      <c r="BI225" s="180">
        <f>IF(N225="nulová",J225,0)</f>
        <v>0</v>
      </c>
      <c r="BJ225" s="14" t="s">
        <v>80</v>
      </c>
      <c r="BK225" s="180">
        <f>ROUND(I225*H225,2)</f>
        <v>0</v>
      </c>
      <c r="BL225" s="14" t="s">
        <v>285</v>
      </c>
      <c r="BM225" s="179" t="s">
        <v>1707</v>
      </c>
    </row>
    <row r="226" spans="1:65" s="2" customFormat="1" ht="11.25">
      <c r="A226" s="31"/>
      <c r="B226" s="32"/>
      <c r="C226" s="33"/>
      <c r="D226" s="181" t="s">
        <v>188</v>
      </c>
      <c r="E226" s="33"/>
      <c r="F226" s="182" t="s">
        <v>1706</v>
      </c>
      <c r="G226" s="33"/>
      <c r="H226" s="33"/>
      <c r="I226" s="183"/>
      <c r="J226" s="33"/>
      <c r="K226" s="33"/>
      <c r="L226" s="36"/>
      <c r="M226" s="184"/>
      <c r="N226" s="185"/>
      <c r="O226" s="68"/>
      <c r="P226" s="68"/>
      <c r="Q226" s="68"/>
      <c r="R226" s="68"/>
      <c r="S226" s="68"/>
      <c r="T226" s="69"/>
      <c r="U226" s="31"/>
      <c r="V226" s="31"/>
      <c r="W226" s="31"/>
      <c r="X226" s="31"/>
      <c r="Y226" s="31"/>
      <c r="Z226" s="31"/>
      <c r="AA226" s="31"/>
      <c r="AB226" s="31"/>
      <c r="AC226" s="31"/>
      <c r="AD226" s="31"/>
      <c r="AE226" s="31"/>
      <c r="AT226" s="14" t="s">
        <v>188</v>
      </c>
      <c r="AU226" s="14" t="s">
        <v>80</v>
      </c>
    </row>
    <row r="227" spans="1:65" s="2" customFormat="1" ht="36">
      <c r="A227" s="31"/>
      <c r="B227" s="32"/>
      <c r="C227" s="200" t="s">
        <v>384</v>
      </c>
      <c r="D227" s="200" t="s">
        <v>260</v>
      </c>
      <c r="E227" s="201" t="s">
        <v>1708</v>
      </c>
      <c r="F227" s="202" t="s">
        <v>1709</v>
      </c>
      <c r="G227" s="203" t="s">
        <v>645</v>
      </c>
      <c r="H227" s="204">
        <v>50</v>
      </c>
      <c r="I227" s="205"/>
      <c r="J227" s="206">
        <f>ROUND(I227*H227,2)</f>
        <v>0</v>
      </c>
      <c r="K227" s="202" t="s">
        <v>1</v>
      </c>
      <c r="L227" s="36"/>
      <c r="M227" s="207" t="s">
        <v>1</v>
      </c>
      <c r="N227" s="208" t="s">
        <v>38</v>
      </c>
      <c r="O227" s="68"/>
      <c r="P227" s="177">
        <f>O227*H227</f>
        <v>0</v>
      </c>
      <c r="Q227" s="177">
        <v>0</v>
      </c>
      <c r="R227" s="177">
        <f>Q227*H227</f>
        <v>0</v>
      </c>
      <c r="S227" s="177">
        <v>0</v>
      </c>
      <c r="T227" s="178">
        <f>S227*H227</f>
        <v>0</v>
      </c>
      <c r="U227" s="31"/>
      <c r="V227" s="31"/>
      <c r="W227" s="31"/>
      <c r="X227" s="31"/>
      <c r="Y227" s="31"/>
      <c r="Z227" s="31"/>
      <c r="AA227" s="31"/>
      <c r="AB227" s="31"/>
      <c r="AC227" s="31"/>
      <c r="AD227" s="31"/>
      <c r="AE227" s="31"/>
      <c r="AR227" s="179" t="s">
        <v>285</v>
      </c>
      <c r="AT227" s="179" t="s">
        <v>260</v>
      </c>
      <c r="AU227" s="179" t="s">
        <v>80</v>
      </c>
      <c r="AY227" s="14" t="s">
        <v>185</v>
      </c>
      <c r="BE227" s="180">
        <f>IF(N227="základní",J227,0)</f>
        <v>0</v>
      </c>
      <c r="BF227" s="180">
        <f>IF(N227="snížená",J227,0)</f>
        <v>0</v>
      </c>
      <c r="BG227" s="180">
        <f>IF(N227="zákl. přenesená",J227,0)</f>
        <v>0</v>
      </c>
      <c r="BH227" s="180">
        <f>IF(N227="sníž. přenesená",J227,0)</f>
        <v>0</v>
      </c>
      <c r="BI227" s="180">
        <f>IF(N227="nulová",J227,0)</f>
        <v>0</v>
      </c>
      <c r="BJ227" s="14" t="s">
        <v>80</v>
      </c>
      <c r="BK227" s="180">
        <f>ROUND(I227*H227,2)</f>
        <v>0</v>
      </c>
      <c r="BL227" s="14" t="s">
        <v>285</v>
      </c>
      <c r="BM227" s="179" t="s">
        <v>1710</v>
      </c>
    </row>
    <row r="228" spans="1:65" s="2" customFormat="1" ht="29.25">
      <c r="A228" s="31"/>
      <c r="B228" s="32"/>
      <c r="C228" s="33"/>
      <c r="D228" s="181" t="s">
        <v>188</v>
      </c>
      <c r="E228" s="33"/>
      <c r="F228" s="182" t="s">
        <v>1709</v>
      </c>
      <c r="G228" s="33"/>
      <c r="H228" s="33"/>
      <c r="I228" s="183"/>
      <c r="J228" s="33"/>
      <c r="K228" s="33"/>
      <c r="L228" s="36"/>
      <c r="M228" s="184"/>
      <c r="N228" s="185"/>
      <c r="O228" s="68"/>
      <c r="P228" s="68"/>
      <c r="Q228" s="68"/>
      <c r="R228" s="68"/>
      <c r="S228" s="68"/>
      <c r="T228" s="69"/>
      <c r="U228" s="31"/>
      <c r="V228" s="31"/>
      <c r="W228" s="31"/>
      <c r="X228" s="31"/>
      <c r="Y228" s="31"/>
      <c r="Z228" s="31"/>
      <c r="AA228" s="31"/>
      <c r="AB228" s="31"/>
      <c r="AC228" s="31"/>
      <c r="AD228" s="31"/>
      <c r="AE228" s="31"/>
      <c r="AT228" s="14" t="s">
        <v>188</v>
      </c>
      <c r="AU228" s="14" t="s">
        <v>80</v>
      </c>
    </row>
    <row r="229" spans="1:65" s="2" customFormat="1" ht="24">
      <c r="A229" s="31"/>
      <c r="B229" s="32"/>
      <c r="C229" s="200" t="s">
        <v>389</v>
      </c>
      <c r="D229" s="200" t="s">
        <v>260</v>
      </c>
      <c r="E229" s="201" t="s">
        <v>1711</v>
      </c>
      <c r="F229" s="202" t="s">
        <v>1712</v>
      </c>
      <c r="G229" s="203" t="s">
        <v>182</v>
      </c>
      <c r="H229" s="204">
        <v>10</v>
      </c>
      <c r="I229" s="205"/>
      <c r="J229" s="206">
        <f>ROUND(I229*H229,2)</f>
        <v>0</v>
      </c>
      <c r="K229" s="202" t="s">
        <v>1</v>
      </c>
      <c r="L229" s="36"/>
      <c r="M229" s="207" t="s">
        <v>1</v>
      </c>
      <c r="N229" s="208" t="s">
        <v>38</v>
      </c>
      <c r="O229" s="68"/>
      <c r="P229" s="177">
        <f>O229*H229</f>
        <v>0</v>
      </c>
      <c r="Q229" s="177">
        <v>0</v>
      </c>
      <c r="R229" s="177">
        <f>Q229*H229</f>
        <v>0</v>
      </c>
      <c r="S229" s="177">
        <v>0</v>
      </c>
      <c r="T229" s="178">
        <f>S229*H229</f>
        <v>0</v>
      </c>
      <c r="U229" s="31"/>
      <c r="V229" s="31"/>
      <c r="W229" s="31"/>
      <c r="X229" s="31"/>
      <c r="Y229" s="31"/>
      <c r="Z229" s="31"/>
      <c r="AA229" s="31"/>
      <c r="AB229" s="31"/>
      <c r="AC229" s="31"/>
      <c r="AD229" s="31"/>
      <c r="AE229" s="31"/>
      <c r="AR229" s="179" t="s">
        <v>285</v>
      </c>
      <c r="AT229" s="179" t="s">
        <v>260</v>
      </c>
      <c r="AU229" s="179" t="s">
        <v>80</v>
      </c>
      <c r="AY229" s="14" t="s">
        <v>185</v>
      </c>
      <c r="BE229" s="180">
        <f>IF(N229="základní",J229,0)</f>
        <v>0</v>
      </c>
      <c r="BF229" s="180">
        <f>IF(N229="snížená",J229,0)</f>
        <v>0</v>
      </c>
      <c r="BG229" s="180">
        <f>IF(N229="zákl. přenesená",J229,0)</f>
        <v>0</v>
      </c>
      <c r="BH229" s="180">
        <f>IF(N229="sníž. přenesená",J229,0)</f>
        <v>0</v>
      </c>
      <c r="BI229" s="180">
        <f>IF(N229="nulová",J229,0)</f>
        <v>0</v>
      </c>
      <c r="BJ229" s="14" t="s">
        <v>80</v>
      </c>
      <c r="BK229" s="180">
        <f>ROUND(I229*H229,2)</f>
        <v>0</v>
      </c>
      <c r="BL229" s="14" t="s">
        <v>285</v>
      </c>
      <c r="BM229" s="179" t="s">
        <v>1713</v>
      </c>
    </row>
    <row r="230" spans="1:65" s="2" customFormat="1" ht="19.5">
      <c r="A230" s="31"/>
      <c r="B230" s="32"/>
      <c r="C230" s="33"/>
      <c r="D230" s="181" t="s">
        <v>188</v>
      </c>
      <c r="E230" s="33"/>
      <c r="F230" s="182" t="s">
        <v>1712</v>
      </c>
      <c r="G230" s="33"/>
      <c r="H230" s="33"/>
      <c r="I230" s="183"/>
      <c r="J230" s="33"/>
      <c r="K230" s="33"/>
      <c r="L230" s="36"/>
      <c r="M230" s="184"/>
      <c r="N230" s="185"/>
      <c r="O230" s="68"/>
      <c r="P230" s="68"/>
      <c r="Q230" s="68"/>
      <c r="R230" s="68"/>
      <c r="S230" s="68"/>
      <c r="T230" s="69"/>
      <c r="U230" s="31"/>
      <c r="V230" s="31"/>
      <c r="W230" s="31"/>
      <c r="X230" s="31"/>
      <c r="Y230" s="31"/>
      <c r="Z230" s="31"/>
      <c r="AA230" s="31"/>
      <c r="AB230" s="31"/>
      <c r="AC230" s="31"/>
      <c r="AD230" s="31"/>
      <c r="AE230" s="31"/>
      <c r="AT230" s="14" t="s">
        <v>188</v>
      </c>
      <c r="AU230" s="14" t="s">
        <v>80</v>
      </c>
    </row>
    <row r="231" spans="1:65" s="2" customFormat="1" ht="21.75" customHeight="1">
      <c r="A231" s="31"/>
      <c r="B231" s="32"/>
      <c r="C231" s="200" t="s">
        <v>393</v>
      </c>
      <c r="D231" s="200" t="s">
        <v>260</v>
      </c>
      <c r="E231" s="201" t="s">
        <v>1714</v>
      </c>
      <c r="F231" s="202" t="s">
        <v>1715</v>
      </c>
      <c r="G231" s="203" t="s">
        <v>645</v>
      </c>
      <c r="H231" s="204">
        <v>50</v>
      </c>
      <c r="I231" s="205"/>
      <c r="J231" s="206">
        <f>ROUND(I231*H231,2)</f>
        <v>0</v>
      </c>
      <c r="K231" s="202" t="s">
        <v>1</v>
      </c>
      <c r="L231" s="36"/>
      <c r="M231" s="207" t="s">
        <v>1</v>
      </c>
      <c r="N231" s="208" t="s">
        <v>38</v>
      </c>
      <c r="O231" s="68"/>
      <c r="P231" s="177">
        <f>O231*H231</f>
        <v>0</v>
      </c>
      <c r="Q231" s="177">
        <v>0</v>
      </c>
      <c r="R231" s="177">
        <f>Q231*H231</f>
        <v>0</v>
      </c>
      <c r="S231" s="177">
        <v>0</v>
      </c>
      <c r="T231" s="178">
        <f>S231*H231</f>
        <v>0</v>
      </c>
      <c r="U231" s="31"/>
      <c r="V231" s="31"/>
      <c r="W231" s="31"/>
      <c r="X231" s="31"/>
      <c r="Y231" s="31"/>
      <c r="Z231" s="31"/>
      <c r="AA231" s="31"/>
      <c r="AB231" s="31"/>
      <c r="AC231" s="31"/>
      <c r="AD231" s="31"/>
      <c r="AE231" s="31"/>
      <c r="AR231" s="179" t="s">
        <v>285</v>
      </c>
      <c r="AT231" s="179" t="s">
        <v>260</v>
      </c>
      <c r="AU231" s="179" t="s">
        <v>80</v>
      </c>
      <c r="AY231" s="14" t="s">
        <v>185</v>
      </c>
      <c r="BE231" s="180">
        <f>IF(N231="základní",J231,0)</f>
        <v>0</v>
      </c>
      <c r="BF231" s="180">
        <f>IF(N231="snížená",J231,0)</f>
        <v>0</v>
      </c>
      <c r="BG231" s="180">
        <f>IF(N231="zákl. přenesená",J231,0)</f>
        <v>0</v>
      </c>
      <c r="BH231" s="180">
        <f>IF(N231="sníž. přenesená",J231,0)</f>
        <v>0</v>
      </c>
      <c r="BI231" s="180">
        <f>IF(N231="nulová",J231,0)</f>
        <v>0</v>
      </c>
      <c r="BJ231" s="14" t="s">
        <v>80</v>
      </c>
      <c r="BK231" s="180">
        <f>ROUND(I231*H231,2)</f>
        <v>0</v>
      </c>
      <c r="BL231" s="14" t="s">
        <v>285</v>
      </c>
      <c r="BM231" s="179" t="s">
        <v>1716</v>
      </c>
    </row>
    <row r="232" spans="1:65" s="2" customFormat="1" ht="11.25">
      <c r="A232" s="31"/>
      <c r="B232" s="32"/>
      <c r="C232" s="33"/>
      <c r="D232" s="181" t="s">
        <v>188</v>
      </c>
      <c r="E232" s="33"/>
      <c r="F232" s="182" t="s">
        <v>1715</v>
      </c>
      <c r="G232" s="33"/>
      <c r="H232" s="33"/>
      <c r="I232" s="183"/>
      <c r="J232" s="33"/>
      <c r="K232" s="33"/>
      <c r="L232" s="36"/>
      <c r="M232" s="184"/>
      <c r="N232" s="185"/>
      <c r="O232" s="68"/>
      <c r="P232" s="68"/>
      <c r="Q232" s="68"/>
      <c r="R232" s="68"/>
      <c r="S232" s="68"/>
      <c r="T232" s="69"/>
      <c r="U232" s="31"/>
      <c r="V232" s="31"/>
      <c r="W232" s="31"/>
      <c r="X232" s="31"/>
      <c r="Y232" s="31"/>
      <c r="Z232" s="31"/>
      <c r="AA232" s="31"/>
      <c r="AB232" s="31"/>
      <c r="AC232" s="31"/>
      <c r="AD232" s="31"/>
      <c r="AE232" s="31"/>
      <c r="AT232" s="14" t="s">
        <v>188</v>
      </c>
      <c r="AU232" s="14" t="s">
        <v>80</v>
      </c>
    </row>
    <row r="233" spans="1:65" s="2" customFormat="1" ht="16.5" customHeight="1">
      <c r="A233" s="31"/>
      <c r="B233" s="32"/>
      <c r="C233" s="200" t="s">
        <v>402</v>
      </c>
      <c r="D233" s="200" t="s">
        <v>260</v>
      </c>
      <c r="E233" s="201" t="s">
        <v>1273</v>
      </c>
      <c r="F233" s="202" t="s">
        <v>1274</v>
      </c>
      <c r="G233" s="203" t="s">
        <v>305</v>
      </c>
      <c r="H233" s="204">
        <v>550</v>
      </c>
      <c r="I233" s="205"/>
      <c r="J233" s="206">
        <f>ROUND(I233*H233,2)</f>
        <v>0</v>
      </c>
      <c r="K233" s="202" t="s">
        <v>1</v>
      </c>
      <c r="L233" s="36"/>
      <c r="M233" s="207" t="s">
        <v>1</v>
      </c>
      <c r="N233" s="208" t="s">
        <v>38</v>
      </c>
      <c r="O233" s="68"/>
      <c r="P233" s="177">
        <f>O233*H233</f>
        <v>0</v>
      </c>
      <c r="Q233" s="177">
        <v>0</v>
      </c>
      <c r="R233" s="177">
        <f>Q233*H233</f>
        <v>0</v>
      </c>
      <c r="S233" s="177">
        <v>0</v>
      </c>
      <c r="T233" s="178">
        <f>S233*H233</f>
        <v>0</v>
      </c>
      <c r="U233" s="31"/>
      <c r="V233" s="31"/>
      <c r="W233" s="31"/>
      <c r="X233" s="31"/>
      <c r="Y233" s="31"/>
      <c r="Z233" s="31"/>
      <c r="AA233" s="31"/>
      <c r="AB233" s="31"/>
      <c r="AC233" s="31"/>
      <c r="AD233" s="31"/>
      <c r="AE233" s="31"/>
      <c r="AR233" s="179" t="s">
        <v>80</v>
      </c>
      <c r="AT233" s="179" t="s">
        <v>260</v>
      </c>
      <c r="AU233" s="179" t="s">
        <v>80</v>
      </c>
      <c r="AY233" s="14" t="s">
        <v>185</v>
      </c>
      <c r="BE233" s="180">
        <f>IF(N233="základní",J233,0)</f>
        <v>0</v>
      </c>
      <c r="BF233" s="180">
        <f>IF(N233="snížená",J233,0)</f>
        <v>0</v>
      </c>
      <c r="BG233" s="180">
        <f>IF(N233="zákl. přenesená",J233,0)</f>
        <v>0</v>
      </c>
      <c r="BH233" s="180">
        <f>IF(N233="sníž. přenesená",J233,0)</f>
        <v>0</v>
      </c>
      <c r="BI233" s="180">
        <f>IF(N233="nulová",J233,0)</f>
        <v>0</v>
      </c>
      <c r="BJ233" s="14" t="s">
        <v>80</v>
      </c>
      <c r="BK233" s="180">
        <f>ROUND(I233*H233,2)</f>
        <v>0</v>
      </c>
      <c r="BL233" s="14" t="s">
        <v>80</v>
      </c>
      <c r="BM233" s="179" t="s">
        <v>1717</v>
      </c>
    </row>
    <row r="234" spans="1:65" s="2" customFormat="1" ht="11.25">
      <c r="A234" s="31"/>
      <c r="B234" s="32"/>
      <c r="C234" s="33"/>
      <c r="D234" s="181" t="s">
        <v>188</v>
      </c>
      <c r="E234" s="33"/>
      <c r="F234" s="182" t="s">
        <v>1274</v>
      </c>
      <c r="G234" s="33"/>
      <c r="H234" s="33"/>
      <c r="I234" s="183"/>
      <c r="J234" s="33"/>
      <c r="K234" s="33"/>
      <c r="L234" s="36"/>
      <c r="M234" s="209"/>
      <c r="N234" s="210"/>
      <c r="O234" s="211"/>
      <c r="P234" s="211"/>
      <c r="Q234" s="211"/>
      <c r="R234" s="211"/>
      <c r="S234" s="211"/>
      <c r="T234" s="212"/>
      <c r="U234" s="31"/>
      <c r="V234" s="31"/>
      <c r="W234" s="31"/>
      <c r="X234" s="31"/>
      <c r="Y234" s="31"/>
      <c r="Z234" s="31"/>
      <c r="AA234" s="31"/>
      <c r="AB234" s="31"/>
      <c r="AC234" s="31"/>
      <c r="AD234" s="31"/>
      <c r="AE234" s="31"/>
      <c r="AT234" s="14" t="s">
        <v>188</v>
      </c>
      <c r="AU234" s="14" t="s">
        <v>80</v>
      </c>
    </row>
    <row r="235" spans="1:65" s="2" customFormat="1" ht="6.95" customHeight="1">
      <c r="A235" s="31"/>
      <c r="B235" s="51"/>
      <c r="C235" s="52"/>
      <c r="D235" s="52"/>
      <c r="E235" s="52"/>
      <c r="F235" s="52"/>
      <c r="G235" s="52"/>
      <c r="H235" s="52"/>
      <c r="I235" s="52"/>
      <c r="J235" s="52"/>
      <c r="K235" s="52"/>
      <c r="L235" s="36"/>
      <c r="M235" s="31"/>
      <c r="O235" s="31"/>
      <c r="P235" s="31"/>
      <c r="Q235" s="31"/>
      <c r="R235" s="31"/>
      <c r="S235" s="31"/>
      <c r="T235" s="31"/>
      <c r="U235" s="31"/>
      <c r="V235" s="31"/>
      <c r="W235" s="31"/>
      <c r="X235" s="31"/>
      <c r="Y235" s="31"/>
      <c r="Z235" s="31"/>
      <c r="AA235" s="31"/>
      <c r="AB235" s="31"/>
      <c r="AC235" s="31"/>
      <c r="AD235" s="31"/>
      <c r="AE235" s="31"/>
    </row>
  </sheetData>
  <sheetProtection algorithmName="SHA-512" hashValue="z3nsGz4/gb3xvy3MCWcw59MiIGWiGvKVLKG/74/Up5SmatKOcBhthZqDlDWNdqXvpSMCcI3wlPVStOlQRD7sRQ==" saltValue="1ZMyavV5xNaWS9WDvMEJy+oK3R0aSexdVIXRMX73U87X8QM+w09AaeuN9mzN/FZr06sudMnCIRYnca3ffCuCHA==" spinCount="100000" sheet="1" objects="1" scenarios="1" formatColumns="0" formatRows="0" autoFilter="0"/>
  <autoFilter ref="C120:K234"/>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142</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1" customFormat="1" ht="12" customHeight="1">
      <c r="B8" s="17"/>
      <c r="D8" s="116" t="s">
        <v>156</v>
      </c>
      <c r="L8" s="17"/>
    </row>
    <row r="9" spans="1:46" s="2" customFormat="1" ht="16.5" customHeight="1">
      <c r="A9" s="31"/>
      <c r="B9" s="36"/>
      <c r="C9" s="31"/>
      <c r="D9" s="31"/>
      <c r="E9" s="266" t="s">
        <v>1571</v>
      </c>
      <c r="F9" s="268"/>
      <c r="G9" s="268"/>
      <c r="H9" s="268"/>
      <c r="I9" s="31"/>
      <c r="J9" s="31"/>
      <c r="K9" s="31"/>
      <c r="L9" s="48"/>
      <c r="S9" s="31"/>
      <c r="T9" s="31"/>
      <c r="U9" s="31"/>
      <c r="V9" s="31"/>
      <c r="W9" s="31"/>
      <c r="X9" s="31"/>
      <c r="Y9" s="31"/>
      <c r="Z9" s="31"/>
      <c r="AA9" s="31"/>
      <c r="AB9" s="31"/>
      <c r="AC9" s="31"/>
      <c r="AD9" s="31"/>
      <c r="AE9" s="31"/>
    </row>
    <row r="10" spans="1:46" s="2" customFormat="1" ht="12" customHeight="1">
      <c r="A10" s="31"/>
      <c r="B10" s="36"/>
      <c r="C10" s="31"/>
      <c r="D10" s="116" t="s">
        <v>158</v>
      </c>
      <c r="E10" s="31"/>
      <c r="F10" s="31"/>
      <c r="G10" s="31"/>
      <c r="H10" s="31"/>
      <c r="I10" s="31"/>
      <c r="J10" s="31"/>
      <c r="K10" s="31"/>
      <c r="L10" s="48"/>
      <c r="S10" s="31"/>
      <c r="T10" s="31"/>
      <c r="U10" s="31"/>
      <c r="V10" s="31"/>
      <c r="W10" s="31"/>
      <c r="X10" s="31"/>
      <c r="Y10" s="31"/>
      <c r="Z10" s="31"/>
      <c r="AA10" s="31"/>
      <c r="AB10" s="31"/>
      <c r="AC10" s="31"/>
      <c r="AD10" s="31"/>
      <c r="AE10" s="31"/>
    </row>
    <row r="11" spans="1:46" s="2" customFormat="1" ht="16.5" customHeight="1">
      <c r="A11" s="31"/>
      <c r="B11" s="36"/>
      <c r="C11" s="31"/>
      <c r="D11" s="31"/>
      <c r="E11" s="269" t="s">
        <v>1718</v>
      </c>
      <c r="F11" s="268"/>
      <c r="G11" s="268"/>
      <c r="H11" s="268"/>
      <c r="I11" s="31"/>
      <c r="J11" s="31"/>
      <c r="K11" s="31"/>
      <c r="L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48"/>
      <c r="S12" s="31"/>
      <c r="T12" s="31"/>
      <c r="U12" s="31"/>
      <c r="V12" s="31"/>
      <c r="W12" s="31"/>
      <c r="X12" s="31"/>
      <c r="Y12" s="31"/>
      <c r="Z12" s="31"/>
      <c r="AA12" s="31"/>
      <c r="AB12" s="31"/>
      <c r="AC12" s="31"/>
      <c r="AD12" s="31"/>
      <c r="AE12" s="31"/>
    </row>
    <row r="13" spans="1:46" s="2" customFormat="1" ht="12" customHeight="1">
      <c r="A13" s="31"/>
      <c r="B13" s="36"/>
      <c r="C13" s="31"/>
      <c r="D13" s="116" t="s">
        <v>18</v>
      </c>
      <c r="E13" s="31"/>
      <c r="F13" s="107" t="s">
        <v>1</v>
      </c>
      <c r="G13" s="31"/>
      <c r="H13" s="31"/>
      <c r="I13" s="116" t="s">
        <v>19</v>
      </c>
      <c r="J13" s="107" t="s">
        <v>1</v>
      </c>
      <c r="K13" s="31"/>
      <c r="L13" s="48"/>
      <c r="S13" s="31"/>
      <c r="T13" s="31"/>
      <c r="U13" s="31"/>
      <c r="V13" s="31"/>
      <c r="W13" s="31"/>
      <c r="X13" s="31"/>
      <c r="Y13" s="31"/>
      <c r="Z13" s="31"/>
      <c r="AA13" s="31"/>
      <c r="AB13" s="31"/>
      <c r="AC13" s="31"/>
      <c r="AD13" s="31"/>
      <c r="AE13" s="31"/>
    </row>
    <row r="14" spans="1:46" s="2" customFormat="1" ht="12" customHeight="1">
      <c r="A14" s="31"/>
      <c r="B14" s="36"/>
      <c r="C14" s="31"/>
      <c r="D14" s="116" t="s">
        <v>20</v>
      </c>
      <c r="E14" s="31"/>
      <c r="F14" s="107" t="s">
        <v>21</v>
      </c>
      <c r="G14" s="31"/>
      <c r="H14" s="31"/>
      <c r="I14" s="116" t="s">
        <v>22</v>
      </c>
      <c r="J14" s="117">
        <f>'Rekapitulace stavby'!AN8</f>
        <v>0</v>
      </c>
      <c r="K14" s="31"/>
      <c r="L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48"/>
      <c r="S15" s="31"/>
      <c r="T15" s="31"/>
      <c r="U15" s="31"/>
      <c r="V15" s="31"/>
      <c r="W15" s="31"/>
      <c r="X15" s="31"/>
      <c r="Y15" s="31"/>
      <c r="Z15" s="31"/>
      <c r="AA15" s="31"/>
      <c r="AB15" s="31"/>
      <c r="AC15" s="31"/>
      <c r="AD15" s="31"/>
      <c r="AE15" s="31"/>
    </row>
    <row r="16" spans="1:46" s="2" customFormat="1" ht="12" customHeight="1">
      <c r="A16" s="31"/>
      <c r="B16" s="36"/>
      <c r="C16" s="31"/>
      <c r="D16" s="116" t="s">
        <v>23</v>
      </c>
      <c r="E16" s="31"/>
      <c r="F16" s="31"/>
      <c r="G16" s="31"/>
      <c r="H16" s="31"/>
      <c r="I16" s="116" t="s">
        <v>24</v>
      </c>
      <c r="J16" s="107" t="str">
        <f>IF('Rekapitulace stavby'!AN10="","",'Rekapitulace stavby'!AN10)</f>
        <v/>
      </c>
      <c r="K16" s="31"/>
      <c r="L16" s="48"/>
      <c r="S16" s="31"/>
      <c r="T16" s="31"/>
      <c r="U16" s="31"/>
      <c r="V16" s="31"/>
      <c r="W16" s="31"/>
      <c r="X16" s="31"/>
      <c r="Y16" s="31"/>
      <c r="Z16" s="31"/>
      <c r="AA16" s="31"/>
      <c r="AB16" s="31"/>
      <c r="AC16" s="31"/>
      <c r="AD16" s="31"/>
      <c r="AE16" s="31"/>
    </row>
    <row r="17" spans="1:31" s="2" customFormat="1" ht="18" customHeight="1">
      <c r="A17" s="31"/>
      <c r="B17" s="36"/>
      <c r="C17" s="31"/>
      <c r="D17" s="31"/>
      <c r="E17" s="107" t="str">
        <f>IF('Rekapitulace stavby'!E11="","",'Rekapitulace stavby'!E11)</f>
        <v xml:space="preserve"> </v>
      </c>
      <c r="F17" s="31"/>
      <c r="G17" s="31"/>
      <c r="H17" s="31"/>
      <c r="I17" s="116" t="s">
        <v>26</v>
      </c>
      <c r="J17" s="107" t="str">
        <f>IF('Rekapitulace stavby'!AN11="","",'Rekapitulace stavby'!AN11)</f>
        <v/>
      </c>
      <c r="K17" s="31"/>
      <c r="L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48"/>
      <c r="S18" s="31"/>
      <c r="T18" s="31"/>
      <c r="U18" s="31"/>
      <c r="V18" s="31"/>
      <c r="W18" s="31"/>
      <c r="X18" s="31"/>
      <c r="Y18" s="31"/>
      <c r="Z18" s="31"/>
      <c r="AA18" s="31"/>
      <c r="AB18" s="31"/>
      <c r="AC18" s="31"/>
      <c r="AD18" s="31"/>
      <c r="AE18" s="31"/>
    </row>
    <row r="19" spans="1:31" s="2" customFormat="1" ht="12" customHeight="1">
      <c r="A19" s="31"/>
      <c r="B19" s="36"/>
      <c r="C19" s="31"/>
      <c r="D19" s="116" t="s">
        <v>27</v>
      </c>
      <c r="E19" s="31"/>
      <c r="F19" s="31"/>
      <c r="G19" s="31"/>
      <c r="H19" s="31"/>
      <c r="I19" s="116" t="s">
        <v>24</v>
      </c>
      <c r="J19" s="27" t="str">
        <f>'Rekapitulace stavby'!AN13</f>
        <v>Vyplň údaj</v>
      </c>
      <c r="K19" s="31"/>
      <c r="L19" s="48"/>
      <c r="S19" s="31"/>
      <c r="T19" s="31"/>
      <c r="U19" s="31"/>
      <c r="V19" s="31"/>
      <c r="W19" s="31"/>
      <c r="X19" s="31"/>
      <c r="Y19" s="31"/>
      <c r="Z19" s="31"/>
      <c r="AA19" s="31"/>
      <c r="AB19" s="31"/>
      <c r="AC19" s="31"/>
      <c r="AD19" s="31"/>
      <c r="AE19" s="31"/>
    </row>
    <row r="20" spans="1:31" s="2" customFormat="1" ht="18" customHeight="1">
      <c r="A20" s="31"/>
      <c r="B20" s="36"/>
      <c r="C20" s="31"/>
      <c r="D20" s="31"/>
      <c r="E20" s="270" t="str">
        <f>'Rekapitulace stavby'!E14</f>
        <v>Vyplň údaj</v>
      </c>
      <c r="F20" s="271"/>
      <c r="G20" s="271"/>
      <c r="H20" s="271"/>
      <c r="I20" s="116" t="s">
        <v>26</v>
      </c>
      <c r="J20" s="27" t="str">
        <f>'Rekapitulace stavby'!AN14</f>
        <v>Vyplň údaj</v>
      </c>
      <c r="K20" s="31"/>
      <c r="L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48"/>
      <c r="S21" s="31"/>
      <c r="T21" s="31"/>
      <c r="U21" s="31"/>
      <c r="V21" s="31"/>
      <c r="W21" s="31"/>
      <c r="X21" s="31"/>
      <c r="Y21" s="31"/>
      <c r="Z21" s="31"/>
      <c r="AA21" s="31"/>
      <c r="AB21" s="31"/>
      <c r="AC21" s="31"/>
      <c r="AD21" s="31"/>
      <c r="AE21" s="31"/>
    </row>
    <row r="22" spans="1:31" s="2" customFormat="1" ht="12" customHeight="1">
      <c r="A22" s="31"/>
      <c r="B22" s="36"/>
      <c r="C22" s="31"/>
      <c r="D22" s="116" t="s">
        <v>29</v>
      </c>
      <c r="E22" s="31"/>
      <c r="F22" s="31"/>
      <c r="G22" s="31"/>
      <c r="H22" s="31"/>
      <c r="I22" s="116" t="s">
        <v>24</v>
      </c>
      <c r="J22" s="107" t="str">
        <f>IF('Rekapitulace stavby'!AN16="","",'Rekapitulace stavby'!AN16)</f>
        <v/>
      </c>
      <c r="K22" s="31"/>
      <c r="L22" s="48"/>
      <c r="S22" s="31"/>
      <c r="T22" s="31"/>
      <c r="U22" s="31"/>
      <c r="V22" s="31"/>
      <c r="W22" s="31"/>
      <c r="X22" s="31"/>
      <c r="Y22" s="31"/>
      <c r="Z22" s="31"/>
      <c r="AA22" s="31"/>
      <c r="AB22" s="31"/>
      <c r="AC22" s="31"/>
      <c r="AD22" s="31"/>
      <c r="AE22" s="31"/>
    </row>
    <row r="23" spans="1:31" s="2" customFormat="1" ht="18" customHeight="1">
      <c r="A23" s="31"/>
      <c r="B23" s="36"/>
      <c r="C23" s="31"/>
      <c r="D23" s="31"/>
      <c r="E23" s="107" t="str">
        <f>IF('Rekapitulace stavby'!E17="","",'Rekapitulace stavby'!E17)</f>
        <v xml:space="preserve"> </v>
      </c>
      <c r="F23" s="31"/>
      <c r="G23" s="31"/>
      <c r="H23" s="31"/>
      <c r="I23" s="116" t="s">
        <v>26</v>
      </c>
      <c r="J23" s="107" t="str">
        <f>IF('Rekapitulace stavby'!AN17="","",'Rekapitulace stavby'!AN17)</f>
        <v/>
      </c>
      <c r="K23" s="31"/>
      <c r="L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48"/>
      <c r="S24" s="31"/>
      <c r="T24" s="31"/>
      <c r="U24" s="31"/>
      <c r="V24" s="31"/>
      <c r="W24" s="31"/>
      <c r="X24" s="31"/>
      <c r="Y24" s="31"/>
      <c r="Z24" s="31"/>
      <c r="AA24" s="31"/>
      <c r="AB24" s="31"/>
      <c r="AC24" s="31"/>
      <c r="AD24" s="31"/>
      <c r="AE24" s="31"/>
    </row>
    <row r="25" spans="1:31" s="2" customFormat="1" ht="12" customHeight="1">
      <c r="A25" s="31"/>
      <c r="B25" s="36"/>
      <c r="C25" s="31"/>
      <c r="D25" s="116" t="s">
        <v>31</v>
      </c>
      <c r="E25" s="31"/>
      <c r="F25" s="31"/>
      <c r="G25" s="31"/>
      <c r="H25" s="31"/>
      <c r="I25" s="116" t="s">
        <v>24</v>
      </c>
      <c r="J25" s="107" t="str">
        <f>IF('Rekapitulace stavby'!AN19="","",'Rekapitulace stavby'!AN19)</f>
        <v/>
      </c>
      <c r="K25" s="31"/>
      <c r="L25" s="48"/>
      <c r="S25" s="31"/>
      <c r="T25" s="31"/>
      <c r="U25" s="31"/>
      <c r="V25" s="31"/>
      <c r="W25" s="31"/>
      <c r="X25" s="31"/>
      <c r="Y25" s="31"/>
      <c r="Z25" s="31"/>
      <c r="AA25" s="31"/>
      <c r="AB25" s="31"/>
      <c r="AC25" s="31"/>
      <c r="AD25" s="31"/>
      <c r="AE25" s="31"/>
    </row>
    <row r="26" spans="1:31" s="2" customFormat="1" ht="18" customHeight="1">
      <c r="A26" s="31"/>
      <c r="B26" s="36"/>
      <c r="C26" s="31"/>
      <c r="D26" s="31"/>
      <c r="E26" s="107" t="str">
        <f>IF('Rekapitulace stavby'!E20="","",'Rekapitulace stavby'!E20)</f>
        <v xml:space="preserve"> </v>
      </c>
      <c r="F26" s="31"/>
      <c r="G26" s="31"/>
      <c r="H26" s="31"/>
      <c r="I26" s="116" t="s">
        <v>26</v>
      </c>
      <c r="J26" s="107" t="str">
        <f>IF('Rekapitulace stavby'!AN20="","",'Rekapitulace stavby'!AN20)</f>
        <v/>
      </c>
      <c r="K26" s="31"/>
      <c r="L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48"/>
      <c r="S27" s="31"/>
      <c r="T27" s="31"/>
      <c r="U27" s="31"/>
      <c r="V27" s="31"/>
      <c r="W27" s="31"/>
      <c r="X27" s="31"/>
      <c r="Y27" s="31"/>
      <c r="Z27" s="31"/>
      <c r="AA27" s="31"/>
      <c r="AB27" s="31"/>
      <c r="AC27" s="31"/>
      <c r="AD27" s="31"/>
      <c r="AE27" s="31"/>
    </row>
    <row r="28" spans="1:31" s="2" customFormat="1" ht="12" customHeight="1">
      <c r="A28" s="31"/>
      <c r="B28" s="36"/>
      <c r="C28" s="31"/>
      <c r="D28" s="116" t="s">
        <v>32</v>
      </c>
      <c r="E28" s="31"/>
      <c r="F28" s="31"/>
      <c r="G28" s="31"/>
      <c r="H28" s="31"/>
      <c r="I28" s="31"/>
      <c r="J28" s="31"/>
      <c r="K28" s="31"/>
      <c r="L28" s="48"/>
      <c r="S28" s="31"/>
      <c r="T28" s="31"/>
      <c r="U28" s="31"/>
      <c r="V28" s="31"/>
      <c r="W28" s="31"/>
      <c r="X28" s="31"/>
      <c r="Y28" s="31"/>
      <c r="Z28" s="31"/>
      <c r="AA28" s="31"/>
      <c r="AB28" s="31"/>
      <c r="AC28" s="31"/>
      <c r="AD28" s="31"/>
      <c r="AE28" s="31"/>
    </row>
    <row r="29" spans="1:31" s="8" customFormat="1" ht="16.5" customHeight="1">
      <c r="A29" s="118"/>
      <c r="B29" s="119"/>
      <c r="C29" s="118"/>
      <c r="D29" s="118"/>
      <c r="E29" s="272" t="s">
        <v>1</v>
      </c>
      <c r="F29" s="272"/>
      <c r="G29" s="272"/>
      <c r="H29" s="272"/>
      <c r="I29" s="118"/>
      <c r="J29" s="118"/>
      <c r="K29" s="118"/>
      <c r="L29" s="120"/>
      <c r="S29" s="118"/>
      <c r="T29" s="118"/>
      <c r="U29" s="118"/>
      <c r="V29" s="118"/>
      <c r="W29" s="118"/>
      <c r="X29" s="118"/>
      <c r="Y29" s="118"/>
      <c r="Z29" s="118"/>
      <c r="AA29" s="118"/>
      <c r="AB29" s="118"/>
      <c r="AC29" s="118"/>
      <c r="AD29" s="118"/>
      <c r="AE29" s="118"/>
    </row>
    <row r="30" spans="1:31" s="2" customFormat="1" ht="6.95" customHeight="1">
      <c r="A30" s="31"/>
      <c r="B30" s="36"/>
      <c r="C30" s="31"/>
      <c r="D30" s="31"/>
      <c r="E30" s="31"/>
      <c r="F30" s="31"/>
      <c r="G30" s="31"/>
      <c r="H30" s="31"/>
      <c r="I30" s="31"/>
      <c r="J30" s="31"/>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25.35" customHeight="1">
      <c r="A32" s="31"/>
      <c r="B32" s="36"/>
      <c r="C32" s="31"/>
      <c r="D32" s="122" t="s">
        <v>33</v>
      </c>
      <c r="E32" s="31"/>
      <c r="F32" s="31"/>
      <c r="G32" s="31"/>
      <c r="H32" s="31"/>
      <c r="I32" s="31"/>
      <c r="J32" s="123">
        <f>ROUND(J129, 2)</f>
        <v>0</v>
      </c>
      <c r="K32" s="31"/>
      <c r="L32" s="48"/>
      <c r="S32" s="31"/>
      <c r="T32" s="31"/>
      <c r="U32" s="31"/>
      <c r="V32" s="31"/>
      <c r="W32" s="31"/>
      <c r="X32" s="31"/>
      <c r="Y32" s="31"/>
      <c r="Z32" s="31"/>
      <c r="AA32" s="31"/>
      <c r="AB32" s="31"/>
      <c r="AC32" s="31"/>
      <c r="AD32" s="31"/>
      <c r="AE32" s="31"/>
    </row>
    <row r="33" spans="1:31" s="2" customFormat="1" ht="6.95" customHeight="1">
      <c r="A33" s="31"/>
      <c r="B33" s="36"/>
      <c r="C33" s="31"/>
      <c r="D33" s="121"/>
      <c r="E33" s="121"/>
      <c r="F33" s="121"/>
      <c r="G33" s="121"/>
      <c r="H33" s="121"/>
      <c r="I33" s="121"/>
      <c r="J33" s="121"/>
      <c r="K33" s="121"/>
      <c r="L33" s="48"/>
      <c r="S33" s="31"/>
      <c r="T33" s="31"/>
      <c r="U33" s="31"/>
      <c r="V33" s="31"/>
      <c r="W33" s="31"/>
      <c r="X33" s="31"/>
      <c r="Y33" s="31"/>
      <c r="Z33" s="31"/>
      <c r="AA33" s="31"/>
      <c r="AB33" s="31"/>
      <c r="AC33" s="31"/>
      <c r="AD33" s="31"/>
      <c r="AE33" s="31"/>
    </row>
    <row r="34" spans="1:31" s="2" customFormat="1" ht="14.45" customHeight="1">
      <c r="A34" s="31"/>
      <c r="B34" s="36"/>
      <c r="C34" s="31"/>
      <c r="D34" s="31"/>
      <c r="E34" s="31"/>
      <c r="F34" s="124" t="s">
        <v>35</v>
      </c>
      <c r="G34" s="31"/>
      <c r="H34" s="31"/>
      <c r="I34" s="124" t="s">
        <v>34</v>
      </c>
      <c r="J34" s="124" t="s">
        <v>36</v>
      </c>
      <c r="K34" s="31"/>
      <c r="L34" s="48"/>
      <c r="S34" s="31"/>
      <c r="T34" s="31"/>
      <c r="U34" s="31"/>
      <c r="V34" s="31"/>
      <c r="W34" s="31"/>
      <c r="X34" s="31"/>
      <c r="Y34" s="31"/>
      <c r="Z34" s="31"/>
      <c r="AA34" s="31"/>
      <c r="AB34" s="31"/>
      <c r="AC34" s="31"/>
      <c r="AD34" s="31"/>
      <c r="AE34" s="31"/>
    </row>
    <row r="35" spans="1:31" s="2" customFormat="1" ht="14.45" customHeight="1">
      <c r="A35" s="31"/>
      <c r="B35" s="36"/>
      <c r="C35" s="31"/>
      <c r="D35" s="125" t="s">
        <v>37</v>
      </c>
      <c r="E35" s="116" t="s">
        <v>38</v>
      </c>
      <c r="F35" s="126">
        <f>ROUND((SUM(BE129:BE200)),  2)</f>
        <v>0</v>
      </c>
      <c r="G35" s="31"/>
      <c r="H35" s="31"/>
      <c r="I35" s="127">
        <v>0.21</v>
      </c>
      <c r="J35" s="126">
        <f>ROUND(((SUM(BE129:BE200))*I35),  2)</f>
        <v>0</v>
      </c>
      <c r="K35" s="31"/>
      <c r="L35" s="48"/>
      <c r="S35" s="31"/>
      <c r="T35" s="31"/>
      <c r="U35" s="31"/>
      <c r="V35" s="31"/>
      <c r="W35" s="31"/>
      <c r="X35" s="31"/>
      <c r="Y35" s="31"/>
      <c r="Z35" s="31"/>
      <c r="AA35" s="31"/>
      <c r="AB35" s="31"/>
      <c r="AC35" s="31"/>
      <c r="AD35" s="31"/>
      <c r="AE35" s="31"/>
    </row>
    <row r="36" spans="1:31" s="2" customFormat="1" ht="14.45" customHeight="1">
      <c r="A36" s="31"/>
      <c r="B36" s="36"/>
      <c r="C36" s="31"/>
      <c r="D36" s="31"/>
      <c r="E36" s="116" t="s">
        <v>39</v>
      </c>
      <c r="F36" s="126">
        <f>ROUND((SUM(BF129:BF200)),  2)</f>
        <v>0</v>
      </c>
      <c r="G36" s="31"/>
      <c r="H36" s="31"/>
      <c r="I36" s="127">
        <v>0.15</v>
      </c>
      <c r="J36" s="126">
        <f>ROUND(((SUM(BF129:BF200))*I36),  2)</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40</v>
      </c>
      <c r="F37" s="126">
        <f>ROUND((SUM(BG129:BG200)),  2)</f>
        <v>0</v>
      </c>
      <c r="G37" s="31"/>
      <c r="H37" s="31"/>
      <c r="I37" s="127">
        <v>0.21</v>
      </c>
      <c r="J37" s="126">
        <f>0</f>
        <v>0</v>
      </c>
      <c r="K37" s="31"/>
      <c r="L37" s="48"/>
      <c r="S37" s="31"/>
      <c r="T37" s="31"/>
      <c r="U37" s="31"/>
      <c r="V37" s="31"/>
      <c r="W37" s="31"/>
      <c r="X37" s="31"/>
      <c r="Y37" s="31"/>
      <c r="Z37" s="31"/>
      <c r="AA37" s="31"/>
      <c r="AB37" s="31"/>
      <c r="AC37" s="31"/>
      <c r="AD37" s="31"/>
      <c r="AE37" s="31"/>
    </row>
    <row r="38" spans="1:31" s="2" customFormat="1" ht="14.45" hidden="1" customHeight="1">
      <c r="A38" s="31"/>
      <c r="B38" s="36"/>
      <c r="C38" s="31"/>
      <c r="D38" s="31"/>
      <c r="E38" s="116" t="s">
        <v>41</v>
      </c>
      <c r="F38" s="126">
        <f>ROUND((SUM(BH129:BH200)),  2)</f>
        <v>0</v>
      </c>
      <c r="G38" s="31"/>
      <c r="H38" s="31"/>
      <c r="I38" s="127">
        <v>0.15</v>
      </c>
      <c r="J38" s="126">
        <f>0</f>
        <v>0</v>
      </c>
      <c r="K38" s="31"/>
      <c r="L38" s="48"/>
      <c r="S38" s="31"/>
      <c r="T38" s="31"/>
      <c r="U38" s="31"/>
      <c r="V38" s="31"/>
      <c r="W38" s="31"/>
      <c r="X38" s="31"/>
      <c r="Y38" s="31"/>
      <c r="Z38" s="31"/>
      <c r="AA38" s="31"/>
      <c r="AB38" s="31"/>
      <c r="AC38" s="31"/>
      <c r="AD38" s="31"/>
      <c r="AE38" s="31"/>
    </row>
    <row r="39" spans="1:31" s="2" customFormat="1" ht="14.45" hidden="1" customHeight="1">
      <c r="A39" s="31"/>
      <c r="B39" s="36"/>
      <c r="C39" s="31"/>
      <c r="D39" s="31"/>
      <c r="E39" s="116" t="s">
        <v>42</v>
      </c>
      <c r="F39" s="126">
        <f>ROUND((SUM(BI129:BI200)),  2)</f>
        <v>0</v>
      </c>
      <c r="G39" s="31"/>
      <c r="H39" s="31"/>
      <c r="I39" s="127">
        <v>0</v>
      </c>
      <c r="J39" s="126">
        <f>0</f>
        <v>0</v>
      </c>
      <c r="K39" s="31"/>
      <c r="L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2" customFormat="1" ht="25.35" customHeight="1">
      <c r="A41" s="31"/>
      <c r="B41" s="36"/>
      <c r="C41" s="128"/>
      <c r="D41" s="129" t="s">
        <v>43</v>
      </c>
      <c r="E41" s="130"/>
      <c r="F41" s="130"/>
      <c r="G41" s="131" t="s">
        <v>44</v>
      </c>
      <c r="H41" s="132" t="s">
        <v>45</v>
      </c>
      <c r="I41" s="130"/>
      <c r="J41" s="133">
        <f>SUM(J32:J39)</f>
        <v>0</v>
      </c>
      <c r="K41" s="134"/>
      <c r="L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48"/>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31"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31"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31"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31"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31" s="1" customFormat="1" ht="12" customHeight="1">
      <c r="B86" s="18"/>
      <c r="C86" s="26" t="s">
        <v>156</v>
      </c>
      <c r="D86" s="19"/>
      <c r="E86" s="19"/>
      <c r="F86" s="19"/>
      <c r="G86" s="19"/>
      <c r="H86" s="19"/>
      <c r="I86" s="19"/>
      <c r="J86" s="19"/>
      <c r="K86" s="19"/>
      <c r="L86" s="17"/>
    </row>
    <row r="87" spans="1:31" s="2" customFormat="1" ht="16.5" customHeight="1">
      <c r="A87" s="31"/>
      <c r="B87" s="32"/>
      <c r="C87" s="33"/>
      <c r="D87" s="33"/>
      <c r="E87" s="273" t="s">
        <v>1571</v>
      </c>
      <c r="F87" s="275"/>
      <c r="G87" s="275"/>
      <c r="H87" s="275"/>
      <c r="I87" s="33"/>
      <c r="J87" s="33"/>
      <c r="K87" s="33"/>
      <c r="L87" s="48"/>
      <c r="S87" s="31"/>
      <c r="T87" s="31"/>
      <c r="U87" s="31"/>
      <c r="V87" s="31"/>
      <c r="W87" s="31"/>
      <c r="X87" s="31"/>
      <c r="Y87" s="31"/>
      <c r="Z87" s="31"/>
      <c r="AA87" s="31"/>
      <c r="AB87" s="31"/>
      <c r="AC87" s="31"/>
      <c r="AD87" s="31"/>
      <c r="AE87" s="31"/>
    </row>
    <row r="88" spans="1:31" s="2" customFormat="1" ht="12" customHeight="1">
      <c r="A88" s="31"/>
      <c r="B88" s="32"/>
      <c r="C88" s="26" t="s">
        <v>158</v>
      </c>
      <c r="D88" s="33"/>
      <c r="E88" s="33"/>
      <c r="F88" s="33"/>
      <c r="G88" s="33"/>
      <c r="H88" s="33"/>
      <c r="I88" s="33"/>
      <c r="J88" s="33"/>
      <c r="K88" s="33"/>
      <c r="L88" s="48"/>
      <c r="S88" s="31"/>
      <c r="T88" s="31"/>
      <c r="U88" s="31"/>
      <c r="V88" s="31"/>
      <c r="W88" s="31"/>
      <c r="X88" s="31"/>
      <c r="Y88" s="31"/>
      <c r="Z88" s="31"/>
      <c r="AA88" s="31"/>
      <c r="AB88" s="31"/>
      <c r="AC88" s="31"/>
      <c r="AD88" s="31"/>
      <c r="AE88" s="31"/>
    </row>
    <row r="89" spans="1:31" s="2" customFormat="1" ht="16.5" customHeight="1">
      <c r="A89" s="31"/>
      <c r="B89" s="32"/>
      <c r="C89" s="33"/>
      <c r="D89" s="33"/>
      <c r="E89" s="221" t="str">
        <f>E11</f>
        <v>SO 09.1 - Zemní práce</v>
      </c>
      <c r="F89" s="275"/>
      <c r="G89" s="275"/>
      <c r="H89" s="275"/>
      <c r="I89" s="33"/>
      <c r="J89" s="33"/>
      <c r="K89" s="33"/>
      <c r="L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31" s="2" customFormat="1" ht="12" customHeight="1">
      <c r="A91" s="31"/>
      <c r="B91" s="32"/>
      <c r="C91" s="26" t="s">
        <v>20</v>
      </c>
      <c r="D91" s="33"/>
      <c r="E91" s="33"/>
      <c r="F91" s="24" t="str">
        <f>F14</f>
        <v>Tlumačov</v>
      </c>
      <c r="G91" s="33"/>
      <c r="H91" s="33"/>
      <c r="I91" s="26" t="s">
        <v>22</v>
      </c>
      <c r="J91" s="63">
        <f>IF(J14="","",J14)</f>
        <v>0</v>
      </c>
      <c r="K91" s="33"/>
      <c r="L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48"/>
      <c r="S92" s="31"/>
      <c r="T92" s="31"/>
      <c r="U92" s="31"/>
      <c r="V92" s="31"/>
      <c r="W92" s="31"/>
      <c r="X92" s="31"/>
      <c r="Y92" s="31"/>
      <c r="Z92" s="31"/>
      <c r="AA92" s="31"/>
      <c r="AB92" s="31"/>
      <c r="AC92" s="31"/>
      <c r="AD92" s="31"/>
      <c r="AE92" s="31"/>
    </row>
    <row r="93" spans="1:31" s="2" customFormat="1" ht="15.2" customHeight="1">
      <c r="A93" s="31"/>
      <c r="B93" s="32"/>
      <c r="C93" s="26" t="s">
        <v>23</v>
      </c>
      <c r="D93" s="33"/>
      <c r="E93" s="33"/>
      <c r="F93" s="24" t="str">
        <f>E17</f>
        <v xml:space="preserve"> </v>
      </c>
      <c r="G93" s="33"/>
      <c r="H93" s="33"/>
      <c r="I93" s="26" t="s">
        <v>29</v>
      </c>
      <c r="J93" s="29" t="str">
        <f>E23</f>
        <v xml:space="preserve"> </v>
      </c>
      <c r="K93" s="33"/>
      <c r="L93" s="48"/>
      <c r="S93" s="31"/>
      <c r="T93" s="31"/>
      <c r="U93" s="31"/>
      <c r="V93" s="31"/>
      <c r="W93" s="31"/>
      <c r="X93" s="31"/>
      <c r="Y93" s="31"/>
      <c r="Z93" s="31"/>
      <c r="AA93" s="31"/>
      <c r="AB93" s="31"/>
      <c r="AC93" s="31"/>
      <c r="AD93" s="31"/>
      <c r="AE93" s="31"/>
    </row>
    <row r="94" spans="1:31" s="2" customFormat="1" ht="15.2" customHeight="1">
      <c r="A94" s="31"/>
      <c r="B94" s="32"/>
      <c r="C94" s="26" t="s">
        <v>27</v>
      </c>
      <c r="D94" s="33"/>
      <c r="E94" s="33"/>
      <c r="F94" s="24" t="str">
        <f>IF(E20="","",E20)</f>
        <v>Vyplň údaj</v>
      </c>
      <c r="G94" s="33"/>
      <c r="H94" s="33"/>
      <c r="I94" s="26" t="s">
        <v>31</v>
      </c>
      <c r="J94" s="29" t="str">
        <f>E26</f>
        <v xml:space="preserve"> </v>
      </c>
      <c r="K94" s="33"/>
      <c r="L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31" s="2" customFormat="1" ht="29.25" customHeight="1">
      <c r="A96" s="31"/>
      <c r="B96" s="32"/>
      <c r="C96" s="146" t="s">
        <v>161</v>
      </c>
      <c r="D96" s="147"/>
      <c r="E96" s="147"/>
      <c r="F96" s="147"/>
      <c r="G96" s="147"/>
      <c r="H96" s="147"/>
      <c r="I96" s="147"/>
      <c r="J96" s="148" t="s">
        <v>162</v>
      </c>
      <c r="K96" s="147"/>
      <c r="L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48"/>
      <c r="S97" s="31"/>
      <c r="T97" s="31"/>
      <c r="U97" s="31"/>
      <c r="V97" s="31"/>
      <c r="W97" s="31"/>
      <c r="X97" s="31"/>
      <c r="Y97" s="31"/>
      <c r="Z97" s="31"/>
      <c r="AA97" s="31"/>
      <c r="AB97" s="31"/>
      <c r="AC97" s="31"/>
      <c r="AD97" s="31"/>
      <c r="AE97" s="31"/>
    </row>
    <row r="98" spans="1:47" s="2" customFormat="1" ht="22.9" customHeight="1">
      <c r="A98" s="31"/>
      <c r="B98" s="32"/>
      <c r="C98" s="149" t="s">
        <v>163</v>
      </c>
      <c r="D98" s="33"/>
      <c r="E98" s="33"/>
      <c r="F98" s="33"/>
      <c r="G98" s="33"/>
      <c r="H98" s="33"/>
      <c r="I98" s="33"/>
      <c r="J98" s="81">
        <f>J129</f>
        <v>0</v>
      </c>
      <c r="K98" s="33"/>
      <c r="L98" s="48"/>
      <c r="S98" s="31"/>
      <c r="T98" s="31"/>
      <c r="U98" s="31"/>
      <c r="V98" s="31"/>
      <c r="W98" s="31"/>
      <c r="X98" s="31"/>
      <c r="Y98" s="31"/>
      <c r="Z98" s="31"/>
      <c r="AA98" s="31"/>
      <c r="AB98" s="31"/>
      <c r="AC98" s="31"/>
      <c r="AD98" s="31"/>
      <c r="AE98" s="31"/>
      <c r="AU98" s="14" t="s">
        <v>164</v>
      </c>
    </row>
    <row r="99" spans="1:47" s="9" customFormat="1" ht="24.95" customHeight="1">
      <c r="B99" s="150"/>
      <c r="C99" s="151"/>
      <c r="D99" s="152" t="s">
        <v>1719</v>
      </c>
      <c r="E99" s="153"/>
      <c r="F99" s="153"/>
      <c r="G99" s="153"/>
      <c r="H99" s="153"/>
      <c r="I99" s="153"/>
      <c r="J99" s="154">
        <f>J130</f>
        <v>0</v>
      </c>
      <c r="K99" s="151"/>
      <c r="L99" s="155"/>
    </row>
    <row r="100" spans="1:47" s="12" customFormat="1" ht="19.899999999999999" customHeight="1">
      <c r="B100" s="213"/>
      <c r="C100" s="101"/>
      <c r="D100" s="214" t="s">
        <v>1720</v>
      </c>
      <c r="E100" s="215"/>
      <c r="F100" s="215"/>
      <c r="G100" s="215"/>
      <c r="H100" s="215"/>
      <c r="I100" s="215"/>
      <c r="J100" s="216">
        <f>J131</f>
        <v>0</v>
      </c>
      <c r="K100" s="101"/>
      <c r="L100" s="217"/>
    </row>
    <row r="101" spans="1:47" s="12" customFormat="1" ht="19.899999999999999" customHeight="1">
      <c r="B101" s="213"/>
      <c r="C101" s="101"/>
      <c r="D101" s="214" t="s">
        <v>1721</v>
      </c>
      <c r="E101" s="215"/>
      <c r="F101" s="215"/>
      <c r="G101" s="215"/>
      <c r="H101" s="215"/>
      <c r="I101" s="215"/>
      <c r="J101" s="216">
        <f>J152</f>
        <v>0</v>
      </c>
      <c r="K101" s="101"/>
      <c r="L101" s="217"/>
    </row>
    <row r="102" spans="1:47" s="12" customFormat="1" ht="19.899999999999999" customHeight="1">
      <c r="B102" s="213"/>
      <c r="C102" s="101"/>
      <c r="D102" s="214" t="s">
        <v>1722</v>
      </c>
      <c r="E102" s="215"/>
      <c r="F102" s="215"/>
      <c r="G102" s="215"/>
      <c r="H102" s="215"/>
      <c r="I102" s="215"/>
      <c r="J102" s="216">
        <f>J173</f>
        <v>0</v>
      </c>
      <c r="K102" s="101"/>
      <c r="L102" s="217"/>
    </row>
    <row r="103" spans="1:47" s="12" customFormat="1" ht="19.899999999999999" customHeight="1">
      <c r="B103" s="213"/>
      <c r="C103" s="101"/>
      <c r="D103" s="214" t="s">
        <v>1723</v>
      </c>
      <c r="E103" s="215"/>
      <c r="F103" s="215"/>
      <c r="G103" s="215"/>
      <c r="H103" s="215"/>
      <c r="I103" s="215"/>
      <c r="J103" s="216">
        <f>J176</f>
        <v>0</v>
      </c>
      <c r="K103" s="101"/>
      <c r="L103" s="217"/>
    </row>
    <row r="104" spans="1:47" s="12" customFormat="1" ht="19.899999999999999" customHeight="1">
      <c r="B104" s="213"/>
      <c r="C104" s="101"/>
      <c r="D104" s="214" t="s">
        <v>1724</v>
      </c>
      <c r="E104" s="215"/>
      <c r="F104" s="215"/>
      <c r="G104" s="215"/>
      <c r="H104" s="215"/>
      <c r="I104" s="215"/>
      <c r="J104" s="216">
        <f>J179</f>
        <v>0</v>
      </c>
      <c r="K104" s="101"/>
      <c r="L104" s="217"/>
    </row>
    <row r="105" spans="1:47" s="9" customFormat="1" ht="24.95" customHeight="1">
      <c r="B105" s="150"/>
      <c r="C105" s="151"/>
      <c r="D105" s="152" t="s">
        <v>1725</v>
      </c>
      <c r="E105" s="153"/>
      <c r="F105" s="153"/>
      <c r="G105" s="153"/>
      <c r="H105" s="153"/>
      <c r="I105" s="153"/>
      <c r="J105" s="154">
        <f>J182</f>
        <v>0</v>
      </c>
      <c r="K105" s="151"/>
      <c r="L105" s="155"/>
    </row>
    <row r="106" spans="1:47" s="9" customFormat="1" ht="24.95" customHeight="1">
      <c r="B106" s="150"/>
      <c r="C106" s="151"/>
      <c r="D106" s="152" t="s">
        <v>1180</v>
      </c>
      <c r="E106" s="153"/>
      <c r="F106" s="153"/>
      <c r="G106" s="153"/>
      <c r="H106" s="153"/>
      <c r="I106" s="153"/>
      <c r="J106" s="154">
        <f>J195</f>
        <v>0</v>
      </c>
      <c r="K106" s="151"/>
      <c r="L106" s="155"/>
    </row>
    <row r="107" spans="1:47" s="12" customFormat="1" ht="19.899999999999999" customHeight="1">
      <c r="B107" s="213"/>
      <c r="C107" s="101"/>
      <c r="D107" s="214" t="s">
        <v>1726</v>
      </c>
      <c r="E107" s="215"/>
      <c r="F107" s="215"/>
      <c r="G107" s="215"/>
      <c r="H107" s="215"/>
      <c r="I107" s="215"/>
      <c r="J107" s="216">
        <f>J196</f>
        <v>0</v>
      </c>
      <c r="K107" s="101"/>
      <c r="L107" s="217"/>
    </row>
    <row r="108" spans="1:47" s="2" customFormat="1" ht="21.75" customHeight="1">
      <c r="A108" s="31"/>
      <c r="B108" s="32"/>
      <c r="C108" s="33"/>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47" s="2" customFormat="1" ht="6.95" customHeight="1">
      <c r="A109" s="31"/>
      <c r="B109" s="51"/>
      <c r="C109" s="52"/>
      <c r="D109" s="52"/>
      <c r="E109" s="52"/>
      <c r="F109" s="52"/>
      <c r="G109" s="52"/>
      <c r="H109" s="52"/>
      <c r="I109" s="52"/>
      <c r="J109" s="52"/>
      <c r="K109" s="52"/>
      <c r="L109" s="48"/>
      <c r="S109" s="31"/>
      <c r="T109" s="31"/>
      <c r="U109" s="31"/>
      <c r="V109" s="31"/>
      <c r="W109" s="31"/>
      <c r="X109" s="31"/>
      <c r="Y109" s="31"/>
      <c r="Z109" s="31"/>
      <c r="AA109" s="31"/>
      <c r="AB109" s="31"/>
      <c r="AC109" s="31"/>
      <c r="AD109" s="31"/>
      <c r="AE109" s="31"/>
    </row>
    <row r="113" spans="1:31" s="2" customFormat="1" ht="6.95" customHeight="1">
      <c r="A113" s="31"/>
      <c r="B113" s="53"/>
      <c r="C113" s="54"/>
      <c r="D113" s="54"/>
      <c r="E113" s="54"/>
      <c r="F113" s="54"/>
      <c r="G113" s="54"/>
      <c r="H113" s="54"/>
      <c r="I113" s="54"/>
      <c r="J113" s="54"/>
      <c r="K113" s="54"/>
      <c r="L113" s="48"/>
      <c r="S113" s="31"/>
      <c r="T113" s="31"/>
      <c r="U113" s="31"/>
      <c r="V113" s="31"/>
      <c r="W113" s="31"/>
      <c r="X113" s="31"/>
      <c r="Y113" s="31"/>
      <c r="Z113" s="31"/>
      <c r="AA113" s="31"/>
      <c r="AB113" s="31"/>
      <c r="AC113" s="31"/>
      <c r="AD113" s="31"/>
      <c r="AE113" s="31"/>
    </row>
    <row r="114" spans="1:31" s="2" customFormat="1" ht="24.95" customHeight="1">
      <c r="A114" s="31"/>
      <c r="B114" s="32"/>
      <c r="C114" s="20" t="s">
        <v>166</v>
      </c>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31" s="2" customFormat="1" ht="6.95" customHeight="1">
      <c r="A115" s="31"/>
      <c r="B115" s="32"/>
      <c r="C115" s="33"/>
      <c r="D115" s="33"/>
      <c r="E115" s="33"/>
      <c r="F115" s="33"/>
      <c r="G115" s="33"/>
      <c r="H115" s="33"/>
      <c r="I115" s="33"/>
      <c r="J115" s="33"/>
      <c r="K115" s="33"/>
      <c r="L115" s="48"/>
      <c r="S115" s="31"/>
      <c r="T115" s="31"/>
      <c r="U115" s="31"/>
      <c r="V115" s="31"/>
      <c r="W115" s="31"/>
      <c r="X115" s="31"/>
      <c r="Y115" s="31"/>
      <c r="Z115" s="31"/>
      <c r="AA115" s="31"/>
      <c r="AB115" s="31"/>
      <c r="AC115" s="31"/>
      <c r="AD115" s="31"/>
      <c r="AE115" s="31"/>
    </row>
    <row r="116" spans="1:31" s="2" customFormat="1" ht="12" customHeight="1">
      <c r="A116" s="31"/>
      <c r="B116" s="32"/>
      <c r="C116" s="26" t="s">
        <v>16</v>
      </c>
      <c r="D116" s="33"/>
      <c r="E116" s="33"/>
      <c r="F116" s="33"/>
      <c r="G116" s="33"/>
      <c r="H116" s="33"/>
      <c r="I116" s="33"/>
      <c r="J116" s="33"/>
      <c r="K116" s="33"/>
      <c r="L116" s="48"/>
      <c r="S116" s="31"/>
      <c r="T116" s="31"/>
      <c r="U116" s="31"/>
      <c r="V116" s="31"/>
      <c r="W116" s="31"/>
      <c r="X116" s="31"/>
      <c r="Y116" s="31"/>
      <c r="Z116" s="31"/>
      <c r="AA116" s="31"/>
      <c r="AB116" s="31"/>
      <c r="AC116" s="31"/>
      <c r="AD116" s="31"/>
      <c r="AE116" s="31"/>
    </row>
    <row r="117" spans="1:31" s="2" customFormat="1" ht="16.5" customHeight="1">
      <c r="A117" s="31"/>
      <c r="B117" s="32"/>
      <c r="C117" s="33"/>
      <c r="D117" s="33"/>
      <c r="E117" s="273" t="str">
        <f>E7</f>
        <v>Oprava zabezpečovacího zařízení v ŽST Tlumačov</v>
      </c>
      <c r="F117" s="274"/>
      <c r="G117" s="274"/>
      <c r="H117" s="274"/>
      <c r="I117" s="33"/>
      <c r="J117" s="33"/>
      <c r="K117" s="33"/>
      <c r="L117" s="48"/>
      <c r="S117" s="31"/>
      <c r="T117" s="31"/>
      <c r="U117" s="31"/>
      <c r="V117" s="31"/>
      <c r="W117" s="31"/>
      <c r="X117" s="31"/>
      <c r="Y117" s="31"/>
      <c r="Z117" s="31"/>
      <c r="AA117" s="31"/>
      <c r="AB117" s="31"/>
      <c r="AC117" s="31"/>
      <c r="AD117" s="31"/>
      <c r="AE117" s="31"/>
    </row>
    <row r="118" spans="1:31" s="1" customFormat="1" ht="12" customHeight="1">
      <c r="B118" s="18"/>
      <c r="C118" s="26" t="s">
        <v>156</v>
      </c>
      <c r="D118" s="19"/>
      <c r="E118" s="19"/>
      <c r="F118" s="19"/>
      <c r="G118" s="19"/>
      <c r="H118" s="19"/>
      <c r="I118" s="19"/>
      <c r="J118" s="19"/>
      <c r="K118" s="19"/>
      <c r="L118" s="17"/>
    </row>
    <row r="119" spans="1:31" s="2" customFormat="1" ht="16.5" customHeight="1">
      <c r="A119" s="31"/>
      <c r="B119" s="32"/>
      <c r="C119" s="33"/>
      <c r="D119" s="33"/>
      <c r="E119" s="273" t="s">
        <v>1571</v>
      </c>
      <c r="F119" s="275"/>
      <c r="G119" s="275"/>
      <c r="H119" s="275"/>
      <c r="I119" s="33"/>
      <c r="J119" s="33"/>
      <c r="K119" s="33"/>
      <c r="L119" s="48"/>
      <c r="S119" s="31"/>
      <c r="T119" s="31"/>
      <c r="U119" s="31"/>
      <c r="V119" s="31"/>
      <c r="W119" s="31"/>
      <c r="X119" s="31"/>
      <c r="Y119" s="31"/>
      <c r="Z119" s="31"/>
      <c r="AA119" s="31"/>
      <c r="AB119" s="31"/>
      <c r="AC119" s="31"/>
      <c r="AD119" s="31"/>
      <c r="AE119" s="31"/>
    </row>
    <row r="120" spans="1:31" s="2" customFormat="1" ht="12" customHeight="1">
      <c r="A120" s="31"/>
      <c r="B120" s="32"/>
      <c r="C120" s="26" t="s">
        <v>158</v>
      </c>
      <c r="D120" s="33"/>
      <c r="E120" s="33"/>
      <c r="F120" s="33"/>
      <c r="G120" s="33"/>
      <c r="H120" s="33"/>
      <c r="I120" s="33"/>
      <c r="J120" s="33"/>
      <c r="K120" s="33"/>
      <c r="L120" s="48"/>
      <c r="S120" s="31"/>
      <c r="T120" s="31"/>
      <c r="U120" s="31"/>
      <c r="V120" s="31"/>
      <c r="W120" s="31"/>
      <c r="X120" s="31"/>
      <c r="Y120" s="31"/>
      <c r="Z120" s="31"/>
      <c r="AA120" s="31"/>
      <c r="AB120" s="31"/>
      <c r="AC120" s="31"/>
      <c r="AD120" s="31"/>
      <c r="AE120" s="31"/>
    </row>
    <row r="121" spans="1:31" s="2" customFormat="1" ht="16.5" customHeight="1">
      <c r="A121" s="31"/>
      <c r="B121" s="32"/>
      <c r="C121" s="33"/>
      <c r="D121" s="33"/>
      <c r="E121" s="221" t="str">
        <f>E11</f>
        <v>SO 09.1 - Zemní práce</v>
      </c>
      <c r="F121" s="275"/>
      <c r="G121" s="275"/>
      <c r="H121" s="275"/>
      <c r="I121" s="33"/>
      <c r="J121" s="33"/>
      <c r="K121" s="33"/>
      <c r="L121" s="48"/>
      <c r="S121" s="31"/>
      <c r="T121" s="31"/>
      <c r="U121" s="31"/>
      <c r="V121" s="31"/>
      <c r="W121" s="31"/>
      <c r="X121" s="31"/>
      <c r="Y121" s="31"/>
      <c r="Z121" s="31"/>
      <c r="AA121" s="31"/>
      <c r="AB121" s="31"/>
      <c r="AC121" s="31"/>
      <c r="AD121" s="31"/>
      <c r="AE121" s="31"/>
    </row>
    <row r="122" spans="1:31" s="2" customFormat="1" ht="6.95" customHeight="1">
      <c r="A122" s="31"/>
      <c r="B122" s="32"/>
      <c r="C122" s="33"/>
      <c r="D122" s="33"/>
      <c r="E122" s="33"/>
      <c r="F122" s="33"/>
      <c r="G122" s="33"/>
      <c r="H122" s="33"/>
      <c r="I122" s="33"/>
      <c r="J122" s="33"/>
      <c r="K122" s="33"/>
      <c r="L122" s="48"/>
      <c r="S122" s="31"/>
      <c r="T122" s="31"/>
      <c r="U122" s="31"/>
      <c r="V122" s="31"/>
      <c r="W122" s="31"/>
      <c r="X122" s="31"/>
      <c r="Y122" s="31"/>
      <c r="Z122" s="31"/>
      <c r="AA122" s="31"/>
      <c r="AB122" s="31"/>
      <c r="AC122" s="31"/>
      <c r="AD122" s="31"/>
      <c r="AE122" s="31"/>
    </row>
    <row r="123" spans="1:31" s="2" customFormat="1" ht="12" customHeight="1">
      <c r="A123" s="31"/>
      <c r="B123" s="32"/>
      <c r="C123" s="26" t="s">
        <v>20</v>
      </c>
      <c r="D123" s="33"/>
      <c r="E123" s="33"/>
      <c r="F123" s="24" t="str">
        <f>F14</f>
        <v>Tlumačov</v>
      </c>
      <c r="G123" s="33"/>
      <c r="H123" s="33"/>
      <c r="I123" s="26" t="s">
        <v>22</v>
      </c>
      <c r="J123" s="63">
        <f>IF(J14="","",J14)</f>
        <v>0</v>
      </c>
      <c r="K123" s="33"/>
      <c r="L123" s="48"/>
      <c r="S123" s="31"/>
      <c r="T123" s="31"/>
      <c r="U123" s="31"/>
      <c r="V123" s="31"/>
      <c r="W123" s="31"/>
      <c r="X123" s="31"/>
      <c r="Y123" s="31"/>
      <c r="Z123" s="31"/>
      <c r="AA123" s="31"/>
      <c r="AB123" s="31"/>
      <c r="AC123" s="31"/>
      <c r="AD123" s="31"/>
      <c r="AE123" s="31"/>
    </row>
    <row r="124" spans="1:31" s="2" customFormat="1" ht="6.95" customHeight="1">
      <c r="A124" s="31"/>
      <c r="B124" s="32"/>
      <c r="C124" s="33"/>
      <c r="D124" s="33"/>
      <c r="E124" s="33"/>
      <c r="F124" s="33"/>
      <c r="G124" s="33"/>
      <c r="H124" s="33"/>
      <c r="I124" s="33"/>
      <c r="J124" s="33"/>
      <c r="K124" s="33"/>
      <c r="L124" s="48"/>
      <c r="S124" s="31"/>
      <c r="T124" s="31"/>
      <c r="U124" s="31"/>
      <c r="V124" s="31"/>
      <c r="W124" s="31"/>
      <c r="X124" s="31"/>
      <c r="Y124" s="31"/>
      <c r="Z124" s="31"/>
      <c r="AA124" s="31"/>
      <c r="AB124" s="31"/>
      <c r="AC124" s="31"/>
      <c r="AD124" s="31"/>
      <c r="AE124" s="31"/>
    </row>
    <row r="125" spans="1:31" s="2" customFormat="1" ht="15.2" customHeight="1">
      <c r="A125" s="31"/>
      <c r="B125" s="32"/>
      <c r="C125" s="26" t="s">
        <v>23</v>
      </c>
      <c r="D125" s="33"/>
      <c r="E125" s="33"/>
      <c r="F125" s="24" t="str">
        <f>E17</f>
        <v xml:space="preserve"> </v>
      </c>
      <c r="G125" s="33"/>
      <c r="H125" s="33"/>
      <c r="I125" s="26" t="s">
        <v>29</v>
      </c>
      <c r="J125" s="29" t="str">
        <f>E23</f>
        <v xml:space="preserve"> </v>
      </c>
      <c r="K125" s="33"/>
      <c r="L125" s="48"/>
      <c r="S125" s="31"/>
      <c r="T125" s="31"/>
      <c r="U125" s="31"/>
      <c r="V125" s="31"/>
      <c r="W125" s="31"/>
      <c r="X125" s="31"/>
      <c r="Y125" s="31"/>
      <c r="Z125" s="31"/>
      <c r="AA125" s="31"/>
      <c r="AB125" s="31"/>
      <c r="AC125" s="31"/>
      <c r="AD125" s="31"/>
      <c r="AE125" s="31"/>
    </row>
    <row r="126" spans="1:31" s="2" customFormat="1" ht="15.2" customHeight="1">
      <c r="A126" s="31"/>
      <c r="B126" s="32"/>
      <c r="C126" s="26" t="s">
        <v>27</v>
      </c>
      <c r="D126" s="33"/>
      <c r="E126" s="33"/>
      <c r="F126" s="24" t="str">
        <f>IF(E20="","",E20)</f>
        <v>Vyplň údaj</v>
      </c>
      <c r="G126" s="33"/>
      <c r="H126" s="33"/>
      <c r="I126" s="26" t="s">
        <v>31</v>
      </c>
      <c r="J126" s="29" t="str">
        <f>E26</f>
        <v xml:space="preserve"> </v>
      </c>
      <c r="K126" s="33"/>
      <c r="L126" s="48"/>
      <c r="S126" s="31"/>
      <c r="T126" s="31"/>
      <c r="U126" s="31"/>
      <c r="V126" s="31"/>
      <c r="W126" s="31"/>
      <c r="X126" s="31"/>
      <c r="Y126" s="31"/>
      <c r="Z126" s="31"/>
      <c r="AA126" s="31"/>
      <c r="AB126" s="31"/>
      <c r="AC126" s="31"/>
      <c r="AD126" s="31"/>
      <c r="AE126" s="31"/>
    </row>
    <row r="127" spans="1:31" s="2" customFormat="1" ht="10.35" customHeight="1">
      <c r="A127" s="31"/>
      <c r="B127" s="32"/>
      <c r="C127" s="33"/>
      <c r="D127" s="33"/>
      <c r="E127" s="33"/>
      <c r="F127" s="33"/>
      <c r="G127" s="33"/>
      <c r="H127" s="33"/>
      <c r="I127" s="33"/>
      <c r="J127" s="33"/>
      <c r="K127" s="33"/>
      <c r="L127" s="48"/>
      <c r="S127" s="31"/>
      <c r="T127" s="31"/>
      <c r="U127" s="31"/>
      <c r="V127" s="31"/>
      <c r="W127" s="31"/>
      <c r="X127" s="31"/>
      <c r="Y127" s="31"/>
      <c r="Z127" s="31"/>
      <c r="AA127" s="31"/>
      <c r="AB127" s="31"/>
      <c r="AC127" s="31"/>
      <c r="AD127" s="31"/>
      <c r="AE127" s="31"/>
    </row>
    <row r="128" spans="1:31" s="10" customFormat="1" ht="29.25" customHeight="1">
      <c r="A128" s="156"/>
      <c r="B128" s="157"/>
      <c r="C128" s="158" t="s">
        <v>167</v>
      </c>
      <c r="D128" s="159" t="s">
        <v>58</v>
      </c>
      <c r="E128" s="159" t="s">
        <v>54</v>
      </c>
      <c r="F128" s="159" t="s">
        <v>55</v>
      </c>
      <c r="G128" s="159" t="s">
        <v>168</v>
      </c>
      <c r="H128" s="159" t="s">
        <v>169</v>
      </c>
      <c r="I128" s="159" t="s">
        <v>170</v>
      </c>
      <c r="J128" s="159" t="s">
        <v>162</v>
      </c>
      <c r="K128" s="160" t="s">
        <v>171</v>
      </c>
      <c r="L128" s="161"/>
      <c r="M128" s="72" t="s">
        <v>1</v>
      </c>
      <c r="N128" s="73" t="s">
        <v>37</v>
      </c>
      <c r="O128" s="73" t="s">
        <v>172</v>
      </c>
      <c r="P128" s="73" t="s">
        <v>173</v>
      </c>
      <c r="Q128" s="73" t="s">
        <v>174</v>
      </c>
      <c r="R128" s="73" t="s">
        <v>175</v>
      </c>
      <c r="S128" s="73" t="s">
        <v>176</v>
      </c>
      <c r="T128" s="74" t="s">
        <v>177</v>
      </c>
      <c r="U128" s="156"/>
      <c r="V128" s="156"/>
      <c r="W128" s="156"/>
      <c r="X128" s="156"/>
      <c r="Y128" s="156"/>
      <c r="Z128" s="156"/>
      <c r="AA128" s="156"/>
      <c r="AB128" s="156"/>
      <c r="AC128" s="156"/>
      <c r="AD128" s="156"/>
      <c r="AE128" s="156"/>
    </row>
    <row r="129" spans="1:65" s="2" customFormat="1" ht="22.9" customHeight="1">
      <c r="A129" s="31"/>
      <c r="B129" s="32"/>
      <c r="C129" s="79" t="s">
        <v>178</v>
      </c>
      <c r="D129" s="33"/>
      <c r="E129" s="33"/>
      <c r="F129" s="33"/>
      <c r="G129" s="33"/>
      <c r="H129" s="33"/>
      <c r="I129" s="33"/>
      <c r="J129" s="162">
        <f>BK129</f>
        <v>0</v>
      </c>
      <c r="K129" s="33"/>
      <c r="L129" s="36"/>
      <c r="M129" s="75"/>
      <c r="N129" s="163"/>
      <c r="O129" s="76"/>
      <c r="P129" s="164">
        <f>P130+P182+P195</f>
        <v>0</v>
      </c>
      <c r="Q129" s="76"/>
      <c r="R129" s="164">
        <f>R130+R182+R195</f>
        <v>10.601810000000002</v>
      </c>
      <c r="S129" s="76"/>
      <c r="T129" s="165">
        <f>T130+T182+T195</f>
        <v>47.689</v>
      </c>
      <c r="U129" s="31"/>
      <c r="V129" s="31"/>
      <c r="W129" s="31"/>
      <c r="X129" s="31"/>
      <c r="Y129" s="31"/>
      <c r="Z129" s="31"/>
      <c r="AA129" s="31"/>
      <c r="AB129" s="31"/>
      <c r="AC129" s="31"/>
      <c r="AD129" s="31"/>
      <c r="AE129" s="31"/>
      <c r="AT129" s="14" t="s">
        <v>72</v>
      </c>
      <c r="AU129" s="14" t="s">
        <v>164</v>
      </c>
      <c r="BK129" s="166">
        <f>BK130+BK182+BK195</f>
        <v>0</v>
      </c>
    </row>
    <row r="130" spans="1:65" s="11" customFormat="1" ht="25.9" customHeight="1">
      <c r="B130" s="186"/>
      <c r="C130" s="187"/>
      <c r="D130" s="188" t="s">
        <v>72</v>
      </c>
      <c r="E130" s="189" t="s">
        <v>1727</v>
      </c>
      <c r="F130" s="189" t="s">
        <v>1728</v>
      </c>
      <c r="G130" s="187"/>
      <c r="H130" s="187"/>
      <c r="I130" s="190"/>
      <c r="J130" s="191">
        <f>BK130</f>
        <v>0</v>
      </c>
      <c r="K130" s="187"/>
      <c r="L130" s="192"/>
      <c r="M130" s="193"/>
      <c r="N130" s="194"/>
      <c r="O130" s="194"/>
      <c r="P130" s="195">
        <f>P131+P152+P173+P176+P179</f>
        <v>0</v>
      </c>
      <c r="Q130" s="194"/>
      <c r="R130" s="195">
        <f>R131+R152+R173+R176+R179</f>
        <v>10.601810000000002</v>
      </c>
      <c r="S130" s="194"/>
      <c r="T130" s="196">
        <f>T131+T152+T173+T176+T179</f>
        <v>23.488999999999997</v>
      </c>
      <c r="AR130" s="197" t="s">
        <v>80</v>
      </c>
      <c r="AT130" s="198" t="s">
        <v>72</v>
      </c>
      <c r="AU130" s="198" t="s">
        <v>73</v>
      </c>
      <c r="AY130" s="197" t="s">
        <v>185</v>
      </c>
      <c r="BK130" s="199">
        <f>BK131+BK152+BK173+BK176+BK179</f>
        <v>0</v>
      </c>
    </row>
    <row r="131" spans="1:65" s="11" customFormat="1" ht="22.9" customHeight="1">
      <c r="B131" s="186"/>
      <c r="C131" s="187"/>
      <c r="D131" s="188" t="s">
        <v>72</v>
      </c>
      <c r="E131" s="218" t="s">
        <v>80</v>
      </c>
      <c r="F131" s="218" t="s">
        <v>141</v>
      </c>
      <c r="G131" s="187"/>
      <c r="H131" s="187"/>
      <c r="I131" s="190"/>
      <c r="J131" s="219">
        <f>BK131</f>
        <v>0</v>
      </c>
      <c r="K131" s="187"/>
      <c r="L131" s="192"/>
      <c r="M131" s="193"/>
      <c r="N131" s="194"/>
      <c r="O131" s="194"/>
      <c r="P131" s="195">
        <f>SUM(P132:P151)</f>
        <v>0</v>
      </c>
      <c r="Q131" s="194"/>
      <c r="R131" s="195">
        <f>SUM(R132:R151)</f>
        <v>1.2383999999999999</v>
      </c>
      <c r="S131" s="194"/>
      <c r="T131" s="196">
        <f>SUM(T132:T151)</f>
        <v>0</v>
      </c>
      <c r="AR131" s="197" t="s">
        <v>80</v>
      </c>
      <c r="AT131" s="198" t="s">
        <v>72</v>
      </c>
      <c r="AU131" s="198" t="s">
        <v>80</v>
      </c>
      <c r="AY131" s="197" t="s">
        <v>185</v>
      </c>
      <c r="BK131" s="199">
        <f>SUM(BK132:BK151)</f>
        <v>0</v>
      </c>
    </row>
    <row r="132" spans="1:65" s="2" customFormat="1" ht="33" customHeight="1">
      <c r="A132" s="31"/>
      <c r="B132" s="32"/>
      <c r="C132" s="200" t="s">
        <v>214</v>
      </c>
      <c r="D132" s="200" t="s">
        <v>260</v>
      </c>
      <c r="E132" s="201" t="s">
        <v>1729</v>
      </c>
      <c r="F132" s="202" t="s">
        <v>1730</v>
      </c>
      <c r="G132" s="203" t="s">
        <v>1731</v>
      </c>
      <c r="H132" s="204">
        <v>16.875</v>
      </c>
      <c r="I132" s="205"/>
      <c r="J132" s="206">
        <f>ROUND(I132*H132,2)</f>
        <v>0</v>
      </c>
      <c r="K132" s="202" t="s">
        <v>1619</v>
      </c>
      <c r="L132" s="36"/>
      <c r="M132" s="207" t="s">
        <v>1</v>
      </c>
      <c r="N132" s="208" t="s">
        <v>38</v>
      </c>
      <c r="O132" s="68"/>
      <c r="P132" s="177">
        <f>O132*H132</f>
        <v>0</v>
      </c>
      <c r="Q132" s="177">
        <v>0</v>
      </c>
      <c r="R132" s="177">
        <f>Q132*H132</f>
        <v>0</v>
      </c>
      <c r="S132" s="177">
        <v>0</v>
      </c>
      <c r="T132" s="178">
        <f>S132*H132</f>
        <v>0</v>
      </c>
      <c r="U132" s="31"/>
      <c r="V132" s="31"/>
      <c r="W132" s="31"/>
      <c r="X132" s="31"/>
      <c r="Y132" s="31"/>
      <c r="Z132" s="31"/>
      <c r="AA132" s="31"/>
      <c r="AB132" s="31"/>
      <c r="AC132" s="31"/>
      <c r="AD132" s="31"/>
      <c r="AE132" s="31"/>
      <c r="AR132" s="179" t="s">
        <v>186</v>
      </c>
      <c r="AT132" s="179" t="s">
        <v>260</v>
      </c>
      <c r="AU132" s="179" t="s">
        <v>82</v>
      </c>
      <c r="AY132" s="14" t="s">
        <v>185</v>
      </c>
      <c r="BE132" s="180">
        <f>IF(N132="základní",J132,0)</f>
        <v>0</v>
      </c>
      <c r="BF132" s="180">
        <f>IF(N132="snížená",J132,0)</f>
        <v>0</v>
      </c>
      <c r="BG132" s="180">
        <f>IF(N132="zákl. přenesená",J132,0)</f>
        <v>0</v>
      </c>
      <c r="BH132" s="180">
        <f>IF(N132="sníž. přenesená",J132,0)</f>
        <v>0</v>
      </c>
      <c r="BI132" s="180">
        <f>IF(N132="nulová",J132,0)</f>
        <v>0</v>
      </c>
      <c r="BJ132" s="14" t="s">
        <v>80</v>
      </c>
      <c r="BK132" s="180">
        <f>ROUND(I132*H132,2)</f>
        <v>0</v>
      </c>
      <c r="BL132" s="14" t="s">
        <v>186</v>
      </c>
      <c r="BM132" s="179" t="s">
        <v>1732</v>
      </c>
    </row>
    <row r="133" spans="1:65" s="2" customFormat="1" ht="29.25">
      <c r="A133" s="31"/>
      <c r="B133" s="32"/>
      <c r="C133" s="33"/>
      <c r="D133" s="181" t="s">
        <v>188</v>
      </c>
      <c r="E133" s="33"/>
      <c r="F133" s="182" t="s">
        <v>1733</v>
      </c>
      <c r="G133" s="33"/>
      <c r="H133" s="33"/>
      <c r="I133" s="183"/>
      <c r="J133" s="33"/>
      <c r="K133" s="33"/>
      <c r="L133" s="36"/>
      <c r="M133" s="184"/>
      <c r="N133" s="185"/>
      <c r="O133" s="68"/>
      <c r="P133" s="68"/>
      <c r="Q133" s="68"/>
      <c r="R133" s="68"/>
      <c r="S133" s="68"/>
      <c r="T133" s="69"/>
      <c r="U133" s="31"/>
      <c r="V133" s="31"/>
      <c r="W133" s="31"/>
      <c r="X133" s="31"/>
      <c r="Y133" s="31"/>
      <c r="Z133" s="31"/>
      <c r="AA133" s="31"/>
      <c r="AB133" s="31"/>
      <c r="AC133" s="31"/>
      <c r="AD133" s="31"/>
      <c r="AE133" s="31"/>
      <c r="AT133" s="14" t="s">
        <v>188</v>
      </c>
      <c r="AU133" s="14" t="s">
        <v>82</v>
      </c>
    </row>
    <row r="134" spans="1:65" s="2" customFormat="1" ht="33" customHeight="1">
      <c r="A134" s="31"/>
      <c r="B134" s="32"/>
      <c r="C134" s="200" t="s">
        <v>80</v>
      </c>
      <c r="D134" s="200" t="s">
        <v>260</v>
      </c>
      <c r="E134" s="201" t="s">
        <v>1734</v>
      </c>
      <c r="F134" s="202" t="s">
        <v>1735</v>
      </c>
      <c r="G134" s="203" t="s">
        <v>1731</v>
      </c>
      <c r="H134" s="204">
        <v>44.5</v>
      </c>
      <c r="I134" s="205"/>
      <c r="J134" s="206">
        <f>ROUND(I134*H134,2)</f>
        <v>0</v>
      </c>
      <c r="K134" s="202" t="s">
        <v>1619</v>
      </c>
      <c r="L134" s="36"/>
      <c r="M134" s="207" t="s">
        <v>1</v>
      </c>
      <c r="N134" s="208" t="s">
        <v>38</v>
      </c>
      <c r="O134" s="68"/>
      <c r="P134" s="177">
        <f>O134*H134</f>
        <v>0</v>
      </c>
      <c r="Q134" s="177">
        <v>0</v>
      </c>
      <c r="R134" s="177">
        <f>Q134*H134</f>
        <v>0</v>
      </c>
      <c r="S134" s="177">
        <v>0</v>
      </c>
      <c r="T134" s="178">
        <f>S134*H134</f>
        <v>0</v>
      </c>
      <c r="U134" s="31"/>
      <c r="V134" s="31"/>
      <c r="W134" s="31"/>
      <c r="X134" s="31"/>
      <c r="Y134" s="31"/>
      <c r="Z134" s="31"/>
      <c r="AA134" s="31"/>
      <c r="AB134" s="31"/>
      <c r="AC134" s="31"/>
      <c r="AD134" s="31"/>
      <c r="AE134" s="31"/>
      <c r="AR134" s="179" t="s">
        <v>186</v>
      </c>
      <c r="AT134" s="179" t="s">
        <v>260</v>
      </c>
      <c r="AU134" s="179" t="s">
        <v>82</v>
      </c>
      <c r="AY134" s="14" t="s">
        <v>185</v>
      </c>
      <c r="BE134" s="180">
        <f>IF(N134="základní",J134,0)</f>
        <v>0</v>
      </c>
      <c r="BF134" s="180">
        <f>IF(N134="snížená",J134,0)</f>
        <v>0</v>
      </c>
      <c r="BG134" s="180">
        <f>IF(N134="zákl. přenesená",J134,0)</f>
        <v>0</v>
      </c>
      <c r="BH134" s="180">
        <f>IF(N134="sníž. přenesená",J134,0)</f>
        <v>0</v>
      </c>
      <c r="BI134" s="180">
        <f>IF(N134="nulová",J134,0)</f>
        <v>0</v>
      </c>
      <c r="BJ134" s="14" t="s">
        <v>80</v>
      </c>
      <c r="BK134" s="180">
        <f>ROUND(I134*H134,2)</f>
        <v>0</v>
      </c>
      <c r="BL134" s="14" t="s">
        <v>186</v>
      </c>
      <c r="BM134" s="179" t="s">
        <v>1736</v>
      </c>
    </row>
    <row r="135" spans="1:65" s="2" customFormat="1" ht="29.25">
      <c r="A135" s="31"/>
      <c r="B135" s="32"/>
      <c r="C135" s="33"/>
      <c r="D135" s="181" t="s">
        <v>188</v>
      </c>
      <c r="E135" s="33"/>
      <c r="F135" s="182" t="s">
        <v>1737</v>
      </c>
      <c r="G135" s="33"/>
      <c r="H135" s="33"/>
      <c r="I135" s="183"/>
      <c r="J135" s="33"/>
      <c r="K135" s="33"/>
      <c r="L135" s="36"/>
      <c r="M135" s="184"/>
      <c r="N135" s="185"/>
      <c r="O135" s="68"/>
      <c r="P135" s="68"/>
      <c r="Q135" s="68"/>
      <c r="R135" s="68"/>
      <c r="S135" s="68"/>
      <c r="T135" s="69"/>
      <c r="U135" s="31"/>
      <c r="V135" s="31"/>
      <c r="W135" s="31"/>
      <c r="X135" s="31"/>
      <c r="Y135" s="31"/>
      <c r="Z135" s="31"/>
      <c r="AA135" s="31"/>
      <c r="AB135" s="31"/>
      <c r="AC135" s="31"/>
      <c r="AD135" s="31"/>
      <c r="AE135" s="31"/>
      <c r="AT135" s="14" t="s">
        <v>188</v>
      </c>
      <c r="AU135" s="14" t="s">
        <v>82</v>
      </c>
    </row>
    <row r="136" spans="1:65" s="2" customFormat="1" ht="33" customHeight="1">
      <c r="A136" s="31"/>
      <c r="B136" s="32"/>
      <c r="C136" s="200" t="s">
        <v>199</v>
      </c>
      <c r="D136" s="200" t="s">
        <v>260</v>
      </c>
      <c r="E136" s="201" t="s">
        <v>1734</v>
      </c>
      <c r="F136" s="202" t="s">
        <v>1735</v>
      </c>
      <c r="G136" s="203" t="s">
        <v>1731</v>
      </c>
      <c r="H136" s="204">
        <v>22.5</v>
      </c>
      <c r="I136" s="205"/>
      <c r="J136" s="206">
        <f>ROUND(I136*H136,2)</f>
        <v>0</v>
      </c>
      <c r="K136" s="202" t="s">
        <v>1619</v>
      </c>
      <c r="L136" s="36"/>
      <c r="M136" s="207" t="s">
        <v>1</v>
      </c>
      <c r="N136" s="208" t="s">
        <v>38</v>
      </c>
      <c r="O136" s="68"/>
      <c r="P136" s="177">
        <f>O136*H136</f>
        <v>0</v>
      </c>
      <c r="Q136" s="177">
        <v>0</v>
      </c>
      <c r="R136" s="177">
        <f>Q136*H136</f>
        <v>0</v>
      </c>
      <c r="S136" s="177">
        <v>0</v>
      </c>
      <c r="T136" s="178">
        <f>S136*H136</f>
        <v>0</v>
      </c>
      <c r="U136" s="31"/>
      <c r="V136" s="31"/>
      <c r="W136" s="31"/>
      <c r="X136" s="31"/>
      <c r="Y136" s="31"/>
      <c r="Z136" s="31"/>
      <c r="AA136" s="31"/>
      <c r="AB136" s="31"/>
      <c r="AC136" s="31"/>
      <c r="AD136" s="31"/>
      <c r="AE136" s="31"/>
      <c r="AR136" s="179" t="s">
        <v>186</v>
      </c>
      <c r="AT136" s="179" t="s">
        <v>260</v>
      </c>
      <c r="AU136" s="179" t="s">
        <v>82</v>
      </c>
      <c r="AY136" s="14" t="s">
        <v>185</v>
      </c>
      <c r="BE136" s="180">
        <f>IF(N136="základní",J136,0)</f>
        <v>0</v>
      </c>
      <c r="BF136" s="180">
        <f>IF(N136="snížená",J136,0)</f>
        <v>0</v>
      </c>
      <c r="BG136" s="180">
        <f>IF(N136="zákl. přenesená",J136,0)</f>
        <v>0</v>
      </c>
      <c r="BH136" s="180">
        <f>IF(N136="sníž. přenesená",J136,0)</f>
        <v>0</v>
      </c>
      <c r="BI136" s="180">
        <f>IF(N136="nulová",J136,0)</f>
        <v>0</v>
      </c>
      <c r="BJ136" s="14" t="s">
        <v>80</v>
      </c>
      <c r="BK136" s="180">
        <f>ROUND(I136*H136,2)</f>
        <v>0</v>
      </c>
      <c r="BL136" s="14" t="s">
        <v>186</v>
      </c>
      <c r="BM136" s="179" t="s">
        <v>1738</v>
      </c>
    </row>
    <row r="137" spans="1:65" s="2" customFormat="1" ht="29.25">
      <c r="A137" s="31"/>
      <c r="B137" s="32"/>
      <c r="C137" s="33"/>
      <c r="D137" s="181" t="s">
        <v>188</v>
      </c>
      <c r="E137" s="33"/>
      <c r="F137" s="182" t="s">
        <v>1737</v>
      </c>
      <c r="G137" s="33"/>
      <c r="H137" s="33"/>
      <c r="I137" s="183"/>
      <c r="J137" s="33"/>
      <c r="K137" s="33"/>
      <c r="L137" s="36"/>
      <c r="M137" s="184"/>
      <c r="N137" s="185"/>
      <c r="O137" s="68"/>
      <c r="P137" s="68"/>
      <c r="Q137" s="68"/>
      <c r="R137" s="68"/>
      <c r="S137" s="68"/>
      <c r="T137" s="69"/>
      <c r="U137" s="31"/>
      <c r="V137" s="31"/>
      <c r="W137" s="31"/>
      <c r="X137" s="31"/>
      <c r="Y137" s="31"/>
      <c r="Z137" s="31"/>
      <c r="AA137" s="31"/>
      <c r="AB137" s="31"/>
      <c r="AC137" s="31"/>
      <c r="AD137" s="31"/>
      <c r="AE137" s="31"/>
      <c r="AT137" s="14" t="s">
        <v>188</v>
      </c>
      <c r="AU137" s="14" t="s">
        <v>82</v>
      </c>
    </row>
    <row r="138" spans="1:65" s="2" customFormat="1" ht="44.25" customHeight="1">
      <c r="A138" s="31"/>
      <c r="B138" s="32"/>
      <c r="C138" s="200" t="s">
        <v>82</v>
      </c>
      <c r="D138" s="200" t="s">
        <v>260</v>
      </c>
      <c r="E138" s="201" t="s">
        <v>1739</v>
      </c>
      <c r="F138" s="202" t="s">
        <v>1740</v>
      </c>
      <c r="G138" s="203" t="s">
        <v>305</v>
      </c>
      <c r="H138" s="204">
        <v>48</v>
      </c>
      <c r="I138" s="205"/>
      <c r="J138" s="206">
        <f>ROUND(I138*H138,2)</f>
        <v>0</v>
      </c>
      <c r="K138" s="202" t="s">
        <v>1619</v>
      </c>
      <c r="L138" s="36"/>
      <c r="M138" s="207" t="s">
        <v>1</v>
      </c>
      <c r="N138" s="208" t="s">
        <v>38</v>
      </c>
      <c r="O138" s="68"/>
      <c r="P138" s="177">
        <f>O138*H138</f>
        <v>0</v>
      </c>
      <c r="Q138" s="177">
        <v>2.7000000000000001E-3</v>
      </c>
      <c r="R138" s="177">
        <f>Q138*H138</f>
        <v>0.12959999999999999</v>
      </c>
      <c r="S138" s="177">
        <v>0</v>
      </c>
      <c r="T138" s="178">
        <f>S138*H138</f>
        <v>0</v>
      </c>
      <c r="U138" s="31"/>
      <c r="V138" s="31"/>
      <c r="W138" s="31"/>
      <c r="X138" s="31"/>
      <c r="Y138" s="31"/>
      <c r="Z138" s="31"/>
      <c r="AA138" s="31"/>
      <c r="AB138" s="31"/>
      <c r="AC138" s="31"/>
      <c r="AD138" s="31"/>
      <c r="AE138" s="31"/>
      <c r="AR138" s="179" t="s">
        <v>186</v>
      </c>
      <c r="AT138" s="179" t="s">
        <v>260</v>
      </c>
      <c r="AU138" s="179" t="s">
        <v>82</v>
      </c>
      <c r="AY138" s="14" t="s">
        <v>185</v>
      </c>
      <c r="BE138" s="180">
        <f>IF(N138="základní",J138,0)</f>
        <v>0</v>
      </c>
      <c r="BF138" s="180">
        <f>IF(N138="snížená",J138,0)</f>
        <v>0</v>
      </c>
      <c r="BG138" s="180">
        <f>IF(N138="zákl. přenesená",J138,0)</f>
        <v>0</v>
      </c>
      <c r="BH138" s="180">
        <f>IF(N138="sníž. přenesená",J138,0)</f>
        <v>0</v>
      </c>
      <c r="BI138" s="180">
        <f>IF(N138="nulová",J138,0)</f>
        <v>0</v>
      </c>
      <c r="BJ138" s="14" t="s">
        <v>80</v>
      </c>
      <c r="BK138" s="180">
        <f>ROUND(I138*H138,2)</f>
        <v>0</v>
      </c>
      <c r="BL138" s="14" t="s">
        <v>186</v>
      </c>
      <c r="BM138" s="179" t="s">
        <v>1741</v>
      </c>
    </row>
    <row r="139" spans="1:65" s="2" customFormat="1" ht="29.25">
      <c r="A139" s="31"/>
      <c r="B139" s="32"/>
      <c r="C139" s="33"/>
      <c r="D139" s="181" t="s">
        <v>188</v>
      </c>
      <c r="E139" s="33"/>
      <c r="F139" s="182" t="s">
        <v>1742</v>
      </c>
      <c r="G139" s="33"/>
      <c r="H139" s="33"/>
      <c r="I139" s="183"/>
      <c r="J139" s="33"/>
      <c r="K139" s="33"/>
      <c r="L139" s="36"/>
      <c r="M139" s="184"/>
      <c r="N139" s="185"/>
      <c r="O139" s="68"/>
      <c r="P139" s="68"/>
      <c r="Q139" s="68"/>
      <c r="R139" s="68"/>
      <c r="S139" s="68"/>
      <c r="T139" s="69"/>
      <c r="U139" s="31"/>
      <c r="V139" s="31"/>
      <c r="W139" s="31"/>
      <c r="X139" s="31"/>
      <c r="Y139" s="31"/>
      <c r="Z139" s="31"/>
      <c r="AA139" s="31"/>
      <c r="AB139" s="31"/>
      <c r="AC139" s="31"/>
      <c r="AD139" s="31"/>
      <c r="AE139" s="31"/>
      <c r="AT139" s="14" t="s">
        <v>188</v>
      </c>
      <c r="AU139" s="14" t="s">
        <v>82</v>
      </c>
    </row>
    <row r="140" spans="1:65" s="2" customFormat="1" ht="24">
      <c r="A140" s="31"/>
      <c r="B140" s="32"/>
      <c r="C140" s="167" t="s">
        <v>192</v>
      </c>
      <c r="D140" s="167" t="s">
        <v>179</v>
      </c>
      <c r="E140" s="168" t="s">
        <v>1743</v>
      </c>
      <c r="F140" s="169" t="s">
        <v>1744</v>
      </c>
      <c r="G140" s="170" t="s">
        <v>305</v>
      </c>
      <c r="H140" s="171">
        <v>48</v>
      </c>
      <c r="I140" s="172"/>
      <c r="J140" s="173">
        <f>ROUND(I140*H140,2)</f>
        <v>0</v>
      </c>
      <c r="K140" s="169" t="s">
        <v>1</v>
      </c>
      <c r="L140" s="174"/>
      <c r="M140" s="175" t="s">
        <v>1</v>
      </c>
      <c r="N140" s="176" t="s">
        <v>38</v>
      </c>
      <c r="O140" s="68"/>
      <c r="P140" s="177">
        <f>O140*H140</f>
        <v>0</v>
      </c>
      <c r="Q140" s="177">
        <v>1.0200000000000001E-2</v>
      </c>
      <c r="R140" s="177">
        <f>Q140*H140</f>
        <v>0.48960000000000004</v>
      </c>
      <c r="S140" s="177">
        <v>0</v>
      </c>
      <c r="T140" s="178">
        <f>S140*H140</f>
        <v>0</v>
      </c>
      <c r="U140" s="31"/>
      <c r="V140" s="31"/>
      <c r="W140" s="31"/>
      <c r="X140" s="31"/>
      <c r="Y140" s="31"/>
      <c r="Z140" s="31"/>
      <c r="AA140" s="31"/>
      <c r="AB140" s="31"/>
      <c r="AC140" s="31"/>
      <c r="AD140" s="31"/>
      <c r="AE140" s="31"/>
      <c r="AR140" s="179" t="s">
        <v>184</v>
      </c>
      <c r="AT140" s="179" t="s">
        <v>179</v>
      </c>
      <c r="AU140" s="179" t="s">
        <v>82</v>
      </c>
      <c r="AY140" s="14" t="s">
        <v>185</v>
      </c>
      <c r="BE140" s="180">
        <f>IF(N140="základní",J140,0)</f>
        <v>0</v>
      </c>
      <c r="BF140" s="180">
        <f>IF(N140="snížená",J140,0)</f>
        <v>0</v>
      </c>
      <c r="BG140" s="180">
        <f>IF(N140="zákl. přenesená",J140,0)</f>
        <v>0</v>
      </c>
      <c r="BH140" s="180">
        <f>IF(N140="sníž. přenesená",J140,0)</f>
        <v>0</v>
      </c>
      <c r="BI140" s="180">
        <f>IF(N140="nulová",J140,0)</f>
        <v>0</v>
      </c>
      <c r="BJ140" s="14" t="s">
        <v>80</v>
      </c>
      <c r="BK140" s="180">
        <f>ROUND(I140*H140,2)</f>
        <v>0</v>
      </c>
      <c r="BL140" s="14" t="s">
        <v>186</v>
      </c>
      <c r="BM140" s="179" t="s">
        <v>1745</v>
      </c>
    </row>
    <row r="141" spans="1:65" s="2" customFormat="1" ht="11.25">
      <c r="A141" s="31"/>
      <c r="B141" s="32"/>
      <c r="C141" s="33"/>
      <c r="D141" s="181" t="s">
        <v>188</v>
      </c>
      <c r="E141" s="33"/>
      <c r="F141" s="182" t="s">
        <v>1744</v>
      </c>
      <c r="G141" s="33"/>
      <c r="H141" s="33"/>
      <c r="I141" s="183"/>
      <c r="J141" s="33"/>
      <c r="K141" s="33"/>
      <c r="L141" s="36"/>
      <c r="M141" s="184"/>
      <c r="N141" s="185"/>
      <c r="O141" s="68"/>
      <c r="P141" s="68"/>
      <c r="Q141" s="68"/>
      <c r="R141" s="68"/>
      <c r="S141" s="68"/>
      <c r="T141" s="69"/>
      <c r="U141" s="31"/>
      <c r="V141" s="31"/>
      <c r="W141" s="31"/>
      <c r="X141" s="31"/>
      <c r="Y141" s="31"/>
      <c r="Z141" s="31"/>
      <c r="AA141" s="31"/>
      <c r="AB141" s="31"/>
      <c r="AC141" s="31"/>
      <c r="AD141" s="31"/>
      <c r="AE141" s="31"/>
      <c r="AT141" s="14" t="s">
        <v>188</v>
      </c>
      <c r="AU141" s="14" t="s">
        <v>82</v>
      </c>
    </row>
    <row r="142" spans="1:65" s="2" customFormat="1" ht="44.25" customHeight="1">
      <c r="A142" s="31"/>
      <c r="B142" s="32"/>
      <c r="C142" s="200" t="s">
        <v>203</v>
      </c>
      <c r="D142" s="200" t="s">
        <v>260</v>
      </c>
      <c r="E142" s="201" t="s">
        <v>1739</v>
      </c>
      <c r="F142" s="202" t="s">
        <v>1740</v>
      </c>
      <c r="G142" s="203" t="s">
        <v>305</v>
      </c>
      <c r="H142" s="204">
        <v>48</v>
      </c>
      <c r="I142" s="205"/>
      <c r="J142" s="206">
        <f>ROUND(I142*H142,2)</f>
        <v>0</v>
      </c>
      <c r="K142" s="202" t="s">
        <v>1619</v>
      </c>
      <c r="L142" s="36"/>
      <c r="M142" s="207" t="s">
        <v>1</v>
      </c>
      <c r="N142" s="208" t="s">
        <v>38</v>
      </c>
      <c r="O142" s="68"/>
      <c r="P142" s="177">
        <f>O142*H142</f>
        <v>0</v>
      </c>
      <c r="Q142" s="177">
        <v>2.7000000000000001E-3</v>
      </c>
      <c r="R142" s="177">
        <f>Q142*H142</f>
        <v>0.12959999999999999</v>
      </c>
      <c r="S142" s="177">
        <v>0</v>
      </c>
      <c r="T142" s="178">
        <f>S142*H142</f>
        <v>0</v>
      </c>
      <c r="U142" s="31"/>
      <c r="V142" s="31"/>
      <c r="W142" s="31"/>
      <c r="X142" s="31"/>
      <c r="Y142" s="31"/>
      <c r="Z142" s="31"/>
      <c r="AA142" s="31"/>
      <c r="AB142" s="31"/>
      <c r="AC142" s="31"/>
      <c r="AD142" s="31"/>
      <c r="AE142" s="31"/>
      <c r="AR142" s="179" t="s">
        <v>186</v>
      </c>
      <c r="AT142" s="179" t="s">
        <v>260</v>
      </c>
      <c r="AU142" s="179" t="s">
        <v>82</v>
      </c>
      <c r="AY142" s="14" t="s">
        <v>185</v>
      </c>
      <c r="BE142" s="180">
        <f>IF(N142="základní",J142,0)</f>
        <v>0</v>
      </c>
      <c r="BF142" s="180">
        <f>IF(N142="snížená",J142,0)</f>
        <v>0</v>
      </c>
      <c r="BG142" s="180">
        <f>IF(N142="zákl. přenesená",J142,0)</f>
        <v>0</v>
      </c>
      <c r="BH142" s="180">
        <f>IF(N142="sníž. přenesená",J142,0)</f>
        <v>0</v>
      </c>
      <c r="BI142" s="180">
        <f>IF(N142="nulová",J142,0)</f>
        <v>0</v>
      </c>
      <c r="BJ142" s="14" t="s">
        <v>80</v>
      </c>
      <c r="BK142" s="180">
        <f>ROUND(I142*H142,2)</f>
        <v>0</v>
      </c>
      <c r="BL142" s="14" t="s">
        <v>186</v>
      </c>
      <c r="BM142" s="179" t="s">
        <v>1746</v>
      </c>
    </row>
    <row r="143" spans="1:65" s="2" customFormat="1" ht="29.25">
      <c r="A143" s="31"/>
      <c r="B143" s="32"/>
      <c r="C143" s="33"/>
      <c r="D143" s="181" t="s">
        <v>188</v>
      </c>
      <c r="E143" s="33"/>
      <c r="F143" s="182" t="s">
        <v>1742</v>
      </c>
      <c r="G143" s="33"/>
      <c r="H143" s="33"/>
      <c r="I143" s="183"/>
      <c r="J143" s="33"/>
      <c r="K143" s="33"/>
      <c r="L143" s="36"/>
      <c r="M143" s="184"/>
      <c r="N143" s="185"/>
      <c r="O143" s="68"/>
      <c r="P143" s="68"/>
      <c r="Q143" s="68"/>
      <c r="R143" s="68"/>
      <c r="S143" s="68"/>
      <c r="T143" s="69"/>
      <c r="U143" s="31"/>
      <c r="V143" s="31"/>
      <c r="W143" s="31"/>
      <c r="X143" s="31"/>
      <c r="Y143" s="31"/>
      <c r="Z143" s="31"/>
      <c r="AA143" s="31"/>
      <c r="AB143" s="31"/>
      <c r="AC143" s="31"/>
      <c r="AD143" s="31"/>
      <c r="AE143" s="31"/>
      <c r="AT143" s="14" t="s">
        <v>188</v>
      </c>
      <c r="AU143" s="14" t="s">
        <v>82</v>
      </c>
    </row>
    <row r="144" spans="1:65" s="2" customFormat="1" ht="24">
      <c r="A144" s="31"/>
      <c r="B144" s="32"/>
      <c r="C144" s="167" t="s">
        <v>207</v>
      </c>
      <c r="D144" s="167" t="s">
        <v>179</v>
      </c>
      <c r="E144" s="168" t="s">
        <v>1743</v>
      </c>
      <c r="F144" s="169" t="s">
        <v>1744</v>
      </c>
      <c r="G144" s="170" t="s">
        <v>305</v>
      </c>
      <c r="H144" s="171">
        <v>48</v>
      </c>
      <c r="I144" s="172"/>
      <c r="J144" s="173">
        <f>ROUND(I144*H144,2)</f>
        <v>0</v>
      </c>
      <c r="K144" s="169" t="s">
        <v>1</v>
      </c>
      <c r="L144" s="174"/>
      <c r="M144" s="175" t="s">
        <v>1</v>
      </c>
      <c r="N144" s="176" t="s">
        <v>38</v>
      </c>
      <c r="O144" s="68"/>
      <c r="P144" s="177">
        <f>O144*H144</f>
        <v>0</v>
      </c>
      <c r="Q144" s="177">
        <v>1.0200000000000001E-2</v>
      </c>
      <c r="R144" s="177">
        <f>Q144*H144</f>
        <v>0.48960000000000004</v>
      </c>
      <c r="S144" s="177">
        <v>0</v>
      </c>
      <c r="T144" s="178">
        <f>S144*H144</f>
        <v>0</v>
      </c>
      <c r="U144" s="31"/>
      <c r="V144" s="31"/>
      <c r="W144" s="31"/>
      <c r="X144" s="31"/>
      <c r="Y144" s="31"/>
      <c r="Z144" s="31"/>
      <c r="AA144" s="31"/>
      <c r="AB144" s="31"/>
      <c r="AC144" s="31"/>
      <c r="AD144" s="31"/>
      <c r="AE144" s="31"/>
      <c r="AR144" s="179" t="s">
        <v>184</v>
      </c>
      <c r="AT144" s="179" t="s">
        <v>179</v>
      </c>
      <c r="AU144" s="179" t="s">
        <v>82</v>
      </c>
      <c r="AY144" s="14" t="s">
        <v>185</v>
      </c>
      <c r="BE144" s="180">
        <f>IF(N144="základní",J144,0)</f>
        <v>0</v>
      </c>
      <c r="BF144" s="180">
        <f>IF(N144="snížená",J144,0)</f>
        <v>0</v>
      </c>
      <c r="BG144" s="180">
        <f>IF(N144="zákl. přenesená",J144,0)</f>
        <v>0</v>
      </c>
      <c r="BH144" s="180">
        <f>IF(N144="sníž. přenesená",J144,0)</f>
        <v>0</v>
      </c>
      <c r="BI144" s="180">
        <f>IF(N144="nulová",J144,0)</f>
        <v>0</v>
      </c>
      <c r="BJ144" s="14" t="s">
        <v>80</v>
      </c>
      <c r="BK144" s="180">
        <f>ROUND(I144*H144,2)</f>
        <v>0</v>
      </c>
      <c r="BL144" s="14" t="s">
        <v>186</v>
      </c>
      <c r="BM144" s="179" t="s">
        <v>1747</v>
      </c>
    </row>
    <row r="145" spans="1:65" s="2" customFormat="1" ht="11.25">
      <c r="A145" s="31"/>
      <c r="B145" s="32"/>
      <c r="C145" s="33"/>
      <c r="D145" s="181" t="s">
        <v>188</v>
      </c>
      <c r="E145" s="33"/>
      <c r="F145" s="182" t="s">
        <v>1744</v>
      </c>
      <c r="G145" s="33"/>
      <c r="H145" s="33"/>
      <c r="I145" s="183"/>
      <c r="J145" s="33"/>
      <c r="K145" s="33"/>
      <c r="L145" s="36"/>
      <c r="M145" s="184"/>
      <c r="N145" s="185"/>
      <c r="O145" s="68"/>
      <c r="P145" s="68"/>
      <c r="Q145" s="68"/>
      <c r="R145" s="68"/>
      <c r="S145" s="68"/>
      <c r="T145" s="69"/>
      <c r="U145" s="31"/>
      <c r="V145" s="31"/>
      <c r="W145" s="31"/>
      <c r="X145" s="31"/>
      <c r="Y145" s="31"/>
      <c r="Z145" s="31"/>
      <c r="AA145" s="31"/>
      <c r="AB145" s="31"/>
      <c r="AC145" s="31"/>
      <c r="AD145" s="31"/>
      <c r="AE145" s="31"/>
      <c r="AT145" s="14" t="s">
        <v>188</v>
      </c>
      <c r="AU145" s="14" t="s">
        <v>82</v>
      </c>
    </row>
    <row r="146" spans="1:65" s="2" customFormat="1" ht="24">
      <c r="A146" s="31"/>
      <c r="B146" s="32"/>
      <c r="C146" s="200" t="s">
        <v>186</v>
      </c>
      <c r="D146" s="200" t="s">
        <v>260</v>
      </c>
      <c r="E146" s="201" t="s">
        <v>1748</v>
      </c>
      <c r="F146" s="202" t="s">
        <v>1749</v>
      </c>
      <c r="G146" s="203" t="s">
        <v>1731</v>
      </c>
      <c r="H146" s="204">
        <v>22.5</v>
      </c>
      <c r="I146" s="205"/>
      <c r="J146" s="206">
        <f>ROUND(I146*H146,2)</f>
        <v>0</v>
      </c>
      <c r="K146" s="202" t="s">
        <v>1619</v>
      </c>
      <c r="L146" s="36"/>
      <c r="M146" s="207" t="s">
        <v>1</v>
      </c>
      <c r="N146" s="208" t="s">
        <v>38</v>
      </c>
      <c r="O146" s="68"/>
      <c r="P146" s="177">
        <f>O146*H146</f>
        <v>0</v>
      </c>
      <c r="Q146" s="177">
        <v>0</v>
      </c>
      <c r="R146" s="177">
        <f>Q146*H146</f>
        <v>0</v>
      </c>
      <c r="S146" s="177">
        <v>0</v>
      </c>
      <c r="T146" s="178">
        <f>S146*H146</f>
        <v>0</v>
      </c>
      <c r="U146" s="31"/>
      <c r="V146" s="31"/>
      <c r="W146" s="31"/>
      <c r="X146" s="31"/>
      <c r="Y146" s="31"/>
      <c r="Z146" s="31"/>
      <c r="AA146" s="31"/>
      <c r="AB146" s="31"/>
      <c r="AC146" s="31"/>
      <c r="AD146" s="31"/>
      <c r="AE146" s="31"/>
      <c r="AR146" s="179" t="s">
        <v>186</v>
      </c>
      <c r="AT146" s="179" t="s">
        <v>260</v>
      </c>
      <c r="AU146" s="179" t="s">
        <v>82</v>
      </c>
      <c r="AY146" s="14" t="s">
        <v>185</v>
      </c>
      <c r="BE146" s="180">
        <f>IF(N146="základní",J146,0)</f>
        <v>0</v>
      </c>
      <c r="BF146" s="180">
        <f>IF(N146="snížená",J146,0)</f>
        <v>0</v>
      </c>
      <c r="BG146" s="180">
        <f>IF(N146="zákl. přenesená",J146,0)</f>
        <v>0</v>
      </c>
      <c r="BH146" s="180">
        <f>IF(N146="sníž. přenesená",J146,0)</f>
        <v>0</v>
      </c>
      <c r="BI146" s="180">
        <f>IF(N146="nulová",J146,0)</f>
        <v>0</v>
      </c>
      <c r="BJ146" s="14" t="s">
        <v>80</v>
      </c>
      <c r="BK146" s="180">
        <f>ROUND(I146*H146,2)</f>
        <v>0</v>
      </c>
      <c r="BL146" s="14" t="s">
        <v>186</v>
      </c>
      <c r="BM146" s="179" t="s">
        <v>1750</v>
      </c>
    </row>
    <row r="147" spans="1:65" s="2" customFormat="1" ht="39">
      <c r="A147" s="31"/>
      <c r="B147" s="32"/>
      <c r="C147" s="33"/>
      <c r="D147" s="181" t="s">
        <v>188</v>
      </c>
      <c r="E147" s="33"/>
      <c r="F147" s="182" t="s">
        <v>1751</v>
      </c>
      <c r="G147" s="33"/>
      <c r="H147" s="33"/>
      <c r="I147" s="183"/>
      <c r="J147" s="33"/>
      <c r="K147" s="33"/>
      <c r="L147" s="36"/>
      <c r="M147" s="184"/>
      <c r="N147" s="185"/>
      <c r="O147" s="68"/>
      <c r="P147" s="68"/>
      <c r="Q147" s="68"/>
      <c r="R147" s="68"/>
      <c r="S147" s="68"/>
      <c r="T147" s="69"/>
      <c r="U147" s="31"/>
      <c r="V147" s="31"/>
      <c r="W147" s="31"/>
      <c r="X147" s="31"/>
      <c r="Y147" s="31"/>
      <c r="Z147" s="31"/>
      <c r="AA147" s="31"/>
      <c r="AB147" s="31"/>
      <c r="AC147" s="31"/>
      <c r="AD147" s="31"/>
      <c r="AE147" s="31"/>
      <c r="AT147" s="14" t="s">
        <v>188</v>
      </c>
      <c r="AU147" s="14" t="s">
        <v>82</v>
      </c>
    </row>
    <row r="148" spans="1:65" s="2" customFormat="1" ht="24">
      <c r="A148" s="31"/>
      <c r="B148" s="32"/>
      <c r="C148" s="200" t="s">
        <v>184</v>
      </c>
      <c r="D148" s="200" t="s">
        <v>260</v>
      </c>
      <c r="E148" s="201" t="s">
        <v>1748</v>
      </c>
      <c r="F148" s="202" t="s">
        <v>1749</v>
      </c>
      <c r="G148" s="203" t="s">
        <v>1731</v>
      </c>
      <c r="H148" s="204">
        <v>22.5</v>
      </c>
      <c r="I148" s="205"/>
      <c r="J148" s="206">
        <f>ROUND(I148*H148,2)</f>
        <v>0</v>
      </c>
      <c r="K148" s="202" t="s">
        <v>1619</v>
      </c>
      <c r="L148" s="36"/>
      <c r="M148" s="207" t="s">
        <v>1</v>
      </c>
      <c r="N148" s="208" t="s">
        <v>38</v>
      </c>
      <c r="O148" s="68"/>
      <c r="P148" s="177">
        <f>O148*H148</f>
        <v>0</v>
      </c>
      <c r="Q148" s="177">
        <v>0</v>
      </c>
      <c r="R148" s="177">
        <f>Q148*H148</f>
        <v>0</v>
      </c>
      <c r="S148" s="177">
        <v>0</v>
      </c>
      <c r="T148" s="178">
        <f>S148*H148</f>
        <v>0</v>
      </c>
      <c r="U148" s="31"/>
      <c r="V148" s="31"/>
      <c r="W148" s="31"/>
      <c r="X148" s="31"/>
      <c r="Y148" s="31"/>
      <c r="Z148" s="31"/>
      <c r="AA148" s="31"/>
      <c r="AB148" s="31"/>
      <c r="AC148" s="31"/>
      <c r="AD148" s="31"/>
      <c r="AE148" s="31"/>
      <c r="AR148" s="179" t="s">
        <v>186</v>
      </c>
      <c r="AT148" s="179" t="s">
        <v>260</v>
      </c>
      <c r="AU148" s="179" t="s">
        <v>82</v>
      </c>
      <c r="AY148" s="14" t="s">
        <v>185</v>
      </c>
      <c r="BE148" s="180">
        <f>IF(N148="základní",J148,0)</f>
        <v>0</v>
      </c>
      <c r="BF148" s="180">
        <f>IF(N148="snížená",J148,0)</f>
        <v>0</v>
      </c>
      <c r="BG148" s="180">
        <f>IF(N148="zákl. přenesená",J148,0)</f>
        <v>0</v>
      </c>
      <c r="BH148" s="180">
        <f>IF(N148="sníž. přenesená",J148,0)</f>
        <v>0</v>
      </c>
      <c r="BI148" s="180">
        <f>IF(N148="nulová",J148,0)</f>
        <v>0</v>
      </c>
      <c r="BJ148" s="14" t="s">
        <v>80</v>
      </c>
      <c r="BK148" s="180">
        <f>ROUND(I148*H148,2)</f>
        <v>0</v>
      </c>
      <c r="BL148" s="14" t="s">
        <v>186</v>
      </c>
      <c r="BM148" s="179" t="s">
        <v>1752</v>
      </c>
    </row>
    <row r="149" spans="1:65" s="2" customFormat="1" ht="39">
      <c r="A149" s="31"/>
      <c r="B149" s="32"/>
      <c r="C149" s="33"/>
      <c r="D149" s="181" t="s">
        <v>188</v>
      </c>
      <c r="E149" s="33"/>
      <c r="F149" s="182" t="s">
        <v>1751</v>
      </c>
      <c r="G149" s="33"/>
      <c r="H149" s="33"/>
      <c r="I149" s="183"/>
      <c r="J149" s="33"/>
      <c r="K149" s="33"/>
      <c r="L149" s="36"/>
      <c r="M149" s="184"/>
      <c r="N149" s="185"/>
      <c r="O149" s="68"/>
      <c r="P149" s="68"/>
      <c r="Q149" s="68"/>
      <c r="R149" s="68"/>
      <c r="S149" s="68"/>
      <c r="T149" s="69"/>
      <c r="U149" s="31"/>
      <c r="V149" s="31"/>
      <c r="W149" s="31"/>
      <c r="X149" s="31"/>
      <c r="Y149" s="31"/>
      <c r="Z149" s="31"/>
      <c r="AA149" s="31"/>
      <c r="AB149" s="31"/>
      <c r="AC149" s="31"/>
      <c r="AD149" s="31"/>
      <c r="AE149" s="31"/>
      <c r="AT149" s="14" t="s">
        <v>188</v>
      </c>
      <c r="AU149" s="14" t="s">
        <v>82</v>
      </c>
    </row>
    <row r="150" spans="1:65" s="2" customFormat="1" ht="24">
      <c r="A150" s="31"/>
      <c r="B150" s="32"/>
      <c r="C150" s="200" t="s">
        <v>218</v>
      </c>
      <c r="D150" s="200" t="s">
        <v>260</v>
      </c>
      <c r="E150" s="201" t="s">
        <v>1748</v>
      </c>
      <c r="F150" s="202" t="s">
        <v>1749</v>
      </c>
      <c r="G150" s="203" t="s">
        <v>1731</v>
      </c>
      <c r="H150" s="204">
        <v>16.875</v>
      </c>
      <c r="I150" s="205"/>
      <c r="J150" s="206">
        <f>ROUND(I150*H150,2)</f>
        <v>0</v>
      </c>
      <c r="K150" s="202" t="s">
        <v>1619</v>
      </c>
      <c r="L150" s="36"/>
      <c r="M150" s="207" t="s">
        <v>1</v>
      </c>
      <c r="N150" s="208" t="s">
        <v>38</v>
      </c>
      <c r="O150" s="68"/>
      <c r="P150" s="177">
        <f>O150*H150</f>
        <v>0</v>
      </c>
      <c r="Q150" s="177">
        <v>0</v>
      </c>
      <c r="R150" s="177">
        <f>Q150*H150</f>
        <v>0</v>
      </c>
      <c r="S150" s="177">
        <v>0</v>
      </c>
      <c r="T150" s="178">
        <f>S150*H150</f>
        <v>0</v>
      </c>
      <c r="U150" s="31"/>
      <c r="V150" s="31"/>
      <c r="W150" s="31"/>
      <c r="X150" s="31"/>
      <c r="Y150" s="31"/>
      <c r="Z150" s="31"/>
      <c r="AA150" s="31"/>
      <c r="AB150" s="31"/>
      <c r="AC150" s="31"/>
      <c r="AD150" s="31"/>
      <c r="AE150" s="31"/>
      <c r="AR150" s="179" t="s">
        <v>186</v>
      </c>
      <c r="AT150" s="179" t="s">
        <v>260</v>
      </c>
      <c r="AU150" s="179" t="s">
        <v>82</v>
      </c>
      <c r="AY150" s="14" t="s">
        <v>185</v>
      </c>
      <c r="BE150" s="180">
        <f>IF(N150="základní",J150,0)</f>
        <v>0</v>
      </c>
      <c r="BF150" s="180">
        <f>IF(N150="snížená",J150,0)</f>
        <v>0</v>
      </c>
      <c r="BG150" s="180">
        <f>IF(N150="zákl. přenesená",J150,0)</f>
        <v>0</v>
      </c>
      <c r="BH150" s="180">
        <f>IF(N150="sníž. přenesená",J150,0)</f>
        <v>0</v>
      </c>
      <c r="BI150" s="180">
        <f>IF(N150="nulová",J150,0)</f>
        <v>0</v>
      </c>
      <c r="BJ150" s="14" t="s">
        <v>80</v>
      </c>
      <c r="BK150" s="180">
        <f>ROUND(I150*H150,2)</f>
        <v>0</v>
      </c>
      <c r="BL150" s="14" t="s">
        <v>186</v>
      </c>
      <c r="BM150" s="179" t="s">
        <v>1753</v>
      </c>
    </row>
    <row r="151" spans="1:65" s="2" customFormat="1" ht="39">
      <c r="A151" s="31"/>
      <c r="B151" s="32"/>
      <c r="C151" s="33"/>
      <c r="D151" s="181" t="s">
        <v>188</v>
      </c>
      <c r="E151" s="33"/>
      <c r="F151" s="182" t="s">
        <v>1751</v>
      </c>
      <c r="G151" s="33"/>
      <c r="H151" s="33"/>
      <c r="I151" s="183"/>
      <c r="J151" s="33"/>
      <c r="K151" s="33"/>
      <c r="L151" s="36"/>
      <c r="M151" s="184"/>
      <c r="N151" s="185"/>
      <c r="O151" s="68"/>
      <c r="P151" s="68"/>
      <c r="Q151" s="68"/>
      <c r="R151" s="68"/>
      <c r="S151" s="68"/>
      <c r="T151" s="69"/>
      <c r="U151" s="31"/>
      <c r="V151" s="31"/>
      <c r="W151" s="31"/>
      <c r="X151" s="31"/>
      <c r="Y151" s="31"/>
      <c r="Z151" s="31"/>
      <c r="AA151" s="31"/>
      <c r="AB151" s="31"/>
      <c r="AC151" s="31"/>
      <c r="AD151" s="31"/>
      <c r="AE151" s="31"/>
      <c r="AT151" s="14" t="s">
        <v>188</v>
      </c>
      <c r="AU151" s="14" t="s">
        <v>82</v>
      </c>
    </row>
    <row r="152" spans="1:65" s="11" customFormat="1" ht="22.9" customHeight="1">
      <c r="B152" s="186"/>
      <c r="C152" s="187"/>
      <c r="D152" s="188" t="s">
        <v>72</v>
      </c>
      <c r="E152" s="218" t="s">
        <v>199</v>
      </c>
      <c r="F152" s="218" t="s">
        <v>1754</v>
      </c>
      <c r="G152" s="187"/>
      <c r="H152" s="187"/>
      <c r="I152" s="190"/>
      <c r="J152" s="219">
        <f>BK152</f>
        <v>0</v>
      </c>
      <c r="K152" s="187"/>
      <c r="L152" s="192"/>
      <c r="M152" s="193"/>
      <c r="N152" s="194"/>
      <c r="O152" s="194"/>
      <c r="P152" s="195">
        <f>SUM(P153:P172)</f>
        <v>0</v>
      </c>
      <c r="Q152" s="194"/>
      <c r="R152" s="195">
        <f>SUM(R153:R172)</f>
        <v>9.3496900000000025</v>
      </c>
      <c r="S152" s="194"/>
      <c r="T152" s="196">
        <f>SUM(T153:T172)</f>
        <v>23.488999999999997</v>
      </c>
      <c r="AR152" s="197" t="s">
        <v>80</v>
      </c>
      <c r="AT152" s="198" t="s">
        <v>72</v>
      </c>
      <c r="AU152" s="198" t="s">
        <v>80</v>
      </c>
      <c r="AY152" s="197" t="s">
        <v>185</v>
      </c>
      <c r="BK152" s="199">
        <f>SUM(BK153:BK172)</f>
        <v>0</v>
      </c>
    </row>
    <row r="153" spans="1:65" s="2" customFormat="1" ht="24">
      <c r="A153" s="31"/>
      <c r="B153" s="32"/>
      <c r="C153" s="200" t="s">
        <v>222</v>
      </c>
      <c r="D153" s="200" t="s">
        <v>260</v>
      </c>
      <c r="E153" s="201" t="s">
        <v>1755</v>
      </c>
      <c r="F153" s="202" t="s">
        <v>1756</v>
      </c>
      <c r="G153" s="203" t="s">
        <v>1757</v>
      </c>
      <c r="H153" s="204">
        <v>15</v>
      </c>
      <c r="I153" s="205"/>
      <c r="J153" s="206">
        <f>ROUND(I153*H153,2)</f>
        <v>0</v>
      </c>
      <c r="K153" s="202" t="s">
        <v>1619</v>
      </c>
      <c r="L153" s="36"/>
      <c r="M153" s="207" t="s">
        <v>1</v>
      </c>
      <c r="N153" s="208" t="s">
        <v>38</v>
      </c>
      <c r="O153" s="68"/>
      <c r="P153" s="177">
        <f>O153*H153</f>
        <v>0</v>
      </c>
      <c r="Q153" s="177">
        <v>0</v>
      </c>
      <c r="R153" s="177">
        <f>Q153*H153</f>
        <v>0</v>
      </c>
      <c r="S153" s="177">
        <v>0.255</v>
      </c>
      <c r="T153" s="178">
        <f>S153*H153</f>
        <v>3.8250000000000002</v>
      </c>
      <c r="U153" s="31"/>
      <c r="V153" s="31"/>
      <c r="W153" s="31"/>
      <c r="X153" s="31"/>
      <c r="Y153" s="31"/>
      <c r="Z153" s="31"/>
      <c r="AA153" s="31"/>
      <c r="AB153" s="31"/>
      <c r="AC153" s="31"/>
      <c r="AD153" s="31"/>
      <c r="AE153" s="31"/>
      <c r="AR153" s="179" t="s">
        <v>186</v>
      </c>
      <c r="AT153" s="179" t="s">
        <v>260</v>
      </c>
      <c r="AU153" s="179" t="s">
        <v>82</v>
      </c>
      <c r="AY153" s="14" t="s">
        <v>185</v>
      </c>
      <c r="BE153" s="180">
        <f>IF(N153="základní",J153,0)</f>
        <v>0</v>
      </c>
      <c r="BF153" s="180">
        <f>IF(N153="snížená",J153,0)</f>
        <v>0</v>
      </c>
      <c r="BG153" s="180">
        <f>IF(N153="zákl. přenesená",J153,0)</f>
        <v>0</v>
      </c>
      <c r="BH153" s="180">
        <f>IF(N153="sníž. přenesená",J153,0)</f>
        <v>0</v>
      </c>
      <c r="BI153" s="180">
        <f>IF(N153="nulová",J153,0)</f>
        <v>0</v>
      </c>
      <c r="BJ153" s="14" t="s">
        <v>80</v>
      </c>
      <c r="BK153" s="180">
        <f>ROUND(I153*H153,2)</f>
        <v>0</v>
      </c>
      <c r="BL153" s="14" t="s">
        <v>186</v>
      </c>
      <c r="BM153" s="179" t="s">
        <v>1758</v>
      </c>
    </row>
    <row r="154" spans="1:65" s="2" customFormat="1" ht="48.75">
      <c r="A154" s="31"/>
      <c r="B154" s="32"/>
      <c r="C154" s="33"/>
      <c r="D154" s="181" t="s">
        <v>188</v>
      </c>
      <c r="E154" s="33"/>
      <c r="F154" s="182" t="s">
        <v>1759</v>
      </c>
      <c r="G154" s="33"/>
      <c r="H154" s="33"/>
      <c r="I154" s="183"/>
      <c r="J154" s="33"/>
      <c r="K154" s="33"/>
      <c r="L154" s="36"/>
      <c r="M154" s="184"/>
      <c r="N154" s="185"/>
      <c r="O154" s="68"/>
      <c r="P154" s="68"/>
      <c r="Q154" s="68"/>
      <c r="R154" s="68"/>
      <c r="S154" s="68"/>
      <c r="T154" s="69"/>
      <c r="U154" s="31"/>
      <c r="V154" s="31"/>
      <c r="W154" s="31"/>
      <c r="X154" s="31"/>
      <c r="Y154" s="31"/>
      <c r="Z154" s="31"/>
      <c r="AA154" s="31"/>
      <c r="AB154" s="31"/>
      <c r="AC154" s="31"/>
      <c r="AD154" s="31"/>
      <c r="AE154" s="31"/>
      <c r="AT154" s="14" t="s">
        <v>188</v>
      </c>
      <c r="AU154" s="14" t="s">
        <v>82</v>
      </c>
    </row>
    <row r="155" spans="1:65" s="2" customFormat="1" ht="24">
      <c r="A155" s="31"/>
      <c r="B155" s="32"/>
      <c r="C155" s="200" t="s">
        <v>234</v>
      </c>
      <c r="D155" s="200" t="s">
        <v>260</v>
      </c>
      <c r="E155" s="201" t="s">
        <v>1760</v>
      </c>
      <c r="F155" s="202" t="s">
        <v>1761</v>
      </c>
      <c r="G155" s="203" t="s">
        <v>1757</v>
      </c>
      <c r="H155" s="204">
        <v>25</v>
      </c>
      <c r="I155" s="205"/>
      <c r="J155" s="206">
        <f>ROUND(I155*H155,2)</f>
        <v>0</v>
      </c>
      <c r="K155" s="202" t="s">
        <v>1619</v>
      </c>
      <c r="L155" s="36"/>
      <c r="M155" s="207" t="s">
        <v>1</v>
      </c>
      <c r="N155" s="208" t="s">
        <v>38</v>
      </c>
      <c r="O155" s="68"/>
      <c r="P155" s="177">
        <f>O155*H155</f>
        <v>0</v>
      </c>
      <c r="Q155" s="177">
        <v>0</v>
      </c>
      <c r="R155" s="177">
        <f>Q155*H155</f>
        <v>0</v>
      </c>
      <c r="S155" s="177">
        <v>0.26</v>
      </c>
      <c r="T155" s="178">
        <f>S155*H155</f>
        <v>6.5</v>
      </c>
      <c r="U155" s="31"/>
      <c r="V155" s="31"/>
      <c r="W155" s="31"/>
      <c r="X155" s="31"/>
      <c r="Y155" s="31"/>
      <c r="Z155" s="31"/>
      <c r="AA155" s="31"/>
      <c r="AB155" s="31"/>
      <c r="AC155" s="31"/>
      <c r="AD155" s="31"/>
      <c r="AE155" s="31"/>
      <c r="AR155" s="179" t="s">
        <v>241</v>
      </c>
      <c r="AT155" s="179" t="s">
        <v>260</v>
      </c>
      <c r="AU155" s="179" t="s">
        <v>82</v>
      </c>
      <c r="AY155" s="14" t="s">
        <v>185</v>
      </c>
      <c r="BE155" s="180">
        <f>IF(N155="základní",J155,0)</f>
        <v>0</v>
      </c>
      <c r="BF155" s="180">
        <f>IF(N155="snížená",J155,0)</f>
        <v>0</v>
      </c>
      <c r="BG155" s="180">
        <f>IF(N155="zákl. přenesená",J155,0)</f>
        <v>0</v>
      </c>
      <c r="BH155" s="180">
        <f>IF(N155="sníž. přenesená",J155,0)</f>
        <v>0</v>
      </c>
      <c r="BI155" s="180">
        <f>IF(N155="nulová",J155,0)</f>
        <v>0</v>
      </c>
      <c r="BJ155" s="14" t="s">
        <v>80</v>
      </c>
      <c r="BK155" s="180">
        <f>ROUND(I155*H155,2)</f>
        <v>0</v>
      </c>
      <c r="BL155" s="14" t="s">
        <v>241</v>
      </c>
      <c r="BM155" s="179" t="s">
        <v>1762</v>
      </c>
    </row>
    <row r="156" spans="1:65" s="2" customFormat="1" ht="39">
      <c r="A156" s="31"/>
      <c r="B156" s="32"/>
      <c r="C156" s="33"/>
      <c r="D156" s="181" t="s">
        <v>188</v>
      </c>
      <c r="E156" s="33"/>
      <c r="F156" s="182" t="s">
        <v>1763</v>
      </c>
      <c r="G156" s="33"/>
      <c r="H156" s="33"/>
      <c r="I156" s="183"/>
      <c r="J156" s="33"/>
      <c r="K156" s="33"/>
      <c r="L156" s="36"/>
      <c r="M156" s="184"/>
      <c r="N156" s="185"/>
      <c r="O156" s="68"/>
      <c r="P156" s="68"/>
      <c r="Q156" s="68"/>
      <c r="R156" s="68"/>
      <c r="S156" s="68"/>
      <c r="T156" s="69"/>
      <c r="U156" s="31"/>
      <c r="V156" s="31"/>
      <c r="W156" s="31"/>
      <c r="X156" s="31"/>
      <c r="Y156" s="31"/>
      <c r="Z156" s="31"/>
      <c r="AA156" s="31"/>
      <c r="AB156" s="31"/>
      <c r="AC156" s="31"/>
      <c r="AD156" s="31"/>
      <c r="AE156" s="31"/>
      <c r="AT156" s="14" t="s">
        <v>188</v>
      </c>
      <c r="AU156" s="14" t="s">
        <v>82</v>
      </c>
    </row>
    <row r="157" spans="1:65" s="2" customFormat="1" ht="33" customHeight="1">
      <c r="A157" s="31"/>
      <c r="B157" s="32"/>
      <c r="C157" s="200" t="s">
        <v>253</v>
      </c>
      <c r="D157" s="200" t="s">
        <v>260</v>
      </c>
      <c r="E157" s="201" t="s">
        <v>1764</v>
      </c>
      <c r="F157" s="202" t="s">
        <v>1765</v>
      </c>
      <c r="G157" s="203" t="s">
        <v>1757</v>
      </c>
      <c r="H157" s="204">
        <v>20</v>
      </c>
      <c r="I157" s="205"/>
      <c r="J157" s="206">
        <f>ROUND(I157*H157,2)</f>
        <v>0</v>
      </c>
      <c r="K157" s="202" t="s">
        <v>1619</v>
      </c>
      <c r="L157" s="36"/>
      <c r="M157" s="207" t="s">
        <v>1</v>
      </c>
      <c r="N157" s="208" t="s">
        <v>38</v>
      </c>
      <c r="O157" s="68"/>
      <c r="P157" s="177">
        <f>O157*H157</f>
        <v>0</v>
      </c>
      <c r="Q157" s="177">
        <v>0</v>
      </c>
      <c r="R157" s="177">
        <f>Q157*H157</f>
        <v>0</v>
      </c>
      <c r="S157" s="177">
        <v>0.40799999999999997</v>
      </c>
      <c r="T157" s="178">
        <f>S157*H157</f>
        <v>8.16</v>
      </c>
      <c r="U157" s="31"/>
      <c r="V157" s="31"/>
      <c r="W157" s="31"/>
      <c r="X157" s="31"/>
      <c r="Y157" s="31"/>
      <c r="Z157" s="31"/>
      <c r="AA157" s="31"/>
      <c r="AB157" s="31"/>
      <c r="AC157" s="31"/>
      <c r="AD157" s="31"/>
      <c r="AE157" s="31"/>
      <c r="AR157" s="179" t="s">
        <v>186</v>
      </c>
      <c r="AT157" s="179" t="s">
        <v>260</v>
      </c>
      <c r="AU157" s="179" t="s">
        <v>82</v>
      </c>
      <c r="AY157" s="14" t="s">
        <v>185</v>
      </c>
      <c r="BE157" s="180">
        <f>IF(N157="základní",J157,0)</f>
        <v>0</v>
      </c>
      <c r="BF157" s="180">
        <f>IF(N157="snížená",J157,0)</f>
        <v>0</v>
      </c>
      <c r="BG157" s="180">
        <f>IF(N157="zákl. přenesená",J157,0)</f>
        <v>0</v>
      </c>
      <c r="BH157" s="180">
        <f>IF(N157="sníž. přenesená",J157,0)</f>
        <v>0</v>
      </c>
      <c r="BI157" s="180">
        <f>IF(N157="nulová",J157,0)</f>
        <v>0</v>
      </c>
      <c r="BJ157" s="14" t="s">
        <v>80</v>
      </c>
      <c r="BK157" s="180">
        <f>ROUND(I157*H157,2)</f>
        <v>0</v>
      </c>
      <c r="BL157" s="14" t="s">
        <v>186</v>
      </c>
      <c r="BM157" s="179" t="s">
        <v>1766</v>
      </c>
    </row>
    <row r="158" spans="1:65" s="2" customFormat="1" ht="58.5">
      <c r="A158" s="31"/>
      <c r="B158" s="32"/>
      <c r="C158" s="33"/>
      <c r="D158" s="181" t="s">
        <v>188</v>
      </c>
      <c r="E158" s="33"/>
      <c r="F158" s="182" t="s">
        <v>1767</v>
      </c>
      <c r="G158" s="33"/>
      <c r="H158" s="33"/>
      <c r="I158" s="183"/>
      <c r="J158" s="33"/>
      <c r="K158" s="33"/>
      <c r="L158" s="36"/>
      <c r="M158" s="184"/>
      <c r="N158" s="185"/>
      <c r="O158" s="68"/>
      <c r="P158" s="68"/>
      <c r="Q158" s="68"/>
      <c r="R158" s="68"/>
      <c r="S158" s="68"/>
      <c r="T158" s="69"/>
      <c r="U158" s="31"/>
      <c r="V158" s="31"/>
      <c r="W158" s="31"/>
      <c r="X158" s="31"/>
      <c r="Y158" s="31"/>
      <c r="Z158" s="31"/>
      <c r="AA158" s="31"/>
      <c r="AB158" s="31"/>
      <c r="AC158" s="31"/>
      <c r="AD158" s="31"/>
      <c r="AE158" s="31"/>
      <c r="AT158" s="14" t="s">
        <v>188</v>
      </c>
      <c r="AU158" s="14" t="s">
        <v>82</v>
      </c>
    </row>
    <row r="159" spans="1:65" s="2" customFormat="1" ht="33" customHeight="1">
      <c r="A159" s="31"/>
      <c r="B159" s="32"/>
      <c r="C159" s="200" t="s">
        <v>226</v>
      </c>
      <c r="D159" s="200" t="s">
        <v>260</v>
      </c>
      <c r="E159" s="201" t="s">
        <v>1768</v>
      </c>
      <c r="F159" s="202" t="s">
        <v>1769</v>
      </c>
      <c r="G159" s="203" t="s">
        <v>1757</v>
      </c>
      <c r="H159" s="204">
        <v>15</v>
      </c>
      <c r="I159" s="205"/>
      <c r="J159" s="206">
        <f>ROUND(I159*H159,2)</f>
        <v>0</v>
      </c>
      <c r="K159" s="202" t="s">
        <v>1619</v>
      </c>
      <c r="L159" s="36"/>
      <c r="M159" s="207" t="s">
        <v>1</v>
      </c>
      <c r="N159" s="208" t="s">
        <v>38</v>
      </c>
      <c r="O159" s="68"/>
      <c r="P159" s="177">
        <f>O159*H159</f>
        <v>0</v>
      </c>
      <c r="Q159" s="177">
        <v>0.10100000000000001</v>
      </c>
      <c r="R159" s="177">
        <f>Q159*H159</f>
        <v>1.5150000000000001</v>
      </c>
      <c r="S159" s="177">
        <v>0</v>
      </c>
      <c r="T159" s="178">
        <f>S159*H159</f>
        <v>0</v>
      </c>
      <c r="U159" s="31"/>
      <c r="V159" s="31"/>
      <c r="W159" s="31"/>
      <c r="X159" s="31"/>
      <c r="Y159" s="31"/>
      <c r="Z159" s="31"/>
      <c r="AA159" s="31"/>
      <c r="AB159" s="31"/>
      <c r="AC159" s="31"/>
      <c r="AD159" s="31"/>
      <c r="AE159" s="31"/>
      <c r="AR159" s="179" t="s">
        <v>453</v>
      </c>
      <c r="AT159" s="179" t="s">
        <v>260</v>
      </c>
      <c r="AU159" s="179" t="s">
        <v>82</v>
      </c>
      <c r="AY159" s="14" t="s">
        <v>185</v>
      </c>
      <c r="BE159" s="180">
        <f>IF(N159="základní",J159,0)</f>
        <v>0</v>
      </c>
      <c r="BF159" s="180">
        <f>IF(N159="snížená",J159,0)</f>
        <v>0</v>
      </c>
      <c r="BG159" s="180">
        <f>IF(N159="zákl. přenesená",J159,0)</f>
        <v>0</v>
      </c>
      <c r="BH159" s="180">
        <f>IF(N159="sníž. přenesená",J159,0)</f>
        <v>0</v>
      </c>
      <c r="BI159" s="180">
        <f>IF(N159="nulová",J159,0)</f>
        <v>0</v>
      </c>
      <c r="BJ159" s="14" t="s">
        <v>80</v>
      </c>
      <c r="BK159" s="180">
        <f>ROUND(I159*H159,2)</f>
        <v>0</v>
      </c>
      <c r="BL159" s="14" t="s">
        <v>453</v>
      </c>
      <c r="BM159" s="179" t="s">
        <v>1770</v>
      </c>
    </row>
    <row r="160" spans="1:65" s="2" customFormat="1" ht="29.25">
      <c r="A160" s="31"/>
      <c r="B160" s="32"/>
      <c r="C160" s="33"/>
      <c r="D160" s="181" t="s">
        <v>188</v>
      </c>
      <c r="E160" s="33"/>
      <c r="F160" s="182" t="s">
        <v>1771</v>
      </c>
      <c r="G160" s="33"/>
      <c r="H160" s="33"/>
      <c r="I160" s="183"/>
      <c r="J160" s="33"/>
      <c r="K160" s="33"/>
      <c r="L160" s="36"/>
      <c r="M160" s="184"/>
      <c r="N160" s="185"/>
      <c r="O160" s="68"/>
      <c r="P160" s="68"/>
      <c r="Q160" s="68"/>
      <c r="R160" s="68"/>
      <c r="S160" s="68"/>
      <c r="T160" s="69"/>
      <c r="U160" s="31"/>
      <c r="V160" s="31"/>
      <c r="W160" s="31"/>
      <c r="X160" s="31"/>
      <c r="Y160" s="31"/>
      <c r="Z160" s="31"/>
      <c r="AA160" s="31"/>
      <c r="AB160" s="31"/>
      <c r="AC160" s="31"/>
      <c r="AD160" s="31"/>
      <c r="AE160" s="31"/>
      <c r="AT160" s="14" t="s">
        <v>188</v>
      </c>
      <c r="AU160" s="14" t="s">
        <v>82</v>
      </c>
    </row>
    <row r="161" spans="1:65" s="2" customFormat="1" ht="16.5" customHeight="1">
      <c r="A161" s="31"/>
      <c r="B161" s="32"/>
      <c r="C161" s="167" t="s">
        <v>230</v>
      </c>
      <c r="D161" s="167" t="s">
        <v>179</v>
      </c>
      <c r="E161" s="168" t="s">
        <v>1772</v>
      </c>
      <c r="F161" s="169" t="s">
        <v>1773</v>
      </c>
      <c r="G161" s="170" t="s">
        <v>1757</v>
      </c>
      <c r="H161" s="171">
        <v>2</v>
      </c>
      <c r="I161" s="172"/>
      <c r="J161" s="173">
        <f>ROUND(I161*H161,2)</f>
        <v>0</v>
      </c>
      <c r="K161" s="169" t="s">
        <v>1</v>
      </c>
      <c r="L161" s="174"/>
      <c r="M161" s="175" t="s">
        <v>1</v>
      </c>
      <c r="N161" s="176" t="s">
        <v>38</v>
      </c>
      <c r="O161" s="68"/>
      <c r="P161" s="177">
        <f>O161*H161</f>
        <v>0</v>
      </c>
      <c r="Q161" s="177">
        <v>0.113</v>
      </c>
      <c r="R161" s="177">
        <f>Q161*H161</f>
        <v>0.22600000000000001</v>
      </c>
      <c r="S161" s="177">
        <v>0</v>
      </c>
      <c r="T161" s="178">
        <f>S161*H161</f>
        <v>0</v>
      </c>
      <c r="U161" s="31"/>
      <c r="V161" s="31"/>
      <c r="W161" s="31"/>
      <c r="X161" s="31"/>
      <c r="Y161" s="31"/>
      <c r="Z161" s="31"/>
      <c r="AA161" s="31"/>
      <c r="AB161" s="31"/>
      <c r="AC161" s="31"/>
      <c r="AD161" s="31"/>
      <c r="AE161" s="31"/>
      <c r="AR161" s="179" t="s">
        <v>1197</v>
      </c>
      <c r="AT161" s="179" t="s">
        <v>179</v>
      </c>
      <c r="AU161" s="179" t="s">
        <v>82</v>
      </c>
      <c r="AY161" s="14" t="s">
        <v>185</v>
      </c>
      <c r="BE161" s="180">
        <f>IF(N161="základní",J161,0)</f>
        <v>0</v>
      </c>
      <c r="BF161" s="180">
        <f>IF(N161="snížená",J161,0)</f>
        <v>0</v>
      </c>
      <c r="BG161" s="180">
        <f>IF(N161="zákl. přenesená",J161,0)</f>
        <v>0</v>
      </c>
      <c r="BH161" s="180">
        <f>IF(N161="sníž. přenesená",J161,0)</f>
        <v>0</v>
      </c>
      <c r="BI161" s="180">
        <f>IF(N161="nulová",J161,0)</f>
        <v>0</v>
      </c>
      <c r="BJ161" s="14" t="s">
        <v>80</v>
      </c>
      <c r="BK161" s="180">
        <f>ROUND(I161*H161,2)</f>
        <v>0</v>
      </c>
      <c r="BL161" s="14" t="s">
        <v>453</v>
      </c>
      <c r="BM161" s="179" t="s">
        <v>1774</v>
      </c>
    </row>
    <row r="162" spans="1:65" s="2" customFormat="1" ht="11.25">
      <c r="A162" s="31"/>
      <c r="B162" s="32"/>
      <c r="C162" s="33"/>
      <c r="D162" s="181" t="s">
        <v>188</v>
      </c>
      <c r="E162" s="33"/>
      <c r="F162" s="182" t="s">
        <v>1773</v>
      </c>
      <c r="G162" s="33"/>
      <c r="H162" s="33"/>
      <c r="I162" s="183"/>
      <c r="J162" s="33"/>
      <c r="K162" s="33"/>
      <c r="L162" s="36"/>
      <c r="M162" s="184"/>
      <c r="N162" s="185"/>
      <c r="O162" s="68"/>
      <c r="P162" s="68"/>
      <c r="Q162" s="68"/>
      <c r="R162" s="68"/>
      <c r="S162" s="68"/>
      <c r="T162" s="69"/>
      <c r="U162" s="31"/>
      <c r="V162" s="31"/>
      <c r="W162" s="31"/>
      <c r="X162" s="31"/>
      <c r="Y162" s="31"/>
      <c r="Z162" s="31"/>
      <c r="AA162" s="31"/>
      <c r="AB162" s="31"/>
      <c r="AC162" s="31"/>
      <c r="AD162" s="31"/>
      <c r="AE162" s="31"/>
      <c r="AT162" s="14" t="s">
        <v>188</v>
      </c>
      <c r="AU162" s="14" t="s">
        <v>82</v>
      </c>
    </row>
    <row r="163" spans="1:65" s="2" customFormat="1" ht="36">
      <c r="A163" s="31"/>
      <c r="B163" s="32"/>
      <c r="C163" s="200" t="s">
        <v>249</v>
      </c>
      <c r="D163" s="200" t="s">
        <v>260</v>
      </c>
      <c r="E163" s="201" t="s">
        <v>1775</v>
      </c>
      <c r="F163" s="202" t="s">
        <v>1776</v>
      </c>
      <c r="G163" s="203" t="s">
        <v>1757</v>
      </c>
      <c r="H163" s="204">
        <v>12</v>
      </c>
      <c r="I163" s="205"/>
      <c r="J163" s="206">
        <f>ROUND(I163*H163,2)</f>
        <v>0</v>
      </c>
      <c r="K163" s="202" t="s">
        <v>1619</v>
      </c>
      <c r="L163" s="36"/>
      <c r="M163" s="207" t="s">
        <v>1</v>
      </c>
      <c r="N163" s="208" t="s">
        <v>38</v>
      </c>
      <c r="O163" s="68"/>
      <c r="P163" s="177">
        <f>O163*H163</f>
        <v>0</v>
      </c>
      <c r="Q163" s="177">
        <v>0.20207</v>
      </c>
      <c r="R163" s="177">
        <f>Q163*H163</f>
        <v>2.4248400000000001</v>
      </c>
      <c r="S163" s="177">
        <v>0</v>
      </c>
      <c r="T163" s="178">
        <f>S163*H163</f>
        <v>0</v>
      </c>
      <c r="U163" s="31"/>
      <c r="V163" s="31"/>
      <c r="W163" s="31"/>
      <c r="X163" s="31"/>
      <c r="Y163" s="31"/>
      <c r="Z163" s="31"/>
      <c r="AA163" s="31"/>
      <c r="AB163" s="31"/>
      <c r="AC163" s="31"/>
      <c r="AD163" s="31"/>
      <c r="AE163" s="31"/>
      <c r="AR163" s="179" t="s">
        <v>453</v>
      </c>
      <c r="AT163" s="179" t="s">
        <v>260</v>
      </c>
      <c r="AU163" s="179" t="s">
        <v>82</v>
      </c>
      <c r="AY163" s="14" t="s">
        <v>185</v>
      </c>
      <c r="BE163" s="180">
        <f>IF(N163="základní",J163,0)</f>
        <v>0</v>
      </c>
      <c r="BF163" s="180">
        <f>IF(N163="snížená",J163,0)</f>
        <v>0</v>
      </c>
      <c r="BG163" s="180">
        <f>IF(N163="zákl. přenesená",J163,0)</f>
        <v>0</v>
      </c>
      <c r="BH163" s="180">
        <f>IF(N163="sníž. přenesená",J163,0)</f>
        <v>0</v>
      </c>
      <c r="BI163" s="180">
        <f>IF(N163="nulová",J163,0)</f>
        <v>0</v>
      </c>
      <c r="BJ163" s="14" t="s">
        <v>80</v>
      </c>
      <c r="BK163" s="180">
        <f>ROUND(I163*H163,2)</f>
        <v>0</v>
      </c>
      <c r="BL163" s="14" t="s">
        <v>453</v>
      </c>
      <c r="BM163" s="179" t="s">
        <v>1777</v>
      </c>
    </row>
    <row r="164" spans="1:65" s="2" customFormat="1" ht="29.25">
      <c r="A164" s="31"/>
      <c r="B164" s="32"/>
      <c r="C164" s="33"/>
      <c r="D164" s="181" t="s">
        <v>188</v>
      </c>
      <c r="E164" s="33"/>
      <c r="F164" s="182" t="s">
        <v>1778</v>
      </c>
      <c r="G164" s="33"/>
      <c r="H164" s="33"/>
      <c r="I164" s="183"/>
      <c r="J164" s="33"/>
      <c r="K164" s="33"/>
      <c r="L164" s="36"/>
      <c r="M164" s="184"/>
      <c r="N164" s="185"/>
      <c r="O164" s="68"/>
      <c r="P164" s="68"/>
      <c r="Q164" s="68"/>
      <c r="R164" s="68"/>
      <c r="S164" s="68"/>
      <c r="T164" s="69"/>
      <c r="U164" s="31"/>
      <c r="V164" s="31"/>
      <c r="W164" s="31"/>
      <c r="X164" s="31"/>
      <c r="Y164" s="31"/>
      <c r="Z164" s="31"/>
      <c r="AA164" s="31"/>
      <c r="AB164" s="31"/>
      <c r="AC164" s="31"/>
      <c r="AD164" s="31"/>
      <c r="AE164" s="31"/>
      <c r="AT164" s="14" t="s">
        <v>188</v>
      </c>
      <c r="AU164" s="14" t="s">
        <v>82</v>
      </c>
    </row>
    <row r="165" spans="1:65" s="2" customFormat="1" ht="24">
      <c r="A165" s="31"/>
      <c r="B165" s="32"/>
      <c r="C165" s="200" t="s">
        <v>245</v>
      </c>
      <c r="D165" s="200" t="s">
        <v>260</v>
      </c>
      <c r="E165" s="201" t="s">
        <v>1779</v>
      </c>
      <c r="F165" s="202" t="s">
        <v>1780</v>
      </c>
      <c r="G165" s="203" t="s">
        <v>1757</v>
      </c>
      <c r="H165" s="204">
        <v>12</v>
      </c>
      <c r="I165" s="205"/>
      <c r="J165" s="206">
        <f>ROUND(I165*H165,2)</f>
        <v>0</v>
      </c>
      <c r="K165" s="202" t="s">
        <v>1619</v>
      </c>
      <c r="L165" s="36"/>
      <c r="M165" s="207" t="s">
        <v>1</v>
      </c>
      <c r="N165" s="208" t="s">
        <v>38</v>
      </c>
      <c r="O165" s="68"/>
      <c r="P165" s="177">
        <f>O165*H165</f>
        <v>0</v>
      </c>
      <c r="Q165" s="177">
        <v>0</v>
      </c>
      <c r="R165" s="177">
        <f>Q165*H165</f>
        <v>0</v>
      </c>
      <c r="S165" s="177">
        <v>0.41699999999999998</v>
      </c>
      <c r="T165" s="178">
        <f>S165*H165</f>
        <v>5.0039999999999996</v>
      </c>
      <c r="U165" s="31"/>
      <c r="V165" s="31"/>
      <c r="W165" s="31"/>
      <c r="X165" s="31"/>
      <c r="Y165" s="31"/>
      <c r="Z165" s="31"/>
      <c r="AA165" s="31"/>
      <c r="AB165" s="31"/>
      <c r="AC165" s="31"/>
      <c r="AD165" s="31"/>
      <c r="AE165" s="31"/>
      <c r="AR165" s="179" t="s">
        <v>453</v>
      </c>
      <c r="AT165" s="179" t="s">
        <v>260</v>
      </c>
      <c r="AU165" s="179" t="s">
        <v>82</v>
      </c>
      <c r="AY165" s="14" t="s">
        <v>185</v>
      </c>
      <c r="BE165" s="180">
        <f>IF(N165="základní",J165,0)</f>
        <v>0</v>
      </c>
      <c r="BF165" s="180">
        <f>IF(N165="snížená",J165,0)</f>
        <v>0</v>
      </c>
      <c r="BG165" s="180">
        <f>IF(N165="zákl. přenesená",J165,0)</f>
        <v>0</v>
      </c>
      <c r="BH165" s="180">
        <f>IF(N165="sníž. přenesená",J165,0)</f>
        <v>0</v>
      </c>
      <c r="BI165" s="180">
        <f>IF(N165="nulová",J165,0)</f>
        <v>0</v>
      </c>
      <c r="BJ165" s="14" t="s">
        <v>80</v>
      </c>
      <c r="BK165" s="180">
        <f>ROUND(I165*H165,2)</f>
        <v>0</v>
      </c>
      <c r="BL165" s="14" t="s">
        <v>453</v>
      </c>
      <c r="BM165" s="179" t="s">
        <v>1781</v>
      </c>
    </row>
    <row r="166" spans="1:65" s="2" customFormat="1" ht="29.25">
      <c r="A166" s="31"/>
      <c r="B166" s="32"/>
      <c r="C166" s="33"/>
      <c r="D166" s="181" t="s">
        <v>188</v>
      </c>
      <c r="E166" s="33"/>
      <c r="F166" s="182" t="s">
        <v>1782</v>
      </c>
      <c r="G166" s="33"/>
      <c r="H166" s="33"/>
      <c r="I166" s="183"/>
      <c r="J166" s="33"/>
      <c r="K166" s="33"/>
      <c r="L166" s="36"/>
      <c r="M166" s="184"/>
      <c r="N166" s="185"/>
      <c r="O166" s="68"/>
      <c r="P166" s="68"/>
      <c r="Q166" s="68"/>
      <c r="R166" s="68"/>
      <c r="S166" s="68"/>
      <c r="T166" s="69"/>
      <c r="U166" s="31"/>
      <c r="V166" s="31"/>
      <c r="W166" s="31"/>
      <c r="X166" s="31"/>
      <c r="Y166" s="31"/>
      <c r="Z166" s="31"/>
      <c r="AA166" s="31"/>
      <c r="AB166" s="31"/>
      <c r="AC166" s="31"/>
      <c r="AD166" s="31"/>
      <c r="AE166" s="31"/>
      <c r="AT166" s="14" t="s">
        <v>188</v>
      </c>
      <c r="AU166" s="14" t="s">
        <v>82</v>
      </c>
    </row>
    <row r="167" spans="1:65" s="2" customFormat="1" ht="24">
      <c r="A167" s="31"/>
      <c r="B167" s="32"/>
      <c r="C167" s="200" t="s">
        <v>259</v>
      </c>
      <c r="D167" s="200" t="s">
        <v>260</v>
      </c>
      <c r="E167" s="201" t="s">
        <v>1783</v>
      </c>
      <c r="F167" s="202" t="s">
        <v>1784</v>
      </c>
      <c r="G167" s="203" t="s">
        <v>1757</v>
      </c>
      <c r="H167" s="204">
        <v>20</v>
      </c>
      <c r="I167" s="205"/>
      <c r="J167" s="206">
        <f>ROUND(I167*H167,2)</f>
        <v>0</v>
      </c>
      <c r="K167" s="202" t="s">
        <v>1619</v>
      </c>
      <c r="L167" s="36"/>
      <c r="M167" s="207" t="s">
        <v>1</v>
      </c>
      <c r="N167" s="208" t="s">
        <v>38</v>
      </c>
      <c r="O167" s="68"/>
      <c r="P167" s="177">
        <f>O167*H167</f>
        <v>0</v>
      </c>
      <c r="Q167" s="177">
        <v>0.14688000000000001</v>
      </c>
      <c r="R167" s="177">
        <f>Q167*H167</f>
        <v>2.9376000000000002</v>
      </c>
      <c r="S167" s="177">
        <v>0</v>
      </c>
      <c r="T167" s="178">
        <f>S167*H167</f>
        <v>0</v>
      </c>
      <c r="U167" s="31"/>
      <c r="V167" s="31"/>
      <c r="W167" s="31"/>
      <c r="X167" s="31"/>
      <c r="Y167" s="31"/>
      <c r="Z167" s="31"/>
      <c r="AA167" s="31"/>
      <c r="AB167" s="31"/>
      <c r="AC167" s="31"/>
      <c r="AD167" s="31"/>
      <c r="AE167" s="31"/>
      <c r="AR167" s="179" t="s">
        <v>186</v>
      </c>
      <c r="AT167" s="179" t="s">
        <v>260</v>
      </c>
      <c r="AU167" s="179" t="s">
        <v>82</v>
      </c>
      <c r="AY167" s="14" t="s">
        <v>185</v>
      </c>
      <c r="BE167" s="180">
        <f>IF(N167="základní",J167,0)</f>
        <v>0</v>
      </c>
      <c r="BF167" s="180">
        <f>IF(N167="snížená",J167,0)</f>
        <v>0</v>
      </c>
      <c r="BG167" s="180">
        <f>IF(N167="zákl. přenesená",J167,0)</f>
        <v>0</v>
      </c>
      <c r="BH167" s="180">
        <f>IF(N167="sníž. přenesená",J167,0)</f>
        <v>0</v>
      </c>
      <c r="BI167" s="180">
        <f>IF(N167="nulová",J167,0)</f>
        <v>0</v>
      </c>
      <c r="BJ167" s="14" t="s">
        <v>80</v>
      </c>
      <c r="BK167" s="180">
        <f>ROUND(I167*H167,2)</f>
        <v>0</v>
      </c>
      <c r="BL167" s="14" t="s">
        <v>186</v>
      </c>
      <c r="BM167" s="179" t="s">
        <v>1785</v>
      </c>
    </row>
    <row r="168" spans="1:65" s="2" customFormat="1" ht="29.25">
      <c r="A168" s="31"/>
      <c r="B168" s="32"/>
      <c r="C168" s="33"/>
      <c r="D168" s="181" t="s">
        <v>188</v>
      </c>
      <c r="E168" s="33"/>
      <c r="F168" s="182" t="s">
        <v>1786</v>
      </c>
      <c r="G168" s="33"/>
      <c r="H168" s="33"/>
      <c r="I168" s="183"/>
      <c r="J168" s="33"/>
      <c r="K168" s="33"/>
      <c r="L168" s="36"/>
      <c r="M168" s="184"/>
      <c r="N168" s="185"/>
      <c r="O168" s="68"/>
      <c r="P168" s="68"/>
      <c r="Q168" s="68"/>
      <c r="R168" s="68"/>
      <c r="S168" s="68"/>
      <c r="T168" s="69"/>
      <c r="U168" s="31"/>
      <c r="V168" s="31"/>
      <c r="W168" s="31"/>
      <c r="X168" s="31"/>
      <c r="Y168" s="31"/>
      <c r="Z168" s="31"/>
      <c r="AA168" s="31"/>
      <c r="AB168" s="31"/>
      <c r="AC168" s="31"/>
      <c r="AD168" s="31"/>
      <c r="AE168" s="31"/>
      <c r="AT168" s="14" t="s">
        <v>188</v>
      </c>
      <c r="AU168" s="14" t="s">
        <v>82</v>
      </c>
    </row>
    <row r="169" spans="1:65" s="2" customFormat="1" ht="24">
      <c r="A169" s="31"/>
      <c r="B169" s="32"/>
      <c r="C169" s="200" t="s">
        <v>8</v>
      </c>
      <c r="D169" s="200" t="s">
        <v>260</v>
      </c>
      <c r="E169" s="201" t="s">
        <v>1787</v>
      </c>
      <c r="F169" s="202" t="s">
        <v>1788</v>
      </c>
      <c r="G169" s="203" t="s">
        <v>1757</v>
      </c>
      <c r="H169" s="204">
        <v>25</v>
      </c>
      <c r="I169" s="205"/>
      <c r="J169" s="206">
        <f>ROUND(I169*H169,2)</f>
        <v>0</v>
      </c>
      <c r="K169" s="202" t="s">
        <v>1619</v>
      </c>
      <c r="L169" s="36"/>
      <c r="M169" s="207" t="s">
        <v>1</v>
      </c>
      <c r="N169" s="208" t="s">
        <v>38</v>
      </c>
      <c r="O169" s="68"/>
      <c r="P169" s="177">
        <f>O169*H169</f>
        <v>0</v>
      </c>
      <c r="Q169" s="177">
        <v>8.4250000000000005E-2</v>
      </c>
      <c r="R169" s="177">
        <f>Q169*H169</f>
        <v>2.1062500000000002</v>
      </c>
      <c r="S169" s="177">
        <v>0</v>
      </c>
      <c r="T169" s="178">
        <f>S169*H169</f>
        <v>0</v>
      </c>
      <c r="U169" s="31"/>
      <c r="V169" s="31"/>
      <c r="W169" s="31"/>
      <c r="X169" s="31"/>
      <c r="Y169" s="31"/>
      <c r="Z169" s="31"/>
      <c r="AA169" s="31"/>
      <c r="AB169" s="31"/>
      <c r="AC169" s="31"/>
      <c r="AD169" s="31"/>
      <c r="AE169" s="31"/>
      <c r="AR169" s="179" t="s">
        <v>186</v>
      </c>
      <c r="AT169" s="179" t="s">
        <v>260</v>
      </c>
      <c r="AU169" s="179" t="s">
        <v>82</v>
      </c>
      <c r="AY169" s="14" t="s">
        <v>185</v>
      </c>
      <c r="BE169" s="180">
        <f>IF(N169="základní",J169,0)</f>
        <v>0</v>
      </c>
      <c r="BF169" s="180">
        <f>IF(N169="snížená",J169,0)</f>
        <v>0</v>
      </c>
      <c r="BG169" s="180">
        <f>IF(N169="zákl. přenesená",J169,0)</f>
        <v>0</v>
      </c>
      <c r="BH169" s="180">
        <f>IF(N169="sníž. přenesená",J169,0)</f>
        <v>0</v>
      </c>
      <c r="BI169" s="180">
        <f>IF(N169="nulová",J169,0)</f>
        <v>0</v>
      </c>
      <c r="BJ169" s="14" t="s">
        <v>80</v>
      </c>
      <c r="BK169" s="180">
        <f>ROUND(I169*H169,2)</f>
        <v>0</v>
      </c>
      <c r="BL169" s="14" t="s">
        <v>186</v>
      </c>
      <c r="BM169" s="179" t="s">
        <v>1789</v>
      </c>
    </row>
    <row r="170" spans="1:65" s="2" customFormat="1" ht="48.75">
      <c r="A170" s="31"/>
      <c r="B170" s="32"/>
      <c r="C170" s="33"/>
      <c r="D170" s="181" t="s">
        <v>188</v>
      </c>
      <c r="E170" s="33"/>
      <c r="F170" s="182" t="s">
        <v>1790</v>
      </c>
      <c r="G170" s="33"/>
      <c r="H170" s="33"/>
      <c r="I170" s="183"/>
      <c r="J170" s="33"/>
      <c r="K170" s="33"/>
      <c r="L170" s="36"/>
      <c r="M170" s="184"/>
      <c r="N170" s="185"/>
      <c r="O170" s="68"/>
      <c r="P170" s="68"/>
      <c r="Q170" s="68"/>
      <c r="R170" s="68"/>
      <c r="S170" s="68"/>
      <c r="T170" s="69"/>
      <c r="U170" s="31"/>
      <c r="V170" s="31"/>
      <c r="W170" s="31"/>
      <c r="X170" s="31"/>
      <c r="Y170" s="31"/>
      <c r="Z170" s="31"/>
      <c r="AA170" s="31"/>
      <c r="AB170" s="31"/>
      <c r="AC170" s="31"/>
      <c r="AD170" s="31"/>
      <c r="AE170" s="31"/>
      <c r="AT170" s="14" t="s">
        <v>188</v>
      </c>
      <c r="AU170" s="14" t="s">
        <v>82</v>
      </c>
    </row>
    <row r="171" spans="1:65" s="2" customFormat="1" ht="16.5" customHeight="1">
      <c r="A171" s="31"/>
      <c r="B171" s="32"/>
      <c r="C171" s="167" t="s">
        <v>241</v>
      </c>
      <c r="D171" s="167" t="s">
        <v>179</v>
      </c>
      <c r="E171" s="168" t="s">
        <v>1791</v>
      </c>
      <c r="F171" s="169" t="s">
        <v>1792</v>
      </c>
      <c r="G171" s="170" t="s">
        <v>1757</v>
      </c>
      <c r="H171" s="171">
        <v>2</v>
      </c>
      <c r="I171" s="172"/>
      <c r="J171" s="173">
        <f>ROUND(I171*H171,2)</f>
        <v>0</v>
      </c>
      <c r="K171" s="169" t="s">
        <v>1619</v>
      </c>
      <c r="L171" s="174"/>
      <c r="M171" s="175" t="s">
        <v>1</v>
      </c>
      <c r="N171" s="176" t="s">
        <v>38</v>
      </c>
      <c r="O171" s="68"/>
      <c r="P171" s="177">
        <f>O171*H171</f>
        <v>0</v>
      </c>
      <c r="Q171" s="177">
        <v>7.0000000000000007E-2</v>
      </c>
      <c r="R171" s="177">
        <f>Q171*H171</f>
        <v>0.14000000000000001</v>
      </c>
      <c r="S171" s="177">
        <v>0</v>
      </c>
      <c r="T171" s="178">
        <f>S171*H171</f>
        <v>0</v>
      </c>
      <c r="U171" s="31"/>
      <c r="V171" s="31"/>
      <c r="W171" s="31"/>
      <c r="X171" s="31"/>
      <c r="Y171" s="31"/>
      <c r="Z171" s="31"/>
      <c r="AA171" s="31"/>
      <c r="AB171" s="31"/>
      <c r="AC171" s="31"/>
      <c r="AD171" s="31"/>
      <c r="AE171" s="31"/>
      <c r="AR171" s="179" t="s">
        <v>1197</v>
      </c>
      <c r="AT171" s="179" t="s">
        <v>179</v>
      </c>
      <c r="AU171" s="179" t="s">
        <v>82</v>
      </c>
      <c r="AY171" s="14" t="s">
        <v>185</v>
      </c>
      <c r="BE171" s="180">
        <f>IF(N171="základní",J171,0)</f>
        <v>0</v>
      </c>
      <c r="BF171" s="180">
        <f>IF(N171="snížená",J171,0)</f>
        <v>0</v>
      </c>
      <c r="BG171" s="180">
        <f>IF(N171="zákl. přenesená",J171,0)</f>
        <v>0</v>
      </c>
      <c r="BH171" s="180">
        <f>IF(N171="sníž. přenesená",J171,0)</f>
        <v>0</v>
      </c>
      <c r="BI171" s="180">
        <f>IF(N171="nulová",J171,0)</f>
        <v>0</v>
      </c>
      <c r="BJ171" s="14" t="s">
        <v>80</v>
      </c>
      <c r="BK171" s="180">
        <f>ROUND(I171*H171,2)</f>
        <v>0</v>
      </c>
      <c r="BL171" s="14" t="s">
        <v>453</v>
      </c>
      <c r="BM171" s="179" t="s">
        <v>1793</v>
      </c>
    </row>
    <row r="172" spans="1:65" s="2" customFormat="1" ht="11.25">
      <c r="A172" s="31"/>
      <c r="B172" s="32"/>
      <c r="C172" s="33"/>
      <c r="D172" s="181" t="s">
        <v>188</v>
      </c>
      <c r="E172" s="33"/>
      <c r="F172" s="182" t="s">
        <v>1792</v>
      </c>
      <c r="G172" s="33"/>
      <c r="H172" s="33"/>
      <c r="I172" s="183"/>
      <c r="J172" s="33"/>
      <c r="K172" s="33"/>
      <c r="L172" s="36"/>
      <c r="M172" s="184"/>
      <c r="N172" s="185"/>
      <c r="O172" s="68"/>
      <c r="P172" s="68"/>
      <c r="Q172" s="68"/>
      <c r="R172" s="68"/>
      <c r="S172" s="68"/>
      <c r="T172" s="69"/>
      <c r="U172" s="31"/>
      <c r="V172" s="31"/>
      <c r="W172" s="31"/>
      <c r="X172" s="31"/>
      <c r="Y172" s="31"/>
      <c r="Z172" s="31"/>
      <c r="AA172" s="31"/>
      <c r="AB172" s="31"/>
      <c r="AC172" s="31"/>
      <c r="AD172" s="31"/>
      <c r="AE172" s="31"/>
      <c r="AT172" s="14" t="s">
        <v>188</v>
      </c>
      <c r="AU172" s="14" t="s">
        <v>82</v>
      </c>
    </row>
    <row r="173" spans="1:65" s="11" customFormat="1" ht="22.9" customHeight="1">
      <c r="B173" s="186"/>
      <c r="C173" s="187"/>
      <c r="D173" s="188" t="s">
        <v>72</v>
      </c>
      <c r="E173" s="218" t="s">
        <v>203</v>
      </c>
      <c r="F173" s="218" t="s">
        <v>1794</v>
      </c>
      <c r="G173" s="187"/>
      <c r="H173" s="187"/>
      <c r="I173" s="190"/>
      <c r="J173" s="219">
        <f>BK173</f>
        <v>0</v>
      </c>
      <c r="K173" s="187"/>
      <c r="L173" s="192"/>
      <c r="M173" s="193"/>
      <c r="N173" s="194"/>
      <c r="O173" s="194"/>
      <c r="P173" s="195">
        <f>SUM(P174:P175)</f>
        <v>0</v>
      </c>
      <c r="Q173" s="194"/>
      <c r="R173" s="195">
        <f>SUM(R174:R175)</f>
        <v>1.372E-2</v>
      </c>
      <c r="S173" s="194"/>
      <c r="T173" s="196">
        <f>SUM(T174:T175)</f>
        <v>0</v>
      </c>
      <c r="AR173" s="197" t="s">
        <v>80</v>
      </c>
      <c r="AT173" s="198" t="s">
        <v>72</v>
      </c>
      <c r="AU173" s="198" t="s">
        <v>80</v>
      </c>
      <c r="AY173" s="197" t="s">
        <v>185</v>
      </c>
      <c r="BK173" s="199">
        <f>SUM(BK174:BK175)</f>
        <v>0</v>
      </c>
    </row>
    <row r="174" spans="1:65" s="2" customFormat="1" ht="24">
      <c r="A174" s="31"/>
      <c r="B174" s="32"/>
      <c r="C174" s="200" t="s">
        <v>7</v>
      </c>
      <c r="D174" s="200" t="s">
        <v>260</v>
      </c>
      <c r="E174" s="201" t="s">
        <v>1795</v>
      </c>
      <c r="F174" s="202" t="s">
        <v>1796</v>
      </c>
      <c r="G174" s="203" t="s">
        <v>1757</v>
      </c>
      <c r="H174" s="204">
        <v>24.5</v>
      </c>
      <c r="I174" s="205"/>
      <c r="J174" s="206">
        <f>ROUND(I174*H174,2)</f>
        <v>0</v>
      </c>
      <c r="K174" s="202" t="s">
        <v>1619</v>
      </c>
      <c r="L174" s="36"/>
      <c r="M174" s="207" t="s">
        <v>1</v>
      </c>
      <c r="N174" s="208" t="s">
        <v>38</v>
      </c>
      <c r="O174" s="68"/>
      <c r="P174" s="177">
        <f>O174*H174</f>
        <v>0</v>
      </c>
      <c r="Q174" s="177">
        <v>5.5999999999999995E-4</v>
      </c>
      <c r="R174" s="177">
        <f>Q174*H174</f>
        <v>1.372E-2</v>
      </c>
      <c r="S174" s="177">
        <v>0</v>
      </c>
      <c r="T174" s="178">
        <f>S174*H174</f>
        <v>0</v>
      </c>
      <c r="U174" s="31"/>
      <c r="V174" s="31"/>
      <c r="W174" s="31"/>
      <c r="X174" s="31"/>
      <c r="Y174" s="31"/>
      <c r="Z174" s="31"/>
      <c r="AA174" s="31"/>
      <c r="AB174" s="31"/>
      <c r="AC174" s="31"/>
      <c r="AD174" s="31"/>
      <c r="AE174" s="31"/>
      <c r="AR174" s="179" t="s">
        <v>186</v>
      </c>
      <c r="AT174" s="179" t="s">
        <v>260</v>
      </c>
      <c r="AU174" s="179" t="s">
        <v>82</v>
      </c>
      <c r="AY174" s="14" t="s">
        <v>185</v>
      </c>
      <c r="BE174" s="180">
        <f>IF(N174="základní",J174,0)</f>
        <v>0</v>
      </c>
      <c r="BF174" s="180">
        <f>IF(N174="snížená",J174,0)</f>
        <v>0</v>
      </c>
      <c r="BG174" s="180">
        <f>IF(N174="zákl. přenesená",J174,0)</f>
        <v>0</v>
      </c>
      <c r="BH174" s="180">
        <f>IF(N174="sníž. přenesená",J174,0)</f>
        <v>0</v>
      </c>
      <c r="BI174" s="180">
        <f>IF(N174="nulová",J174,0)</f>
        <v>0</v>
      </c>
      <c r="BJ174" s="14" t="s">
        <v>80</v>
      </c>
      <c r="BK174" s="180">
        <f>ROUND(I174*H174,2)</f>
        <v>0</v>
      </c>
      <c r="BL174" s="14" t="s">
        <v>186</v>
      </c>
      <c r="BM174" s="179" t="s">
        <v>1797</v>
      </c>
    </row>
    <row r="175" spans="1:65" s="2" customFormat="1" ht="39">
      <c r="A175" s="31"/>
      <c r="B175" s="32"/>
      <c r="C175" s="33"/>
      <c r="D175" s="181" t="s">
        <v>188</v>
      </c>
      <c r="E175" s="33"/>
      <c r="F175" s="182" t="s">
        <v>1798</v>
      </c>
      <c r="G175" s="33"/>
      <c r="H175" s="33"/>
      <c r="I175" s="183"/>
      <c r="J175" s="33"/>
      <c r="K175" s="33"/>
      <c r="L175" s="36"/>
      <c r="M175" s="184"/>
      <c r="N175" s="185"/>
      <c r="O175" s="68"/>
      <c r="P175" s="68"/>
      <c r="Q175" s="68"/>
      <c r="R175" s="68"/>
      <c r="S175" s="68"/>
      <c r="T175" s="69"/>
      <c r="U175" s="31"/>
      <c r="V175" s="31"/>
      <c r="W175" s="31"/>
      <c r="X175" s="31"/>
      <c r="Y175" s="31"/>
      <c r="Z175" s="31"/>
      <c r="AA175" s="31"/>
      <c r="AB175" s="31"/>
      <c r="AC175" s="31"/>
      <c r="AD175" s="31"/>
      <c r="AE175" s="31"/>
      <c r="AT175" s="14" t="s">
        <v>188</v>
      </c>
      <c r="AU175" s="14" t="s">
        <v>82</v>
      </c>
    </row>
    <row r="176" spans="1:65" s="11" customFormat="1" ht="22.9" customHeight="1">
      <c r="B176" s="186"/>
      <c r="C176" s="187"/>
      <c r="D176" s="188" t="s">
        <v>72</v>
      </c>
      <c r="E176" s="218" t="s">
        <v>214</v>
      </c>
      <c r="F176" s="218" t="s">
        <v>1799</v>
      </c>
      <c r="G176" s="187"/>
      <c r="H176" s="187"/>
      <c r="I176" s="190"/>
      <c r="J176" s="219">
        <f>BK176</f>
        <v>0</v>
      </c>
      <c r="K176" s="187"/>
      <c r="L176" s="192"/>
      <c r="M176" s="193"/>
      <c r="N176" s="194"/>
      <c r="O176" s="194"/>
      <c r="P176" s="195">
        <f>SUM(P177:P178)</f>
        <v>0</v>
      </c>
      <c r="Q176" s="194"/>
      <c r="R176" s="195">
        <f>SUM(R177:R178)</f>
        <v>0</v>
      </c>
      <c r="S176" s="194"/>
      <c r="T176" s="196">
        <f>SUM(T177:T178)</f>
        <v>0</v>
      </c>
      <c r="AR176" s="197" t="s">
        <v>80</v>
      </c>
      <c r="AT176" s="198" t="s">
        <v>72</v>
      </c>
      <c r="AU176" s="198" t="s">
        <v>80</v>
      </c>
      <c r="AY176" s="197" t="s">
        <v>185</v>
      </c>
      <c r="BK176" s="199">
        <f>SUM(BK177:BK178)</f>
        <v>0</v>
      </c>
    </row>
    <row r="177" spans="1:65" s="2" customFormat="1" ht="21.75" customHeight="1">
      <c r="A177" s="31"/>
      <c r="B177" s="32"/>
      <c r="C177" s="200" t="s">
        <v>270</v>
      </c>
      <c r="D177" s="200" t="s">
        <v>260</v>
      </c>
      <c r="E177" s="201" t="s">
        <v>1800</v>
      </c>
      <c r="F177" s="202" t="s">
        <v>1801</v>
      </c>
      <c r="G177" s="203" t="s">
        <v>305</v>
      </c>
      <c r="H177" s="204">
        <v>30</v>
      </c>
      <c r="I177" s="205"/>
      <c r="J177" s="206">
        <f>ROUND(I177*H177,2)</f>
        <v>0</v>
      </c>
      <c r="K177" s="202" t="s">
        <v>1619</v>
      </c>
      <c r="L177" s="36"/>
      <c r="M177" s="207" t="s">
        <v>1</v>
      </c>
      <c r="N177" s="208" t="s">
        <v>38</v>
      </c>
      <c r="O177" s="68"/>
      <c r="P177" s="177">
        <f>O177*H177</f>
        <v>0</v>
      </c>
      <c r="Q177" s="177">
        <v>0</v>
      </c>
      <c r="R177" s="177">
        <f>Q177*H177</f>
        <v>0</v>
      </c>
      <c r="S177" s="177">
        <v>0</v>
      </c>
      <c r="T177" s="178">
        <f>S177*H177</f>
        <v>0</v>
      </c>
      <c r="U177" s="31"/>
      <c r="V177" s="31"/>
      <c r="W177" s="31"/>
      <c r="X177" s="31"/>
      <c r="Y177" s="31"/>
      <c r="Z177" s="31"/>
      <c r="AA177" s="31"/>
      <c r="AB177" s="31"/>
      <c r="AC177" s="31"/>
      <c r="AD177" s="31"/>
      <c r="AE177" s="31"/>
      <c r="AR177" s="179" t="s">
        <v>186</v>
      </c>
      <c r="AT177" s="179" t="s">
        <v>260</v>
      </c>
      <c r="AU177" s="179" t="s">
        <v>82</v>
      </c>
      <c r="AY177" s="14" t="s">
        <v>185</v>
      </c>
      <c r="BE177" s="180">
        <f>IF(N177="základní",J177,0)</f>
        <v>0</v>
      </c>
      <c r="BF177" s="180">
        <f>IF(N177="snížená",J177,0)</f>
        <v>0</v>
      </c>
      <c r="BG177" s="180">
        <f>IF(N177="zákl. přenesená",J177,0)</f>
        <v>0</v>
      </c>
      <c r="BH177" s="180">
        <f>IF(N177="sníž. přenesená",J177,0)</f>
        <v>0</v>
      </c>
      <c r="BI177" s="180">
        <f>IF(N177="nulová",J177,0)</f>
        <v>0</v>
      </c>
      <c r="BJ177" s="14" t="s">
        <v>80</v>
      </c>
      <c r="BK177" s="180">
        <f>ROUND(I177*H177,2)</f>
        <v>0</v>
      </c>
      <c r="BL177" s="14" t="s">
        <v>186</v>
      </c>
      <c r="BM177" s="179" t="s">
        <v>1802</v>
      </c>
    </row>
    <row r="178" spans="1:65" s="2" customFormat="1" ht="19.5">
      <c r="A178" s="31"/>
      <c r="B178" s="32"/>
      <c r="C178" s="33"/>
      <c r="D178" s="181" t="s">
        <v>188</v>
      </c>
      <c r="E178" s="33"/>
      <c r="F178" s="182" t="s">
        <v>1803</v>
      </c>
      <c r="G178" s="33"/>
      <c r="H178" s="33"/>
      <c r="I178" s="183"/>
      <c r="J178" s="33"/>
      <c r="K178" s="33"/>
      <c r="L178" s="36"/>
      <c r="M178" s="184"/>
      <c r="N178" s="185"/>
      <c r="O178" s="68"/>
      <c r="P178" s="68"/>
      <c r="Q178" s="68"/>
      <c r="R178" s="68"/>
      <c r="S178" s="68"/>
      <c r="T178" s="69"/>
      <c r="U178" s="31"/>
      <c r="V178" s="31"/>
      <c r="W178" s="31"/>
      <c r="X178" s="31"/>
      <c r="Y178" s="31"/>
      <c r="Z178" s="31"/>
      <c r="AA178" s="31"/>
      <c r="AB178" s="31"/>
      <c r="AC178" s="31"/>
      <c r="AD178" s="31"/>
      <c r="AE178" s="31"/>
      <c r="AT178" s="14" t="s">
        <v>188</v>
      </c>
      <c r="AU178" s="14" t="s">
        <v>82</v>
      </c>
    </row>
    <row r="179" spans="1:65" s="11" customFormat="1" ht="22.9" customHeight="1">
      <c r="B179" s="186"/>
      <c r="C179" s="187"/>
      <c r="D179" s="188" t="s">
        <v>72</v>
      </c>
      <c r="E179" s="218" t="s">
        <v>1804</v>
      </c>
      <c r="F179" s="218" t="s">
        <v>1805</v>
      </c>
      <c r="G179" s="187"/>
      <c r="H179" s="187"/>
      <c r="I179" s="190"/>
      <c r="J179" s="219">
        <f>BK179</f>
        <v>0</v>
      </c>
      <c r="K179" s="187"/>
      <c r="L179" s="192"/>
      <c r="M179" s="193"/>
      <c r="N179" s="194"/>
      <c r="O179" s="194"/>
      <c r="P179" s="195">
        <f>SUM(P180:P181)</f>
        <v>0</v>
      </c>
      <c r="Q179" s="194"/>
      <c r="R179" s="195">
        <f>SUM(R180:R181)</f>
        <v>0</v>
      </c>
      <c r="S179" s="194"/>
      <c r="T179" s="196">
        <f>SUM(T180:T181)</f>
        <v>0</v>
      </c>
      <c r="AR179" s="197" t="s">
        <v>80</v>
      </c>
      <c r="AT179" s="198" t="s">
        <v>72</v>
      </c>
      <c r="AU179" s="198" t="s">
        <v>80</v>
      </c>
      <c r="AY179" s="197" t="s">
        <v>185</v>
      </c>
      <c r="BK179" s="199">
        <f>SUM(BK180:BK181)</f>
        <v>0</v>
      </c>
    </row>
    <row r="180" spans="1:65" s="2" customFormat="1" ht="24">
      <c r="A180" s="31"/>
      <c r="B180" s="32"/>
      <c r="C180" s="200" t="s">
        <v>274</v>
      </c>
      <c r="D180" s="200" t="s">
        <v>260</v>
      </c>
      <c r="E180" s="201" t="s">
        <v>1806</v>
      </c>
      <c r="F180" s="202" t="s">
        <v>1807</v>
      </c>
      <c r="G180" s="203" t="s">
        <v>645</v>
      </c>
      <c r="H180" s="204">
        <v>26</v>
      </c>
      <c r="I180" s="205"/>
      <c r="J180" s="206">
        <f>ROUND(I180*H180,2)</f>
        <v>0</v>
      </c>
      <c r="K180" s="202" t="s">
        <v>1619</v>
      </c>
      <c r="L180" s="36"/>
      <c r="M180" s="207" t="s">
        <v>1</v>
      </c>
      <c r="N180" s="208" t="s">
        <v>38</v>
      </c>
      <c r="O180" s="68"/>
      <c r="P180" s="177">
        <f>O180*H180</f>
        <v>0</v>
      </c>
      <c r="Q180" s="177">
        <v>0</v>
      </c>
      <c r="R180" s="177">
        <f>Q180*H180</f>
        <v>0</v>
      </c>
      <c r="S180" s="177">
        <v>0</v>
      </c>
      <c r="T180" s="178">
        <f>S180*H180</f>
        <v>0</v>
      </c>
      <c r="U180" s="31"/>
      <c r="V180" s="31"/>
      <c r="W180" s="31"/>
      <c r="X180" s="31"/>
      <c r="Y180" s="31"/>
      <c r="Z180" s="31"/>
      <c r="AA180" s="31"/>
      <c r="AB180" s="31"/>
      <c r="AC180" s="31"/>
      <c r="AD180" s="31"/>
      <c r="AE180" s="31"/>
      <c r="AR180" s="179" t="s">
        <v>186</v>
      </c>
      <c r="AT180" s="179" t="s">
        <v>260</v>
      </c>
      <c r="AU180" s="179" t="s">
        <v>82</v>
      </c>
      <c r="AY180" s="14" t="s">
        <v>185</v>
      </c>
      <c r="BE180" s="180">
        <f>IF(N180="základní",J180,0)</f>
        <v>0</v>
      </c>
      <c r="BF180" s="180">
        <f>IF(N180="snížená",J180,0)</f>
        <v>0</v>
      </c>
      <c r="BG180" s="180">
        <f>IF(N180="zákl. přenesená",J180,0)</f>
        <v>0</v>
      </c>
      <c r="BH180" s="180">
        <f>IF(N180="sníž. přenesená",J180,0)</f>
        <v>0</v>
      </c>
      <c r="BI180" s="180">
        <f>IF(N180="nulová",J180,0)</f>
        <v>0</v>
      </c>
      <c r="BJ180" s="14" t="s">
        <v>80</v>
      </c>
      <c r="BK180" s="180">
        <f>ROUND(I180*H180,2)</f>
        <v>0</v>
      </c>
      <c r="BL180" s="14" t="s">
        <v>186</v>
      </c>
      <c r="BM180" s="179" t="s">
        <v>1808</v>
      </c>
    </row>
    <row r="181" spans="1:65" s="2" customFormat="1" ht="11.25">
      <c r="A181" s="31"/>
      <c r="B181" s="32"/>
      <c r="C181" s="33"/>
      <c r="D181" s="181" t="s">
        <v>188</v>
      </c>
      <c r="E181" s="33"/>
      <c r="F181" s="182" t="s">
        <v>1809</v>
      </c>
      <c r="G181" s="33"/>
      <c r="H181" s="33"/>
      <c r="I181" s="183"/>
      <c r="J181" s="33"/>
      <c r="K181" s="33"/>
      <c r="L181" s="36"/>
      <c r="M181" s="184"/>
      <c r="N181" s="185"/>
      <c r="O181" s="68"/>
      <c r="P181" s="68"/>
      <c r="Q181" s="68"/>
      <c r="R181" s="68"/>
      <c r="S181" s="68"/>
      <c r="T181" s="69"/>
      <c r="U181" s="31"/>
      <c r="V181" s="31"/>
      <c r="W181" s="31"/>
      <c r="X181" s="31"/>
      <c r="Y181" s="31"/>
      <c r="Z181" s="31"/>
      <c r="AA181" s="31"/>
      <c r="AB181" s="31"/>
      <c r="AC181" s="31"/>
      <c r="AD181" s="31"/>
      <c r="AE181" s="31"/>
      <c r="AT181" s="14" t="s">
        <v>188</v>
      </c>
      <c r="AU181" s="14" t="s">
        <v>82</v>
      </c>
    </row>
    <row r="182" spans="1:65" s="11" customFormat="1" ht="25.9" customHeight="1">
      <c r="B182" s="186"/>
      <c r="C182" s="187"/>
      <c r="D182" s="188" t="s">
        <v>72</v>
      </c>
      <c r="E182" s="189" t="s">
        <v>1228</v>
      </c>
      <c r="F182" s="189" t="s">
        <v>1229</v>
      </c>
      <c r="G182" s="187"/>
      <c r="H182" s="187"/>
      <c r="I182" s="190"/>
      <c r="J182" s="191">
        <f>BK182</f>
        <v>0</v>
      </c>
      <c r="K182" s="187"/>
      <c r="L182" s="192"/>
      <c r="M182" s="193"/>
      <c r="N182" s="194"/>
      <c r="O182" s="194"/>
      <c r="P182" s="195">
        <f>SUM(P183:P194)</f>
        <v>0</v>
      </c>
      <c r="Q182" s="194"/>
      <c r="R182" s="195">
        <f>SUM(R183:R194)</f>
        <v>0</v>
      </c>
      <c r="S182" s="194"/>
      <c r="T182" s="196">
        <f>SUM(T183:T194)</f>
        <v>24.200000000000003</v>
      </c>
      <c r="AR182" s="197" t="s">
        <v>192</v>
      </c>
      <c r="AT182" s="198" t="s">
        <v>72</v>
      </c>
      <c r="AU182" s="198" t="s">
        <v>73</v>
      </c>
      <c r="AY182" s="197" t="s">
        <v>185</v>
      </c>
      <c r="BK182" s="199">
        <f>SUM(BK183:BK194)</f>
        <v>0</v>
      </c>
    </row>
    <row r="183" spans="1:65" s="2" customFormat="1" ht="24">
      <c r="A183" s="31"/>
      <c r="B183" s="32"/>
      <c r="C183" s="200" t="s">
        <v>278</v>
      </c>
      <c r="D183" s="200" t="s">
        <v>260</v>
      </c>
      <c r="E183" s="201" t="s">
        <v>1810</v>
      </c>
      <c r="F183" s="202" t="s">
        <v>1811</v>
      </c>
      <c r="G183" s="203" t="s">
        <v>305</v>
      </c>
      <c r="H183" s="204">
        <v>115</v>
      </c>
      <c r="I183" s="205"/>
      <c r="J183" s="206">
        <f>ROUND(I183*H183,2)</f>
        <v>0</v>
      </c>
      <c r="K183" s="202" t="s">
        <v>1619</v>
      </c>
      <c r="L183" s="36"/>
      <c r="M183" s="207" t="s">
        <v>1</v>
      </c>
      <c r="N183" s="208" t="s">
        <v>38</v>
      </c>
      <c r="O183" s="68"/>
      <c r="P183" s="177">
        <f>O183*H183</f>
        <v>0</v>
      </c>
      <c r="Q183" s="177">
        <v>0</v>
      </c>
      <c r="R183" s="177">
        <f>Q183*H183</f>
        <v>0</v>
      </c>
      <c r="S183" s="177">
        <v>0</v>
      </c>
      <c r="T183" s="178">
        <f>S183*H183</f>
        <v>0</v>
      </c>
      <c r="U183" s="31"/>
      <c r="V183" s="31"/>
      <c r="W183" s="31"/>
      <c r="X183" s="31"/>
      <c r="Y183" s="31"/>
      <c r="Z183" s="31"/>
      <c r="AA183" s="31"/>
      <c r="AB183" s="31"/>
      <c r="AC183" s="31"/>
      <c r="AD183" s="31"/>
      <c r="AE183" s="31"/>
      <c r="AR183" s="179" t="s">
        <v>453</v>
      </c>
      <c r="AT183" s="179" t="s">
        <v>260</v>
      </c>
      <c r="AU183" s="179" t="s">
        <v>80</v>
      </c>
      <c r="AY183" s="14" t="s">
        <v>185</v>
      </c>
      <c r="BE183" s="180">
        <f>IF(N183="základní",J183,0)</f>
        <v>0</v>
      </c>
      <c r="BF183" s="180">
        <f>IF(N183="snížená",J183,0)</f>
        <v>0</v>
      </c>
      <c r="BG183" s="180">
        <f>IF(N183="zákl. přenesená",J183,0)</f>
        <v>0</v>
      </c>
      <c r="BH183" s="180">
        <f>IF(N183="sníž. přenesená",J183,0)</f>
        <v>0</v>
      </c>
      <c r="BI183" s="180">
        <f>IF(N183="nulová",J183,0)</f>
        <v>0</v>
      </c>
      <c r="BJ183" s="14" t="s">
        <v>80</v>
      </c>
      <c r="BK183" s="180">
        <f>ROUND(I183*H183,2)</f>
        <v>0</v>
      </c>
      <c r="BL183" s="14" t="s">
        <v>453</v>
      </c>
      <c r="BM183" s="179" t="s">
        <v>1812</v>
      </c>
    </row>
    <row r="184" spans="1:65" s="2" customFormat="1" ht="39">
      <c r="A184" s="31"/>
      <c r="B184" s="32"/>
      <c r="C184" s="33"/>
      <c r="D184" s="181" t="s">
        <v>188</v>
      </c>
      <c r="E184" s="33"/>
      <c r="F184" s="182" t="s">
        <v>1813</v>
      </c>
      <c r="G184" s="33"/>
      <c r="H184" s="33"/>
      <c r="I184" s="183"/>
      <c r="J184" s="33"/>
      <c r="K184" s="33"/>
      <c r="L184" s="36"/>
      <c r="M184" s="184"/>
      <c r="N184" s="185"/>
      <c r="O184" s="68"/>
      <c r="P184" s="68"/>
      <c r="Q184" s="68"/>
      <c r="R184" s="68"/>
      <c r="S184" s="68"/>
      <c r="T184" s="69"/>
      <c r="U184" s="31"/>
      <c r="V184" s="31"/>
      <c r="W184" s="31"/>
      <c r="X184" s="31"/>
      <c r="Y184" s="31"/>
      <c r="Z184" s="31"/>
      <c r="AA184" s="31"/>
      <c r="AB184" s="31"/>
      <c r="AC184" s="31"/>
      <c r="AD184" s="31"/>
      <c r="AE184" s="31"/>
      <c r="AT184" s="14" t="s">
        <v>188</v>
      </c>
      <c r="AU184" s="14" t="s">
        <v>80</v>
      </c>
    </row>
    <row r="185" spans="1:65" s="2" customFormat="1" ht="24">
      <c r="A185" s="31"/>
      <c r="B185" s="32"/>
      <c r="C185" s="200" t="s">
        <v>288</v>
      </c>
      <c r="D185" s="200" t="s">
        <v>260</v>
      </c>
      <c r="E185" s="201" t="s">
        <v>1814</v>
      </c>
      <c r="F185" s="202" t="s">
        <v>1815</v>
      </c>
      <c r="G185" s="203" t="s">
        <v>305</v>
      </c>
      <c r="H185" s="204">
        <v>814</v>
      </c>
      <c r="I185" s="205"/>
      <c r="J185" s="206">
        <f>ROUND(I185*H185,2)</f>
        <v>0</v>
      </c>
      <c r="K185" s="202" t="s">
        <v>1619</v>
      </c>
      <c r="L185" s="36"/>
      <c r="M185" s="207" t="s">
        <v>1</v>
      </c>
      <c r="N185" s="208" t="s">
        <v>38</v>
      </c>
      <c r="O185" s="68"/>
      <c r="P185" s="177">
        <f>O185*H185</f>
        <v>0</v>
      </c>
      <c r="Q185" s="177">
        <v>0</v>
      </c>
      <c r="R185" s="177">
        <f>Q185*H185</f>
        <v>0</v>
      </c>
      <c r="S185" s="177">
        <v>0</v>
      </c>
      <c r="T185" s="178">
        <f>S185*H185</f>
        <v>0</v>
      </c>
      <c r="U185" s="31"/>
      <c r="V185" s="31"/>
      <c r="W185" s="31"/>
      <c r="X185" s="31"/>
      <c r="Y185" s="31"/>
      <c r="Z185" s="31"/>
      <c r="AA185" s="31"/>
      <c r="AB185" s="31"/>
      <c r="AC185" s="31"/>
      <c r="AD185" s="31"/>
      <c r="AE185" s="31"/>
      <c r="AR185" s="179" t="s">
        <v>453</v>
      </c>
      <c r="AT185" s="179" t="s">
        <v>260</v>
      </c>
      <c r="AU185" s="179" t="s">
        <v>80</v>
      </c>
      <c r="AY185" s="14" t="s">
        <v>185</v>
      </c>
      <c r="BE185" s="180">
        <f>IF(N185="základní",J185,0)</f>
        <v>0</v>
      </c>
      <c r="BF185" s="180">
        <f>IF(N185="snížená",J185,0)</f>
        <v>0</v>
      </c>
      <c r="BG185" s="180">
        <f>IF(N185="zákl. přenesená",J185,0)</f>
        <v>0</v>
      </c>
      <c r="BH185" s="180">
        <f>IF(N185="sníž. přenesená",J185,0)</f>
        <v>0</v>
      </c>
      <c r="BI185" s="180">
        <f>IF(N185="nulová",J185,0)</f>
        <v>0</v>
      </c>
      <c r="BJ185" s="14" t="s">
        <v>80</v>
      </c>
      <c r="BK185" s="180">
        <f>ROUND(I185*H185,2)</f>
        <v>0</v>
      </c>
      <c r="BL185" s="14" t="s">
        <v>453</v>
      </c>
      <c r="BM185" s="179" t="s">
        <v>1816</v>
      </c>
    </row>
    <row r="186" spans="1:65" s="2" customFormat="1" ht="39">
      <c r="A186" s="31"/>
      <c r="B186" s="32"/>
      <c r="C186" s="33"/>
      <c r="D186" s="181" t="s">
        <v>188</v>
      </c>
      <c r="E186" s="33"/>
      <c r="F186" s="182" t="s">
        <v>1817</v>
      </c>
      <c r="G186" s="33"/>
      <c r="H186" s="33"/>
      <c r="I186" s="183"/>
      <c r="J186" s="33"/>
      <c r="K186" s="33"/>
      <c r="L186" s="36"/>
      <c r="M186" s="184"/>
      <c r="N186" s="185"/>
      <c r="O186" s="68"/>
      <c r="P186" s="68"/>
      <c r="Q186" s="68"/>
      <c r="R186" s="68"/>
      <c r="S186" s="68"/>
      <c r="T186" s="69"/>
      <c r="U186" s="31"/>
      <c r="V186" s="31"/>
      <c r="W186" s="31"/>
      <c r="X186" s="31"/>
      <c r="Y186" s="31"/>
      <c r="Z186" s="31"/>
      <c r="AA186" s="31"/>
      <c r="AB186" s="31"/>
      <c r="AC186" s="31"/>
      <c r="AD186" s="31"/>
      <c r="AE186" s="31"/>
      <c r="AT186" s="14" t="s">
        <v>188</v>
      </c>
      <c r="AU186" s="14" t="s">
        <v>80</v>
      </c>
    </row>
    <row r="187" spans="1:65" s="2" customFormat="1" ht="24">
      <c r="A187" s="31"/>
      <c r="B187" s="32"/>
      <c r="C187" s="200" t="s">
        <v>282</v>
      </c>
      <c r="D187" s="200" t="s">
        <v>260</v>
      </c>
      <c r="E187" s="201" t="s">
        <v>1818</v>
      </c>
      <c r="F187" s="202" t="s">
        <v>1819</v>
      </c>
      <c r="G187" s="203" t="s">
        <v>305</v>
      </c>
      <c r="H187" s="204">
        <v>115</v>
      </c>
      <c r="I187" s="205"/>
      <c r="J187" s="206">
        <f>ROUND(I187*H187,2)</f>
        <v>0</v>
      </c>
      <c r="K187" s="202" t="s">
        <v>1619</v>
      </c>
      <c r="L187" s="36"/>
      <c r="M187" s="207" t="s">
        <v>1</v>
      </c>
      <c r="N187" s="208" t="s">
        <v>38</v>
      </c>
      <c r="O187" s="68"/>
      <c r="P187" s="177">
        <f>O187*H187</f>
        <v>0</v>
      </c>
      <c r="Q187" s="177">
        <v>0</v>
      </c>
      <c r="R187" s="177">
        <f>Q187*H187</f>
        <v>0</v>
      </c>
      <c r="S187" s="177">
        <v>0</v>
      </c>
      <c r="T187" s="178">
        <f>S187*H187</f>
        <v>0</v>
      </c>
      <c r="U187" s="31"/>
      <c r="V187" s="31"/>
      <c r="W187" s="31"/>
      <c r="X187" s="31"/>
      <c r="Y187" s="31"/>
      <c r="Z187" s="31"/>
      <c r="AA187" s="31"/>
      <c r="AB187" s="31"/>
      <c r="AC187" s="31"/>
      <c r="AD187" s="31"/>
      <c r="AE187" s="31"/>
      <c r="AR187" s="179" t="s">
        <v>453</v>
      </c>
      <c r="AT187" s="179" t="s">
        <v>260</v>
      </c>
      <c r="AU187" s="179" t="s">
        <v>80</v>
      </c>
      <c r="AY187" s="14" t="s">
        <v>185</v>
      </c>
      <c r="BE187" s="180">
        <f>IF(N187="základní",J187,0)</f>
        <v>0</v>
      </c>
      <c r="BF187" s="180">
        <f>IF(N187="snížená",J187,0)</f>
        <v>0</v>
      </c>
      <c r="BG187" s="180">
        <f>IF(N187="zákl. přenesená",J187,0)</f>
        <v>0</v>
      </c>
      <c r="BH187" s="180">
        <f>IF(N187="sníž. přenesená",J187,0)</f>
        <v>0</v>
      </c>
      <c r="BI187" s="180">
        <f>IF(N187="nulová",J187,0)</f>
        <v>0</v>
      </c>
      <c r="BJ187" s="14" t="s">
        <v>80</v>
      </c>
      <c r="BK187" s="180">
        <f>ROUND(I187*H187,2)</f>
        <v>0</v>
      </c>
      <c r="BL187" s="14" t="s">
        <v>453</v>
      </c>
      <c r="BM187" s="179" t="s">
        <v>1820</v>
      </c>
    </row>
    <row r="188" spans="1:65" s="2" customFormat="1" ht="39">
      <c r="A188" s="31"/>
      <c r="B188" s="32"/>
      <c r="C188" s="33"/>
      <c r="D188" s="181" t="s">
        <v>188</v>
      </c>
      <c r="E188" s="33"/>
      <c r="F188" s="182" t="s">
        <v>1821</v>
      </c>
      <c r="G188" s="33"/>
      <c r="H188" s="33"/>
      <c r="I188" s="183"/>
      <c r="J188" s="33"/>
      <c r="K188" s="33"/>
      <c r="L188" s="36"/>
      <c r="M188" s="184"/>
      <c r="N188" s="185"/>
      <c r="O188" s="68"/>
      <c r="P188" s="68"/>
      <c r="Q188" s="68"/>
      <c r="R188" s="68"/>
      <c r="S188" s="68"/>
      <c r="T188" s="69"/>
      <c r="U188" s="31"/>
      <c r="V188" s="31"/>
      <c r="W188" s="31"/>
      <c r="X188" s="31"/>
      <c r="Y188" s="31"/>
      <c r="Z188" s="31"/>
      <c r="AA188" s="31"/>
      <c r="AB188" s="31"/>
      <c r="AC188" s="31"/>
      <c r="AD188" s="31"/>
      <c r="AE188" s="31"/>
      <c r="AT188" s="14" t="s">
        <v>188</v>
      </c>
      <c r="AU188" s="14" t="s">
        <v>80</v>
      </c>
    </row>
    <row r="189" spans="1:65" s="2" customFormat="1" ht="24">
      <c r="A189" s="31"/>
      <c r="B189" s="32"/>
      <c r="C189" s="200" t="s">
        <v>292</v>
      </c>
      <c r="D189" s="200" t="s">
        <v>260</v>
      </c>
      <c r="E189" s="201" t="s">
        <v>1822</v>
      </c>
      <c r="F189" s="202" t="s">
        <v>1823</v>
      </c>
      <c r="G189" s="203" t="s">
        <v>305</v>
      </c>
      <c r="H189" s="204">
        <v>814</v>
      </c>
      <c r="I189" s="205"/>
      <c r="J189" s="206">
        <f>ROUND(I189*H189,2)</f>
        <v>0</v>
      </c>
      <c r="K189" s="202" t="s">
        <v>1619</v>
      </c>
      <c r="L189" s="36"/>
      <c r="M189" s="207" t="s">
        <v>1</v>
      </c>
      <c r="N189" s="208" t="s">
        <v>38</v>
      </c>
      <c r="O189" s="68"/>
      <c r="P189" s="177">
        <f>O189*H189</f>
        <v>0</v>
      </c>
      <c r="Q189" s="177">
        <v>0</v>
      </c>
      <c r="R189" s="177">
        <f>Q189*H189</f>
        <v>0</v>
      </c>
      <c r="S189" s="177">
        <v>0</v>
      </c>
      <c r="T189" s="178">
        <f>S189*H189</f>
        <v>0</v>
      </c>
      <c r="U189" s="31"/>
      <c r="V189" s="31"/>
      <c r="W189" s="31"/>
      <c r="X189" s="31"/>
      <c r="Y189" s="31"/>
      <c r="Z189" s="31"/>
      <c r="AA189" s="31"/>
      <c r="AB189" s="31"/>
      <c r="AC189" s="31"/>
      <c r="AD189" s="31"/>
      <c r="AE189" s="31"/>
      <c r="AR189" s="179" t="s">
        <v>453</v>
      </c>
      <c r="AT189" s="179" t="s">
        <v>260</v>
      </c>
      <c r="AU189" s="179" t="s">
        <v>80</v>
      </c>
      <c r="AY189" s="14" t="s">
        <v>185</v>
      </c>
      <c r="BE189" s="180">
        <f>IF(N189="základní",J189,0)</f>
        <v>0</v>
      </c>
      <c r="BF189" s="180">
        <f>IF(N189="snížená",J189,0)</f>
        <v>0</v>
      </c>
      <c r="BG189" s="180">
        <f>IF(N189="zákl. přenesená",J189,0)</f>
        <v>0</v>
      </c>
      <c r="BH189" s="180">
        <f>IF(N189="sníž. přenesená",J189,0)</f>
        <v>0</v>
      </c>
      <c r="BI189" s="180">
        <f>IF(N189="nulová",J189,0)</f>
        <v>0</v>
      </c>
      <c r="BJ189" s="14" t="s">
        <v>80</v>
      </c>
      <c r="BK189" s="180">
        <f>ROUND(I189*H189,2)</f>
        <v>0</v>
      </c>
      <c r="BL189" s="14" t="s">
        <v>453</v>
      </c>
      <c r="BM189" s="179" t="s">
        <v>1824</v>
      </c>
    </row>
    <row r="190" spans="1:65" s="2" customFormat="1" ht="39">
      <c r="A190" s="31"/>
      <c r="B190" s="32"/>
      <c r="C190" s="33"/>
      <c r="D190" s="181" t="s">
        <v>188</v>
      </c>
      <c r="E190" s="33"/>
      <c r="F190" s="182" t="s">
        <v>1825</v>
      </c>
      <c r="G190" s="33"/>
      <c r="H190" s="33"/>
      <c r="I190" s="183"/>
      <c r="J190" s="33"/>
      <c r="K190" s="33"/>
      <c r="L190" s="36"/>
      <c r="M190" s="184"/>
      <c r="N190" s="185"/>
      <c r="O190" s="68"/>
      <c r="P190" s="68"/>
      <c r="Q190" s="68"/>
      <c r="R190" s="68"/>
      <c r="S190" s="68"/>
      <c r="T190" s="69"/>
      <c r="U190" s="31"/>
      <c r="V190" s="31"/>
      <c r="W190" s="31"/>
      <c r="X190" s="31"/>
      <c r="Y190" s="31"/>
      <c r="Z190" s="31"/>
      <c r="AA190" s="31"/>
      <c r="AB190" s="31"/>
      <c r="AC190" s="31"/>
      <c r="AD190" s="31"/>
      <c r="AE190" s="31"/>
      <c r="AT190" s="14" t="s">
        <v>188</v>
      </c>
      <c r="AU190" s="14" t="s">
        <v>80</v>
      </c>
    </row>
    <row r="191" spans="1:65" s="2" customFormat="1" ht="44.25" customHeight="1">
      <c r="A191" s="31"/>
      <c r="B191" s="32"/>
      <c r="C191" s="200" t="s">
        <v>297</v>
      </c>
      <c r="D191" s="200" t="s">
        <v>260</v>
      </c>
      <c r="E191" s="201" t="s">
        <v>1826</v>
      </c>
      <c r="F191" s="202" t="s">
        <v>1827</v>
      </c>
      <c r="G191" s="203" t="s">
        <v>1731</v>
      </c>
      <c r="H191" s="204">
        <v>24.2</v>
      </c>
      <c r="I191" s="205"/>
      <c r="J191" s="206">
        <f>ROUND(I191*H191,2)</f>
        <v>0</v>
      </c>
      <c r="K191" s="202" t="s">
        <v>1</v>
      </c>
      <c r="L191" s="36"/>
      <c r="M191" s="207" t="s">
        <v>1</v>
      </c>
      <c r="N191" s="208" t="s">
        <v>38</v>
      </c>
      <c r="O191" s="68"/>
      <c r="P191" s="177">
        <f>O191*H191</f>
        <v>0</v>
      </c>
      <c r="Q191" s="177">
        <v>0</v>
      </c>
      <c r="R191" s="177">
        <f>Q191*H191</f>
        <v>0</v>
      </c>
      <c r="S191" s="177">
        <v>0</v>
      </c>
      <c r="T191" s="178">
        <f>S191*H191</f>
        <v>0</v>
      </c>
      <c r="U191" s="31"/>
      <c r="V191" s="31"/>
      <c r="W191" s="31"/>
      <c r="X191" s="31"/>
      <c r="Y191" s="31"/>
      <c r="Z191" s="31"/>
      <c r="AA191" s="31"/>
      <c r="AB191" s="31"/>
      <c r="AC191" s="31"/>
      <c r="AD191" s="31"/>
      <c r="AE191" s="31"/>
      <c r="AR191" s="179" t="s">
        <v>453</v>
      </c>
      <c r="AT191" s="179" t="s">
        <v>260</v>
      </c>
      <c r="AU191" s="179" t="s">
        <v>80</v>
      </c>
      <c r="AY191" s="14" t="s">
        <v>185</v>
      </c>
      <c r="BE191" s="180">
        <f>IF(N191="základní",J191,0)</f>
        <v>0</v>
      </c>
      <c r="BF191" s="180">
        <f>IF(N191="snížená",J191,0)</f>
        <v>0</v>
      </c>
      <c r="BG191" s="180">
        <f>IF(N191="zákl. přenesená",J191,0)</f>
        <v>0</v>
      </c>
      <c r="BH191" s="180">
        <f>IF(N191="sníž. přenesená",J191,0)</f>
        <v>0</v>
      </c>
      <c r="BI191" s="180">
        <f>IF(N191="nulová",J191,0)</f>
        <v>0</v>
      </c>
      <c r="BJ191" s="14" t="s">
        <v>80</v>
      </c>
      <c r="BK191" s="180">
        <f>ROUND(I191*H191,2)</f>
        <v>0</v>
      </c>
      <c r="BL191" s="14" t="s">
        <v>453</v>
      </c>
      <c r="BM191" s="179" t="s">
        <v>1828</v>
      </c>
    </row>
    <row r="192" spans="1:65" s="2" customFormat="1" ht="29.25">
      <c r="A192" s="31"/>
      <c r="B192" s="32"/>
      <c r="C192" s="33"/>
      <c r="D192" s="181" t="s">
        <v>188</v>
      </c>
      <c r="E192" s="33"/>
      <c r="F192" s="182" t="s">
        <v>1827</v>
      </c>
      <c r="G192" s="33"/>
      <c r="H192" s="33"/>
      <c r="I192" s="183"/>
      <c r="J192" s="33"/>
      <c r="K192" s="33"/>
      <c r="L192" s="36"/>
      <c r="M192" s="184"/>
      <c r="N192" s="185"/>
      <c r="O192" s="68"/>
      <c r="P192" s="68"/>
      <c r="Q192" s="68"/>
      <c r="R192" s="68"/>
      <c r="S192" s="68"/>
      <c r="T192" s="69"/>
      <c r="U192" s="31"/>
      <c r="V192" s="31"/>
      <c r="W192" s="31"/>
      <c r="X192" s="31"/>
      <c r="Y192" s="31"/>
      <c r="Z192" s="31"/>
      <c r="AA192" s="31"/>
      <c r="AB192" s="31"/>
      <c r="AC192" s="31"/>
      <c r="AD192" s="31"/>
      <c r="AE192" s="31"/>
      <c r="AT192" s="14" t="s">
        <v>188</v>
      </c>
      <c r="AU192" s="14" t="s">
        <v>80</v>
      </c>
    </row>
    <row r="193" spans="1:65" s="2" customFormat="1" ht="16.5" customHeight="1">
      <c r="A193" s="31"/>
      <c r="B193" s="32"/>
      <c r="C193" s="200" t="s">
        <v>302</v>
      </c>
      <c r="D193" s="200" t="s">
        <v>260</v>
      </c>
      <c r="E193" s="201" t="s">
        <v>1829</v>
      </c>
      <c r="F193" s="202" t="s">
        <v>1830</v>
      </c>
      <c r="G193" s="203" t="s">
        <v>1731</v>
      </c>
      <c r="H193" s="204">
        <v>11</v>
      </c>
      <c r="I193" s="205"/>
      <c r="J193" s="206">
        <f>ROUND(I193*H193,2)</f>
        <v>0</v>
      </c>
      <c r="K193" s="202" t="s">
        <v>1</v>
      </c>
      <c r="L193" s="36"/>
      <c r="M193" s="207" t="s">
        <v>1</v>
      </c>
      <c r="N193" s="208" t="s">
        <v>38</v>
      </c>
      <c r="O193" s="68"/>
      <c r="P193" s="177">
        <f>O193*H193</f>
        <v>0</v>
      </c>
      <c r="Q193" s="177">
        <v>0</v>
      </c>
      <c r="R193" s="177">
        <f>Q193*H193</f>
        <v>0</v>
      </c>
      <c r="S193" s="177">
        <v>2.2000000000000002</v>
      </c>
      <c r="T193" s="178">
        <f>S193*H193</f>
        <v>24.200000000000003</v>
      </c>
      <c r="U193" s="31"/>
      <c r="V193" s="31"/>
      <c r="W193" s="31"/>
      <c r="X193" s="31"/>
      <c r="Y193" s="31"/>
      <c r="Z193" s="31"/>
      <c r="AA193" s="31"/>
      <c r="AB193" s="31"/>
      <c r="AC193" s="31"/>
      <c r="AD193" s="31"/>
      <c r="AE193" s="31"/>
      <c r="AR193" s="179" t="s">
        <v>453</v>
      </c>
      <c r="AT193" s="179" t="s">
        <v>260</v>
      </c>
      <c r="AU193" s="179" t="s">
        <v>80</v>
      </c>
      <c r="AY193" s="14" t="s">
        <v>185</v>
      </c>
      <c r="BE193" s="180">
        <f>IF(N193="základní",J193,0)</f>
        <v>0</v>
      </c>
      <c r="BF193" s="180">
        <f>IF(N193="snížená",J193,0)</f>
        <v>0</v>
      </c>
      <c r="BG193" s="180">
        <f>IF(N193="zákl. přenesená",J193,0)</f>
        <v>0</v>
      </c>
      <c r="BH193" s="180">
        <f>IF(N193="sníž. přenesená",J193,0)</f>
        <v>0</v>
      </c>
      <c r="BI193" s="180">
        <f>IF(N193="nulová",J193,0)</f>
        <v>0</v>
      </c>
      <c r="BJ193" s="14" t="s">
        <v>80</v>
      </c>
      <c r="BK193" s="180">
        <f>ROUND(I193*H193,2)</f>
        <v>0</v>
      </c>
      <c r="BL193" s="14" t="s">
        <v>453</v>
      </c>
      <c r="BM193" s="179" t="s">
        <v>1831</v>
      </c>
    </row>
    <row r="194" spans="1:65" s="2" customFormat="1" ht="11.25">
      <c r="A194" s="31"/>
      <c r="B194" s="32"/>
      <c r="C194" s="33"/>
      <c r="D194" s="181" t="s">
        <v>188</v>
      </c>
      <c r="E194" s="33"/>
      <c r="F194" s="182" t="s">
        <v>1830</v>
      </c>
      <c r="G194" s="33"/>
      <c r="H194" s="33"/>
      <c r="I194" s="183"/>
      <c r="J194" s="33"/>
      <c r="K194" s="33"/>
      <c r="L194" s="36"/>
      <c r="M194" s="184"/>
      <c r="N194" s="185"/>
      <c r="O194" s="68"/>
      <c r="P194" s="68"/>
      <c r="Q194" s="68"/>
      <c r="R194" s="68"/>
      <c r="S194" s="68"/>
      <c r="T194" s="69"/>
      <c r="U194" s="31"/>
      <c r="V194" s="31"/>
      <c r="W194" s="31"/>
      <c r="X194" s="31"/>
      <c r="Y194" s="31"/>
      <c r="Z194" s="31"/>
      <c r="AA194" s="31"/>
      <c r="AB194" s="31"/>
      <c r="AC194" s="31"/>
      <c r="AD194" s="31"/>
      <c r="AE194" s="31"/>
      <c r="AT194" s="14" t="s">
        <v>188</v>
      </c>
      <c r="AU194" s="14" t="s">
        <v>80</v>
      </c>
    </row>
    <row r="195" spans="1:65" s="11" customFormat="1" ht="25.9" customHeight="1">
      <c r="B195" s="186"/>
      <c r="C195" s="187"/>
      <c r="D195" s="188" t="s">
        <v>72</v>
      </c>
      <c r="E195" s="189" t="s">
        <v>179</v>
      </c>
      <c r="F195" s="189" t="s">
        <v>1227</v>
      </c>
      <c r="G195" s="187"/>
      <c r="H195" s="187"/>
      <c r="I195" s="190"/>
      <c r="J195" s="191">
        <f>BK195</f>
        <v>0</v>
      </c>
      <c r="K195" s="187"/>
      <c r="L195" s="192"/>
      <c r="M195" s="193"/>
      <c r="N195" s="194"/>
      <c r="O195" s="194"/>
      <c r="P195" s="195">
        <f>P196</f>
        <v>0</v>
      </c>
      <c r="Q195" s="194"/>
      <c r="R195" s="195">
        <f>R196</f>
        <v>0</v>
      </c>
      <c r="S195" s="194"/>
      <c r="T195" s="196">
        <f>T196</f>
        <v>0</v>
      </c>
      <c r="AR195" s="197" t="s">
        <v>192</v>
      </c>
      <c r="AT195" s="198" t="s">
        <v>72</v>
      </c>
      <c r="AU195" s="198" t="s">
        <v>73</v>
      </c>
      <c r="AY195" s="197" t="s">
        <v>185</v>
      </c>
      <c r="BK195" s="199">
        <f>BK196</f>
        <v>0</v>
      </c>
    </row>
    <row r="196" spans="1:65" s="11" customFormat="1" ht="22.9" customHeight="1">
      <c r="B196" s="186"/>
      <c r="C196" s="187"/>
      <c r="D196" s="188" t="s">
        <v>72</v>
      </c>
      <c r="E196" s="218" t="s">
        <v>1832</v>
      </c>
      <c r="F196" s="218" t="s">
        <v>1833</v>
      </c>
      <c r="G196" s="187"/>
      <c r="H196" s="187"/>
      <c r="I196" s="190"/>
      <c r="J196" s="219">
        <f>BK196</f>
        <v>0</v>
      </c>
      <c r="K196" s="187"/>
      <c r="L196" s="192"/>
      <c r="M196" s="193"/>
      <c r="N196" s="194"/>
      <c r="O196" s="194"/>
      <c r="P196" s="195">
        <f>SUM(P197:P200)</f>
        <v>0</v>
      </c>
      <c r="Q196" s="194"/>
      <c r="R196" s="195">
        <f>SUM(R197:R200)</f>
        <v>0</v>
      </c>
      <c r="S196" s="194"/>
      <c r="T196" s="196">
        <f>SUM(T197:T200)</f>
        <v>0</v>
      </c>
      <c r="AR196" s="197" t="s">
        <v>192</v>
      </c>
      <c r="AT196" s="198" t="s">
        <v>72</v>
      </c>
      <c r="AU196" s="198" t="s">
        <v>80</v>
      </c>
      <c r="AY196" s="197" t="s">
        <v>185</v>
      </c>
      <c r="BK196" s="199">
        <f>SUM(BK197:BK200)</f>
        <v>0</v>
      </c>
    </row>
    <row r="197" spans="1:65" s="2" customFormat="1" ht="24">
      <c r="A197" s="31"/>
      <c r="B197" s="32"/>
      <c r="C197" s="200" t="s">
        <v>307</v>
      </c>
      <c r="D197" s="200" t="s">
        <v>260</v>
      </c>
      <c r="E197" s="201" t="s">
        <v>1834</v>
      </c>
      <c r="F197" s="202" t="s">
        <v>1835</v>
      </c>
      <c r="G197" s="203" t="s">
        <v>1161</v>
      </c>
      <c r="H197" s="204">
        <v>2</v>
      </c>
      <c r="I197" s="205"/>
      <c r="J197" s="206">
        <f>ROUND(I197*H197,2)</f>
        <v>0</v>
      </c>
      <c r="K197" s="202" t="s">
        <v>1619</v>
      </c>
      <c r="L197" s="36"/>
      <c r="M197" s="207" t="s">
        <v>1</v>
      </c>
      <c r="N197" s="208" t="s">
        <v>38</v>
      </c>
      <c r="O197" s="68"/>
      <c r="P197" s="177">
        <f>O197*H197</f>
        <v>0</v>
      </c>
      <c r="Q197" s="177">
        <v>0</v>
      </c>
      <c r="R197" s="177">
        <f>Q197*H197</f>
        <v>0</v>
      </c>
      <c r="S197" s="177">
        <v>0</v>
      </c>
      <c r="T197" s="178">
        <f>S197*H197</f>
        <v>0</v>
      </c>
      <c r="U197" s="31"/>
      <c r="V197" s="31"/>
      <c r="W197" s="31"/>
      <c r="X197" s="31"/>
      <c r="Y197" s="31"/>
      <c r="Z197" s="31"/>
      <c r="AA197" s="31"/>
      <c r="AB197" s="31"/>
      <c r="AC197" s="31"/>
      <c r="AD197" s="31"/>
      <c r="AE197" s="31"/>
      <c r="AR197" s="179" t="s">
        <v>453</v>
      </c>
      <c r="AT197" s="179" t="s">
        <v>260</v>
      </c>
      <c r="AU197" s="179" t="s">
        <v>82</v>
      </c>
      <c r="AY197" s="14" t="s">
        <v>185</v>
      </c>
      <c r="BE197" s="180">
        <f>IF(N197="základní",J197,0)</f>
        <v>0</v>
      </c>
      <c r="BF197" s="180">
        <f>IF(N197="snížená",J197,0)</f>
        <v>0</v>
      </c>
      <c r="BG197" s="180">
        <f>IF(N197="zákl. přenesená",J197,0)</f>
        <v>0</v>
      </c>
      <c r="BH197" s="180">
        <f>IF(N197="sníž. přenesená",J197,0)</f>
        <v>0</v>
      </c>
      <c r="BI197" s="180">
        <f>IF(N197="nulová",J197,0)</f>
        <v>0</v>
      </c>
      <c r="BJ197" s="14" t="s">
        <v>80</v>
      </c>
      <c r="BK197" s="180">
        <f>ROUND(I197*H197,2)</f>
        <v>0</v>
      </c>
      <c r="BL197" s="14" t="s">
        <v>453</v>
      </c>
      <c r="BM197" s="179" t="s">
        <v>1836</v>
      </c>
    </row>
    <row r="198" spans="1:65" s="2" customFormat="1" ht="11.25">
      <c r="A198" s="31"/>
      <c r="B198" s="32"/>
      <c r="C198" s="33"/>
      <c r="D198" s="181" t="s">
        <v>188</v>
      </c>
      <c r="E198" s="33"/>
      <c r="F198" s="182" t="s">
        <v>1837</v>
      </c>
      <c r="G198" s="33"/>
      <c r="H198" s="33"/>
      <c r="I198" s="183"/>
      <c r="J198" s="33"/>
      <c r="K198" s="33"/>
      <c r="L198" s="36"/>
      <c r="M198" s="184"/>
      <c r="N198" s="185"/>
      <c r="O198" s="68"/>
      <c r="P198" s="68"/>
      <c r="Q198" s="68"/>
      <c r="R198" s="68"/>
      <c r="S198" s="68"/>
      <c r="T198" s="69"/>
      <c r="U198" s="31"/>
      <c r="V198" s="31"/>
      <c r="W198" s="31"/>
      <c r="X198" s="31"/>
      <c r="Y198" s="31"/>
      <c r="Z198" s="31"/>
      <c r="AA198" s="31"/>
      <c r="AB198" s="31"/>
      <c r="AC198" s="31"/>
      <c r="AD198" s="31"/>
      <c r="AE198" s="31"/>
      <c r="AT198" s="14" t="s">
        <v>188</v>
      </c>
      <c r="AU198" s="14" t="s">
        <v>82</v>
      </c>
    </row>
    <row r="199" spans="1:65" s="2" customFormat="1" ht="24">
      <c r="A199" s="31"/>
      <c r="B199" s="32"/>
      <c r="C199" s="200" t="s">
        <v>311</v>
      </c>
      <c r="D199" s="200" t="s">
        <v>260</v>
      </c>
      <c r="E199" s="201" t="s">
        <v>1838</v>
      </c>
      <c r="F199" s="202" t="s">
        <v>1839</v>
      </c>
      <c r="G199" s="203" t="s">
        <v>263</v>
      </c>
      <c r="H199" s="204">
        <v>50</v>
      </c>
      <c r="I199" s="205"/>
      <c r="J199" s="206">
        <f>ROUND(I199*H199,2)</f>
        <v>0</v>
      </c>
      <c r="K199" s="202" t="s">
        <v>1619</v>
      </c>
      <c r="L199" s="36"/>
      <c r="M199" s="207" t="s">
        <v>1</v>
      </c>
      <c r="N199" s="208" t="s">
        <v>38</v>
      </c>
      <c r="O199" s="68"/>
      <c r="P199" s="177">
        <f>O199*H199</f>
        <v>0</v>
      </c>
      <c r="Q199" s="177">
        <v>0</v>
      </c>
      <c r="R199" s="177">
        <f>Q199*H199</f>
        <v>0</v>
      </c>
      <c r="S199" s="177">
        <v>0</v>
      </c>
      <c r="T199" s="178">
        <f>S199*H199</f>
        <v>0</v>
      </c>
      <c r="U199" s="31"/>
      <c r="V199" s="31"/>
      <c r="W199" s="31"/>
      <c r="X199" s="31"/>
      <c r="Y199" s="31"/>
      <c r="Z199" s="31"/>
      <c r="AA199" s="31"/>
      <c r="AB199" s="31"/>
      <c r="AC199" s="31"/>
      <c r="AD199" s="31"/>
      <c r="AE199" s="31"/>
      <c r="AR199" s="179" t="s">
        <v>453</v>
      </c>
      <c r="AT199" s="179" t="s">
        <v>260</v>
      </c>
      <c r="AU199" s="179" t="s">
        <v>82</v>
      </c>
      <c r="AY199" s="14" t="s">
        <v>185</v>
      </c>
      <c r="BE199" s="180">
        <f>IF(N199="základní",J199,0)</f>
        <v>0</v>
      </c>
      <c r="BF199" s="180">
        <f>IF(N199="snížená",J199,0)</f>
        <v>0</v>
      </c>
      <c r="BG199" s="180">
        <f>IF(N199="zákl. přenesená",J199,0)</f>
        <v>0</v>
      </c>
      <c r="BH199" s="180">
        <f>IF(N199="sníž. přenesená",J199,0)</f>
        <v>0</v>
      </c>
      <c r="BI199" s="180">
        <f>IF(N199="nulová",J199,0)</f>
        <v>0</v>
      </c>
      <c r="BJ199" s="14" t="s">
        <v>80</v>
      </c>
      <c r="BK199" s="180">
        <f>ROUND(I199*H199,2)</f>
        <v>0</v>
      </c>
      <c r="BL199" s="14" t="s">
        <v>453</v>
      </c>
      <c r="BM199" s="179" t="s">
        <v>1840</v>
      </c>
    </row>
    <row r="200" spans="1:65" s="2" customFormat="1" ht="19.5">
      <c r="A200" s="31"/>
      <c r="B200" s="32"/>
      <c r="C200" s="33"/>
      <c r="D200" s="181" t="s">
        <v>188</v>
      </c>
      <c r="E200" s="33"/>
      <c r="F200" s="182" t="s">
        <v>1841</v>
      </c>
      <c r="G200" s="33"/>
      <c r="H200" s="33"/>
      <c r="I200" s="183"/>
      <c r="J200" s="33"/>
      <c r="K200" s="33"/>
      <c r="L200" s="36"/>
      <c r="M200" s="209"/>
      <c r="N200" s="210"/>
      <c r="O200" s="211"/>
      <c r="P200" s="211"/>
      <c r="Q200" s="211"/>
      <c r="R200" s="211"/>
      <c r="S200" s="211"/>
      <c r="T200" s="212"/>
      <c r="U200" s="31"/>
      <c r="V200" s="31"/>
      <c r="W200" s="31"/>
      <c r="X200" s="31"/>
      <c r="Y200" s="31"/>
      <c r="Z200" s="31"/>
      <c r="AA200" s="31"/>
      <c r="AB200" s="31"/>
      <c r="AC200" s="31"/>
      <c r="AD200" s="31"/>
      <c r="AE200" s="31"/>
      <c r="AT200" s="14" t="s">
        <v>188</v>
      </c>
      <c r="AU200" s="14" t="s">
        <v>82</v>
      </c>
    </row>
    <row r="201" spans="1:65" s="2" customFormat="1" ht="6.95" customHeight="1">
      <c r="A201" s="31"/>
      <c r="B201" s="51"/>
      <c r="C201" s="52"/>
      <c r="D201" s="52"/>
      <c r="E201" s="52"/>
      <c r="F201" s="52"/>
      <c r="G201" s="52"/>
      <c r="H201" s="52"/>
      <c r="I201" s="52"/>
      <c r="J201" s="52"/>
      <c r="K201" s="52"/>
      <c r="L201" s="36"/>
      <c r="M201" s="31"/>
      <c r="O201" s="31"/>
      <c r="P201" s="31"/>
      <c r="Q201" s="31"/>
      <c r="R201" s="31"/>
      <c r="S201" s="31"/>
      <c r="T201" s="31"/>
      <c r="U201" s="31"/>
      <c r="V201" s="31"/>
      <c r="W201" s="31"/>
      <c r="X201" s="31"/>
      <c r="Y201" s="31"/>
      <c r="Z201" s="31"/>
      <c r="AA201" s="31"/>
      <c r="AB201" s="31"/>
      <c r="AC201" s="31"/>
      <c r="AD201" s="31"/>
      <c r="AE201" s="31"/>
    </row>
  </sheetData>
  <sheetProtection algorithmName="SHA-512" hashValue="wcUVifnwBlJ2DG/CoU6ez8sfJB9DQw6hK5jTFPEXCLtfnCD9Fo1bSjbBZG0NUM58Js/2qFnrZY1TplqIfnDqAw==" saltValue="04jftI5DvTMt72un85GJGhQQmTbJZtW+1kelxDj5QIEB6IMjmit8S82nKHtZtH11MVWcH1KGgvXTZZ+4A+J9xA==" spinCount="100000" sheet="1" objects="1" scenarios="1" formatColumns="0" formatRows="0" autoFilter="0"/>
  <autoFilter ref="C128:K2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145</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1" customFormat="1" ht="12" customHeight="1">
      <c r="B8" s="17"/>
      <c r="D8" s="116" t="s">
        <v>156</v>
      </c>
      <c r="L8" s="17"/>
    </row>
    <row r="9" spans="1:46" s="2" customFormat="1" ht="16.5" customHeight="1">
      <c r="A9" s="31"/>
      <c r="B9" s="36"/>
      <c r="C9" s="31"/>
      <c r="D9" s="31"/>
      <c r="E9" s="266" t="s">
        <v>1571</v>
      </c>
      <c r="F9" s="268"/>
      <c r="G9" s="268"/>
      <c r="H9" s="268"/>
      <c r="I9" s="31"/>
      <c r="J9" s="31"/>
      <c r="K9" s="31"/>
      <c r="L9" s="48"/>
      <c r="S9" s="31"/>
      <c r="T9" s="31"/>
      <c r="U9" s="31"/>
      <c r="V9" s="31"/>
      <c r="W9" s="31"/>
      <c r="X9" s="31"/>
      <c r="Y9" s="31"/>
      <c r="Z9" s="31"/>
      <c r="AA9" s="31"/>
      <c r="AB9" s="31"/>
      <c r="AC9" s="31"/>
      <c r="AD9" s="31"/>
      <c r="AE9" s="31"/>
    </row>
    <row r="10" spans="1:46" s="2" customFormat="1" ht="12" customHeight="1">
      <c r="A10" s="31"/>
      <c r="B10" s="36"/>
      <c r="C10" s="31"/>
      <c r="D10" s="116" t="s">
        <v>158</v>
      </c>
      <c r="E10" s="31"/>
      <c r="F10" s="31"/>
      <c r="G10" s="31"/>
      <c r="H10" s="31"/>
      <c r="I10" s="31"/>
      <c r="J10" s="31"/>
      <c r="K10" s="31"/>
      <c r="L10" s="48"/>
      <c r="S10" s="31"/>
      <c r="T10" s="31"/>
      <c r="U10" s="31"/>
      <c r="V10" s="31"/>
      <c r="W10" s="31"/>
      <c r="X10" s="31"/>
      <c r="Y10" s="31"/>
      <c r="Z10" s="31"/>
      <c r="AA10" s="31"/>
      <c r="AB10" s="31"/>
      <c r="AC10" s="31"/>
      <c r="AD10" s="31"/>
      <c r="AE10" s="31"/>
    </row>
    <row r="11" spans="1:46" s="2" customFormat="1" ht="16.5" customHeight="1">
      <c r="A11" s="31"/>
      <c r="B11" s="36"/>
      <c r="C11" s="31"/>
      <c r="D11" s="31"/>
      <c r="E11" s="269" t="s">
        <v>1842</v>
      </c>
      <c r="F11" s="268"/>
      <c r="G11" s="268"/>
      <c r="H11" s="268"/>
      <c r="I11" s="31"/>
      <c r="J11" s="31"/>
      <c r="K11" s="31"/>
      <c r="L11" s="48"/>
      <c r="S11" s="31"/>
      <c r="T11" s="31"/>
      <c r="U11" s="31"/>
      <c r="V11" s="31"/>
      <c r="W11" s="31"/>
      <c r="X11" s="31"/>
      <c r="Y11" s="31"/>
      <c r="Z11" s="31"/>
      <c r="AA11" s="31"/>
      <c r="AB11" s="31"/>
      <c r="AC11" s="31"/>
      <c r="AD11" s="31"/>
      <c r="AE11" s="31"/>
    </row>
    <row r="12" spans="1:46" s="2" customFormat="1" ht="11.25">
      <c r="A12" s="31"/>
      <c r="B12" s="36"/>
      <c r="C12" s="31"/>
      <c r="D12" s="31"/>
      <c r="E12" s="31"/>
      <c r="F12" s="31"/>
      <c r="G12" s="31"/>
      <c r="H12" s="31"/>
      <c r="I12" s="31"/>
      <c r="J12" s="31"/>
      <c r="K12" s="31"/>
      <c r="L12" s="48"/>
      <c r="S12" s="31"/>
      <c r="T12" s="31"/>
      <c r="U12" s="31"/>
      <c r="V12" s="31"/>
      <c r="W12" s="31"/>
      <c r="X12" s="31"/>
      <c r="Y12" s="31"/>
      <c r="Z12" s="31"/>
      <c r="AA12" s="31"/>
      <c r="AB12" s="31"/>
      <c r="AC12" s="31"/>
      <c r="AD12" s="31"/>
      <c r="AE12" s="31"/>
    </row>
    <row r="13" spans="1:46" s="2" customFormat="1" ht="12" customHeight="1">
      <c r="A13" s="31"/>
      <c r="B13" s="36"/>
      <c r="C13" s="31"/>
      <c r="D13" s="116" t="s">
        <v>18</v>
      </c>
      <c r="E13" s="31"/>
      <c r="F13" s="107" t="s">
        <v>1</v>
      </c>
      <c r="G13" s="31"/>
      <c r="H13" s="31"/>
      <c r="I13" s="116" t="s">
        <v>19</v>
      </c>
      <c r="J13" s="107" t="s">
        <v>1</v>
      </c>
      <c r="K13" s="31"/>
      <c r="L13" s="48"/>
      <c r="S13" s="31"/>
      <c r="T13" s="31"/>
      <c r="U13" s="31"/>
      <c r="V13" s="31"/>
      <c r="W13" s="31"/>
      <c r="X13" s="31"/>
      <c r="Y13" s="31"/>
      <c r="Z13" s="31"/>
      <c r="AA13" s="31"/>
      <c r="AB13" s="31"/>
      <c r="AC13" s="31"/>
      <c r="AD13" s="31"/>
      <c r="AE13" s="31"/>
    </row>
    <row r="14" spans="1:46" s="2" customFormat="1" ht="12" customHeight="1">
      <c r="A14" s="31"/>
      <c r="B14" s="36"/>
      <c r="C14" s="31"/>
      <c r="D14" s="116" t="s">
        <v>20</v>
      </c>
      <c r="E14" s="31"/>
      <c r="F14" s="107" t="s">
        <v>21</v>
      </c>
      <c r="G14" s="31"/>
      <c r="H14" s="31"/>
      <c r="I14" s="116" t="s">
        <v>22</v>
      </c>
      <c r="J14" s="117">
        <f>'Rekapitulace stavby'!AN8</f>
        <v>0</v>
      </c>
      <c r="K14" s="31"/>
      <c r="L14" s="48"/>
      <c r="S14" s="31"/>
      <c r="T14" s="31"/>
      <c r="U14" s="31"/>
      <c r="V14" s="31"/>
      <c r="W14" s="31"/>
      <c r="X14" s="31"/>
      <c r="Y14" s="31"/>
      <c r="Z14" s="31"/>
      <c r="AA14" s="31"/>
      <c r="AB14" s="31"/>
      <c r="AC14" s="31"/>
      <c r="AD14" s="31"/>
      <c r="AE14" s="31"/>
    </row>
    <row r="15" spans="1:46" s="2" customFormat="1" ht="10.9" customHeight="1">
      <c r="A15" s="31"/>
      <c r="B15" s="36"/>
      <c r="C15" s="31"/>
      <c r="D15" s="31"/>
      <c r="E15" s="31"/>
      <c r="F15" s="31"/>
      <c r="G15" s="31"/>
      <c r="H15" s="31"/>
      <c r="I15" s="31"/>
      <c r="J15" s="31"/>
      <c r="K15" s="31"/>
      <c r="L15" s="48"/>
      <c r="S15" s="31"/>
      <c r="T15" s="31"/>
      <c r="U15" s="31"/>
      <c r="V15" s="31"/>
      <c r="W15" s="31"/>
      <c r="X15" s="31"/>
      <c r="Y15" s="31"/>
      <c r="Z15" s="31"/>
      <c r="AA15" s="31"/>
      <c r="AB15" s="31"/>
      <c r="AC15" s="31"/>
      <c r="AD15" s="31"/>
      <c r="AE15" s="31"/>
    </row>
    <row r="16" spans="1:46" s="2" customFormat="1" ht="12" customHeight="1">
      <c r="A16" s="31"/>
      <c r="B16" s="36"/>
      <c r="C16" s="31"/>
      <c r="D16" s="116" t="s">
        <v>23</v>
      </c>
      <c r="E16" s="31"/>
      <c r="F16" s="31"/>
      <c r="G16" s="31"/>
      <c r="H16" s="31"/>
      <c r="I16" s="116" t="s">
        <v>24</v>
      </c>
      <c r="J16" s="107" t="str">
        <f>IF('Rekapitulace stavby'!AN10="","",'Rekapitulace stavby'!AN10)</f>
        <v/>
      </c>
      <c r="K16" s="31"/>
      <c r="L16" s="48"/>
      <c r="S16" s="31"/>
      <c r="T16" s="31"/>
      <c r="U16" s="31"/>
      <c r="V16" s="31"/>
      <c r="W16" s="31"/>
      <c r="X16" s="31"/>
      <c r="Y16" s="31"/>
      <c r="Z16" s="31"/>
      <c r="AA16" s="31"/>
      <c r="AB16" s="31"/>
      <c r="AC16" s="31"/>
      <c r="AD16" s="31"/>
      <c r="AE16" s="31"/>
    </row>
    <row r="17" spans="1:31" s="2" customFormat="1" ht="18" customHeight="1">
      <c r="A17" s="31"/>
      <c r="B17" s="36"/>
      <c r="C17" s="31"/>
      <c r="D17" s="31"/>
      <c r="E17" s="107" t="str">
        <f>IF('Rekapitulace stavby'!E11="","",'Rekapitulace stavby'!E11)</f>
        <v xml:space="preserve"> </v>
      </c>
      <c r="F17" s="31"/>
      <c r="G17" s="31"/>
      <c r="H17" s="31"/>
      <c r="I17" s="116" t="s">
        <v>26</v>
      </c>
      <c r="J17" s="107" t="str">
        <f>IF('Rekapitulace stavby'!AN11="","",'Rekapitulace stavby'!AN11)</f>
        <v/>
      </c>
      <c r="K17" s="31"/>
      <c r="L17" s="48"/>
      <c r="S17" s="31"/>
      <c r="T17" s="31"/>
      <c r="U17" s="31"/>
      <c r="V17" s="31"/>
      <c r="W17" s="31"/>
      <c r="X17" s="31"/>
      <c r="Y17" s="31"/>
      <c r="Z17" s="31"/>
      <c r="AA17" s="31"/>
      <c r="AB17" s="31"/>
      <c r="AC17" s="31"/>
      <c r="AD17" s="31"/>
      <c r="AE17" s="31"/>
    </row>
    <row r="18" spans="1:31" s="2" customFormat="1" ht="6.95" customHeight="1">
      <c r="A18" s="31"/>
      <c r="B18" s="36"/>
      <c r="C18" s="31"/>
      <c r="D18" s="31"/>
      <c r="E18" s="31"/>
      <c r="F18" s="31"/>
      <c r="G18" s="31"/>
      <c r="H18" s="31"/>
      <c r="I18" s="31"/>
      <c r="J18" s="31"/>
      <c r="K18" s="31"/>
      <c r="L18" s="48"/>
      <c r="S18" s="31"/>
      <c r="T18" s="31"/>
      <c r="U18" s="31"/>
      <c r="V18" s="31"/>
      <c r="W18" s="31"/>
      <c r="X18" s="31"/>
      <c r="Y18" s="31"/>
      <c r="Z18" s="31"/>
      <c r="AA18" s="31"/>
      <c r="AB18" s="31"/>
      <c r="AC18" s="31"/>
      <c r="AD18" s="31"/>
      <c r="AE18" s="31"/>
    </row>
    <row r="19" spans="1:31" s="2" customFormat="1" ht="12" customHeight="1">
      <c r="A19" s="31"/>
      <c r="B19" s="36"/>
      <c r="C19" s="31"/>
      <c r="D19" s="116" t="s">
        <v>27</v>
      </c>
      <c r="E19" s="31"/>
      <c r="F19" s="31"/>
      <c r="G19" s="31"/>
      <c r="H19" s="31"/>
      <c r="I19" s="116" t="s">
        <v>24</v>
      </c>
      <c r="J19" s="27" t="str">
        <f>'Rekapitulace stavby'!AN13</f>
        <v>Vyplň údaj</v>
      </c>
      <c r="K19" s="31"/>
      <c r="L19" s="48"/>
      <c r="S19" s="31"/>
      <c r="T19" s="31"/>
      <c r="U19" s="31"/>
      <c r="V19" s="31"/>
      <c r="W19" s="31"/>
      <c r="X19" s="31"/>
      <c r="Y19" s="31"/>
      <c r="Z19" s="31"/>
      <c r="AA19" s="31"/>
      <c r="AB19" s="31"/>
      <c r="AC19" s="31"/>
      <c r="AD19" s="31"/>
      <c r="AE19" s="31"/>
    </row>
    <row r="20" spans="1:31" s="2" customFormat="1" ht="18" customHeight="1">
      <c r="A20" s="31"/>
      <c r="B20" s="36"/>
      <c r="C20" s="31"/>
      <c r="D20" s="31"/>
      <c r="E20" s="270" t="str">
        <f>'Rekapitulace stavby'!E14</f>
        <v>Vyplň údaj</v>
      </c>
      <c r="F20" s="271"/>
      <c r="G20" s="271"/>
      <c r="H20" s="271"/>
      <c r="I20" s="116" t="s">
        <v>26</v>
      </c>
      <c r="J20" s="27" t="str">
        <f>'Rekapitulace stavby'!AN14</f>
        <v>Vyplň údaj</v>
      </c>
      <c r="K20" s="31"/>
      <c r="L20" s="48"/>
      <c r="S20" s="31"/>
      <c r="T20" s="31"/>
      <c r="U20" s="31"/>
      <c r="V20" s="31"/>
      <c r="W20" s="31"/>
      <c r="X20" s="31"/>
      <c r="Y20" s="31"/>
      <c r="Z20" s="31"/>
      <c r="AA20" s="31"/>
      <c r="AB20" s="31"/>
      <c r="AC20" s="31"/>
      <c r="AD20" s="31"/>
      <c r="AE20" s="31"/>
    </row>
    <row r="21" spans="1:31" s="2" customFormat="1" ht="6.95" customHeight="1">
      <c r="A21" s="31"/>
      <c r="B21" s="36"/>
      <c r="C21" s="31"/>
      <c r="D21" s="31"/>
      <c r="E21" s="31"/>
      <c r="F21" s="31"/>
      <c r="G21" s="31"/>
      <c r="H21" s="31"/>
      <c r="I21" s="31"/>
      <c r="J21" s="31"/>
      <c r="K21" s="31"/>
      <c r="L21" s="48"/>
      <c r="S21" s="31"/>
      <c r="T21" s="31"/>
      <c r="U21" s="31"/>
      <c r="V21" s="31"/>
      <c r="W21" s="31"/>
      <c r="X21" s="31"/>
      <c r="Y21" s="31"/>
      <c r="Z21" s="31"/>
      <c r="AA21" s="31"/>
      <c r="AB21" s="31"/>
      <c r="AC21" s="31"/>
      <c r="AD21" s="31"/>
      <c r="AE21" s="31"/>
    </row>
    <row r="22" spans="1:31" s="2" customFormat="1" ht="12" customHeight="1">
      <c r="A22" s="31"/>
      <c r="B22" s="36"/>
      <c r="C22" s="31"/>
      <c r="D22" s="116" t="s">
        <v>29</v>
      </c>
      <c r="E22" s="31"/>
      <c r="F22" s="31"/>
      <c r="G22" s="31"/>
      <c r="H22" s="31"/>
      <c r="I22" s="116" t="s">
        <v>24</v>
      </c>
      <c r="J22" s="107" t="str">
        <f>IF('Rekapitulace stavby'!AN16="","",'Rekapitulace stavby'!AN16)</f>
        <v/>
      </c>
      <c r="K22" s="31"/>
      <c r="L22" s="48"/>
      <c r="S22" s="31"/>
      <c r="T22" s="31"/>
      <c r="U22" s="31"/>
      <c r="V22" s="31"/>
      <c r="W22" s="31"/>
      <c r="X22" s="31"/>
      <c r="Y22" s="31"/>
      <c r="Z22" s="31"/>
      <c r="AA22" s="31"/>
      <c r="AB22" s="31"/>
      <c r="AC22" s="31"/>
      <c r="AD22" s="31"/>
      <c r="AE22" s="31"/>
    </row>
    <row r="23" spans="1:31" s="2" customFormat="1" ht="18" customHeight="1">
      <c r="A23" s="31"/>
      <c r="B23" s="36"/>
      <c r="C23" s="31"/>
      <c r="D23" s="31"/>
      <c r="E23" s="107" t="str">
        <f>IF('Rekapitulace stavby'!E17="","",'Rekapitulace stavby'!E17)</f>
        <v xml:space="preserve"> </v>
      </c>
      <c r="F23" s="31"/>
      <c r="G23" s="31"/>
      <c r="H23" s="31"/>
      <c r="I23" s="116" t="s">
        <v>26</v>
      </c>
      <c r="J23" s="107" t="str">
        <f>IF('Rekapitulace stavby'!AN17="","",'Rekapitulace stavby'!AN17)</f>
        <v/>
      </c>
      <c r="K23" s="31"/>
      <c r="L23" s="48"/>
      <c r="S23" s="31"/>
      <c r="T23" s="31"/>
      <c r="U23" s="31"/>
      <c r="V23" s="31"/>
      <c r="W23" s="31"/>
      <c r="X23" s="31"/>
      <c r="Y23" s="31"/>
      <c r="Z23" s="31"/>
      <c r="AA23" s="31"/>
      <c r="AB23" s="31"/>
      <c r="AC23" s="31"/>
      <c r="AD23" s="31"/>
      <c r="AE23" s="31"/>
    </row>
    <row r="24" spans="1:31" s="2" customFormat="1" ht="6.95" customHeight="1">
      <c r="A24" s="31"/>
      <c r="B24" s="36"/>
      <c r="C24" s="31"/>
      <c r="D24" s="31"/>
      <c r="E24" s="31"/>
      <c r="F24" s="31"/>
      <c r="G24" s="31"/>
      <c r="H24" s="31"/>
      <c r="I24" s="31"/>
      <c r="J24" s="31"/>
      <c r="K24" s="31"/>
      <c r="L24" s="48"/>
      <c r="S24" s="31"/>
      <c r="T24" s="31"/>
      <c r="U24" s="31"/>
      <c r="V24" s="31"/>
      <c r="W24" s="31"/>
      <c r="X24" s="31"/>
      <c r="Y24" s="31"/>
      <c r="Z24" s="31"/>
      <c r="AA24" s="31"/>
      <c r="AB24" s="31"/>
      <c r="AC24" s="31"/>
      <c r="AD24" s="31"/>
      <c r="AE24" s="31"/>
    </row>
    <row r="25" spans="1:31" s="2" customFormat="1" ht="12" customHeight="1">
      <c r="A25" s="31"/>
      <c r="B25" s="36"/>
      <c r="C25" s="31"/>
      <c r="D25" s="116" t="s">
        <v>31</v>
      </c>
      <c r="E25" s="31"/>
      <c r="F25" s="31"/>
      <c r="G25" s="31"/>
      <c r="H25" s="31"/>
      <c r="I25" s="116" t="s">
        <v>24</v>
      </c>
      <c r="J25" s="107" t="str">
        <f>IF('Rekapitulace stavby'!AN19="","",'Rekapitulace stavby'!AN19)</f>
        <v/>
      </c>
      <c r="K25" s="31"/>
      <c r="L25" s="48"/>
      <c r="S25" s="31"/>
      <c r="T25" s="31"/>
      <c r="U25" s="31"/>
      <c r="V25" s="31"/>
      <c r="W25" s="31"/>
      <c r="X25" s="31"/>
      <c r="Y25" s="31"/>
      <c r="Z25" s="31"/>
      <c r="AA25" s="31"/>
      <c r="AB25" s="31"/>
      <c r="AC25" s="31"/>
      <c r="AD25" s="31"/>
      <c r="AE25" s="31"/>
    </row>
    <row r="26" spans="1:31" s="2" customFormat="1" ht="18" customHeight="1">
      <c r="A26" s="31"/>
      <c r="B26" s="36"/>
      <c r="C26" s="31"/>
      <c r="D26" s="31"/>
      <c r="E26" s="107" t="str">
        <f>IF('Rekapitulace stavby'!E20="","",'Rekapitulace stavby'!E20)</f>
        <v xml:space="preserve"> </v>
      </c>
      <c r="F26" s="31"/>
      <c r="G26" s="31"/>
      <c r="H26" s="31"/>
      <c r="I26" s="116" t="s">
        <v>26</v>
      </c>
      <c r="J26" s="107" t="str">
        <f>IF('Rekapitulace stavby'!AN20="","",'Rekapitulace stavby'!AN20)</f>
        <v/>
      </c>
      <c r="K26" s="31"/>
      <c r="L26" s="48"/>
      <c r="S26" s="31"/>
      <c r="T26" s="31"/>
      <c r="U26" s="31"/>
      <c r="V26" s="31"/>
      <c r="W26" s="31"/>
      <c r="X26" s="31"/>
      <c r="Y26" s="31"/>
      <c r="Z26" s="31"/>
      <c r="AA26" s="31"/>
      <c r="AB26" s="31"/>
      <c r="AC26" s="31"/>
      <c r="AD26" s="31"/>
      <c r="AE26" s="31"/>
    </row>
    <row r="27" spans="1:31" s="2" customFormat="1" ht="6.95" customHeight="1">
      <c r="A27" s="31"/>
      <c r="B27" s="36"/>
      <c r="C27" s="31"/>
      <c r="D27" s="31"/>
      <c r="E27" s="31"/>
      <c r="F27" s="31"/>
      <c r="G27" s="31"/>
      <c r="H27" s="31"/>
      <c r="I27" s="31"/>
      <c r="J27" s="31"/>
      <c r="K27" s="31"/>
      <c r="L27" s="48"/>
      <c r="S27" s="31"/>
      <c r="T27" s="31"/>
      <c r="U27" s="31"/>
      <c r="V27" s="31"/>
      <c r="W27" s="31"/>
      <c r="X27" s="31"/>
      <c r="Y27" s="31"/>
      <c r="Z27" s="31"/>
      <c r="AA27" s="31"/>
      <c r="AB27" s="31"/>
      <c r="AC27" s="31"/>
      <c r="AD27" s="31"/>
      <c r="AE27" s="31"/>
    </row>
    <row r="28" spans="1:31" s="2" customFormat="1" ht="12" customHeight="1">
      <c r="A28" s="31"/>
      <c r="B28" s="36"/>
      <c r="C28" s="31"/>
      <c r="D28" s="116" t="s">
        <v>32</v>
      </c>
      <c r="E28" s="31"/>
      <c r="F28" s="31"/>
      <c r="G28" s="31"/>
      <c r="H28" s="31"/>
      <c r="I28" s="31"/>
      <c r="J28" s="31"/>
      <c r="K28" s="31"/>
      <c r="L28" s="48"/>
      <c r="S28" s="31"/>
      <c r="T28" s="31"/>
      <c r="U28" s="31"/>
      <c r="V28" s="31"/>
      <c r="W28" s="31"/>
      <c r="X28" s="31"/>
      <c r="Y28" s="31"/>
      <c r="Z28" s="31"/>
      <c r="AA28" s="31"/>
      <c r="AB28" s="31"/>
      <c r="AC28" s="31"/>
      <c r="AD28" s="31"/>
      <c r="AE28" s="31"/>
    </row>
    <row r="29" spans="1:31" s="8" customFormat="1" ht="16.5" customHeight="1">
      <c r="A29" s="118"/>
      <c r="B29" s="119"/>
      <c r="C29" s="118"/>
      <c r="D29" s="118"/>
      <c r="E29" s="272" t="s">
        <v>1</v>
      </c>
      <c r="F29" s="272"/>
      <c r="G29" s="272"/>
      <c r="H29" s="272"/>
      <c r="I29" s="118"/>
      <c r="J29" s="118"/>
      <c r="K29" s="118"/>
      <c r="L29" s="120"/>
      <c r="S29" s="118"/>
      <c r="T29" s="118"/>
      <c r="U29" s="118"/>
      <c r="V29" s="118"/>
      <c r="W29" s="118"/>
      <c r="X29" s="118"/>
      <c r="Y29" s="118"/>
      <c r="Z29" s="118"/>
      <c r="AA29" s="118"/>
      <c r="AB29" s="118"/>
      <c r="AC29" s="118"/>
      <c r="AD29" s="118"/>
      <c r="AE29" s="118"/>
    </row>
    <row r="30" spans="1:31" s="2" customFormat="1" ht="6.95" customHeight="1">
      <c r="A30" s="31"/>
      <c r="B30" s="36"/>
      <c r="C30" s="31"/>
      <c r="D30" s="31"/>
      <c r="E30" s="31"/>
      <c r="F30" s="31"/>
      <c r="G30" s="31"/>
      <c r="H30" s="31"/>
      <c r="I30" s="31"/>
      <c r="J30" s="31"/>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25.35" customHeight="1">
      <c r="A32" s="31"/>
      <c r="B32" s="36"/>
      <c r="C32" s="31"/>
      <c r="D32" s="122" t="s">
        <v>33</v>
      </c>
      <c r="E32" s="31"/>
      <c r="F32" s="31"/>
      <c r="G32" s="31"/>
      <c r="H32" s="31"/>
      <c r="I32" s="31"/>
      <c r="J32" s="123">
        <f>ROUND(J121, 2)</f>
        <v>0</v>
      </c>
      <c r="K32" s="31"/>
      <c r="L32" s="48"/>
      <c r="S32" s="31"/>
      <c r="T32" s="31"/>
      <c r="U32" s="31"/>
      <c r="V32" s="31"/>
      <c r="W32" s="31"/>
      <c r="X32" s="31"/>
      <c r="Y32" s="31"/>
      <c r="Z32" s="31"/>
      <c r="AA32" s="31"/>
      <c r="AB32" s="31"/>
      <c r="AC32" s="31"/>
      <c r="AD32" s="31"/>
      <c r="AE32" s="31"/>
    </row>
    <row r="33" spans="1:31" s="2" customFormat="1" ht="6.95" customHeight="1">
      <c r="A33" s="31"/>
      <c r="B33" s="36"/>
      <c r="C33" s="31"/>
      <c r="D33" s="121"/>
      <c r="E33" s="121"/>
      <c r="F33" s="121"/>
      <c r="G33" s="121"/>
      <c r="H33" s="121"/>
      <c r="I33" s="121"/>
      <c r="J33" s="121"/>
      <c r="K33" s="121"/>
      <c r="L33" s="48"/>
      <c r="S33" s="31"/>
      <c r="T33" s="31"/>
      <c r="U33" s="31"/>
      <c r="V33" s="31"/>
      <c r="W33" s="31"/>
      <c r="X33" s="31"/>
      <c r="Y33" s="31"/>
      <c r="Z33" s="31"/>
      <c r="AA33" s="31"/>
      <c r="AB33" s="31"/>
      <c r="AC33" s="31"/>
      <c r="AD33" s="31"/>
      <c r="AE33" s="31"/>
    </row>
    <row r="34" spans="1:31" s="2" customFormat="1" ht="14.45" customHeight="1">
      <c r="A34" s="31"/>
      <c r="B34" s="36"/>
      <c r="C34" s="31"/>
      <c r="D34" s="31"/>
      <c r="E34" s="31"/>
      <c r="F34" s="124" t="s">
        <v>35</v>
      </c>
      <c r="G34" s="31"/>
      <c r="H34" s="31"/>
      <c r="I34" s="124" t="s">
        <v>34</v>
      </c>
      <c r="J34" s="124" t="s">
        <v>36</v>
      </c>
      <c r="K34" s="31"/>
      <c r="L34" s="48"/>
      <c r="S34" s="31"/>
      <c r="T34" s="31"/>
      <c r="U34" s="31"/>
      <c r="V34" s="31"/>
      <c r="W34" s="31"/>
      <c r="X34" s="31"/>
      <c r="Y34" s="31"/>
      <c r="Z34" s="31"/>
      <c r="AA34" s="31"/>
      <c r="AB34" s="31"/>
      <c r="AC34" s="31"/>
      <c r="AD34" s="31"/>
      <c r="AE34" s="31"/>
    </row>
    <row r="35" spans="1:31" s="2" customFormat="1" ht="14.45" customHeight="1">
      <c r="A35" s="31"/>
      <c r="B35" s="36"/>
      <c r="C35" s="31"/>
      <c r="D35" s="125" t="s">
        <v>37</v>
      </c>
      <c r="E35" s="116" t="s">
        <v>38</v>
      </c>
      <c r="F35" s="126">
        <f>ROUND((SUM(BE121:BE176)),  2)</f>
        <v>0</v>
      </c>
      <c r="G35" s="31"/>
      <c r="H35" s="31"/>
      <c r="I35" s="127">
        <v>0.21</v>
      </c>
      <c r="J35" s="126">
        <f>ROUND(((SUM(BE121:BE176))*I35),  2)</f>
        <v>0</v>
      </c>
      <c r="K35" s="31"/>
      <c r="L35" s="48"/>
      <c r="S35" s="31"/>
      <c r="T35" s="31"/>
      <c r="U35" s="31"/>
      <c r="V35" s="31"/>
      <c r="W35" s="31"/>
      <c r="X35" s="31"/>
      <c r="Y35" s="31"/>
      <c r="Z35" s="31"/>
      <c r="AA35" s="31"/>
      <c r="AB35" s="31"/>
      <c r="AC35" s="31"/>
      <c r="AD35" s="31"/>
      <c r="AE35" s="31"/>
    </row>
    <row r="36" spans="1:31" s="2" customFormat="1" ht="14.45" customHeight="1">
      <c r="A36" s="31"/>
      <c r="B36" s="36"/>
      <c r="C36" s="31"/>
      <c r="D36" s="31"/>
      <c r="E36" s="116" t="s">
        <v>39</v>
      </c>
      <c r="F36" s="126">
        <f>ROUND((SUM(BF121:BF176)),  2)</f>
        <v>0</v>
      </c>
      <c r="G36" s="31"/>
      <c r="H36" s="31"/>
      <c r="I36" s="127">
        <v>0.15</v>
      </c>
      <c r="J36" s="126">
        <f>ROUND(((SUM(BF121:BF176))*I36),  2)</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40</v>
      </c>
      <c r="F37" s="126">
        <f>ROUND((SUM(BG121:BG176)),  2)</f>
        <v>0</v>
      </c>
      <c r="G37" s="31"/>
      <c r="H37" s="31"/>
      <c r="I37" s="127">
        <v>0.21</v>
      </c>
      <c r="J37" s="126">
        <f>0</f>
        <v>0</v>
      </c>
      <c r="K37" s="31"/>
      <c r="L37" s="48"/>
      <c r="S37" s="31"/>
      <c r="T37" s="31"/>
      <c r="U37" s="31"/>
      <c r="V37" s="31"/>
      <c r="W37" s="31"/>
      <c r="X37" s="31"/>
      <c r="Y37" s="31"/>
      <c r="Z37" s="31"/>
      <c r="AA37" s="31"/>
      <c r="AB37" s="31"/>
      <c r="AC37" s="31"/>
      <c r="AD37" s="31"/>
      <c r="AE37" s="31"/>
    </row>
    <row r="38" spans="1:31" s="2" customFormat="1" ht="14.45" hidden="1" customHeight="1">
      <c r="A38" s="31"/>
      <c r="B38" s="36"/>
      <c r="C38" s="31"/>
      <c r="D38" s="31"/>
      <c r="E38" s="116" t="s">
        <v>41</v>
      </c>
      <c r="F38" s="126">
        <f>ROUND((SUM(BH121:BH176)),  2)</f>
        <v>0</v>
      </c>
      <c r="G38" s="31"/>
      <c r="H38" s="31"/>
      <c r="I38" s="127">
        <v>0.15</v>
      </c>
      <c r="J38" s="126">
        <f>0</f>
        <v>0</v>
      </c>
      <c r="K38" s="31"/>
      <c r="L38" s="48"/>
      <c r="S38" s="31"/>
      <c r="T38" s="31"/>
      <c r="U38" s="31"/>
      <c r="V38" s="31"/>
      <c r="W38" s="31"/>
      <c r="X38" s="31"/>
      <c r="Y38" s="31"/>
      <c r="Z38" s="31"/>
      <c r="AA38" s="31"/>
      <c r="AB38" s="31"/>
      <c r="AC38" s="31"/>
      <c r="AD38" s="31"/>
      <c r="AE38" s="31"/>
    </row>
    <row r="39" spans="1:31" s="2" customFormat="1" ht="14.45" hidden="1" customHeight="1">
      <c r="A39" s="31"/>
      <c r="B39" s="36"/>
      <c r="C39" s="31"/>
      <c r="D39" s="31"/>
      <c r="E39" s="116" t="s">
        <v>42</v>
      </c>
      <c r="F39" s="126">
        <f>ROUND((SUM(BI121:BI176)),  2)</f>
        <v>0</v>
      </c>
      <c r="G39" s="31"/>
      <c r="H39" s="31"/>
      <c r="I39" s="127">
        <v>0</v>
      </c>
      <c r="J39" s="126">
        <f>0</f>
        <v>0</v>
      </c>
      <c r="K39" s="31"/>
      <c r="L39" s="48"/>
      <c r="S39" s="31"/>
      <c r="T39" s="31"/>
      <c r="U39" s="31"/>
      <c r="V39" s="31"/>
      <c r="W39" s="31"/>
      <c r="X39" s="31"/>
      <c r="Y39" s="31"/>
      <c r="Z39" s="31"/>
      <c r="AA39" s="31"/>
      <c r="AB39" s="31"/>
      <c r="AC39" s="31"/>
      <c r="AD39" s="31"/>
      <c r="AE39" s="31"/>
    </row>
    <row r="40" spans="1:31" s="2" customFormat="1" ht="6.9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2" customFormat="1" ht="25.35" customHeight="1">
      <c r="A41" s="31"/>
      <c r="B41" s="36"/>
      <c r="C41" s="128"/>
      <c r="D41" s="129" t="s">
        <v>43</v>
      </c>
      <c r="E41" s="130"/>
      <c r="F41" s="130"/>
      <c r="G41" s="131" t="s">
        <v>44</v>
      </c>
      <c r="H41" s="132" t="s">
        <v>45</v>
      </c>
      <c r="I41" s="130"/>
      <c r="J41" s="133">
        <f>SUM(J32:J39)</f>
        <v>0</v>
      </c>
      <c r="K41" s="134"/>
      <c r="L41" s="48"/>
      <c r="S41" s="31"/>
      <c r="T41" s="31"/>
      <c r="U41" s="31"/>
      <c r="V41" s="31"/>
      <c r="W41" s="31"/>
      <c r="X41" s="31"/>
      <c r="Y41" s="31"/>
      <c r="Z41" s="31"/>
      <c r="AA41" s="31"/>
      <c r="AB41" s="31"/>
      <c r="AC41" s="31"/>
      <c r="AD41" s="31"/>
      <c r="AE41" s="31"/>
    </row>
    <row r="42" spans="1:31" s="2" customFormat="1" ht="14.45" customHeight="1">
      <c r="A42" s="31"/>
      <c r="B42" s="36"/>
      <c r="C42" s="31"/>
      <c r="D42" s="31"/>
      <c r="E42" s="31"/>
      <c r="F42" s="31"/>
      <c r="G42" s="31"/>
      <c r="H42" s="31"/>
      <c r="I42" s="31"/>
      <c r="J42" s="31"/>
      <c r="K42" s="31"/>
      <c r="L42" s="48"/>
      <c r="S42" s="31"/>
      <c r="T42" s="31"/>
      <c r="U42" s="31"/>
      <c r="V42" s="31"/>
      <c r="W42" s="31"/>
      <c r="X42" s="31"/>
      <c r="Y42" s="31"/>
      <c r="Z42" s="31"/>
      <c r="AA42" s="31"/>
      <c r="AB42" s="31"/>
      <c r="AC42" s="31"/>
      <c r="AD42" s="31"/>
      <c r="AE42" s="31"/>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31"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31"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31"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31"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31"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31" s="1" customFormat="1" ht="12" customHeight="1">
      <c r="B86" s="18"/>
      <c r="C86" s="26" t="s">
        <v>156</v>
      </c>
      <c r="D86" s="19"/>
      <c r="E86" s="19"/>
      <c r="F86" s="19"/>
      <c r="G86" s="19"/>
      <c r="H86" s="19"/>
      <c r="I86" s="19"/>
      <c r="J86" s="19"/>
      <c r="K86" s="19"/>
      <c r="L86" s="17"/>
    </row>
    <row r="87" spans="1:31" s="2" customFormat="1" ht="16.5" customHeight="1">
      <c r="A87" s="31"/>
      <c r="B87" s="32"/>
      <c r="C87" s="33"/>
      <c r="D87" s="33"/>
      <c r="E87" s="273" t="s">
        <v>1571</v>
      </c>
      <c r="F87" s="275"/>
      <c r="G87" s="275"/>
      <c r="H87" s="275"/>
      <c r="I87" s="33"/>
      <c r="J87" s="33"/>
      <c r="K87" s="33"/>
      <c r="L87" s="48"/>
      <c r="S87" s="31"/>
      <c r="T87" s="31"/>
      <c r="U87" s="31"/>
      <c r="V87" s="31"/>
      <c r="W87" s="31"/>
      <c r="X87" s="31"/>
      <c r="Y87" s="31"/>
      <c r="Z87" s="31"/>
      <c r="AA87" s="31"/>
      <c r="AB87" s="31"/>
      <c r="AC87" s="31"/>
      <c r="AD87" s="31"/>
      <c r="AE87" s="31"/>
    </row>
    <row r="88" spans="1:31" s="2" customFormat="1" ht="12" customHeight="1">
      <c r="A88" s="31"/>
      <c r="B88" s="32"/>
      <c r="C88" s="26" t="s">
        <v>158</v>
      </c>
      <c r="D88" s="33"/>
      <c r="E88" s="33"/>
      <c r="F88" s="33"/>
      <c r="G88" s="33"/>
      <c r="H88" s="33"/>
      <c r="I88" s="33"/>
      <c r="J88" s="33"/>
      <c r="K88" s="33"/>
      <c r="L88" s="48"/>
      <c r="S88" s="31"/>
      <c r="T88" s="31"/>
      <c r="U88" s="31"/>
      <c r="V88" s="31"/>
      <c r="W88" s="31"/>
      <c r="X88" s="31"/>
      <c r="Y88" s="31"/>
      <c r="Z88" s="31"/>
      <c r="AA88" s="31"/>
      <c r="AB88" s="31"/>
      <c r="AC88" s="31"/>
      <c r="AD88" s="31"/>
      <c r="AE88" s="31"/>
    </row>
    <row r="89" spans="1:31" s="2" customFormat="1" ht="16.5" customHeight="1">
      <c r="A89" s="31"/>
      <c r="B89" s="32"/>
      <c r="C89" s="33"/>
      <c r="D89" s="33"/>
      <c r="E89" s="221" t="str">
        <f>E11</f>
        <v>SO 09.2 - Osvětlení podchodu a nástupiště</v>
      </c>
      <c r="F89" s="275"/>
      <c r="G89" s="275"/>
      <c r="H89" s="275"/>
      <c r="I89" s="33"/>
      <c r="J89" s="33"/>
      <c r="K89" s="33"/>
      <c r="L89" s="48"/>
      <c r="S89" s="31"/>
      <c r="T89" s="31"/>
      <c r="U89" s="31"/>
      <c r="V89" s="31"/>
      <c r="W89" s="31"/>
      <c r="X89" s="31"/>
      <c r="Y89" s="31"/>
      <c r="Z89" s="31"/>
      <c r="AA89" s="31"/>
      <c r="AB89" s="31"/>
      <c r="AC89" s="31"/>
      <c r="AD89" s="31"/>
      <c r="AE89" s="31"/>
    </row>
    <row r="90" spans="1:31"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31" s="2" customFormat="1" ht="12" customHeight="1">
      <c r="A91" s="31"/>
      <c r="B91" s="32"/>
      <c r="C91" s="26" t="s">
        <v>20</v>
      </c>
      <c r="D91" s="33"/>
      <c r="E91" s="33"/>
      <c r="F91" s="24" t="str">
        <f>F14</f>
        <v>Tlumačov</v>
      </c>
      <c r="G91" s="33"/>
      <c r="H91" s="33"/>
      <c r="I91" s="26" t="s">
        <v>22</v>
      </c>
      <c r="J91" s="63">
        <f>IF(J14="","",J14)</f>
        <v>0</v>
      </c>
      <c r="K91" s="33"/>
      <c r="L91" s="48"/>
      <c r="S91" s="31"/>
      <c r="T91" s="31"/>
      <c r="U91" s="31"/>
      <c r="V91" s="31"/>
      <c r="W91" s="31"/>
      <c r="X91" s="31"/>
      <c r="Y91" s="31"/>
      <c r="Z91" s="31"/>
      <c r="AA91" s="31"/>
      <c r="AB91" s="31"/>
      <c r="AC91" s="31"/>
      <c r="AD91" s="31"/>
      <c r="AE91" s="31"/>
    </row>
    <row r="92" spans="1:31" s="2" customFormat="1" ht="6.95" customHeight="1">
      <c r="A92" s="31"/>
      <c r="B92" s="32"/>
      <c r="C92" s="33"/>
      <c r="D92" s="33"/>
      <c r="E92" s="33"/>
      <c r="F92" s="33"/>
      <c r="G92" s="33"/>
      <c r="H92" s="33"/>
      <c r="I92" s="33"/>
      <c r="J92" s="33"/>
      <c r="K92" s="33"/>
      <c r="L92" s="48"/>
      <c r="S92" s="31"/>
      <c r="T92" s="31"/>
      <c r="U92" s="31"/>
      <c r="V92" s="31"/>
      <c r="W92" s="31"/>
      <c r="X92" s="31"/>
      <c r="Y92" s="31"/>
      <c r="Z92" s="31"/>
      <c r="AA92" s="31"/>
      <c r="AB92" s="31"/>
      <c r="AC92" s="31"/>
      <c r="AD92" s="31"/>
      <c r="AE92" s="31"/>
    </row>
    <row r="93" spans="1:31" s="2" customFormat="1" ht="15.2" customHeight="1">
      <c r="A93" s="31"/>
      <c r="B93" s="32"/>
      <c r="C93" s="26" t="s">
        <v>23</v>
      </c>
      <c r="D93" s="33"/>
      <c r="E93" s="33"/>
      <c r="F93" s="24" t="str">
        <f>E17</f>
        <v xml:space="preserve"> </v>
      </c>
      <c r="G93" s="33"/>
      <c r="H93" s="33"/>
      <c r="I93" s="26" t="s">
        <v>29</v>
      </c>
      <c r="J93" s="29" t="str">
        <f>E23</f>
        <v xml:space="preserve"> </v>
      </c>
      <c r="K93" s="33"/>
      <c r="L93" s="48"/>
      <c r="S93" s="31"/>
      <c r="T93" s="31"/>
      <c r="U93" s="31"/>
      <c r="V93" s="31"/>
      <c r="W93" s="31"/>
      <c r="X93" s="31"/>
      <c r="Y93" s="31"/>
      <c r="Z93" s="31"/>
      <c r="AA93" s="31"/>
      <c r="AB93" s="31"/>
      <c r="AC93" s="31"/>
      <c r="AD93" s="31"/>
      <c r="AE93" s="31"/>
    </row>
    <row r="94" spans="1:31" s="2" customFormat="1" ht="15.2" customHeight="1">
      <c r="A94" s="31"/>
      <c r="B94" s="32"/>
      <c r="C94" s="26" t="s">
        <v>27</v>
      </c>
      <c r="D94" s="33"/>
      <c r="E94" s="33"/>
      <c r="F94" s="24" t="str">
        <f>IF(E20="","",E20)</f>
        <v>Vyplň údaj</v>
      </c>
      <c r="G94" s="33"/>
      <c r="H94" s="33"/>
      <c r="I94" s="26" t="s">
        <v>31</v>
      </c>
      <c r="J94" s="29" t="str">
        <f>E26</f>
        <v xml:space="preserve"> </v>
      </c>
      <c r="K94" s="33"/>
      <c r="L94" s="48"/>
      <c r="S94" s="31"/>
      <c r="T94" s="31"/>
      <c r="U94" s="31"/>
      <c r="V94" s="31"/>
      <c r="W94" s="31"/>
      <c r="X94" s="31"/>
      <c r="Y94" s="31"/>
      <c r="Z94" s="31"/>
      <c r="AA94" s="31"/>
      <c r="AB94" s="31"/>
      <c r="AC94" s="31"/>
      <c r="AD94" s="31"/>
      <c r="AE94" s="31"/>
    </row>
    <row r="95" spans="1:31"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31" s="2" customFormat="1" ht="29.25" customHeight="1">
      <c r="A96" s="31"/>
      <c r="B96" s="32"/>
      <c r="C96" s="146" t="s">
        <v>161</v>
      </c>
      <c r="D96" s="147"/>
      <c r="E96" s="147"/>
      <c r="F96" s="147"/>
      <c r="G96" s="147"/>
      <c r="H96" s="147"/>
      <c r="I96" s="147"/>
      <c r="J96" s="148" t="s">
        <v>162</v>
      </c>
      <c r="K96" s="147"/>
      <c r="L96" s="48"/>
      <c r="S96" s="31"/>
      <c r="T96" s="31"/>
      <c r="U96" s="31"/>
      <c r="V96" s="31"/>
      <c r="W96" s="31"/>
      <c r="X96" s="31"/>
      <c r="Y96" s="31"/>
      <c r="Z96" s="31"/>
      <c r="AA96" s="31"/>
      <c r="AB96" s="31"/>
      <c r="AC96" s="31"/>
      <c r="AD96" s="31"/>
      <c r="AE96" s="31"/>
    </row>
    <row r="97" spans="1:47" s="2" customFormat="1" ht="10.35" customHeight="1">
      <c r="A97" s="31"/>
      <c r="B97" s="32"/>
      <c r="C97" s="33"/>
      <c r="D97" s="33"/>
      <c r="E97" s="33"/>
      <c r="F97" s="33"/>
      <c r="G97" s="33"/>
      <c r="H97" s="33"/>
      <c r="I97" s="33"/>
      <c r="J97" s="33"/>
      <c r="K97" s="33"/>
      <c r="L97" s="48"/>
      <c r="S97" s="31"/>
      <c r="T97" s="31"/>
      <c r="U97" s="31"/>
      <c r="V97" s="31"/>
      <c r="W97" s="31"/>
      <c r="X97" s="31"/>
      <c r="Y97" s="31"/>
      <c r="Z97" s="31"/>
      <c r="AA97" s="31"/>
      <c r="AB97" s="31"/>
      <c r="AC97" s="31"/>
      <c r="AD97" s="31"/>
      <c r="AE97" s="31"/>
    </row>
    <row r="98" spans="1:47" s="2" customFormat="1" ht="22.9" customHeight="1">
      <c r="A98" s="31"/>
      <c r="B98" s="32"/>
      <c r="C98" s="149" t="s">
        <v>163</v>
      </c>
      <c r="D98" s="33"/>
      <c r="E98" s="33"/>
      <c r="F98" s="33"/>
      <c r="G98" s="33"/>
      <c r="H98" s="33"/>
      <c r="I98" s="33"/>
      <c r="J98" s="81">
        <f>J121</f>
        <v>0</v>
      </c>
      <c r="K98" s="33"/>
      <c r="L98" s="48"/>
      <c r="S98" s="31"/>
      <c r="T98" s="31"/>
      <c r="U98" s="31"/>
      <c r="V98" s="31"/>
      <c r="W98" s="31"/>
      <c r="X98" s="31"/>
      <c r="Y98" s="31"/>
      <c r="Z98" s="31"/>
      <c r="AA98" s="31"/>
      <c r="AB98" s="31"/>
      <c r="AC98" s="31"/>
      <c r="AD98" s="31"/>
      <c r="AE98" s="31"/>
      <c r="AU98" s="14" t="s">
        <v>164</v>
      </c>
    </row>
    <row r="99" spans="1:47" s="9" customFormat="1" ht="24.95" customHeight="1">
      <c r="B99" s="150"/>
      <c r="C99" s="151"/>
      <c r="D99" s="152" t="s">
        <v>165</v>
      </c>
      <c r="E99" s="153"/>
      <c r="F99" s="153"/>
      <c r="G99" s="153"/>
      <c r="H99" s="153"/>
      <c r="I99" s="153"/>
      <c r="J99" s="154">
        <f>J140</f>
        <v>0</v>
      </c>
      <c r="K99" s="151"/>
      <c r="L99" s="155"/>
    </row>
    <row r="100" spans="1:47" s="2" customFormat="1" ht="21.75" customHeight="1">
      <c r="A100" s="31"/>
      <c r="B100" s="32"/>
      <c r="C100" s="33"/>
      <c r="D100" s="33"/>
      <c r="E100" s="33"/>
      <c r="F100" s="33"/>
      <c r="G100" s="33"/>
      <c r="H100" s="33"/>
      <c r="I100" s="33"/>
      <c r="J100" s="33"/>
      <c r="K100" s="33"/>
      <c r="L100" s="48"/>
      <c r="S100" s="31"/>
      <c r="T100" s="31"/>
      <c r="U100" s="31"/>
      <c r="V100" s="31"/>
      <c r="W100" s="31"/>
      <c r="X100" s="31"/>
      <c r="Y100" s="31"/>
      <c r="Z100" s="31"/>
      <c r="AA100" s="31"/>
      <c r="AB100" s="31"/>
      <c r="AC100" s="31"/>
      <c r="AD100" s="31"/>
      <c r="AE100" s="31"/>
    </row>
    <row r="101" spans="1:47" s="2" customFormat="1" ht="6.95" customHeight="1">
      <c r="A101" s="31"/>
      <c r="B101" s="51"/>
      <c r="C101" s="52"/>
      <c r="D101" s="52"/>
      <c r="E101" s="52"/>
      <c r="F101" s="52"/>
      <c r="G101" s="52"/>
      <c r="H101" s="52"/>
      <c r="I101" s="52"/>
      <c r="J101" s="52"/>
      <c r="K101" s="52"/>
      <c r="L101" s="48"/>
      <c r="S101" s="31"/>
      <c r="T101" s="31"/>
      <c r="U101" s="31"/>
      <c r="V101" s="31"/>
      <c r="W101" s="31"/>
      <c r="X101" s="31"/>
      <c r="Y101" s="31"/>
      <c r="Z101" s="31"/>
      <c r="AA101" s="31"/>
      <c r="AB101" s="31"/>
      <c r="AC101" s="31"/>
      <c r="AD101" s="31"/>
      <c r="AE101" s="31"/>
    </row>
    <row r="105" spans="1:47" s="2" customFormat="1" ht="6.95" customHeight="1">
      <c r="A105" s="31"/>
      <c r="B105" s="53"/>
      <c r="C105" s="54"/>
      <c r="D105" s="54"/>
      <c r="E105" s="54"/>
      <c r="F105" s="54"/>
      <c r="G105" s="54"/>
      <c r="H105" s="54"/>
      <c r="I105" s="54"/>
      <c r="J105" s="54"/>
      <c r="K105" s="54"/>
      <c r="L105" s="48"/>
      <c r="S105" s="31"/>
      <c r="T105" s="31"/>
      <c r="U105" s="31"/>
      <c r="V105" s="31"/>
      <c r="W105" s="31"/>
      <c r="X105" s="31"/>
      <c r="Y105" s="31"/>
      <c r="Z105" s="31"/>
      <c r="AA105" s="31"/>
      <c r="AB105" s="31"/>
      <c r="AC105" s="31"/>
      <c r="AD105" s="31"/>
      <c r="AE105" s="31"/>
    </row>
    <row r="106" spans="1:47" s="2" customFormat="1" ht="24.95" customHeight="1">
      <c r="A106" s="31"/>
      <c r="B106" s="32"/>
      <c r="C106" s="20" t="s">
        <v>166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47" s="2" customFormat="1" ht="6.95" customHeight="1">
      <c r="A107" s="31"/>
      <c r="B107" s="32"/>
      <c r="C107" s="33"/>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47" s="2" customFormat="1" ht="12" customHeight="1">
      <c r="A108" s="31"/>
      <c r="B108" s="32"/>
      <c r="C108" s="26" t="s">
        <v>16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47" s="2" customFormat="1" ht="16.5" customHeight="1">
      <c r="A109" s="31"/>
      <c r="B109" s="32"/>
      <c r="C109" s="33"/>
      <c r="D109" s="33"/>
      <c r="E109" s="273" t="str">
        <f>E7</f>
        <v>Oprava zabezpečovacího zařízení v ŽST Tlumačov</v>
      </c>
      <c r="F109" s="274"/>
      <c r="G109" s="274"/>
      <c r="H109" s="274"/>
      <c r="I109" s="33"/>
      <c r="J109" s="33"/>
      <c r="K109" s="33"/>
      <c r="L109" s="48"/>
      <c r="S109" s="31"/>
      <c r="T109" s="31"/>
      <c r="U109" s="31"/>
      <c r="V109" s="31"/>
      <c r="W109" s="31"/>
      <c r="X109" s="31"/>
      <c r="Y109" s="31"/>
      <c r="Z109" s="31"/>
      <c r="AA109" s="31"/>
      <c r="AB109" s="31"/>
      <c r="AC109" s="31"/>
      <c r="AD109" s="31"/>
      <c r="AE109" s="31"/>
    </row>
    <row r="110" spans="1:47" s="1" customFormat="1" ht="12" customHeight="1">
      <c r="B110" s="18"/>
      <c r="C110" s="26" t="s">
        <v>156</v>
      </c>
      <c r="D110" s="19"/>
      <c r="E110" s="19"/>
      <c r="F110" s="19"/>
      <c r="G110" s="19"/>
      <c r="H110" s="19"/>
      <c r="I110" s="19"/>
      <c r="J110" s="19"/>
      <c r="K110" s="19"/>
      <c r="L110" s="17"/>
    </row>
    <row r="111" spans="1:47" s="2" customFormat="1" ht="16.5" customHeight="1">
      <c r="A111" s="31"/>
      <c r="B111" s="32"/>
      <c r="C111" s="33"/>
      <c r="D111" s="33"/>
      <c r="E111" s="273" t="s">
        <v>1571</v>
      </c>
      <c r="F111" s="275"/>
      <c r="G111" s="275"/>
      <c r="H111" s="275"/>
      <c r="I111" s="33"/>
      <c r="J111" s="33"/>
      <c r="K111" s="33"/>
      <c r="L111" s="48"/>
      <c r="S111" s="31"/>
      <c r="T111" s="31"/>
      <c r="U111" s="31"/>
      <c r="V111" s="31"/>
      <c r="W111" s="31"/>
      <c r="X111" s="31"/>
      <c r="Y111" s="31"/>
      <c r="Z111" s="31"/>
      <c r="AA111" s="31"/>
      <c r="AB111" s="31"/>
      <c r="AC111" s="31"/>
      <c r="AD111" s="31"/>
      <c r="AE111" s="31"/>
    </row>
    <row r="112" spans="1:47" s="2" customFormat="1" ht="12" customHeight="1">
      <c r="A112" s="31"/>
      <c r="B112" s="32"/>
      <c r="C112" s="26" t="s">
        <v>158</v>
      </c>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6.5" customHeight="1">
      <c r="A113" s="31"/>
      <c r="B113" s="32"/>
      <c r="C113" s="33"/>
      <c r="D113" s="33"/>
      <c r="E113" s="221" t="str">
        <f>E11</f>
        <v>SO 09.2 - Osvětlení podchodu a nástupiště</v>
      </c>
      <c r="F113" s="275"/>
      <c r="G113" s="275"/>
      <c r="H113" s="275"/>
      <c r="I113" s="33"/>
      <c r="J113" s="33"/>
      <c r="K113" s="33"/>
      <c r="L113" s="48"/>
      <c r="S113" s="31"/>
      <c r="T113" s="31"/>
      <c r="U113" s="31"/>
      <c r="V113" s="31"/>
      <c r="W113" s="31"/>
      <c r="X113" s="31"/>
      <c r="Y113" s="31"/>
      <c r="Z113" s="31"/>
      <c r="AA113" s="31"/>
      <c r="AB113" s="31"/>
      <c r="AC113" s="31"/>
      <c r="AD113" s="31"/>
      <c r="AE113" s="31"/>
    </row>
    <row r="114" spans="1:65" s="2" customFormat="1" ht="6.95" customHeight="1">
      <c r="A114" s="31"/>
      <c r="B114" s="32"/>
      <c r="C114" s="33"/>
      <c r="D114" s="33"/>
      <c r="E114" s="33"/>
      <c r="F114" s="33"/>
      <c r="G114" s="33"/>
      <c r="H114" s="33"/>
      <c r="I114" s="33"/>
      <c r="J114" s="33"/>
      <c r="K114" s="33"/>
      <c r="L114" s="48"/>
      <c r="S114" s="31"/>
      <c r="T114" s="31"/>
      <c r="U114" s="31"/>
      <c r="V114" s="31"/>
      <c r="W114" s="31"/>
      <c r="X114" s="31"/>
      <c r="Y114" s="31"/>
      <c r="Z114" s="31"/>
      <c r="AA114" s="31"/>
      <c r="AB114" s="31"/>
      <c r="AC114" s="31"/>
      <c r="AD114" s="31"/>
      <c r="AE114" s="31"/>
    </row>
    <row r="115" spans="1:65" s="2" customFormat="1" ht="12" customHeight="1">
      <c r="A115" s="31"/>
      <c r="B115" s="32"/>
      <c r="C115" s="26" t="s">
        <v>20</v>
      </c>
      <c r="D115" s="33"/>
      <c r="E115" s="33"/>
      <c r="F115" s="24" t="str">
        <f>F14</f>
        <v>Tlumačov</v>
      </c>
      <c r="G115" s="33"/>
      <c r="H115" s="33"/>
      <c r="I115" s="26" t="s">
        <v>22</v>
      </c>
      <c r="J115" s="63">
        <f>IF(J14="","",J14)</f>
        <v>0</v>
      </c>
      <c r="K115" s="33"/>
      <c r="L115" s="48"/>
      <c r="S115" s="31"/>
      <c r="T115" s="31"/>
      <c r="U115" s="31"/>
      <c r="V115" s="31"/>
      <c r="W115" s="31"/>
      <c r="X115" s="31"/>
      <c r="Y115" s="31"/>
      <c r="Z115" s="31"/>
      <c r="AA115" s="31"/>
      <c r="AB115" s="31"/>
      <c r="AC115" s="31"/>
      <c r="AD115" s="31"/>
      <c r="AE115" s="31"/>
    </row>
    <row r="116" spans="1:65" s="2" customFormat="1" ht="6.95" customHeight="1">
      <c r="A116" s="31"/>
      <c r="B116" s="32"/>
      <c r="C116" s="33"/>
      <c r="D116" s="33"/>
      <c r="E116" s="33"/>
      <c r="F116" s="33"/>
      <c r="G116" s="33"/>
      <c r="H116" s="33"/>
      <c r="I116" s="33"/>
      <c r="J116" s="33"/>
      <c r="K116" s="33"/>
      <c r="L116" s="48"/>
      <c r="S116" s="31"/>
      <c r="T116" s="31"/>
      <c r="U116" s="31"/>
      <c r="V116" s="31"/>
      <c r="W116" s="31"/>
      <c r="X116" s="31"/>
      <c r="Y116" s="31"/>
      <c r="Z116" s="31"/>
      <c r="AA116" s="31"/>
      <c r="AB116" s="31"/>
      <c r="AC116" s="31"/>
      <c r="AD116" s="31"/>
      <c r="AE116" s="31"/>
    </row>
    <row r="117" spans="1:65" s="2" customFormat="1" ht="15.2" customHeight="1">
      <c r="A117" s="31"/>
      <c r="B117" s="32"/>
      <c r="C117" s="26" t="s">
        <v>23</v>
      </c>
      <c r="D117" s="33"/>
      <c r="E117" s="33"/>
      <c r="F117" s="24" t="str">
        <f>E17</f>
        <v xml:space="preserve"> </v>
      </c>
      <c r="G117" s="33"/>
      <c r="H117" s="33"/>
      <c r="I117" s="26" t="s">
        <v>29</v>
      </c>
      <c r="J117" s="29" t="str">
        <f>E23</f>
        <v xml:space="preserve"> </v>
      </c>
      <c r="K117" s="33"/>
      <c r="L117" s="48"/>
      <c r="S117" s="31"/>
      <c r="T117" s="31"/>
      <c r="U117" s="31"/>
      <c r="V117" s="31"/>
      <c r="W117" s="31"/>
      <c r="X117" s="31"/>
      <c r="Y117" s="31"/>
      <c r="Z117" s="31"/>
      <c r="AA117" s="31"/>
      <c r="AB117" s="31"/>
      <c r="AC117" s="31"/>
      <c r="AD117" s="31"/>
      <c r="AE117" s="31"/>
    </row>
    <row r="118" spans="1:65" s="2" customFormat="1" ht="15.2" customHeight="1">
      <c r="A118" s="31"/>
      <c r="B118" s="32"/>
      <c r="C118" s="26" t="s">
        <v>27</v>
      </c>
      <c r="D118" s="33"/>
      <c r="E118" s="33"/>
      <c r="F118" s="24" t="str">
        <f>IF(E20="","",E20)</f>
        <v>Vyplň údaj</v>
      </c>
      <c r="G118" s="33"/>
      <c r="H118" s="33"/>
      <c r="I118" s="26" t="s">
        <v>31</v>
      </c>
      <c r="J118" s="29" t="str">
        <f>E26</f>
        <v xml:space="preserve"> </v>
      </c>
      <c r="K118" s="33"/>
      <c r="L118" s="48"/>
      <c r="S118" s="31"/>
      <c r="T118" s="31"/>
      <c r="U118" s="31"/>
      <c r="V118" s="31"/>
      <c r="W118" s="31"/>
      <c r="X118" s="31"/>
      <c r="Y118" s="31"/>
      <c r="Z118" s="31"/>
      <c r="AA118" s="31"/>
      <c r="AB118" s="31"/>
      <c r="AC118" s="31"/>
      <c r="AD118" s="31"/>
      <c r="AE118" s="31"/>
    </row>
    <row r="119" spans="1:65" s="2" customFormat="1" ht="10.35" customHeight="1">
      <c r="A119" s="31"/>
      <c r="B119" s="32"/>
      <c r="C119" s="33"/>
      <c r="D119" s="33"/>
      <c r="E119" s="33"/>
      <c r="F119" s="33"/>
      <c r="G119" s="33"/>
      <c r="H119" s="33"/>
      <c r="I119" s="33"/>
      <c r="J119" s="33"/>
      <c r="K119" s="33"/>
      <c r="L119" s="48"/>
      <c r="S119" s="31"/>
      <c r="T119" s="31"/>
      <c r="U119" s="31"/>
      <c r="V119" s="31"/>
      <c r="W119" s="31"/>
      <c r="X119" s="31"/>
      <c r="Y119" s="31"/>
      <c r="Z119" s="31"/>
      <c r="AA119" s="31"/>
      <c r="AB119" s="31"/>
      <c r="AC119" s="31"/>
      <c r="AD119" s="31"/>
      <c r="AE119" s="31"/>
    </row>
    <row r="120" spans="1:65" s="10" customFormat="1" ht="29.25" customHeight="1">
      <c r="A120" s="156"/>
      <c r="B120" s="157"/>
      <c r="C120" s="158" t="s">
        <v>167</v>
      </c>
      <c r="D120" s="159" t="s">
        <v>58</v>
      </c>
      <c r="E120" s="159" t="s">
        <v>54</v>
      </c>
      <c r="F120" s="159" t="s">
        <v>55</v>
      </c>
      <c r="G120" s="159" t="s">
        <v>168</v>
      </c>
      <c r="H120" s="159" t="s">
        <v>169</v>
      </c>
      <c r="I120" s="159" t="s">
        <v>170</v>
      </c>
      <c r="J120" s="159" t="s">
        <v>162</v>
      </c>
      <c r="K120" s="160" t="s">
        <v>171</v>
      </c>
      <c r="L120" s="161"/>
      <c r="M120" s="72" t="s">
        <v>1</v>
      </c>
      <c r="N120" s="73" t="s">
        <v>37</v>
      </c>
      <c r="O120" s="73" t="s">
        <v>172</v>
      </c>
      <c r="P120" s="73" t="s">
        <v>173</v>
      </c>
      <c r="Q120" s="73" t="s">
        <v>174</v>
      </c>
      <c r="R120" s="73" t="s">
        <v>175</v>
      </c>
      <c r="S120" s="73" t="s">
        <v>176</v>
      </c>
      <c r="T120" s="74" t="s">
        <v>177</v>
      </c>
      <c r="U120" s="156"/>
      <c r="V120" s="156"/>
      <c r="W120" s="156"/>
      <c r="X120" s="156"/>
      <c r="Y120" s="156"/>
      <c r="Z120" s="156"/>
      <c r="AA120" s="156"/>
      <c r="AB120" s="156"/>
      <c r="AC120" s="156"/>
      <c r="AD120" s="156"/>
      <c r="AE120" s="156"/>
    </row>
    <row r="121" spans="1:65" s="2" customFormat="1" ht="22.9" customHeight="1">
      <c r="A121" s="31"/>
      <c r="B121" s="32"/>
      <c r="C121" s="79" t="s">
        <v>178</v>
      </c>
      <c r="D121" s="33"/>
      <c r="E121" s="33"/>
      <c r="F121" s="33"/>
      <c r="G121" s="33"/>
      <c r="H121" s="33"/>
      <c r="I121" s="33"/>
      <c r="J121" s="162">
        <f>BK121</f>
        <v>0</v>
      </c>
      <c r="K121" s="33"/>
      <c r="L121" s="36"/>
      <c r="M121" s="75"/>
      <c r="N121" s="163"/>
      <c r="O121" s="76"/>
      <c r="P121" s="164">
        <f>P122+SUM(P123:P140)</f>
        <v>0</v>
      </c>
      <c r="Q121" s="76"/>
      <c r="R121" s="164">
        <f>R122+SUM(R123:R140)</f>
        <v>0</v>
      </c>
      <c r="S121" s="76"/>
      <c r="T121" s="165">
        <f>T122+SUM(T123:T140)</f>
        <v>0</v>
      </c>
      <c r="U121" s="31"/>
      <c r="V121" s="31"/>
      <c r="W121" s="31"/>
      <c r="X121" s="31"/>
      <c r="Y121" s="31"/>
      <c r="Z121" s="31"/>
      <c r="AA121" s="31"/>
      <c r="AB121" s="31"/>
      <c r="AC121" s="31"/>
      <c r="AD121" s="31"/>
      <c r="AE121" s="31"/>
      <c r="AT121" s="14" t="s">
        <v>72</v>
      </c>
      <c r="AU121" s="14" t="s">
        <v>164</v>
      </c>
      <c r="BK121" s="166">
        <f>BK122+SUM(BK123:BK140)</f>
        <v>0</v>
      </c>
    </row>
    <row r="122" spans="1:65" s="2" customFormat="1" ht="48">
      <c r="A122" s="31"/>
      <c r="B122" s="32"/>
      <c r="C122" s="167" t="s">
        <v>80</v>
      </c>
      <c r="D122" s="167" t="s">
        <v>179</v>
      </c>
      <c r="E122" s="168" t="s">
        <v>1843</v>
      </c>
      <c r="F122" s="169" t="s">
        <v>1844</v>
      </c>
      <c r="G122" s="170" t="s">
        <v>182</v>
      </c>
      <c r="H122" s="171">
        <v>12</v>
      </c>
      <c r="I122" s="172"/>
      <c r="J122" s="173">
        <f>ROUND(I122*H122,2)</f>
        <v>0</v>
      </c>
      <c r="K122" s="169" t="s">
        <v>1</v>
      </c>
      <c r="L122" s="174"/>
      <c r="M122" s="175" t="s">
        <v>1</v>
      </c>
      <c r="N122" s="176" t="s">
        <v>38</v>
      </c>
      <c r="O122" s="68"/>
      <c r="P122" s="177">
        <f>O122*H122</f>
        <v>0</v>
      </c>
      <c r="Q122" s="177">
        <v>0</v>
      </c>
      <c r="R122" s="177">
        <f>Q122*H122</f>
        <v>0</v>
      </c>
      <c r="S122" s="177">
        <v>0</v>
      </c>
      <c r="T122" s="178">
        <f>S122*H122</f>
        <v>0</v>
      </c>
      <c r="U122" s="31"/>
      <c r="V122" s="31"/>
      <c r="W122" s="31"/>
      <c r="X122" s="31"/>
      <c r="Y122" s="31"/>
      <c r="Z122" s="31"/>
      <c r="AA122" s="31"/>
      <c r="AB122" s="31"/>
      <c r="AC122" s="31"/>
      <c r="AD122" s="31"/>
      <c r="AE122" s="31"/>
      <c r="AR122" s="179" t="s">
        <v>184</v>
      </c>
      <c r="AT122" s="179" t="s">
        <v>179</v>
      </c>
      <c r="AU122" s="179" t="s">
        <v>73</v>
      </c>
      <c r="AY122" s="14" t="s">
        <v>185</v>
      </c>
      <c r="BE122" s="180">
        <f>IF(N122="základní",J122,0)</f>
        <v>0</v>
      </c>
      <c r="BF122" s="180">
        <f>IF(N122="snížená",J122,0)</f>
        <v>0</v>
      </c>
      <c r="BG122" s="180">
        <f>IF(N122="zákl. přenesená",J122,0)</f>
        <v>0</v>
      </c>
      <c r="BH122" s="180">
        <f>IF(N122="sníž. přenesená",J122,0)</f>
        <v>0</v>
      </c>
      <c r="BI122" s="180">
        <f>IF(N122="nulová",J122,0)</f>
        <v>0</v>
      </c>
      <c r="BJ122" s="14" t="s">
        <v>80</v>
      </c>
      <c r="BK122" s="180">
        <f>ROUND(I122*H122,2)</f>
        <v>0</v>
      </c>
      <c r="BL122" s="14" t="s">
        <v>186</v>
      </c>
      <c r="BM122" s="179" t="s">
        <v>1845</v>
      </c>
    </row>
    <row r="123" spans="1:65" s="2" customFormat="1" ht="29.25">
      <c r="A123" s="31"/>
      <c r="B123" s="32"/>
      <c r="C123" s="33"/>
      <c r="D123" s="181" t="s">
        <v>188</v>
      </c>
      <c r="E123" s="33"/>
      <c r="F123" s="182" t="s">
        <v>1844</v>
      </c>
      <c r="G123" s="33"/>
      <c r="H123" s="33"/>
      <c r="I123" s="183"/>
      <c r="J123" s="33"/>
      <c r="K123" s="33"/>
      <c r="L123" s="36"/>
      <c r="M123" s="184"/>
      <c r="N123" s="185"/>
      <c r="O123" s="68"/>
      <c r="P123" s="68"/>
      <c r="Q123" s="68"/>
      <c r="R123" s="68"/>
      <c r="S123" s="68"/>
      <c r="T123" s="69"/>
      <c r="U123" s="31"/>
      <c r="V123" s="31"/>
      <c r="W123" s="31"/>
      <c r="X123" s="31"/>
      <c r="Y123" s="31"/>
      <c r="Z123" s="31"/>
      <c r="AA123" s="31"/>
      <c r="AB123" s="31"/>
      <c r="AC123" s="31"/>
      <c r="AD123" s="31"/>
      <c r="AE123" s="31"/>
      <c r="AT123" s="14" t="s">
        <v>188</v>
      </c>
      <c r="AU123" s="14" t="s">
        <v>73</v>
      </c>
    </row>
    <row r="124" spans="1:65" s="2" customFormat="1" ht="24">
      <c r="A124" s="31"/>
      <c r="B124" s="32"/>
      <c r="C124" s="167" t="s">
        <v>82</v>
      </c>
      <c r="D124" s="167" t="s">
        <v>179</v>
      </c>
      <c r="E124" s="168" t="s">
        <v>1846</v>
      </c>
      <c r="F124" s="169" t="s">
        <v>1847</v>
      </c>
      <c r="G124" s="170" t="s">
        <v>305</v>
      </c>
      <c r="H124" s="171">
        <v>500</v>
      </c>
      <c r="I124" s="172"/>
      <c r="J124" s="173">
        <f>ROUND(I124*H124,2)</f>
        <v>0</v>
      </c>
      <c r="K124" s="169" t="s">
        <v>1</v>
      </c>
      <c r="L124" s="174"/>
      <c r="M124" s="175" t="s">
        <v>1</v>
      </c>
      <c r="N124" s="176" t="s">
        <v>38</v>
      </c>
      <c r="O124" s="68"/>
      <c r="P124" s="177">
        <f>O124*H124</f>
        <v>0</v>
      </c>
      <c r="Q124" s="177">
        <v>0</v>
      </c>
      <c r="R124" s="177">
        <f>Q124*H124</f>
        <v>0</v>
      </c>
      <c r="S124" s="177">
        <v>0</v>
      </c>
      <c r="T124" s="178">
        <f>S124*H124</f>
        <v>0</v>
      </c>
      <c r="U124" s="31"/>
      <c r="V124" s="31"/>
      <c r="W124" s="31"/>
      <c r="X124" s="31"/>
      <c r="Y124" s="31"/>
      <c r="Z124" s="31"/>
      <c r="AA124" s="31"/>
      <c r="AB124" s="31"/>
      <c r="AC124" s="31"/>
      <c r="AD124" s="31"/>
      <c r="AE124" s="31"/>
      <c r="AR124" s="179" t="s">
        <v>184</v>
      </c>
      <c r="AT124" s="179" t="s">
        <v>179</v>
      </c>
      <c r="AU124" s="179" t="s">
        <v>73</v>
      </c>
      <c r="AY124" s="14" t="s">
        <v>185</v>
      </c>
      <c r="BE124" s="180">
        <f>IF(N124="základní",J124,0)</f>
        <v>0</v>
      </c>
      <c r="BF124" s="180">
        <f>IF(N124="snížená",J124,0)</f>
        <v>0</v>
      </c>
      <c r="BG124" s="180">
        <f>IF(N124="zákl. přenesená",J124,0)</f>
        <v>0</v>
      </c>
      <c r="BH124" s="180">
        <f>IF(N124="sníž. přenesená",J124,0)</f>
        <v>0</v>
      </c>
      <c r="BI124" s="180">
        <f>IF(N124="nulová",J124,0)</f>
        <v>0</v>
      </c>
      <c r="BJ124" s="14" t="s">
        <v>80</v>
      </c>
      <c r="BK124" s="180">
        <f>ROUND(I124*H124,2)</f>
        <v>0</v>
      </c>
      <c r="BL124" s="14" t="s">
        <v>186</v>
      </c>
      <c r="BM124" s="179" t="s">
        <v>1848</v>
      </c>
    </row>
    <row r="125" spans="1:65" s="2" customFormat="1" ht="19.5">
      <c r="A125" s="31"/>
      <c r="B125" s="32"/>
      <c r="C125" s="33"/>
      <c r="D125" s="181" t="s">
        <v>188</v>
      </c>
      <c r="E125" s="33"/>
      <c r="F125" s="182" t="s">
        <v>1847</v>
      </c>
      <c r="G125" s="33"/>
      <c r="H125" s="33"/>
      <c r="I125" s="183"/>
      <c r="J125" s="33"/>
      <c r="K125" s="33"/>
      <c r="L125" s="36"/>
      <c r="M125" s="184"/>
      <c r="N125" s="185"/>
      <c r="O125" s="68"/>
      <c r="P125" s="68"/>
      <c r="Q125" s="68"/>
      <c r="R125" s="68"/>
      <c r="S125" s="68"/>
      <c r="T125" s="69"/>
      <c r="U125" s="31"/>
      <c r="V125" s="31"/>
      <c r="W125" s="31"/>
      <c r="X125" s="31"/>
      <c r="Y125" s="31"/>
      <c r="Z125" s="31"/>
      <c r="AA125" s="31"/>
      <c r="AB125" s="31"/>
      <c r="AC125" s="31"/>
      <c r="AD125" s="31"/>
      <c r="AE125" s="31"/>
      <c r="AT125" s="14" t="s">
        <v>188</v>
      </c>
      <c r="AU125" s="14" t="s">
        <v>73</v>
      </c>
    </row>
    <row r="126" spans="1:65" s="2" customFormat="1" ht="24">
      <c r="A126" s="31"/>
      <c r="B126" s="32"/>
      <c r="C126" s="167" t="s">
        <v>192</v>
      </c>
      <c r="D126" s="167" t="s">
        <v>179</v>
      </c>
      <c r="E126" s="168" t="s">
        <v>1849</v>
      </c>
      <c r="F126" s="169" t="s">
        <v>1850</v>
      </c>
      <c r="G126" s="170" t="s">
        <v>305</v>
      </c>
      <c r="H126" s="171">
        <v>400</v>
      </c>
      <c r="I126" s="172"/>
      <c r="J126" s="173">
        <f>ROUND(I126*H126,2)</f>
        <v>0</v>
      </c>
      <c r="K126" s="169" t="s">
        <v>1</v>
      </c>
      <c r="L126" s="174"/>
      <c r="M126" s="175" t="s">
        <v>1</v>
      </c>
      <c r="N126" s="176" t="s">
        <v>38</v>
      </c>
      <c r="O126" s="68"/>
      <c r="P126" s="177">
        <f>O126*H126</f>
        <v>0</v>
      </c>
      <c r="Q126" s="177">
        <v>0</v>
      </c>
      <c r="R126" s="177">
        <f>Q126*H126</f>
        <v>0</v>
      </c>
      <c r="S126" s="177">
        <v>0</v>
      </c>
      <c r="T126" s="178">
        <f>S126*H126</f>
        <v>0</v>
      </c>
      <c r="U126" s="31"/>
      <c r="V126" s="31"/>
      <c r="W126" s="31"/>
      <c r="X126" s="31"/>
      <c r="Y126" s="31"/>
      <c r="Z126" s="31"/>
      <c r="AA126" s="31"/>
      <c r="AB126" s="31"/>
      <c r="AC126" s="31"/>
      <c r="AD126" s="31"/>
      <c r="AE126" s="31"/>
      <c r="AR126" s="179" t="s">
        <v>184</v>
      </c>
      <c r="AT126" s="179" t="s">
        <v>179</v>
      </c>
      <c r="AU126" s="179" t="s">
        <v>73</v>
      </c>
      <c r="AY126" s="14" t="s">
        <v>185</v>
      </c>
      <c r="BE126" s="180">
        <f>IF(N126="základní",J126,0)</f>
        <v>0</v>
      </c>
      <c r="BF126" s="180">
        <f>IF(N126="snížená",J126,0)</f>
        <v>0</v>
      </c>
      <c r="BG126" s="180">
        <f>IF(N126="zákl. přenesená",J126,0)</f>
        <v>0</v>
      </c>
      <c r="BH126" s="180">
        <f>IF(N126="sníž. přenesená",J126,0)</f>
        <v>0</v>
      </c>
      <c r="BI126" s="180">
        <f>IF(N126="nulová",J126,0)</f>
        <v>0</v>
      </c>
      <c r="BJ126" s="14" t="s">
        <v>80</v>
      </c>
      <c r="BK126" s="180">
        <f>ROUND(I126*H126,2)</f>
        <v>0</v>
      </c>
      <c r="BL126" s="14" t="s">
        <v>186</v>
      </c>
      <c r="BM126" s="179" t="s">
        <v>1851</v>
      </c>
    </row>
    <row r="127" spans="1:65" s="2" customFormat="1" ht="19.5">
      <c r="A127" s="31"/>
      <c r="B127" s="32"/>
      <c r="C127" s="33"/>
      <c r="D127" s="181" t="s">
        <v>188</v>
      </c>
      <c r="E127" s="33"/>
      <c r="F127" s="182" t="s">
        <v>1850</v>
      </c>
      <c r="G127" s="33"/>
      <c r="H127" s="33"/>
      <c r="I127" s="183"/>
      <c r="J127" s="33"/>
      <c r="K127" s="33"/>
      <c r="L127" s="36"/>
      <c r="M127" s="184"/>
      <c r="N127" s="185"/>
      <c r="O127" s="68"/>
      <c r="P127" s="68"/>
      <c r="Q127" s="68"/>
      <c r="R127" s="68"/>
      <c r="S127" s="68"/>
      <c r="T127" s="69"/>
      <c r="U127" s="31"/>
      <c r="V127" s="31"/>
      <c r="W127" s="31"/>
      <c r="X127" s="31"/>
      <c r="Y127" s="31"/>
      <c r="Z127" s="31"/>
      <c r="AA127" s="31"/>
      <c r="AB127" s="31"/>
      <c r="AC127" s="31"/>
      <c r="AD127" s="31"/>
      <c r="AE127" s="31"/>
      <c r="AT127" s="14" t="s">
        <v>188</v>
      </c>
      <c r="AU127" s="14" t="s">
        <v>73</v>
      </c>
    </row>
    <row r="128" spans="1:65" s="2" customFormat="1" ht="36">
      <c r="A128" s="31"/>
      <c r="B128" s="32"/>
      <c r="C128" s="167" t="s">
        <v>186</v>
      </c>
      <c r="D128" s="167" t="s">
        <v>179</v>
      </c>
      <c r="E128" s="168" t="s">
        <v>1852</v>
      </c>
      <c r="F128" s="169" t="s">
        <v>1853</v>
      </c>
      <c r="G128" s="170" t="s">
        <v>182</v>
      </c>
      <c r="H128" s="171">
        <v>30</v>
      </c>
      <c r="I128" s="172"/>
      <c r="J128" s="173">
        <f>ROUND(I128*H128,2)</f>
        <v>0</v>
      </c>
      <c r="K128" s="169" t="s">
        <v>1</v>
      </c>
      <c r="L128" s="174"/>
      <c r="M128" s="175" t="s">
        <v>1</v>
      </c>
      <c r="N128" s="176" t="s">
        <v>38</v>
      </c>
      <c r="O128" s="68"/>
      <c r="P128" s="177">
        <f>O128*H128</f>
        <v>0</v>
      </c>
      <c r="Q128" s="177">
        <v>0</v>
      </c>
      <c r="R128" s="177">
        <f>Q128*H128</f>
        <v>0</v>
      </c>
      <c r="S128" s="177">
        <v>0</v>
      </c>
      <c r="T128" s="178">
        <f>S128*H128</f>
        <v>0</v>
      </c>
      <c r="U128" s="31"/>
      <c r="V128" s="31"/>
      <c r="W128" s="31"/>
      <c r="X128" s="31"/>
      <c r="Y128" s="31"/>
      <c r="Z128" s="31"/>
      <c r="AA128" s="31"/>
      <c r="AB128" s="31"/>
      <c r="AC128" s="31"/>
      <c r="AD128" s="31"/>
      <c r="AE128" s="31"/>
      <c r="AR128" s="179" t="s">
        <v>1197</v>
      </c>
      <c r="AT128" s="179" t="s">
        <v>179</v>
      </c>
      <c r="AU128" s="179" t="s">
        <v>73</v>
      </c>
      <c r="AY128" s="14" t="s">
        <v>185</v>
      </c>
      <c r="BE128" s="180">
        <f>IF(N128="základní",J128,0)</f>
        <v>0</v>
      </c>
      <c r="BF128" s="180">
        <f>IF(N128="snížená",J128,0)</f>
        <v>0</v>
      </c>
      <c r="BG128" s="180">
        <f>IF(N128="zákl. přenesená",J128,0)</f>
        <v>0</v>
      </c>
      <c r="BH128" s="180">
        <f>IF(N128="sníž. přenesená",J128,0)</f>
        <v>0</v>
      </c>
      <c r="BI128" s="180">
        <f>IF(N128="nulová",J128,0)</f>
        <v>0</v>
      </c>
      <c r="BJ128" s="14" t="s">
        <v>80</v>
      </c>
      <c r="BK128" s="180">
        <f>ROUND(I128*H128,2)</f>
        <v>0</v>
      </c>
      <c r="BL128" s="14" t="s">
        <v>453</v>
      </c>
      <c r="BM128" s="179" t="s">
        <v>1854</v>
      </c>
    </row>
    <row r="129" spans="1:65" s="2" customFormat="1" ht="19.5">
      <c r="A129" s="31"/>
      <c r="B129" s="32"/>
      <c r="C129" s="33"/>
      <c r="D129" s="181" t="s">
        <v>188</v>
      </c>
      <c r="E129" s="33"/>
      <c r="F129" s="182" t="s">
        <v>1853</v>
      </c>
      <c r="G129" s="33"/>
      <c r="H129" s="33"/>
      <c r="I129" s="183"/>
      <c r="J129" s="33"/>
      <c r="K129" s="33"/>
      <c r="L129" s="36"/>
      <c r="M129" s="184"/>
      <c r="N129" s="185"/>
      <c r="O129" s="68"/>
      <c r="P129" s="68"/>
      <c r="Q129" s="68"/>
      <c r="R129" s="68"/>
      <c r="S129" s="68"/>
      <c r="T129" s="69"/>
      <c r="U129" s="31"/>
      <c r="V129" s="31"/>
      <c r="W129" s="31"/>
      <c r="X129" s="31"/>
      <c r="Y129" s="31"/>
      <c r="Z129" s="31"/>
      <c r="AA129" s="31"/>
      <c r="AB129" s="31"/>
      <c r="AC129" s="31"/>
      <c r="AD129" s="31"/>
      <c r="AE129" s="31"/>
      <c r="AT129" s="14" t="s">
        <v>188</v>
      </c>
      <c r="AU129" s="14" t="s">
        <v>73</v>
      </c>
    </row>
    <row r="130" spans="1:65" s="2" customFormat="1" ht="36">
      <c r="A130" s="31"/>
      <c r="B130" s="32"/>
      <c r="C130" s="167" t="s">
        <v>199</v>
      </c>
      <c r="D130" s="167" t="s">
        <v>179</v>
      </c>
      <c r="E130" s="168" t="s">
        <v>1855</v>
      </c>
      <c r="F130" s="169" t="s">
        <v>1856</v>
      </c>
      <c r="G130" s="170" t="s">
        <v>182</v>
      </c>
      <c r="H130" s="171">
        <v>6</v>
      </c>
      <c r="I130" s="172"/>
      <c r="J130" s="173">
        <f>ROUND(I130*H130,2)</f>
        <v>0</v>
      </c>
      <c r="K130" s="169" t="s">
        <v>1</v>
      </c>
      <c r="L130" s="174"/>
      <c r="M130" s="175" t="s">
        <v>1</v>
      </c>
      <c r="N130" s="176" t="s">
        <v>38</v>
      </c>
      <c r="O130" s="68"/>
      <c r="P130" s="177">
        <f>O130*H130</f>
        <v>0</v>
      </c>
      <c r="Q130" s="177">
        <v>0</v>
      </c>
      <c r="R130" s="177">
        <f>Q130*H130</f>
        <v>0</v>
      </c>
      <c r="S130" s="177">
        <v>0</v>
      </c>
      <c r="T130" s="178">
        <f>S130*H130</f>
        <v>0</v>
      </c>
      <c r="U130" s="31"/>
      <c r="V130" s="31"/>
      <c r="W130" s="31"/>
      <c r="X130" s="31"/>
      <c r="Y130" s="31"/>
      <c r="Z130" s="31"/>
      <c r="AA130" s="31"/>
      <c r="AB130" s="31"/>
      <c r="AC130" s="31"/>
      <c r="AD130" s="31"/>
      <c r="AE130" s="31"/>
      <c r="AR130" s="179" t="s">
        <v>1197</v>
      </c>
      <c r="AT130" s="179" t="s">
        <v>179</v>
      </c>
      <c r="AU130" s="179" t="s">
        <v>73</v>
      </c>
      <c r="AY130" s="14" t="s">
        <v>185</v>
      </c>
      <c r="BE130" s="180">
        <f>IF(N130="základní",J130,0)</f>
        <v>0</v>
      </c>
      <c r="BF130" s="180">
        <f>IF(N130="snížená",J130,0)</f>
        <v>0</v>
      </c>
      <c r="BG130" s="180">
        <f>IF(N130="zákl. přenesená",J130,0)</f>
        <v>0</v>
      </c>
      <c r="BH130" s="180">
        <f>IF(N130="sníž. přenesená",J130,0)</f>
        <v>0</v>
      </c>
      <c r="BI130" s="180">
        <f>IF(N130="nulová",J130,0)</f>
        <v>0</v>
      </c>
      <c r="BJ130" s="14" t="s">
        <v>80</v>
      </c>
      <c r="BK130" s="180">
        <f>ROUND(I130*H130,2)</f>
        <v>0</v>
      </c>
      <c r="BL130" s="14" t="s">
        <v>453</v>
      </c>
      <c r="BM130" s="179" t="s">
        <v>1857</v>
      </c>
    </row>
    <row r="131" spans="1:65" s="2" customFormat="1" ht="19.5">
      <c r="A131" s="31"/>
      <c r="B131" s="32"/>
      <c r="C131" s="33"/>
      <c r="D131" s="181" t="s">
        <v>188</v>
      </c>
      <c r="E131" s="33"/>
      <c r="F131" s="182" t="s">
        <v>1856</v>
      </c>
      <c r="G131" s="33"/>
      <c r="H131" s="33"/>
      <c r="I131" s="183"/>
      <c r="J131" s="33"/>
      <c r="K131" s="33"/>
      <c r="L131" s="36"/>
      <c r="M131" s="184"/>
      <c r="N131" s="185"/>
      <c r="O131" s="68"/>
      <c r="P131" s="68"/>
      <c r="Q131" s="68"/>
      <c r="R131" s="68"/>
      <c r="S131" s="68"/>
      <c r="T131" s="69"/>
      <c r="U131" s="31"/>
      <c r="V131" s="31"/>
      <c r="W131" s="31"/>
      <c r="X131" s="31"/>
      <c r="Y131" s="31"/>
      <c r="Z131" s="31"/>
      <c r="AA131" s="31"/>
      <c r="AB131" s="31"/>
      <c r="AC131" s="31"/>
      <c r="AD131" s="31"/>
      <c r="AE131" s="31"/>
      <c r="AT131" s="14" t="s">
        <v>188</v>
      </c>
      <c r="AU131" s="14" t="s">
        <v>73</v>
      </c>
    </row>
    <row r="132" spans="1:65" s="2" customFormat="1" ht="36">
      <c r="A132" s="31"/>
      <c r="B132" s="32"/>
      <c r="C132" s="167" t="s">
        <v>203</v>
      </c>
      <c r="D132" s="167" t="s">
        <v>179</v>
      </c>
      <c r="E132" s="168" t="s">
        <v>1858</v>
      </c>
      <c r="F132" s="169" t="s">
        <v>1859</v>
      </c>
      <c r="G132" s="170" t="s">
        <v>182</v>
      </c>
      <c r="H132" s="171">
        <v>3</v>
      </c>
      <c r="I132" s="172"/>
      <c r="J132" s="173">
        <f>ROUND(I132*H132,2)</f>
        <v>0</v>
      </c>
      <c r="K132" s="169" t="s">
        <v>1</v>
      </c>
      <c r="L132" s="174"/>
      <c r="M132" s="175" t="s">
        <v>1</v>
      </c>
      <c r="N132" s="176" t="s">
        <v>38</v>
      </c>
      <c r="O132" s="68"/>
      <c r="P132" s="177">
        <f>O132*H132</f>
        <v>0</v>
      </c>
      <c r="Q132" s="177">
        <v>0</v>
      </c>
      <c r="R132" s="177">
        <f>Q132*H132</f>
        <v>0</v>
      </c>
      <c r="S132" s="177">
        <v>0</v>
      </c>
      <c r="T132" s="178">
        <f>S132*H132</f>
        <v>0</v>
      </c>
      <c r="U132" s="31"/>
      <c r="V132" s="31"/>
      <c r="W132" s="31"/>
      <c r="X132" s="31"/>
      <c r="Y132" s="31"/>
      <c r="Z132" s="31"/>
      <c r="AA132" s="31"/>
      <c r="AB132" s="31"/>
      <c r="AC132" s="31"/>
      <c r="AD132" s="31"/>
      <c r="AE132" s="31"/>
      <c r="AR132" s="179" t="s">
        <v>1197</v>
      </c>
      <c r="AT132" s="179" t="s">
        <v>179</v>
      </c>
      <c r="AU132" s="179" t="s">
        <v>73</v>
      </c>
      <c r="AY132" s="14" t="s">
        <v>185</v>
      </c>
      <c r="BE132" s="180">
        <f>IF(N132="základní",J132,0)</f>
        <v>0</v>
      </c>
      <c r="BF132" s="180">
        <f>IF(N132="snížená",J132,0)</f>
        <v>0</v>
      </c>
      <c r="BG132" s="180">
        <f>IF(N132="zákl. přenesená",J132,0)</f>
        <v>0</v>
      </c>
      <c r="BH132" s="180">
        <f>IF(N132="sníž. přenesená",J132,0)</f>
        <v>0</v>
      </c>
      <c r="BI132" s="180">
        <f>IF(N132="nulová",J132,0)</f>
        <v>0</v>
      </c>
      <c r="BJ132" s="14" t="s">
        <v>80</v>
      </c>
      <c r="BK132" s="180">
        <f>ROUND(I132*H132,2)</f>
        <v>0</v>
      </c>
      <c r="BL132" s="14" t="s">
        <v>453</v>
      </c>
      <c r="BM132" s="179" t="s">
        <v>1860</v>
      </c>
    </row>
    <row r="133" spans="1:65" s="2" customFormat="1" ht="19.5">
      <c r="A133" s="31"/>
      <c r="B133" s="32"/>
      <c r="C133" s="33"/>
      <c r="D133" s="181" t="s">
        <v>188</v>
      </c>
      <c r="E133" s="33"/>
      <c r="F133" s="182" t="s">
        <v>1859</v>
      </c>
      <c r="G133" s="33"/>
      <c r="H133" s="33"/>
      <c r="I133" s="183"/>
      <c r="J133" s="33"/>
      <c r="K133" s="33"/>
      <c r="L133" s="36"/>
      <c r="M133" s="184"/>
      <c r="N133" s="185"/>
      <c r="O133" s="68"/>
      <c r="P133" s="68"/>
      <c r="Q133" s="68"/>
      <c r="R133" s="68"/>
      <c r="S133" s="68"/>
      <c r="T133" s="69"/>
      <c r="U133" s="31"/>
      <c r="V133" s="31"/>
      <c r="W133" s="31"/>
      <c r="X133" s="31"/>
      <c r="Y133" s="31"/>
      <c r="Z133" s="31"/>
      <c r="AA133" s="31"/>
      <c r="AB133" s="31"/>
      <c r="AC133" s="31"/>
      <c r="AD133" s="31"/>
      <c r="AE133" s="31"/>
      <c r="AT133" s="14" t="s">
        <v>188</v>
      </c>
      <c r="AU133" s="14" t="s">
        <v>73</v>
      </c>
    </row>
    <row r="134" spans="1:65" s="2" customFormat="1" ht="16.5" customHeight="1">
      <c r="A134" s="31"/>
      <c r="B134" s="32"/>
      <c r="C134" s="167" t="s">
        <v>207</v>
      </c>
      <c r="D134" s="167" t="s">
        <v>179</v>
      </c>
      <c r="E134" s="168" t="s">
        <v>1861</v>
      </c>
      <c r="F134" s="169" t="s">
        <v>1862</v>
      </c>
      <c r="G134" s="170" t="s">
        <v>305</v>
      </c>
      <c r="H134" s="171">
        <v>30</v>
      </c>
      <c r="I134" s="172"/>
      <c r="J134" s="173">
        <f>ROUND(I134*H134,2)</f>
        <v>0</v>
      </c>
      <c r="K134" s="169" t="s">
        <v>1</v>
      </c>
      <c r="L134" s="174"/>
      <c r="M134" s="175" t="s">
        <v>1</v>
      </c>
      <c r="N134" s="176" t="s">
        <v>38</v>
      </c>
      <c r="O134" s="68"/>
      <c r="P134" s="177">
        <f>O134*H134</f>
        <v>0</v>
      </c>
      <c r="Q134" s="177">
        <v>0</v>
      </c>
      <c r="R134" s="177">
        <f>Q134*H134</f>
        <v>0</v>
      </c>
      <c r="S134" s="177">
        <v>0</v>
      </c>
      <c r="T134" s="178">
        <f>S134*H134</f>
        <v>0</v>
      </c>
      <c r="U134" s="31"/>
      <c r="V134" s="31"/>
      <c r="W134" s="31"/>
      <c r="X134" s="31"/>
      <c r="Y134" s="31"/>
      <c r="Z134" s="31"/>
      <c r="AA134" s="31"/>
      <c r="AB134" s="31"/>
      <c r="AC134" s="31"/>
      <c r="AD134" s="31"/>
      <c r="AE134" s="31"/>
      <c r="AR134" s="179" t="s">
        <v>268</v>
      </c>
      <c r="AT134" s="179" t="s">
        <v>179</v>
      </c>
      <c r="AU134" s="179" t="s">
        <v>73</v>
      </c>
      <c r="AY134" s="14" t="s">
        <v>185</v>
      </c>
      <c r="BE134" s="180">
        <f>IF(N134="základní",J134,0)</f>
        <v>0</v>
      </c>
      <c r="BF134" s="180">
        <f>IF(N134="snížená",J134,0)</f>
        <v>0</v>
      </c>
      <c r="BG134" s="180">
        <f>IF(N134="zákl. přenesená",J134,0)</f>
        <v>0</v>
      </c>
      <c r="BH134" s="180">
        <f>IF(N134="sníž. přenesená",J134,0)</f>
        <v>0</v>
      </c>
      <c r="BI134" s="180">
        <f>IF(N134="nulová",J134,0)</f>
        <v>0</v>
      </c>
      <c r="BJ134" s="14" t="s">
        <v>80</v>
      </c>
      <c r="BK134" s="180">
        <f>ROUND(I134*H134,2)</f>
        <v>0</v>
      </c>
      <c r="BL134" s="14" t="s">
        <v>268</v>
      </c>
      <c r="BM134" s="179" t="s">
        <v>1863</v>
      </c>
    </row>
    <row r="135" spans="1:65" s="2" customFormat="1" ht="11.25">
      <c r="A135" s="31"/>
      <c r="B135" s="32"/>
      <c r="C135" s="33"/>
      <c r="D135" s="181" t="s">
        <v>188</v>
      </c>
      <c r="E135" s="33"/>
      <c r="F135" s="182" t="s">
        <v>1862</v>
      </c>
      <c r="G135" s="33"/>
      <c r="H135" s="33"/>
      <c r="I135" s="183"/>
      <c r="J135" s="33"/>
      <c r="K135" s="33"/>
      <c r="L135" s="36"/>
      <c r="M135" s="184"/>
      <c r="N135" s="185"/>
      <c r="O135" s="68"/>
      <c r="P135" s="68"/>
      <c r="Q135" s="68"/>
      <c r="R135" s="68"/>
      <c r="S135" s="68"/>
      <c r="T135" s="69"/>
      <c r="U135" s="31"/>
      <c r="V135" s="31"/>
      <c r="W135" s="31"/>
      <c r="X135" s="31"/>
      <c r="Y135" s="31"/>
      <c r="Z135" s="31"/>
      <c r="AA135" s="31"/>
      <c r="AB135" s="31"/>
      <c r="AC135" s="31"/>
      <c r="AD135" s="31"/>
      <c r="AE135" s="31"/>
      <c r="AT135" s="14" t="s">
        <v>188</v>
      </c>
      <c r="AU135" s="14" t="s">
        <v>73</v>
      </c>
    </row>
    <row r="136" spans="1:65" s="2" customFormat="1" ht="33" customHeight="1">
      <c r="A136" s="31"/>
      <c r="B136" s="32"/>
      <c r="C136" s="167" t="s">
        <v>184</v>
      </c>
      <c r="D136" s="167" t="s">
        <v>179</v>
      </c>
      <c r="E136" s="168" t="s">
        <v>1864</v>
      </c>
      <c r="F136" s="169" t="s">
        <v>1865</v>
      </c>
      <c r="G136" s="170" t="s">
        <v>305</v>
      </c>
      <c r="H136" s="171">
        <v>400</v>
      </c>
      <c r="I136" s="172"/>
      <c r="J136" s="173">
        <f>ROUND(I136*H136,2)</f>
        <v>0</v>
      </c>
      <c r="K136" s="169" t="s">
        <v>1</v>
      </c>
      <c r="L136" s="174"/>
      <c r="M136" s="175" t="s">
        <v>1</v>
      </c>
      <c r="N136" s="176" t="s">
        <v>38</v>
      </c>
      <c r="O136" s="68"/>
      <c r="P136" s="177">
        <f>O136*H136</f>
        <v>0</v>
      </c>
      <c r="Q136" s="177">
        <v>0</v>
      </c>
      <c r="R136" s="177">
        <f>Q136*H136</f>
        <v>0</v>
      </c>
      <c r="S136" s="177">
        <v>0</v>
      </c>
      <c r="T136" s="178">
        <f>S136*H136</f>
        <v>0</v>
      </c>
      <c r="U136" s="31"/>
      <c r="V136" s="31"/>
      <c r="W136" s="31"/>
      <c r="X136" s="31"/>
      <c r="Y136" s="31"/>
      <c r="Z136" s="31"/>
      <c r="AA136" s="31"/>
      <c r="AB136" s="31"/>
      <c r="AC136" s="31"/>
      <c r="AD136" s="31"/>
      <c r="AE136" s="31"/>
      <c r="AR136" s="179" t="s">
        <v>184</v>
      </c>
      <c r="AT136" s="179" t="s">
        <v>179</v>
      </c>
      <c r="AU136" s="179" t="s">
        <v>73</v>
      </c>
      <c r="AY136" s="14" t="s">
        <v>185</v>
      </c>
      <c r="BE136" s="180">
        <f>IF(N136="základní",J136,0)</f>
        <v>0</v>
      </c>
      <c r="BF136" s="180">
        <f>IF(N136="snížená",J136,0)</f>
        <v>0</v>
      </c>
      <c r="BG136" s="180">
        <f>IF(N136="zákl. přenesená",J136,0)</f>
        <v>0</v>
      </c>
      <c r="BH136" s="180">
        <f>IF(N136="sníž. přenesená",J136,0)</f>
        <v>0</v>
      </c>
      <c r="BI136" s="180">
        <f>IF(N136="nulová",J136,0)</f>
        <v>0</v>
      </c>
      <c r="BJ136" s="14" t="s">
        <v>80</v>
      </c>
      <c r="BK136" s="180">
        <f>ROUND(I136*H136,2)</f>
        <v>0</v>
      </c>
      <c r="BL136" s="14" t="s">
        <v>186</v>
      </c>
      <c r="BM136" s="179" t="s">
        <v>1866</v>
      </c>
    </row>
    <row r="137" spans="1:65" s="2" customFormat="1" ht="19.5">
      <c r="A137" s="31"/>
      <c r="B137" s="32"/>
      <c r="C137" s="33"/>
      <c r="D137" s="181" t="s">
        <v>188</v>
      </c>
      <c r="E137" s="33"/>
      <c r="F137" s="182" t="s">
        <v>1865</v>
      </c>
      <c r="G137" s="33"/>
      <c r="H137" s="33"/>
      <c r="I137" s="183"/>
      <c r="J137" s="33"/>
      <c r="K137" s="33"/>
      <c r="L137" s="36"/>
      <c r="M137" s="184"/>
      <c r="N137" s="185"/>
      <c r="O137" s="68"/>
      <c r="P137" s="68"/>
      <c r="Q137" s="68"/>
      <c r="R137" s="68"/>
      <c r="S137" s="68"/>
      <c r="T137" s="69"/>
      <c r="U137" s="31"/>
      <c r="V137" s="31"/>
      <c r="W137" s="31"/>
      <c r="X137" s="31"/>
      <c r="Y137" s="31"/>
      <c r="Z137" s="31"/>
      <c r="AA137" s="31"/>
      <c r="AB137" s="31"/>
      <c r="AC137" s="31"/>
      <c r="AD137" s="31"/>
      <c r="AE137" s="31"/>
      <c r="AT137" s="14" t="s">
        <v>188</v>
      </c>
      <c r="AU137" s="14" t="s">
        <v>73</v>
      </c>
    </row>
    <row r="138" spans="1:65" s="2" customFormat="1" ht="33" customHeight="1">
      <c r="A138" s="31"/>
      <c r="B138" s="32"/>
      <c r="C138" s="167" t="s">
        <v>214</v>
      </c>
      <c r="D138" s="167" t="s">
        <v>179</v>
      </c>
      <c r="E138" s="168" t="s">
        <v>1867</v>
      </c>
      <c r="F138" s="169" t="s">
        <v>1868</v>
      </c>
      <c r="G138" s="170" t="s">
        <v>182</v>
      </c>
      <c r="H138" s="171">
        <v>10</v>
      </c>
      <c r="I138" s="172"/>
      <c r="J138" s="173">
        <f>ROUND(I138*H138,2)</f>
        <v>0</v>
      </c>
      <c r="K138" s="169" t="s">
        <v>1</v>
      </c>
      <c r="L138" s="174"/>
      <c r="M138" s="175" t="s">
        <v>1</v>
      </c>
      <c r="N138" s="176" t="s">
        <v>38</v>
      </c>
      <c r="O138" s="68"/>
      <c r="P138" s="177">
        <f>O138*H138</f>
        <v>0</v>
      </c>
      <c r="Q138" s="177">
        <v>0</v>
      </c>
      <c r="R138" s="177">
        <f>Q138*H138</f>
        <v>0</v>
      </c>
      <c r="S138" s="177">
        <v>0</v>
      </c>
      <c r="T138" s="178">
        <f>S138*H138</f>
        <v>0</v>
      </c>
      <c r="U138" s="31"/>
      <c r="V138" s="31"/>
      <c r="W138" s="31"/>
      <c r="X138" s="31"/>
      <c r="Y138" s="31"/>
      <c r="Z138" s="31"/>
      <c r="AA138" s="31"/>
      <c r="AB138" s="31"/>
      <c r="AC138" s="31"/>
      <c r="AD138" s="31"/>
      <c r="AE138" s="31"/>
      <c r="AR138" s="179" t="s">
        <v>184</v>
      </c>
      <c r="AT138" s="179" t="s">
        <v>179</v>
      </c>
      <c r="AU138" s="179" t="s">
        <v>73</v>
      </c>
      <c r="AY138" s="14" t="s">
        <v>185</v>
      </c>
      <c r="BE138" s="180">
        <f>IF(N138="základní",J138,0)</f>
        <v>0</v>
      </c>
      <c r="BF138" s="180">
        <f>IF(N138="snížená",J138,0)</f>
        <v>0</v>
      </c>
      <c r="BG138" s="180">
        <f>IF(N138="zákl. přenesená",J138,0)</f>
        <v>0</v>
      </c>
      <c r="BH138" s="180">
        <f>IF(N138="sníž. přenesená",J138,0)</f>
        <v>0</v>
      </c>
      <c r="BI138" s="180">
        <f>IF(N138="nulová",J138,0)</f>
        <v>0</v>
      </c>
      <c r="BJ138" s="14" t="s">
        <v>80</v>
      </c>
      <c r="BK138" s="180">
        <f>ROUND(I138*H138,2)</f>
        <v>0</v>
      </c>
      <c r="BL138" s="14" t="s">
        <v>186</v>
      </c>
      <c r="BM138" s="179" t="s">
        <v>1869</v>
      </c>
    </row>
    <row r="139" spans="1:65" s="2" customFormat="1" ht="19.5">
      <c r="A139" s="31"/>
      <c r="B139" s="32"/>
      <c r="C139" s="33"/>
      <c r="D139" s="181" t="s">
        <v>188</v>
      </c>
      <c r="E139" s="33"/>
      <c r="F139" s="182" t="s">
        <v>1868</v>
      </c>
      <c r="G139" s="33"/>
      <c r="H139" s="33"/>
      <c r="I139" s="183"/>
      <c r="J139" s="33"/>
      <c r="K139" s="33"/>
      <c r="L139" s="36"/>
      <c r="M139" s="184"/>
      <c r="N139" s="185"/>
      <c r="O139" s="68"/>
      <c r="P139" s="68"/>
      <c r="Q139" s="68"/>
      <c r="R139" s="68"/>
      <c r="S139" s="68"/>
      <c r="T139" s="69"/>
      <c r="U139" s="31"/>
      <c r="V139" s="31"/>
      <c r="W139" s="31"/>
      <c r="X139" s="31"/>
      <c r="Y139" s="31"/>
      <c r="Z139" s="31"/>
      <c r="AA139" s="31"/>
      <c r="AB139" s="31"/>
      <c r="AC139" s="31"/>
      <c r="AD139" s="31"/>
      <c r="AE139" s="31"/>
      <c r="AT139" s="14" t="s">
        <v>188</v>
      </c>
      <c r="AU139" s="14" t="s">
        <v>73</v>
      </c>
    </row>
    <row r="140" spans="1:65" s="11" customFormat="1" ht="25.9" customHeight="1">
      <c r="B140" s="186"/>
      <c r="C140" s="187"/>
      <c r="D140" s="188" t="s">
        <v>72</v>
      </c>
      <c r="E140" s="189" t="s">
        <v>257</v>
      </c>
      <c r="F140" s="189" t="s">
        <v>258</v>
      </c>
      <c r="G140" s="187"/>
      <c r="H140" s="187"/>
      <c r="I140" s="190"/>
      <c r="J140" s="191">
        <f>BK140</f>
        <v>0</v>
      </c>
      <c r="K140" s="187"/>
      <c r="L140" s="192"/>
      <c r="M140" s="193"/>
      <c r="N140" s="194"/>
      <c r="O140" s="194"/>
      <c r="P140" s="195">
        <f>SUM(P141:P176)</f>
        <v>0</v>
      </c>
      <c r="Q140" s="194"/>
      <c r="R140" s="195">
        <f>SUM(R141:R176)</f>
        <v>0</v>
      </c>
      <c r="S140" s="194"/>
      <c r="T140" s="196">
        <f>SUM(T141:T176)</f>
        <v>0</v>
      </c>
      <c r="AR140" s="197" t="s">
        <v>186</v>
      </c>
      <c r="AT140" s="198" t="s">
        <v>72</v>
      </c>
      <c r="AU140" s="198" t="s">
        <v>73</v>
      </c>
      <c r="AY140" s="197" t="s">
        <v>185</v>
      </c>
      <c r="BK140" s="199">
        <f>SUM(BK141:BK176)</f>
        <v>0</v>
      </c>
    </row>
    <row r="141" spans="1:65" s="2" customFormat="1" ht="55.5" customHeight="1">
      <c r="A141" s="31"/>
      <c r="B141" s="32"/>
      <c r="C141" s="200" t="s">
        <v>218</v>
      </c>
      <c r="D141" s="200" t="s">
        <v>260</v>
      </c>
      <c r="E141" s="201" t="s">
        <v>1870</v>
      </c>
      <c r="F141" s="202" t="s">
        <v>1871</v>
      </c>
      <c r="G141" s="203" t="s">
        <v>305</v>
      </c>
      <c r="H141" s="204">
        <v>400</v>
      </c>
      <c r="I141" s="205"/>
      <c r="J141" s="206">
        <f>ROUND(I141*H141,2)</f>
        <v>0</v>
      </c>
      <c r="K141" s="202" t="s">
        <v>1</v>
      </c>
      <c r="L141" s="36"/>
      <c r="M141" s="207" t="s">
        <v>1</v>
      </c>
      <c r="N141" s="208" t="s">
        <v>38</v>
      </c>
      <c r="O141" s="68"/>
      <c r="P141" s="177">
        <f>O141*H141</f>
        <v>0</v>
      </c>
      <c r="Q141" s="177">
        <v>0</v>
      </c>
      <c r="R141" s="177">
        <f>Q141*H141</f>
        <v>0</v>
      </c>
      <c r="S141" s="177">
        <v>0</v>
      </c>
      <c r="T141" s="178">
        <f>S141*H141</f>
        <v>0</v>
      </c>
      <c r="U141" s="31"/>
      <c r="V141" s="31"/>
      <c r="W141" s="31"/>
      <c r="X141" s="31"/>
      <c r="Y141" s="31"/>
      <c r="Z141" s="31"/>
      <c r="AA141" s="31"/>
      <c r="AB141" s="31"/>
      <c r="AC141" s="31"/>
      <c r="AD141" s="31"/>
      <c r="AE141" s="31"/>
      <c r="AR141" s="179" t="s">
        <v>285</v>
      </c>
      <c r="AT141" s="179" t="s">
        <v>260</v>
      </c>
      <c r="AU141" s="179" t="s">
        <v>80</v>
      </c>
      <c r="AY141" s="14" t="s">
        <v>185</v>
      </c>
      <c r="BE141" s="180">
        <f>IF(N141="základní",J141,0)</f>
        <v>0</v>
      </c>
      <c r="BF141" s="180">
        <f>IF(N141="snížená",J141,0)</f>
        <v>0</v>
      </c>
      <c r="BG141" s="180">
        <f>IF(N141="zákl. přenesená",J141,0)</f>
        <v>0</v>
      </c>
      <c r="BH141" s="180">
        <f>IF(N141="sníž. přenesená",J141,0)</f>
        <v>0</v>
      </c>
      <c r="BI141" s="180">
        <f>IF(N141="nulová",J141,0)</f>
        <v>0</v>
      </c>
      <c r="BJ141" s="14" t="s">
        <v>80</v>
      </c>
      <c r="BK141" s="180">
        <f>ROUND(I141*H141,2)</f>
        <v>0</v>
      </c>
      <c r="BL141" s="14" t="s">
        <v>285</v>
      </c>
      <c r="BM141" s="179" t="s">
        <v>1872</v>
      </c>
    </row>
    <row r="142" spans="1:65" s="2" customFormat="1" ht="29.25">
      <c r="A142" s="31"/>
      <c r="B142" s="32"/>
      <c r="C142" s="33"/>
      <c r="D142" s="181" t="s">
        <v>188</v>
      </c>
      <c r="E142" s="33"/>
      <c r="F142" s="182" t="s">
        <v>1871</v>
      </c>
      <c r="G142" s="33"/>
      <c r="H142" s="33"/>
      <c r="I142" s="183"/>
      <c r="J142" s="33"/>
      <c r="K142" s="33"/>
      <c r="L142" s="36"/>
      <c r="M142" s="184"/>
      <c r="N142" s="185"/>
      <c r="O142" s="68"/>
      <c r="P142" s="68"/>
      <c r="Q142" s="68"/>
      <c r="R142" s="68"/>
      <c r="S142" s="68"/>
      <c r="T142" s="69"/>
      <c r="U142" s="31"/>
      <c r="V142" s="31"/>
      <c r="W142" s="31"/>
      <c r="X142" s="31"/>
      <c r="Y142" s="31"/>
      <c r="Z142" s="31"/>
      <c r="AA142" s="31"/>
      <c r="AB142" s="31"/>
      <c r="AC142" s="31"/>
      <c r="AD142" s="31"/>
      <c r="AE142" s="31"/>
      <c r="AT142" s="14" t="s">
        <v>188</v>
      </c>
      <c r="AU142" s="14" t="s">
        <v>80</v>
      </c>
    </row>
    <row r="143" spans="1:65" s="2" customFormat="1" ht="36">
      <c r="A143" s="31"/>
      <c r="B143" s="32"/>
      <c r="C143" s="200" t="s">
        <v>230</v>
      </c>
      <c r="D143" s="200" t="s">
        <v>260</v>
      </c>
      <c r="E143" s="201" t="s">
        <v>1873</v>
      </c>
      <c r="F143" s="202" t="s">
        <v>1874</v>
      </c>
      <c r="G143" s="203" t="s">
        <v>305</v>
      </c>
      <c r="H143" s="204">
        <v>200</v>
      </c>
      <c r="I143" s="205"/>
      <c r="J143" s="206">
        <f>ROUND(I143*H143,2)</f>
        <v>0</v>
      </c>
      <c r="K143" s="202" t="s">
        <v>1</v>
      </c>
      <c r="L143" s="36"/>
      <c r="M143" s="207" t="s">
        <v>1</v>
      </c>
      <c r="N143" s="208" t="s">
        <v>38</v>
      </c>
      <c r="O143" s="68"/>
      <c r="P143" s="177">
        <f>O143*H143</f>
        <v>0</v>
      </c>
      <c r="Q143" s="177">
        <v>0</v>
      </c>
      <c r="R143" s="177">
        <f>Q143*H143</f>
        <v>0</v>
      </c>
      <c r="S143" s="177">
        <v>0</v>
      </c>
      <c r="T143" s="178">
        <f>S143*H143</f>
        <v>0</v>
      </c>
      <c r="U143" s="31"/>
      <c r="V143" s="31"/>
      <c r="W143" s="31"/>
      <c r="X143" s="31"/>
      <c r="Y143" s="31"/>
      <c r="Z143" s="31"/>
      <c r="AA143" s="31"/>
      <c r="AB143" s="31"/>
      <c r="AC143" s="31"/>
      <c r="AD143" s="31"/>
      <c r="AE143" s="31"/>
      <c r="AR143" s="179" t="s">
        <v>285</v>
      </c>
      <c r="AT143" s="179" t="s">
        <v>260</v>
      </c>
      <c r="AU143" s="179" t="s">
        <v>80</v>
      </c>
      <c r="AY143" s="14" t="s">
        <v>185</v>
      </c>
      <c r="BE143" s="180">
        <f>IF(N143="základní",J143,0)</f>
        <v>0</v>
      </c>
      <c r="BF143" s="180">
        <f>IF(N143="snížená",J143,0)</f>
        <v>0</v>
      </c>
      <c r="BG143" s="180">
        <f>IF(N143="zákl. přenesená",J143,0)</f>
        <v>0</v>
      </c>
      <c r="BH143" s="180">
        <f>IF(N143="sníž. přenesená",J143,0)</f>
        <v>0</v>
      </c>
      <c r="BI143" s="180">
        <f>IF(N143="nulová",J143,0)</f>
        <v>0</v>
      </c>
      <c r="BJ143" s="14" t="s">
        <v>80</v>
      </c>
      <c r="BK143" s="180">
        <f>ROUND(I143*H143,2)</f>
        <v>0</v>
      </c>
      <c r="BL143" s="14" t="s">
        <v>285</v>
      </c>
      <c r="BM143" s="179" t="s">
        <v>1875</v>
      </c>
    </row>
    <row r="144" spans="1:65" s="2" customFormat="1" ht="29.25">
      <c r="A144" s="31"/>
      <c r="B144" s="32"/>
      <c r="C144" s="33"/>
      <c r="D144" s="181" t="s">
        <v>188</v>
      </c>
      <c r="E144" s="33"/>
      <c r="F144" s="182" t="s">
        <v>1874</v>
      </c>
      <c r="G144" s="33"/>
      <c r="H144" s="33"/>
      <c r="I144" s="183"/>
      <c r="J144" s="33"/>
      <c r="K144" s="33"/>
      <c r="L144" s="36"/>
      <c r="M144" s="184"/>
      <c r="N144" s="185"/>
      <c r="O144" s="68"/>
      <c r="P144" s="68"/>
      <c r="Q144" s="68"/>
      <c r="R144" s="68"/>
      <c r="S144" s="68"/>
      <c r="T144" s="69"/>
      <c r="U144" s="31"/>
      <c r="V144" s="31"/>
      <c r="W144" s="31"/>
      <c r="X144" s="31"/>
      <c r="Y144" s="31"/>
      <c r="Z144" s="31"/>
      <c r="AA144" s="31"/>
      <c r="AB144" s="31"/>
      <c r="AC144" s="31"/>
      <c r="AD144" s="31"/>
      <c r="AE144" s="31"/>
      <c r="AT144" s="14" t="s">
        <v>188</v>
      </c>
      <c r="AU144" s="14" t="s">
        <v>80</v>
      </c>
    </row>
    <row r="145" spans="1:65" s="2" customFormat="1" ht="33" customHeight="1">
      <c r="A145" s="31"/>
      <c r="B145" s="32"/>
      <c r="C145" s="200" t="s">
        <v>234</v>
      </c>
      <c r="D145" s="200" t="s">
        <v>260</v>
      </c>
      <c r="E145" s="201" t="s">
        <v>1627</v>
      </c>
      <c r="F145" s="202" t="s">
        <v>1628</v>
      </c>
      <c r="G145" s="203" t="s">
        <v>305</v>
      </c>
      <c r="H145" s="204">
        <v>400</v>
      </c>
      <c r="I145" s="205"/>
      <c r="J145" s="206">
        <f>ROUND(I145*H145,2)</f>
        <v>0</v>
      </c>
      <c r="K145" s="202" t="s">
        <v>1</v>
      </c>
      <c r="L145" s="36"/>
      <c r="M145" s="207" t="s">
        <v>1</v>
      </c>
      <c r="N145" s="208" t="s">
        <v>38</v>
      </c>
      <c r="O145" s="68"/>
      <c r="P145" s="177">
        <f>O145*H145</f>
        <v>0</v>
      </c>
      <c r="Q145" s="177">
        <v>0</v>
      </c>
      <c r="R145" s="177">
        <f>Q145*H145</f>
        <v>0</v>
      </c>
      <c r="S145" s="177">
        <v>0</v>
      </c>
      <c r="T145" s="178">
        <f>S145*H145</f>
        <v>0</v>
      </c>
      <c r="U145" s="31"/>
      <c r="V145" s="31"/>
      <c r="W145" s="31"/>
      <c r="X145" s="31"/>
      <c r="Y145" s="31"/>
      <c r="Z145" s="31"/>
      <c r="AA145" s="31"/>
      <c r="AB145" s="31"/>
      <c r="AC145" s="31"/>
      <c r="AD145" s="31"/>
      <c r="AE145" s="31"/>
      <c r="AR145" s="179" t="s">
        <v>285</v>
      </c>
      <c r="AT145" s="179" t="s">
        <v>260</v>
      </c>
      <c r="AU145" s="179" t="s">
        <v>80</v>
      </c>
      <c r="AY145" s="14" t="s">
        <v>185</v>
      </c>
      <c r="BE145" s="180">
        <f>IF(N145="základní",J145,0)</f>
        <v>0</v>
      </c>
      <c r="BF145" s="180">
        <f>IF(N145="snížená",J145,0)</f>
        <v>0</v>
      </c>
      <c r="BG145" s="180">
        <f>IF(N145="zákl. přenesená",J145,0)</f>
        <v>0</v>
      </c>
      <c r="BH145" s="180">
        <f>IF(N145="sníž. přenesená",J145,0)</f>
        <v>0</v>
      </c>
      <c r="BI145" s="180">
        <f>IF(N145="nulová",J145,0)</f>
        <v>0</v>
      </c>
      <c r="BJ145" s="14" t="s">
        <v>80</v>
      </c>
      <c r="BK145" s="180">
        <f>ROUND(I145*H145,2)</f>
        <v>0</v>
      </c>
      <c r="BL145" s="14" t="s">
        <v>285</v>
      </c>
      <c r="BM145" s="179" t="s">
        <v>1876</v>
      </c>
    </row>
    <row r="146" spans="1:65" s="2" customFormat="1" ht="19.5">
      <c r="A146" s="31"/>
      <c r="B146" s="32"/>
      <c r="C146" s="33"/>
      <c r="D146" s="181" t="s">
        <v>188</v>
      </c>
      <c r="E146" s="33"/>
      <c r="F146" s="182" t="s">
        <v>1628</v>
      </c>
      <c r="G146" s="33"/>
      <c r="H146" s="33"/>
      <c r="I146" s="183"/>
      <c r="J146" s="33"/>
      <c r="K146" s="33"/>
      <c r="L146" s="36"/>
      <c r="M146" s="184"/>
      <c r="N146" s="185"/>
      <c r="O146" s="68"/>
      <c r="P146" s="68"/>
      <c r="Q146" s="68"/>
      <c r="R146" s="68"/>
      <c r="S146" s="68"/>
      <c r="T146" s="69"/>
      <c r="U146" s="31"/>
      <c r="V146" s="31"/>
      <c r="W146" s="31"/>
      <c r="X146" s="31"/>
      <c r="Y146" s="31"/>
      <c r="Z146" s="31"/>
      <c r="AA146" s="31"/>
      <c r="AB146" s="31"/>
      <c r="AC146" s="31"/>
      <c r="AD146" s="31"/>
      <c r="AE146" s="31"/>
      <c r="AT146" s="14" t="s">
        <v>188</v>
      </c>
      <c r="AU146" s="14" t="s">
        <v>80</v>
      </c>
    </row>
    <row r="147" spans="1:65" s="2" customFormat="1" ht="33" customHeight="1">
      <c r="A147" s="31"/>
      <c r="B147" s="32"/>
      <c r="C147" s="200" t="s">
        <v>8</v>
      </c>
      <c r="D147" s="200" t="s">
        <v>260</v>
      </c>
      <c r="E147" s="201" t="s">
        <v>1509</v>
      </c>
      <c r="F147" s="202" t="s">
        <v>1512</v>
      </c>
      <c r="G147" s="203" t="s">
        <v>305</v>
      </c>
      <c r="H147" s="204">
        <v>500</v>
      </c>
      <c r="I147" s="205"/>
      <c r="J147" s="206">
        <f>ROUND(I147*H147,2)</f>
        <v>0</v>
      </c>
      <c r="K147" s="202" t="s">
        <v>1</v>
      </c>
      <c r="L147" s="36"/>
      <c r="M147" s="207" t="s">
        <v>1</v>
      </c>
      <c r="N147" s="208" t="s">
        <v>38</v>
      </c>
      <c r="O147" s="68"/>
      <c r="P147" s="177">
        <f>O147*H147</f>
        <v>0</v>
      </c>
      <c r="Q147" s="177">
        <v>0</v>
      </c>
      <c r="R147" s="177">
        <f>Q147*H147</f>
        <v>0</v>
      </c>
      <c r="S147" s="177">
        <v>0</v>
      </c>
      <c r="T147" s="178">
        <f>S147*H147</f>
        <v>0</v>
      </c>
      <c r="U147" s="31"/>
      <c r="V147" s="31"/>
      <c r="W147" s="31"/>
      <c r="X147" s="31"/>
      <c r="Y147" s="31"/>
      <c r="Z147" s="31"/>
      <c r="AA147" s="31"/>
      <c r="AB147" s="31"/>
      <c r="AC147" s="31"/>
      <c r="AD147" s="31"/>
      <c r="AE147" s="31"/>
      <c r="AR147" s="179" t="s">
        <v>285</v>
      </c>
      <c r="AT147" s="179" t="s">
        <v>260</v>
      </c>
      <c r="AU147" s="179" t="s">
        <v>80</v>
      </c>
      <c r="AY147" s="14" t="s">
        <v>185</v>
      </c>
      <c r="BE147" s="180">
        <f>IF(N147="základní",J147,0)</f>
        <v>0</v>
      </c>
      <c r="BF147" s="180">
        <f>IF(N147="snížená",J147,0)</f>
        <v>0</v>
      </c>
      <c r="BG147" s="180">
        <f>IF(N147="zákl. přenesená",J147,0)</f>
        <v>0</v>
      </c>
      <c r="BH147" s="180">
        <f>IF(N147="sníž. přenesená",J147,0)</f>
        <v>0</v>
      </c>
      <c r="BI147" s="180">
        <f>IF(N147="nulová",J147,0)</f>
        <v>0</v>
      </c>
      <c r="BJ147" s="14" t="s">
        <v>80</v>
      </c>
      <c r="BK147" s="180">
        <f>ROUND(I147*H147,2)</f>
        <v>0</v>
      </c>
      <c r="BL147" s="14" t="s">
        <v>285</v>
      </c>
      <c r="BM147" s="179" t="s">
        <v>1877</v>
      </c>
    </row>
    <row r="148" spans="1:65" s="2" customFormat="1" ht="19.5">
      <c r="A148" s="31"/>
      <c r="B148" s="32"/>
      <c r="C148" s="33"/>
      <c r="D148" s="181" t="s">
        <v>188</v>
      </c>
      <c r="E148" s="33"/>
      <c r="F148" s="182" t="s">
        <v>1512</v>
      </c>
      <c r="G148" s="33"/>
      <c r="H148" s="33"/>
      <c r="I148" s="183"/>
      <c r="J148" s="33"/>
      <c r="K148" s="33"/>
      <c r="L148" s="36"/>
      <c r="M148" s="184"/>
      <c r="N148" s="185"/>
      <c r="O148" s="68"/>
      <c r="P148" s="68"/>
      <c r="Q148" s="68"/>
      <c r="R148" s="68"/>
      <c r="S148" s="68"/>
      <c r="T148" s="69"/>
      <c r="U148" s="31"/>
      <c r="V148" s="31"/>
      <c r="W148" s="31"/>
      <c r="X148" s="31"/>
      <c r="Y148" s="31"/>
      <c r="Z148" s="31"/>
      <c r="AA148" s="31"/>
      <c r="AB148" s="31"/>
      <c r="AC148" s="31"/>
      <c r="AD148" s="31"/>
      <c r="AE148" s="31"/>
      <c r="AT148" s="14" t="s">
        <v>188</v>
      </c>
      <c r="AU148" s="14" t="s">
        <v>80</v>
      </c>
    </row>
    <row r="149" spans="1:65" s="2" customFormat="1" ht="66.75" customHeight="1">
      <c r="A149" s="31"/>
      <c r="B149" s="32"/>
      <c r="C149" s="200" t="s">
        <v>241</v>
      </c>
      <c r="D149" s="200" t="s">
        <v>260</v>
      </c>
      <c r="E149" s="201" t="s">
        <v>1513</v>
      </c>
      <c r="F149" s="202" t="s">
        <v>1514</v>
      </c>
      <c r="G149" s="203" t="s">
        <v>182</v>
      </c>
      <c r="H149" s="204">
        <v>80</v>
      </c>
      <c r="I149" s="205"/>
      <c r="J149" s="206">
        <f>ROUND(I149*H149,2)</f>
        <v>0</v>
      </c>
      <c r="K149" s="202" t="s">
        <v>1</v>
      </c>
      <c r="L149" s="36"/>
      <c r="M149" s="207" t="s">
        <v>1</v>
      </c>
      <c r="N149" s="208" t="s">
        <v>38</v>
      </c>
      <c r="O149" s="68"/>
      <c r="P149" s="177">
        <f>O149*H149</f>
        <v>0</v>
      </c>
      <c r="Q149" s="177">
        <v>0</v>
      </c>
      <c r="R149" s="177">
        <f>Q149*H149</f>
        <v>0</v>
      </c>
      <c r="S149" s="177">
        <v>0</v>
      </c>
      <c r="T149" s="178">
        <f>S149*H149</f>
        <v>0</v>
      </c>
      <c r="U149" s="31"/>
      <c r="V149" s="31"/>
      <c r="W149" s="31"/>
      <c r="X149" s="31"/>
      <c r="Y149" s="31"/>
      <c r="Z149" s="31"/>
      <c r="AA149" s="31"/>
      <c r="AB149" s="31"/>
      <c r="AC149" s="31"/>
      <c r="AD149" s="31"/>
      <c r="AE149" s="31"/>
      <c r="AR149" s="179" t="s">
        <v>285</v>
      </c>
      <c r="AT149" s="179" t="s">
        <v>260</v>
      </c>
      <c r="AU149" s="179" t="s">
        <v>80</v>
      </c>
      <c r="AY149" s="14" t="s">
        <v>185</v>
      </c>
      <c r="BE149" s="180">
        <f>IF(N149="základní",J149,0)</f>
        <v>0</v>
      </c>
      <c r="BF149" s="180">
        <f>IF(N149="snížená",J149,0)</f>
        <v>0</v>
      </c>
      <c r="BG149" s="180">
        <f>IF(N149="zákl. přenesená",J149,0)</f>
        <v>0</v>
      </c>
      <c r="BH149" s="180">
        <f>IF(N149="sníž. přenesená",J149,0)</f>
        <v>0</v>
      </c>
      <c r="BI149" s="180">
        <f>IF(N149="nulová",J149,0)</f>
        <v>0</v>
      </c>
      <c r="BJ149" s="14" t="s">
        <v>80</v>
      </c>
      <c r="BK149" s="180">
        <f>ROUND(I149*H149,2)</f>
        <v>0</v>
      </c>
      <c r="BL149" s="14" t="s">
        <v>285</v>
      </c>
      <c r="BM149" s="179" t="s">
        <v>1878</v>
      </c>
    </row>
    <row r="150" spans="1:65" s="2" customFormat="1" ht="48.75">
      <c r="A150" s="31"/>
      <c r="B150" s="32"/>
      <c r="C150" s="33"/>
      <c r="D150" s="181" t="s">
        <v>188</v>
      </c>
      <c r="E150" s="33"/>
      <c r="F150" s="182" t="s">
        <v>1516</v>
      </c>
      <c r="G150" s="33"/>
      <c r="H150" s="33"/>
      <c r="I150" s="183"/>
      <c r="J150" s="33"/>
      <c r="K150" s="33"/>
      <c r="L150" s="36"/>
      <c r="M150" s="184"/>
      <c r="N150" s="185"/>
      <c r="O150" s="68"/>
      <c r="P150" s="68"/>
      <c r="Q150" s="68"/>
      <c r="R150" s="68"/>
      <c r="S150" s="68"/>
      <c r="T150" s="69"/>
      <c r="U150" s="31"/>
      <c r="V150" s="31"/>
      <c r="W150" s="31"/>
      <c r="X150" s="31"/>
      <c r="Y150" s="31"/>
      <c r="Z150" s="31"/>
      <c r="AA150" s="31"/>
      <c r="AB150" s="31"/>
      <c r="AC150" s="31"/>
      <c r="AD150" s="31"/>
      <c r="AE150" s="31"/>
      <c r="AT150" s="14" t="s">
        <v>188</v>
      </c>
      <c r="AU150" s="14" t="s">
        <v>80</v>
      </c>
    </row>
    <row r="151" spans="1:65" s="2" customFormat="1" ht="24">
      <c r="A151" s="31"/>
      <c r="B151" s="32"/>
      <c r="C151" s="200" t="s">
        <v>245</v>
      </c>
      <c r="D151" s="200" t="s">
        <v>260</v>
      </c>
      <c r="E151" s="201" t="s">
        <v>1879</v>
      </c>
      <c r="F151" s="202" t="s">
        <v>1880</v>
      </c>
      <c r="G151" s="203" t="s">
        <v>305</v>
      </c>
      <c r="H151" s="204">
        <v>100</v>
      </c>
      <c r="I151" s="205"/>
      <c r="J151" s="206">
        <f>ROUND(I151*H151,2)</f>
        <v>0</v>
      </c>
      <c r="K151" s="202" t="s">
        <v>1</v>
      </c>
      <c r="L151" s="36"/>
      <c r="M151" s="207" t="s">
        <v>1</v>
      </c>
      <c r="N151" s="208" t="s">
        <v>38</v>
      </c>
      <c r="O151" s="68"/>
      <c r="P151" s="177">
        <f>O151*H151</f>
        <v>0</v>
      </c>
      <c r="Q151" s="177">
        <v>0</v>
      </c>
      <c r="R151" s="177">
        <f>Q151*H151</f>
        <v>0</v>
      </c>
      <c r="S151" s="177">
        <v>0</v>
      </c>
      <c r="T151" s="178">
        <f>S151*H151</f>
        <v>0</v>
      </c>
      <c r="U151" s="31"/>
      <c r="V151" s="31"/>
      <c r="W151" s="31"/>
      <c r="X151" s="31"/>
      <c r="Y151" s="31"/>
      <c r="Z151" s="31"/>
      <c r="AA151" s="31"/>
      <c r="AB151" s="31"/>
      <c r="AC151" s="31"/>
      <c r="AD151" s="31"/>
      <c r="AE151" s="31"/>
      <c r="AR151" s="179" t="s">
        <v>285</v>
      </c>
      <c r="AT151" s="179" t="s">
        <v>260</v>
      </c>
      <c r="AU151" s="179" t="s">
        <v>80</v>
      </c>
      <c r="AY151" s="14" t="s">
        <v>185</v>
      </c>
      <c r="BE151" s="180">
        <f>IF(N151="základní",J151,0)</f>
        <v>0</v>
      </c>
      <c r="BF151" s="180">
        <f>IF(N151="snížená",J151,0)</f>
        <v>0</v>
      </c>
      <c r="BG151" s="180">
        <f>IF(N151="zákl. přenesená",J151,0)</f>
        <v>0</v>
      </c>
      <c r="BH151" s="180">
        <f>IF(N151="sníž. přenesená",J151,0)</f>
        <v>0</v>
      </c>
      <c r="BI151" s="180">
        <f>IF(N151="nulová",J151,0)</f>
        <v>0</v>
      </c>
      <c r="BJ151" s="14" t="s">
        <v>80</v>
      </c>
      <c r="BK151" s="180">
        <f>ROUND(I151*H151,2)</f>
        <v>0</v>
      </c>
      <c r="BL151" s="14" t="s">
        <v>285</v>
      </c>
      <c r="BM151" s="179" t="s">
        <v>1881</v>
      </c>
    </row>
    <row r="152" spans="1:65" s="2" customFormat="1" ht="19.5">
      <c r="A152" s="31"/>
      <c r="B152" s="32"/>
      <c r="C152" s="33"/>
      <c r="D152" s="181" t="s">
        <v>188</v>
      </c>
      <c r="E152" s="33"/>
      <c r="F152" s="182" t="s">
        <v>1880</v>
      </c>
      <c r="G152" s="33"/>
      <c r="H152" s="33"/>
      <c r="I152" s="183"/>
      <c r="J152" s="33"/>
      <c r="K152" s="33"/>
      <c r="L152" s="36"/>
      <c r="M152" s="184"/>
      <c r="N152" s="185"/>
      <c r="O152" s="68"/>
      <c r="P152" s="68"/>
      <c r="Q152" s="68"/>
      <c r="R152" s="68"/>
      <c r="S152" s="68"/>
      <c r="T152" s="69"/>
      <c r="U152" s="31"/>
      <c r="V152" s="31"/>
      <c r="W152" s="31"/>
      <c r="X152" s="31"/>
      <c r="Y152" s="31"/>
      <c r="Z152" s="31"/>
      <c r="AA152" s="31"/>
      <c r="AB152" s="31"/>
      <c r="AC152" s="31"/>
      <c r="AD152" s="31"/>
      <c r="AE152" s="31"/>
      <c r="AT152" s="14" t="s">
        <v>188</v>
      </c>
      <c r="AU152" s="14" t="s">
        <v>80</v>
      </c>
    </row>
    <row r="153" spans="1:65" s="2" customFormat="1" ht="44.25" customHeight="1">
      <c r="A153" s="31"/>
      <c r="B153" s="32"/>
      <c r="C153" s="200" t="s">
        <v>249</v>
      </c>
      <c r="D153" s="200" t="s">
        <v>260</v>
      </c>
      <c r="E153" s="201" t="s">
        <v>1882</v>
      </c>
      <c r="F153" s="202" t="s">
        <v>1883</v>
      </c>
      <c r="G153" s="203" t="s">
        <v>182</v>
      </c>
      <c r="H153" s="204">
        <v>12</v>
      </c>
      <c r="I153" s="205"/>
      <c r="J153" s="206">
        <f>ROUND(I153*H153,2)</f>
        <v>0</v>
      </c>
      <c r="K153" s="202" t="s">
        <v>1</v>
      </c>
      <c r="L153" s="36"/>
      <c r="M153" s="207" t="s">
        <v>1</v>
      </c>
      <c r="N153" s="208" t="s">
        <v>38</v>
      </c>
      <c r="O153" s="68"/>
      <c r="P153" s="177">
        <f>O153*H153</f>
        <v>0</v>
      </c>
      <c r="Q153" s="177">
        <v>0</v>
      </c>
      <c r="R153" s="177">
        <f>Q153*H153</f>
        <v>0</v>
      </c>
      <c r="S153" s="177">
        <v>0</v>
      </c>
      <c r="T153" s="178">
        <f>S153*H153</f>
        <v>0</v>
      </c>
      <c r="U153" s="31"/>
      <c r="V153" s="31"/>
      <c r="W153" s="31"/>
      <c r="X153" s="31"/>
      <c r="Y153" s="31"/>
      <c r="Z153" s="31"/>
      <c r="AA153" s="31"/>
      <c r="AB153" s="31"/>
      <c r="AC153" s="31"/>
      <c r="AD153" s="31"/>
      <c r="AE153" s="31"/>
      <c r="AR153" s="179" t="s">
        <v>285</v>
      </c>
      <c r="AT153" s="179" t="s">
        <v>260</v>
      </c>
      <c r="AU153" s="179" t="s">
        <v>80</v>
      </c>
      <c r="AY153" s="14" t="s">
        <v>185</v>
      </c>
      <c r="BE153" s="180">
        <f>IF(N153="základní",J153,0)</f>
        <v>0</v>
      </c>
      <c r="BF153" s="180">
        <f>IF(N153="snížená",J153,0)</f>
        <v>0</v>
      </c>
      <c r="BG153" s="180">
        <f>IF(N153="zákl. přenesená",J153,0)</f>
        <v>0</v>
      </c>
      <c r="BH153" s="180">
        <f>IF(N153="sníž. přenesená",J153,0)</f>
        <v>0</v>
      </c>
      <c r="BI153" s="180">
        <f>IF(N153="nulová",J153,0)</f>
        <v>0</v>
      </c>
      <c r="BJ153" s="14" t="s">
        <v>80</v>
      </c>
      <c r="BK153" s="180">
        <f>ROUND(I153*H153,2)</f>
        <v>0</v>
      </c>
      <c r="BL153" s="14" t="s">
        <v>285</v>
      </c>
      <c r="BM153" s="179" t="s">
        <v>1884</v>
      </c>
    </row>
    <row r="154" spans="1:65" s="2" customFormat="1" ht="29.25">
      <c r="A154" s="31"/>
      <c r="B154" s="32"/>
      <c r="C154" s="33"/>
      <c r="D154" s="181" t="s">
        <v>188</v>
      </c>
      <c r="E154" s="33"/>
      <c r="F154" s="182" t="s">
        <v>1883</v>
      </c>
      <c r="G154" s="33"/>
      <c r="H154" s="33"/>
      <c r="I154" s="183"/>
      <c r="J154" s="33"/>
      <c r="K154" s="33"/>
      <c r="L154" s="36"/>
      <c r="M154" s="184"/>
      <c r="N154" s="185"/>
      <c r="O154" s="68"/>
      <c r="P154" s="68"/>
      <c r="Q154" s="68"/>
      <c r="R154" s="68"/>
      <c r="S154" s="68"/>
      <c r="T154" s="69"/>
      <c r="U154" s="31"/>
      <c r="V154" s="31"/>
      <c r="W154" s="31"/>
      <c r="X154" s="31"/>
      <c r="Y154" s="31"/>
      <c r="Z154" s="31"/>
      <c r="AA154" s="31"/>
      <c r="AB154" s="31"/>
      <c r="AC154" s="31"/>
      <c r="AD154" s="31"/>
      <c r="AE154" s="31"/>
      <c r="AT154" s="14" t="s">
        <v>188</v>
      </c>
      <c r="AU154" s="14" t="s">
        <v>80</v>
      </c>
    </row>
    <row r="155" spans="1:65" s="2" customFormat="1" ht="36">
      <c r="A155" s="31"/>
      <c r="B155" s="32"/>
      <c r="C155" s="200" t="s">
        <v>253</v>
      </c>
      <c r="D155" s="200" t="s">
        <v>260</v>
      </c>
      <c r="E155" s="201" t="s">
        <v>1885</v>
      </c>
      <c r="F155" s="202" t="s">
        <v>1886</v>
      </c>
      <c r="G155" s="203" t="s">
        <v>182</v>
      </c>
      <c r="H155" s="204">
        <v>39</v>
      </c>
      <c r="I155" s="205"/>
      <c r="J155" s="206">
        <f>ROUND(I155*H155,2)</f>
        <v>0</v>
      </c>
      <c r="K155" s="202" t="s">
        <v>1</v>
      </c>
      <c r="L155" s="36"/>
      <c r="M155" s="207" t="s">
        <v>1</v>
      </c>
      <c r="N155" s="208" t="s">
        <v>38</v>
      </c>
      <c r="O155" s="68"/>
      <c r="P155" s="177">
        <f>O155*H155</f>
        <v>0</v>
      </c>
      <c r="Q155" s="177">
        <v>0</v>
      </c>
      <c r="R155" s="177">
        <f>Q155*H155</f>
        <v>0</v>
      </c>
      <c r="S155" s="177">
        <v>0</v>
      </c>
      <c r="T155" s="178">
        <f>S155*H155</f>
        <v>0</v>
      </c>
      <c r="U155" s="31"/>
      <c r="V155" s="31"/>
      <c r="W155" s="31"/>
      <c r="X155" s="31"/>
      <c r="Y155" s="31"/>
      <c r="Z155" s="31"/>
      <c r="AA155" s="31"/>
      <c r="AB155" s="31"/>
      <c r="AC155" s="31"/>
      <c r="AD155" s="31"/>
      <c r="AE155" s="31"/>
      <c r="AR155" s="179" t="s">
        <v>285</v>
      </c>
      <c r="AT155" s="179" t="s">
        <v>260</v>
      </c>
      <c r="AU155" s="179" t="s">
        <v>80</v>
      </c>
      <c r="AY155" s="14" t="s">
        <v>185</v>
      </c>
      <c r="BE155" s="180">
        <f>IF(N155="základní",J155,0)</f>
        <v>0</v>
      </c>
      <c r="BF155" s="180">
        <f>IF(N155="snížená",J155,0)</f>
        <v>0</v>
      </c>
      <c r="BG155" s="180">
        <f>IF(N155="zákl. přenesená",J155,0)</f>
        <v>0</v>
      </c>
      <c r="BH155" s="180">
        <f>IF(N155="sníž. přenesená",J155,0)</f>
        <v>0</v>
      </c>
      <c r="BI155" s="180">
        <f>IF(N155="nulová",J155,0)</f>
        <v>0</v>
      </c>
      <c r="BJ155" s="14" t="s">
        <v>80</v>
      </c>
      <c r="BK155" s="180">
        <f>ROUND(I155*H155,2)</f>
        <v>0</v>
      </c>
      <c r="BL155" s="14" t="s">
        <v>285</v>
      </c>
      <c r="BM155" s="179" t="s">
        <v>1887</v>
      </c>
    </row>
    <row r="156" spans="1:65" s="2" customFormat="1" ht="29.25">
      <c r="A156" s="31"/>
      <c r="B156" s="32"/>
      <c r="C156" s="33"/>
      <c r="D156" s="181" t="s">
        <v>188</v>
      </c>
      <c r="E156" s="33"/>
      <c r="F156" s="182" t="s">
        <v>1886</v>
      </c>
      <c r="G156" s="33"/>
      <c r="H156" s="33"/>
      <c r="I156" s="183"/>
      <c r="J156" s="33"/>
      <c r="K156" s="33"/>
      <c r="L156" s="36"/>
      <c r="M156" s="184"/>
      <c r="N156" s="185"/>
      <c r="O156" s="68"/>
      <c r="P156" s="68"/>
      <c r="Q156" s="68"/>
      <c r="R156" s="68"/>
      <c r="S156" s="68"/>
      <c r="T156" s="69"/>
      <c r="U156" s="31"/>
      <c r="V156" s="31"/>
      <c r="W156" s="31"/>
      <c r="X156" s="31"/>
      <c r="Y156" s="31"/>
      <c r="Z156" s="31"/>
      <c r="AA156" s="31"/>
      <c r="AB156" s="31"/>
      <c r="AC156" s="31"/>
      <c r="AD156" s="31"/>
      <c r="AE156" s="31"/>
      <c r="AT156" s="14" t="s">
        <v>188</v>
      </c>
      <c r="AU156" s="14" t="s">
        <v>80</v>
      </c>
    </row>
    <row r="157" spans="1:65" s="2" customFormat="1" ht="24">
      <c r="A157" s="31"/>
      <c r="B157" s="32"/>
      <c r="C157" s="200" t="s">
        <v>7</v>
      </c>
      <c r="D157" s="200" t="s">
        <v>260</v>
      </c>
      <c r="E157" s="201" t="s">
        <v>1888</v>
      </c>
      <c r="F157" s="202" t="s">
        <v>1889</v>
      </c>
      <c r="G157" s="203" t="s">
        <v>182</v>
      </c>
      <c r="H157" s="204">
        <v>36</v>
      </c>
      <c r="I157" s="205"/>
      <c r="J157" s="206">
        <f>ROUND(I157*H157,2)</f>
        <v>0</v>
      </c>
      <c r="K157" s="202" t="s">
        <v>1</v>
      </c>
      <c r="L157" s="36"/>
      <c r="M157" s="207" t="s">
        <v>1</v>
      </c>
      <c r="N157" s="208" t="s">
        <v>38</v>
      </c>
      <c r="O157" s="68"/>
      <c r="P157" s="177">
        <f>O157*H157</f>
        <v>0</v>
      </c>
      <c r="Q157" s="177">
        <v>0</v>
      </c>
      <c r="R157" s="177">
        <f>Q157*H157</f>
        <v>0</v>
      </c>
      <c r="S157" s="177">
        <v>0</v>
      </c>
      <c r="T157" s="178">
        <f>S157*H157</f>
        <v>0</v>
      </c>
      <c r="U157" s="31"/>
      <c r="V157" s="31"/>
      <c r="W157" s="31"/>
      <c r="X157" s="31"/>
      <c r="Y157" s="31"/>
      <c r="Z157" s="31"/>
      <c r="AA157" s="31"/>
      <c r="AB157" s="31"/>
      <c r="AC157" s="31"/>
      <c r="AD157" s="31"/>
      <c r="AE157" s="31"/>
      <c r="AR157" s="179" t="s">
        <v>285</v>
      </c>
      <c r="AT157" s="179" t="s">
        <v>260</v>
      </c>
      <c r="AU157" s="179" t="s">
        <v>80</v>
      </c>
      <c r="AY157" s="14" t="s">
        <v>185</v>
      </c>
      <c r="BE157" s="180">
        <f>IF(N157="základní",J157,0)</f>
        <v>0</v>
      </c>
      <c r="BF157" s="180">
        <f>IF(N157="snížená",J157,0)</f>
        <v>0</v>
      </c>
      <c r="BG157" s="180">
        <f>IF(N157="zákl. přenesená",J157,0)</f>
        <v>0</v>
      </c>
      <c r="BH157" s="180">
        <f>IF(N157="sníž. přenesená",J157,0)</f>
        <v>0</v>
      </c>
      <c r="BI157" s="180">
        <f>IF(N157="nulová",J157,0)</f>
        <v>0</v>
      </c>
      <c r="BJ157" s="14" t="s">
        <v>80</v>
      </c>
      <c r="BK157" s="180">
        <f>ROUND(I157*H157,2)</f>
        <v>0</v>
      </c>
      <c r="BL157" s="14" t="s">
        <v>285</v>
      </c>
      <c r="BM157" s="179" t="s">
        <v>1890</v>
      </c>
    </row>
    <row r="158" spans="1:65" s="2" customFormat="1" ht="11.25">
      <c r="A158" s="31"/>
      <c r="B158" s="32"/>
      <c r="C158" s="33"/>
      <c r="D158" s="181" t="s">
        <v>188</v>
      </c>
      <c r="E158" s="33"/>
      <c r="F158" s="182" t="s">
        <v>1889</v>
      </c>
      <c r="G158" s="33"/>
      <c r="H158" s="33"/>
      <c r="I158" s="183"/>
      <c r="J158" s="33"/>
      <c r="K158" s="33"/>
      <c r="L158" s="36"/>
      <c r="M158" s="184"/>
      <c r="N158" s="185"/>
      <c r="O158" s="68"/>
      <c r="P158" s="68"/>
      <c r="Q158" s="68"/>
      <c r="R158" s="68"/>
      <c r="S158" s="68"/>
      <c r="T158" s="69"/>
      <c r="U158" s="31"/>
      <c r="V158" s="31"/>
      <c r="W158" s="31"/>
      <c r="X158" s="31"/>
      <c r="Y158" s="31"/>
      <c r="Z158" s="31"/>
      <c r="AA158" s="31"/>
      <c r="AB158" s="31"/>
      <c r="AC158" s="31"/>
      <c r="AD158" s="31"/>
      <c r="AE158" s="31"/>
      <c r="AT158" s="14" t="s">
        <v>188</v>
      </c>
      <c r="AU158" s="14" t="s">
        <v>80</v>
      </c>
    </row>
    <row r="159" spans="1:65" s="2" customFormat="1" ht="24">
      <c r="A159" s="31"/>
      <c r="B159" s="32"/>
      <c r="C159" s="200" t="s">
        <v>259</v>
      </c>
      <c r="D159" s="200" t="s">
        <v>260</v>
      </c>
      <c r="E159" s="201" t="s">
        <v>1661</v>
      </c>
      <c r="F159" s="202" t="s">
        <v>1662</v>
      </c>
      <c r="G159" s="203" t="s">
        <v>182</v>
      </c>
      <c r="H159" s="204">
        <v>12</v>
      </c>
      <c r="I159" s="205"/>
      <c r="J159" s="206">
        <f>ROUND(I159*H159,2)</f>
        <v>0</v>
      </c>
      <c r="K159" s="202" t="s">
        <v>1</v>
      </c>
      <c r="L159" s="36"/>
      <c r="M159" s="207" t="s">
        <v>1</v>
      </c>
      <c r="N159" s="208" t="s">
        <v>38</v>
      </c>
      <c r="O159" s="68"/>
      <c r="P159" s="177">
        <f>O159*H159</f>
        <v>0</v>
      </c>
      <c r="Q159" s="177">
        <v>0</v>
      </c>
      <c r="R159" s="177">
        <f>Q159*H159</f>
        <v>0</v>
      </c>
      <c r="S159" s="177">
        <v>0</v>
      </c>
      <c r="T159" s="178">
        <f>S159*H159</f>
        <v>0</v>
      </c>
      <c r="U159" s="31"/>
      <c r="V159" s="31"/>
      <c r="W159" s="31"/>
      <c r="X159" s="31"/>
      <c r="Y159" s="31"/>
      <c r="Z159" s="31"/>
      <c r="AA159" s="31"/>
      <c r="AB159" s="31"/>
      <c r="AC159" s="31"/>
      <c r="AD159" s="31"/>
      <c r="AE159" s="31"/>
      <c r="AR159" s="179" t="s">
        <v>285</v>
      </c>
      <c r="AT159" s="179" t="s">
        <v>260</v>
      </c>
      <c r="AU159" s="179" t="s">
        <v>80</v>
      </c>
      <c r="AY159" s="14" t="s">
        <v>185</v>
      </c>
      <c r="BE159" s="180">
        <f>IF(N159="základní",J159,0)</f>
        <v>0</v>
      </c>
      <c r="BF159" s="180">
        <f>IF(N159="snížená",J159,0)</f>
        <v>0</v>
      </c>
      <c r="BG159" s="180">
        <f>IF(N159="zákl. přenesená",J159,0)</f>
        <v>0</v>
      </c>
      <c r="BH159" s="180">
        <f>IF(N159="sníž. přenesená",J159,0)</f>
        <v>0</v>
      </c>
      <c r="BI159" s="180">
        <f>IF(N159="nulová",J159,0)</f>
        <v>0</v>
      </c>
      <c r="BJ159" s="14" t="s">
        <v>80</v>
      </c>
      <c r="BK159" s="180">
        <f>ROUND(I159*H159,2)</f>
        <v>0</v>
      </c>
      <c r="BL159" s="14" t="s">
        <v>285</v>
      </c>
      <c r="BM159" s="179" t="s">
        <v>1891</v>
      </c>
    </row>
    <row r="160" spans="1:65" s="2" customFormat="1" ht="19.5">
      <c r="A160" s="31"/>
      <c r="B160" s="32"/>
      <c r="C160" s="33"/>
      <c r="D160" s="181" t="s">
        <v>188</v>
      </c>
      <c r="E160" s="33"/>
      <c r="F160" s="182" t="s">
        <v>1662</v>
      </c>
      <c r="G160" s="33"/>
      <c r="H160" s="33"/>
      <c r="I160" s="183"/>
      <c r="J160" s="33"/>
      <c r="K160" s="33"/>
      <c r="L160" s="36"/>
      <c r="M160" s="184"/>
      <c r="N160" s="185"/>
      <c r="O160" s="68"/>
      <c r="P160" s="68"/>
      <c r="Q160" s="68"/>
      <c r="R160" s="68"/>
      <c r="S160" s="68"/>
      <c r="T160" s="69"/>
      <c r="U160" s="31"/>
      <c r="V160" s="31"/>
      <c r="W160" s="31"/>
      <c r="X160" s="31"/>
      <c r="Y160" s="31"/>
      <c r="Z160" s="31"/>
      <c r="AA160" s="31"/>
      <c r="AB160" s="31"/>
      <c r="AC160" s="31"/>
      <c r="AD160" s="31"/>
      <c r="AE160" s="31"/>
      <c r="AT160" s="14" t="s">
        <v>188</v>
      </c>
      <c r="AU160" s="14" t="s">
        <v>80</v>
      </c>
    </row>
    <row r="161" spans="1:65" s="2" customFormat="1" ht="66.75" customHeight="1">
      <c r="A161" s="31"/>
      <c r="B161" s="32"/>
      <c r="C161" s="200" t="s">
        <v>278</v>
      </c>
      <c r="D161" s="200" t="s">
        <v>260</v>
      </c>
      <c r="E161" s="201" t="s">
        <v>1560</v>
      </c>
      <c r="F161" s="202" t="s">
        <v>1561</v>
      </c>
      <c r="G161" s="203" t="s">
        <v>182</v>
      </c>
      <c r="H161" s="204">
        <v>1</v>
      </c>
      <c r="I161" s="205"/>
      <c r="J161" s="206">
        <f>ROUND(I161*H161,2)</f>
        <v>0</v>
      </c>
      <c r="K161" s="202" t="s">
        <v>1</v>
      </c>
      <c r="L161" s="36"/>
      <c r="M161" s="207" t="s">
        <v>1</v>
      </c>
      <c r="N161" s="208" t="s">
        <v>38</v>
      </c>
      <c r="O161" s="68"/>
      <c r="P161" s="177">
        <f>O161*H161</f>
        <v>0</v>
      </c>
      <c r="Q161" s="177">
        <v>0</v>
      </c>
      <c r="R161" s="177">
        <f>Q161*H161</f>
        <v>0</v>
      </c>
      <c r="S161" s="177">
        <v>0</v>
      </c>
      <c r="T161" s="178">
        <f>S161*H161</f>
        <v>0</v>
      </c>
      <c r="U161" s="31"/>
      <c r="V161" s="31"/>
      <c r="W161" s="31"/>
      <c r="X161" s="31"/>
      <c r="Y161" s="31"/>
      <c r="Z161" s="31"/>
      <c r="AA161" s="31"/>
      <c r="AB161" s="31"/>
      <c r="AC161" s="31"/>
      <c r="AD161" s="31"/>
      <c r="AE161" s="31"/>
      <c r="AR161" s="179" t="s">
        <v>285</v>
      </c>
      <c r="AT161" s="179" t="s">
        <v>260</v>
      </c>
      <c r="AU161" s="179" t="s">
        <v>80</v>
      </c>
      <c r="AY161" s="14" t="s">
        <v>185</v>
      </c>
      <c r="BE161" s="180">
        <f>IF(N161="základní",J161,0)</f>
        <v>0</v>
      </c>
      <c r="BF161" s="180">
        <f>IF(N161="snížená",J161,0)</f>
        <v>0</v>
      </c>
      <c r="BG161" s="180">
        <f>IF(N161="zákl. přenesená",J161,0)</f>
        <v>0</v>
      </c>
      <c r="BH161" s="180">
        <f>IF(N161="sníž. přenesená",J161,0)</f>
        <v>0</v>
      </c>
      <c r="BI161" s="180">
        <f>IF(N161="nulová",J161,0)</f>
        <v>0</v>
      </c>
      <c r="BJ161" s="14" t="s">
        <v>80</v>
      </c>
      <c r="BK161" s="180">
        <f>ROUND(I161*H161,2)</f>
        <v>0</v>
      </c>
      <c r="BL161" s="14" t="s">
        <v>285</v>
      </c>
      <c r="BM161" s="179" t="s">
        <v>1892</v>
      </c>
    </row>
    <row r="162" spans="1:65" s="2" customFormat="1" ht="58.5">
      <c r="A162" s="31"/>
      <c r="B162" s="32"/>
      <c r="C162" s="33"/>
      <c r="D162" s="181" t="s">
        <v>188</v>
      </c>
      <c r="E162" s="33"/>
      <c r="F162" s="182" t="s">
        <v>1563</v>
      </c>
      <c r="G162" s="33"/>
      <c r="H162" s="33"/>
      <c r="I162" s="183"/>
      <c r="J162" s="33"/>
      <c r="K162" s="33"/>
      <c r="L162" s="36"/>
      <c r="M162" s="184"/>
      <c r="N162" s="185"/>
      <c r="O162" s="68"/>
      <c r="P162" s="68"/>
      <c r="Q162" s="68"/>
      <c r="R162" s="68"/>
      <c r="S162" s="68"/>
      <c r="T162" s="69"/>
      <c r="U162" s="31"/>
      <c r="V162" s="31"/>
      <c r="W162" s="31"/>
      <c r="X162" s="31"/>
      <c r="Y162" s="31"/>
      <c r="Z162" s="31"/>
      <c r="AA162" s="31"/>
      <c r="AB162" s="31"/>
      <c r="AC162" s="31"/>
      <c r="AD162" s="31"/>
      <c r="AE162" s="31"/>
      <c r="AT162" s="14" t="s">
        <v>188</v>
      </c>
      <c r="AU162" s="14" t="s">
        <v>80</v>
      </c>
    </row>
    <row r="163" spans="1:65" s="2" customFormat="1" ht="60">
      <c r="A163" s="31"/>
      <c r="B163" s="32"/>
      <c r="C163" s="200" t="s">
        <v>282</v>
      </c>
      <c r="D163" s="200" t="s">
        <v>260</v>
      </c>
      <c r="E163" s="201" t="s">
        <v>1689</v>
      </c>
      <c r="F163" s="202" t="s">
        <v>1690</v>
      </c>
      <c r="G163" s="203" t="s">
        <v>182</v>
      </c>
      <c r="H163" s="204">
        <v>20</v>
      </c>
      <c r="I163" s="205"/>
      <c r="J163" s="206">
        <f>ROUND(I163*H163,2)</f>
        <v>0</v>
      </c>
      <c r="K163" s="202" t="s">
        <v>1</v>
      </c>
      <c r="L163" s="36"/>
      <c r="M163" s="207" t="s">
        <v>1</v>
      </c>
      <c r="N163" s="208" t="s">
        <v>38</v>
      </c>
      <c r="O163" s="68"/>
      <c r="P163" s="177">
        <f>O163*H163</f>
        <v>0</v>
      </c>
      <c r="Q163" s="177">
        <v>0</v>
      </c>
      <c r="R163" s="177">
        <f>Q163*H163</f>
        <v>0</v>
      </c>
      <c r="S163" s="177">
        <v>0</v>
      </c>
      <c r="T163" s="178">
        <f>S163*H163</f>
        <v>0</v>
      </c>
      <c r="U163" s="31"/>
      <c r="V163" s="31"/>
      <c r="W163" s="31"/>
      <c r="X163" s="31"/>
      <c r="Y163" s="31"/>
      <c r="Z163" s="31"/>
      <c r="AA163" s="31"/>
      <c r="AB163" s="31"/>
      <c r="AC163" s="31"/>
      <c r="AD163" s="31"/>
      <c r="AE163" s="31"/>
      <c r="AR163" s="179" t="s">
        <v>285</v>
      </c>
      <c r="AT163" s="179" t="s">
        <v>260</v>
      </c>
      <c r="AU163" s="179" t="s">
        <v>80</v>
      </c>
      <c r="AY163" s="14" t="s">
        <v>185</v>
      </c>
      <c r="BE163" s="180">
        <f>IF(N163="základní",J163,0)</f>
        <v>0</v>
      </c>
      <c r="BF163" s="180">
        <f>IF(N163="snížená",J163,0)</f>
        <v>0</v>
      </c>
      <c r="BG163" s="180">
        <f>IF(N163="zákl. přenesená",J163,0)</f>
        <v>0</v>
      </c>
      <c r="BH163" s="180">
        <f>IF(N163="sníž. přenesená",J163,0)</f>
        <v>0</v>
      </c>
      <c r="BI163" s="180">
        <f>IF(N163="nulová",J163,0)</f>
        <v>0</v>
      </c>
      <c r="BJ163" s="14" t="s">
        <v>80</v>
      </c>
      <c r="BK163" s="180">
        <f>ROUND(I163*H163,2)</f>
        <v>0</v>
      </c>
      <c r="BL163" s="14" t="s">
        <v>285</v>
      </c>
      <c r="BM163" s="179" t="s">
        <v>1893</v>
      </c>
    </row>
    <row r="164" spans="1:65" s="2" customFormat="1" ht="39">
      <c r="A164" s="31"/>
      <c r="B164" s="32"/>
      <c r="C164" s="33"/>
      <c r="D164" s="181" t="s">
        <v>188</v>
      </c>
      <c r="E164" s="33"/>
      <c r="F164" s="182" t="s">
        <v>1690</v>
      </c>
      <c r="G164" s="33"/>
      <c r="H164" s="33"/>
      <c r="I164" s="183"/>
      <c r="J164" s="33"/>
      <c r="K164" s="33"/>
      <c r="L164" s="36"/>
      <c r="M164" s="184"/>
      <c r="N164" s="185"/>
      <c r="O164" s="68"/>
      <c r="P164" s="68"/>
      <c r="Q164" s="68"/>
      <c r="R164" s="68"/>
      <c r="S164" s="68"/>
      <c r="T164" s="69"/>
      <c r="U164" s="31"/>
      <c r="V164" s="31"/>
      <c r="W164" s="31"/>
      <c r="X164" s="31"/>
      <c r="Y164" s="31"/>
      <c r="Z164" s="31"/>
      <c r="AA164" s="31"/>
      <c r="AB164" s="31"/>
      <c r="AC164" s="31"/>
      <c r="AD164" s="31"/>
      <c r="AE164" s="31"/>
      <c r="AT164" s="14" t="s">
        <v>188</v>
      </c>
      <c r="AU164" s="14" t="s">
        <v>80</v>
      </c>
    </row>
    <row r="165" spans="1:65" s="2" customFormat="1" ht="44.25" customHeight="1">
      <c r="A165" s="31"/>
      <c r="B165" s="32"/>
      <c r="C165" s="200" t="s">
        <v>292</v>
      </c>
      <c r="D165" s="200" t="s">
        <v>260</v>
      </c>
      <c r="E165" s="201" t="s">
        <v>1425</v>
      </c>
      <c r="F165" s="202" t="s">
        <v>1426</v>
      </c>
      <c r="G165" s="203" t="s">
        <v>182</v>
      </c>
      <c r="H165" s="204">
        <v>1</v>
      </c>
      <c r="I165" s="205"/>
      <c r="J165" s="206">
        <f>ROUND(I165*H165,2)</f>
        <v>0</v>
      </c>
      <c r="K165" s="202" t="s">
        <v>1</v>
      </c>
      <c r="L165" s="36"/>
      <c r="M165" s="207" t="s">
        <v>1</v>
      </c>
      <c r="N165" s="208" t="s">
        <v>38</v>
      </c>
      <c r="O165" s="68"/>
      <c r="P165" s="177">
        <f>O165*H165</f>
        <v>0</v>
      </c>
      <c r="Q165" s="177">
        <v>0</v>
      </c>
      <c r="R165" s="177">
        <f>Q165*H165</f>
        <v>0</v>
      </c>
      <c r="S165" s="177">
        <v>0</v>
      </c>
      <c r="T165" s="178">
        <f>S165*H165</f>
        <v>0</v>
      </c>
      <c r="U165" s="31"/>
      <c r="V165" s="31"/>
      <c r="W165" s="31"/>
      <c r="X165" s="31"/>
      <c r="Y165" s="31"/>
      <c r="Z165" s="31"/>
      <c r="AA165" s="31"/>
      <c r="AB165" s="31"/>
      <c r="AC165" s="31"/>
      <c r="AD165" s="31"/>
      <c r="AE165" s="31"/>
      <c r="AR165" s="179" t="s">
        <v>285</v>
      </c>
      <c r="AT165" s="179" t="s">
        <v>260</v>
      </c>
      <c r="AU165" s="179" t="s">
        <v>80</v>
      </c>
      <c r="AY165" s="14" t="s">
        <v>185</v>
      </c>
      <c r="BE165" s="180">
        <f>IF(N165="základní",J165,0)</f>
        <v>0</v>
      </c>
      <c r="BF165" s="180">
        <f>IF(N165="snížená",J165,0)</f>
        <v>0</v>
      </c>
      <c r="BG165" s="180">
        <f>IF(N165="zákl. přenesená",J165,0)</f>
        <v>0</v>
      </c>
      <c r="BH165" s="180">
        <f>IF(N165="sníž. přenesená",J165,0)</f>
        <v>0</v>
      </c>
      <c r="BI165" s="180">
        <f>IF(N165="nulová",J165,0)</f>
        <v>0</v>
      </c>
      <c r="BJ165" s="14" t="s">
        <v>80</v>
      </c>
      <c r="BK165" s="180">
        <f>ROUND(I165*H165,2)</f>
        <v>0</v>
      </c>
      <c r="BL165" s="14" t="s">
        <v>285</v>
      </c>
      <c r="BM165" s="179" t="s">
        <v>1894</v>
      </c>
    </row>
    <row r="166" spans="1:65" s="2" customFormat="1" ht="29.25">
      <c r="A166" s="31"/>
      <c r="B166" s="32"/>
      <c r="C166" s="33"/>
      <c r="D166" s="181" t="s">
        <v>188</v>
      </c>
      <c r="E166" s="33"/>
      <c r="F166" s="182" t="s">
        <v>1426</v>
      </c>
      <c r="G166" s="33"/>
      <c r="H166" s="33"/>
      <c r="I166" s="183"/>
      <c r="J166" s="33"/>
      <c r="K166" s="33"/>
      <c r="L166" s="36"/>
      <c r="M166" s="184"/>
      <c r="N166" s="185"/>
      <c r="O166" s="68"/>
      <c r="P166" s="68"/>
      <c r="Q166" s="68"/>
      <c r="R166" s="68"/>
      <c r="S166" s="68"/>
      <c r="T166" s="69"/>
      <c r="U166" s="31"/>
      <c r="V166" s="31"/>
      <c r="W166" s="31"/>
      <c r="X166" s="31"/>
      <c r="Y166" s="31"/>
      <c r="Z166" s="31"/>
      <c r="AA166" s="31"/>
      <c r="AB166" s="31"/>
      <c r="AC166" s="31"/>
      <c r="AD166" s="31"/>
      <c r="AE166" s="31"/>
      <c r="AT166" s="14" t="s">
        <v>188</v>
      </c>
      <c r="AU166" s="14" t="s">
        <v>80</v>
      </c>
    </row>
    <row r="167" spans="1:65" s="2" customFormat="1" ht="48">
      <c r="A167" s="31"/>
      <c r="B167" s="32"/>
      <c r="C167" s="200" t="s">
        <v>270</v>
      </c>
      <c r="D167" s="200" t="s">
        <v>260</v>
      </c>
      <c r="E167" s="201" t="s">
        <v>261</v>
      </c>
      <c r="F167" s="202" t="s">
        <v>265</v>
      </c>
      <c r="G167" s="203" t="s">
        <v>263</v>
      </c>
      <c r="H167" s="204">
        <v>40</v>
      </c>
      <c r="I167" s="205"/>
      <c r="J167" s="206">
        <f>ROUND(I167*H167,2)</f>
        <v>0</v>
      </c>
      <c r="K167" s="202" t="s">
        <v>1</v>
      </c>
      <c r="L167" s="36"/>
      <c r="M167" s="207" t="s">
        <v>1</v>
      </c>
      <c r="N167" s="208" t="s">
        <v>38</v>
      </c>
      <c r="O167" s="68"/>
      <c r="P167" s="177">
        <f>O167*H167</f>
        <v>0</v>
      </c>
      <c r="Q167" s="177">
        <v>0</v>
      </c>
      <c r="R167" s="177">
        <f>Q167*H167</f>
        <v>0</v>
      </c>
      <c r="S167" s="177">
        <v>0</v>
      </c>
      <c r="T167" s="178">
        <f>S167*H167</f>
        <v>0</v>
      </c>
      <c r="U167" s="31"/>
      <c r="V167" s="31"/>
      <c r="W167" s="31"/>
      <c r="X167" s="31"/>
      <c r="Y167" s="31"/>
      <c r="Z167" s="31"/>
      <c r="AA167" s="31"/>
      <c r="AB167" s="31"/>
      <c r="AC167" s="31"/>
      <c r="AD167" s="31"/>
      <c r="AE167" s="31"/>
      <c r="AR167" s="179" t="s">
        <v>285</v>
      </c>
      <c r="AT167" s="179" t="s">
        <v>260</v>
      </c>
      <c r="AU167" s="179" t="s">
        <v>80</v>
      </c>
      <c r="AY167" s="14" t="s">
        <v>185</v>
      </c>
      <c r="BE167" s="180">
        <f>IF(N167="základní",J167,0)</f>
        <v>0</v>
      </c>
      <c r="BF167" s="180">
        <f>IF(N167="snížená",J167,0)</f>
        <v>0</v>
      </c>
      <c r="BG167" s="180">
        <f>IF(N167="zákl. přenesená",J167,0)</f>
        <v>0</v>
      </c>
      <c r="BH167" s="180">
        <f>IF(N167="sníž. přenesená",J167,0)</f>
        <v>0</v>
      </c>
      <c r="BI167" s="180">
        <f>IF(N167="nulová",J167,0)</f>
        <v>0</v>
      </c>
      <c r="BJ167" s="14" t="s">
        <v>80</v>
      </c>
      <c r="BK167" s="180">
        <f>ROUND(I167*H167,2)</f>
        <v>0</v>
      </c>
      <c r="BL167" s="14" t="s">
        <v>285</v>
      </c>
      <c r="BM167" s="179" t="s">
        <v>1895</v>
      </c>
    </row>
    <row r="168" spans="1:65" s="2" customFormat="1" ht="29.25">
      <c r="A168" s="31"/>
      <c r="B168" s="32"/>
      <c r="C168" s="33"/>
      <c r="D168" s="181" t="s">
        <v>188</v>
      </c>
      <c r="E168" s="33"/>
      <c r="F168" s="182" t="s">
        <v>265</v>
      </c>
      <c r="G168" s="33"/>
      <c r="H168" s="33"/>
      <c r="I168" s="183"/>
      <c r="J168" s="33"/>
      <c r="K168" s="33"/>
      <c r="L168" s="36"/>
      <c r="M168" s="184"/>
      <c r="N168" s="185"/>
      <c r="O168" s="68"/>
      <c r="P168" s="68"/>
      <c r="Q168" s="68"/>
      <c r="R168" s="68"/>
      <c r="S168" s="68"/>
      <c r="T168" s="69"/>
      <c r="U168" s="31"/>
      <c r="V168" s="31"/>
      <c r="W168" s="31"/>
      <c r="X168" s="31"/>
      <c r="Y168" s="31"/>
      <c r="Z168" s="31"/>
      <c r="AA168" s="31"/>
      <c r="AB168" s="31"/>
      <c r="AC168" s="31"/>
      <c r="AD168" s="31"/>
      <c r="AE168" s="31"/>
      <c r="AT168" s="14" t="s">
        <v>188</v>
      </c>
      <c r="AU168" s="14" t="s">
        <v>80</v>
      </c>
    </row>
    <row r="169" spans="1:65" s="2" customFormat="1" ht="44.25" customHeight="1">
      <c r="A169" s="31"/>
      <c r="B169" s="32"/>
      <c r="C169" s="200" t="s">
        <v>274</v>
      </c>
      <c r="D169" s="200" t="s">
        <v>260</v>
      </c>
      <c r="E169" s="201" t="s">
        <v>1433</v>
      </c>
      <c r="F169" s="202" t="s">
        <v>1434</v>
      </c>
      <c r="G169" s="203" t="s">
        <v>263</v>
      </c>
      <c r="H169" s="204">
        <v>16</v>
      </c>
      <c r="I169" s="205"/>
      <c r="J169" s="206">
        <f>ROUND(I169*H169,2)</f>
        <v>0</v>
      </c>
      <c r="K169" s="202" t="s">
        <v>1</v>
      </c>
      <c r="L169" s="36"/>
      <c r="M169" s="207" t="s">
        <v>1</v>
      </c>
      <c r="N169" s="208" t="s">
        <v>38</v>
      </c>
      <c r="O169" s="68"/>
      <c r="P169" s="177">
        <f>O169*H169</f>
        <v>0</v>
      </c>
      <c r="Q169" s="177">
        <v>0</v>
      </c>
      <c r="R169" s="177">
        <f>Q169*H169</f>
        <v>0</v>
      </c>
      <c r="S169" s="177">
        <v>0</v>
      </c>
      <c r="T169" s="178">
        <f>S169*H169</f>
        <v>0</v>
      </c>
      <c r="U169" s="31"/>
      <c r="V169" s="31"/>
      <c r="W169" s="31"/>
      <c r="X169" s="31"/>
      <c r="Y169" s="31"/>
      <c r="Z169" s="31"/>
      <c r="AA169" s="31"/>
      <c r="AB169" s="31"/>
      <c r="AC169" s="31"/>
      <c r="AD169" s="31"/>
      <c r="AE169" s="31"/>
      <c r="AR169" s="179" t="s">
        <v>285</v>
      </c>
      <c r="AT169" s="179" t="s">
        <v>260</v>
      </c>
      <c r="AU169" s="179" t="s">
        <v>80</v>
      </c>
      <c r="AY169" s="14" t="s">
        <v>185</v>
      </c>
      <c r="BE169" s="180">
        <f>IF(N169="základní",J169,0)</f>
        <v>0</v>
      </c>
      <c r="BF169" s="180">
        <f>IF(N169="snížená",J169,0)</f>
        <v>0</v>
      </c>
      <c r="BG169" s="180">
        <f>IF(N169="zákl. přenesená",J169,0)</f>
        <v>0</v>
      </c>
      <c r="BH169" s="180">
        <f>IF(N169="sníž. přenesená",J169,0)</f>
        <v>0</v>
      </c>
      <c r="BI169" s="180">
        <f>IF(N169="nulová",J169,0)</f>
        <v>0</v>
      </c>
      <c r="BJ169" s="14" t="s">
        <v>80</v>
      </c>
      <c r="BK169" s="180">
        <f>ROUND(I169*H169,2)</f>
        <v>0</v>
      </c>
      <c r="BL169" s="14" t="s">
        <v>285</v>
      </c>
      <c r="BM169" s="179" t="s">
        <v>1896</v>
      </c>
    </row>
    <row r="170" spans="1:65" s="2" customFormat="1" ht="29.25">
      <c r="A170" s="31"/>
      <c r="B170" s="32"/>
      <c r="C170" s="33"/>
      <c r="D170" s="181" t="s">
        <v>188</v>
      </c>
      <c r="E170" s="33"/>
      <c r="F170" s="182" t="s">
        <v>1434</v>
      </c>
      <c r="G170" s="33"/>
      <c r="H170" s="33"/>
      <c r="I170" s="183"/>
      <c r="J170" s="33"/>
      <c r="K170" s="33"/>
      <c r="L170" s="36"/>
      <c r="M170" s="184"/>
      <c r="N170" s="185"/>
      <c r="O170" s="68"/>
      <c r="P170" s="68"/>
      <c r="Q170" s="68"/>
      <c r="R170" s="68"/>
      <c r="S170" s="68"/>
      <c r="T170" s="69"/>
      <c r="U170" s="31"/>
      <c r="V170" s="31"/>
      <c r="W170" s="31"/>
      <c r="X170" s="31"/>
      <c r="Y170" s="31"/>
      <c r="Z170" s="31"/>
      <c r="AA170" s="31"/>
      <c r="AB170" s="31"/>
      <c r="AC170" s="31"/>
      <c r="AD170" s="31"/>
      <c r="AE170" s="31"/>
      <c r="AT170" s="14" t="s">
        <v>188</v>
      </c>
      <c r="AU170" s="14" t="s">
        <v>80</v>
      </c>
    </row>
    <row r="171" spans="1:65" s="2" customFormat="1" ht="21.75" customHeight="1">
      <c r="A171" s="31"/>
      <c r="B171" s="32"/>
      <c r="C171" s="200" t="s">
        <v>288</v>
      </c>
      <c r="D171" s="200" t="s">
        <v>260</v>
      </c>
      <c r="E171" s="201" t="s">
        <v>1436</v>
      </c>
      <c r="F171" s="202" t="s">
        <v>1437</v>
      </c>
      <c r="G171" s="203" t="s">
        <v>182</v>
      </c>
      <c r="H171" s="204">
        <v>1</v>
      </c>
      <c r="I171" s="205"/>
      <c r="J171" s="206">
        <f>ROUND(I171*H171,2)</f>
        <v>0</v>
      </c>
      <c r="K171" s="202" t="s">
        <v>183</v>
      </c>
      <c r="L171" s="36"/>
      <c r="M171" s="207" t="s">
        <v>1</v>
      </c>
      <c r="N171" s="208" t="s">
        <v>38</v>
      </c>
      <c r="O171" s="68"/>
      <c r="P171" s="177">
        <f>O171*H171</f>
        <v>0</v>
      </c>
      <c r="Q171" s="177">
        <v>0</v>
      </c>
      <c r="R171" s="177">
        <f>Q171*H171</f>
        <v>0</v>
      </c>
      <c r="S171" s="177">
        <v>0</v>
      </c>
      <c r="T171" s="178">
        <f>S171*H171</f>
        <v>0</v>
      </c>
      <c r="U171" s="31"/>
      <c r="V171" s="31"/>
      <c r="W171" s="31"/>
      <c r="X171" s="31"/>
      <c r="Y171" s="31"/>
      <c r="Z171" s="31"/>
      <c r="AA171" s="31"/>
      <c r="AB171" s="31"/>
      <c r="AC171" s="31"/>
      <c r="AD171" s="31"/>
      <c r="AE171" s="31"/>
      <c r="AR171" s="179" t="s">
        <v>285</v>
      </c>
      <c r="AT171" s="179" t="s">
        <v>260</v>
      </c>
      <c r="AU171" s="179" t="s">
        <v>80</v>
      </c>
      <c r="AY171" s="14" t="s">
        <v>185</v>
      </c>
      <c r="BE171" s="180">
        <f>IF(N171="základní",J171,0)</f>
        <v>0</v>
      </c>
      <c r="BF171" s="180">
        <f>IF(N171="snížená",J171,0)</f>
        <v>0</v>
      </c>
      <c r="BG171" s="180">
        <f>IF(N171="zákl. přenesená",J171,0)</f>
        <v>0</v>
      </c>
      <c r="BH171" s="180">
        <f>IF(N171="sníž. přenesená",J171,0)</f>
        <v>0</v>
      </c>
      <c r="BI171" s="180">
        <f>IF(N171="nulová",J171,0)</f>
        <v>0</v>
      </c>
      <c r="BJ171" s="14" t="s">
        <v>80</v>
      </c>
      <c r="BK171" s="180">
        <f>ROUND(I171*H171,2)</f>
        <v>0</v>
      </c>
      <c r="BL171" s="14" t="s">
        <v>285</v>
      </c>
      <c r="BM171" s="179" t="s">
        <v>1897</v>
      </c>
    </row>
    <row r="172" spans="1:65" s="2" customFormat="1" ht="39">
      <c r="A172" s="31"/>
      <c r="B172" s="32"/>
      <c r="C172" s="33"/>
      <c r="D172" s="181" t="s">
        <v>188</v>
      </c>
      <c r="E172" s="33"/>
      <c r="F172" s="182" t="s">
        <v>1439</v>
      </c>
      <c r="G172" s="33"/>
      <c r="H172" s="33"/>
      <c r="I172" s="183"/>
      <c r="J172" s="33"/>
      <c r="K172" s="33"/>
      <c r="L172" s="36"/>
      <c r="M172" s="184"/>
      <c r="N172" s="185"/>
      <c r="O172" s="68"/>
      <c r="P172" s="68"/>
      <c r="Q172" s="68"/>
      <c r="R172" s="68"/>
      <c r="S172" s="68"/>
      <c r="T172" s="69"/>
      <c r="U172" s="31"/>
      <c r="V172" s="31"/>
      <c r="W172" s="31"/>
      <c r="X172" s="31"/>
      <c r="Y172" s="31"/>
      <c r="Z172" s="31"/>
      <c r="AA172" s="31"/>
      <c r="AB172" s="31"/>
      <c r="AC172" s="31"/>
      <c r="AD172" s="31"/>
      <c r="AE172" s="31"/>
      <c r="AT172" s="14" t="s">
        <v>188</v>
      </c>
      <c r="AU172" s="14" t="s">
        <v>80</v>
      </c>
    </row>
    <row r="173" spans="1:65" s="2" customFormat="1" ht="16.5" customHeight="1">
      <c r="A173" s="31"/>
      <c r="B173" s="32"/>
      <c r="C173" s="200" t="s">
        <v>222</v>
      </c>
      <c r="D173" s="200" t="s">
        <v>260</v>
      </c>
      <c r="E173" s="201" t="s">
        <v>1898</v>
      </c>
      <c r="F173" s="202" t="s">
        <v>1899</v>
      </c>
      <c r="G173" s="203" t="s">
        <v>305</v>
      </c>
      <c r="H173" s="204">
        <v>30</v>
      </c>
      <c r="I173" s="205"/>
      <c r="J173" s="206">
        <f>ROUND(I173*H173,2)</f>
        <v>0</v>
      </c>
      <c r="K173" s="202" t="s">
        <v>1</v>
      </c>
      <c r="L173" s="36"/>
      <c r="M173" s="207" t="s">
        <v>1</v>
      </c>
      <c r="N173" s="208" t="s">
        <v>38</v>
      </c>
      <c r="O173" s="68"/>
      <c r="P173" s="177">
        <f>O173*H173</f>
        <v>0</v>
      </c>
      <c r="Q173" s="177">
        <v>0</v>
      </c>
      <c r="R173" s="177">
        <f>Q173*H173</f>
        <v>0</v>
      </c>
      <c r="S173" s="177">
        <v>0</v>
      </c>
      <c r="T173" s="178">
        <f>S173*H173</f>
        <v>0</v>
      </c>
      <c r="U173" s="31"/>
      <c r="V173" s="31"/>
      <c r="W173" s="31"/>
      <c r="X173" s="31"/>
      <c r="Y173" s="31"/>
      <c r="Z173" s="31"/>
      <c r="AA173" s="31"/>
      <c r="AB173" s="31"/>
      <c r="AC173" s="31"/>
      <c r="AD173" s="31"/>
      <c r="AE173" s="31"/>
      <c r="AR173" s="179" t="s">
        <v>285</v>
      </c>
      <c r="AT173" s="179" t="s">
        <v>260</v>
      </c>
      <c r="AU173" s="179" t="s">
        <v>80</v>
      </c>
      <c r="AY173" s="14" t="s">
        <v>185</v>
      </c>
      <c r="BE173" s="180">
        <f>IF(N173="základní",J173,0)</f>
        <v>0</v>
      </c>
      <c r="BF173" s="180">
        <f>IF(N173="snížená",J173,0)</f>
        <v>0</v>
      </c>
      <c r="BG173" s="180">
        <f>IF(N173="zákl. přenesená",J173,0)</f>
        <v>0</v>
      </c>
      <c r="BH173" s="180">
        <f>IF(N173="sníž. přenesená",J173,0)</f>
        <v>0</v>
      </c>
      <c r="BI173" s="180">
        <f>IF(N173="nulová",J173,0)</f>
        <v>0</v>
      </c>
      <c r="BJ173" s="14" t="s">
        <v>80</v>
      </c>
      <c r="BK173" s="180">
        <f>ROUND(I173*H173,2)</f>
        <v>0</v>
      </c>
      <c r="BL173" s="14" t="s">
        <v>285</v>
      </c>
      <c r="BM173" s="179" t="s">
        <v>1900</v>
      </c>
    </row>
    <row r="174" spans="1:65" s="2" customFormat="1" ht="11.25">
      <c r="A174" s="31"/>
      <c r="B174" s="32"/>
      <c r="C174" s="33"/>
      <c r="D174" s="181" t="s">
        <v>188</v>
      </c>
      <c r="E174" s="33"/>
      <c r="F174" s="182" t="s">
        <v>1899</v>
      </c>
      <c r="G174" s="33"/>
      <c r="H174" s="33"/>
      <c r="I174" s="183"/>
      <c r="J174" s="33"/>
      <c r="K174" s="33"/>
      <c r="L174" s="36"/>
      <c r="M174" s="184"/>
      <c r="N174" s="185"/>
      <c r="O174" s="68"/>
      <c r="P174" s="68"/>
      <c r="Q174" s="68"/>
      <c r="R174" s="68"/>
      <c r="S174" s="68"/>
      <c r="T174" s="69"/>
      <c r="U174" s="31"/>
      <c r="V174" s="31"/>
      <c r="W174" s="31"/>
      <c r="X174" s="31"/>
      <c r="Y174" s="31"/>
      <c r="Z174" s="31"/>
      <c r="AA174" s="31"/>
      <c r="AB174" s="31"/>
      <c r="AC174" s="31"/>
      <c r="AD174" s="31"/>
      <c r="AE174" s="31"/>
      <c r="AT174" s="14" t="s">
        <v>188</v>
      </c>
      <c r="AU174" s="14" t="s">
        <v>80</v>
      </c>
    </row>
    <row r="175" spans="1:65" s="2" customFormat="1" ht="16.5" customHeight="1">
      <c r="A175" s="31"/>
      <c r="B175" s="32"/>
      <c r="C175" s="167" t="s">
        <v>226</v>
      </c>
      <c r="D175" s="167" t="s">
        <v>179</v>
      </c>
      <c r="E175" s="168" t="s">
        <v>1901</v>
      </c>
      <c r="F175" s="169" t="s">
        <v>1902</v>
      </c>
      <c r="G175" s="170" t="s">
        <v>305</v>
      </c>
      <c r="H175" s="171">
        <v>30</v>
      </c>
      <c r="I175" s="172"/>
      <c r="J175" s="173">
        <f>ROUND(I175*H175,2)</f>
        <v>0</v>
      </c>
      <c r="K175" s="169" t="s">
        <v>1</v>
      </c>
      <c r="L175" s="174"/>
      <c r="M175" s="175" t="s">
        <v>1</v>
      </c>
      <c r="N175" s="176" t="s">
        <v>38</v>
      </c>
      <c r="O175" s="68"/>
      <c r="P175" s="177">
        <f>O175*H175</f>
        <v>0</v>
      </c>
      <c r="Q175" s="177">
        <v>0</v>
      </c>
      <c r="R175" s="177">
        <f>Q175*H175</f>
        <v>0</v>
      </c>
      <c r="S175" s="177">
        <v>0</v>
      </c>
      <c r="T175" s="178">
        <f>S175*H175</f>
        <v>0</v>
      </c>
      <c r="U175" s="31"/>
      <c r="V175" s="31"/>
      <c r="W175" s="31"/>
      <c r="X175" s="31"/>
      <c r="Y175" s="31"/>
      <c r="Z175" s="31"/>
      <c r="AA175" s="31"/>
      <c r="AB175" s="31"/>
      <c r="AC175" s="31"/>
      <c r="AD175" s="31"/>
      <c r="AE175" s="31"/>
      <c r="AR175" s="179" t="s">
        <v>268</v>
      </c>
      <c r="AT175" s="179" t="s">
        <v>179</v>
      </c>
      <c r="AU175" s="179" t="s">
        <v>80</v>
      </c>
      <c r="AY175" s="14" t="s">
        <v>185</v>
      </c>
      <c r="BE175" s="180">
        <f>IF(N175="základní",J175,0)</f>
        <v>0</v>
      </c>
      <c r="BF175" s="180">
        <f>IF(N175="snížená",J175,0)</f>
        <v>0</v>
      </c>
      <c r="BG175" s="180">
        <f>IF(N175="zákl. přenesená",J175,0)</f>
        <v>0</v>
      </c>
      <c r="BH175" s="180">
        <f>IF(N175="sníž. přenesená",J175,0)</f>
        <v>0</v>
      </c>
      <c r="BI175" s="180">
        <f>IF(N175="nulová",J175,0)</f>
        <v>0</v>
      </c>
      <c r="BJ175" s="14" t="s">
        <v>80</v>
      </c>
      <c r="BK175" s="180">
        <f>ROUND(I175*H175,2)</f>
        <v>0</v>
      </c>
      <c r="BL175" s="14" t="s">
        <v>268</v>
      </c>
      <c r="BM175" s="179" t="s">
        <v>1903</v>
      </c>
    </row>
    <row r="176" spans="1:65" s="2" customFormat="1" ht="11.25">
      <c r="A176" s="31"/>
      <c r="B176" s="32"/>
      <c r="C176" s="33"/>
      <c r="D176" s="181" t="s">
        <v>188</v>
      </c>
      <c r="E176" s="33"/>
      <c r="F176" s="182" t="s">
        <v>1902</v>
      </c>
      <c r="G176" s="33"/>
      <c r="H176" s="33"/>
      <c r="I176" s="183"/>
      <c r="J176" s="33"/>
      <c r="K176" s="33"/>
      <c r="L176" s="36"/>
      <c r="M176" s="209"/>
      <c r="N176" s="210"/>
      <c r="O176" s="211"/>
      <c r="P176" s="211"/>
      <c r="Q176" s="211"/>
      <c r="R176" s="211"/>
      <c r="S176" s="211"/>
      <c r="T176" s="212"/>
      <c r="U176" s="31"/>
      <c r="V176" s="31"/>
      <c r="W176" s="31"/>
      <c r="X176" s="31"/>
      <c r="Y176" s="31"/>
      <c r="Z176" s="31"/>
      <c r="AA176" s="31"/>
      <c r="AB176" s="31"/>
      <c r="AC176" s="31"/>
      <c r="AD176" s="31"/>
      <c r="AE176" s="31"/>
      <c r="AT176" s="14" t="s">
        <v>188</v>
      </c>
      <c r="AU176" s="14" t="s">
        <v>80</v>
      </c>
    </row>
    <row r="177" spans="1:31" s="2" customFormat="1" ht="6.95" customHeight="1">
      <c r="A177" s="31"/>
      <c r="B177" s="51"/>
      <c r="C177" s="52"/>
      <c r="D177" s="52"/>
      <c r="E177" s="52"/>
      <c r="F177" s="52"/>
      <c r="G177" s="52"/>
      <c r="H177" s="52"/>
      <c r="I177" s="52"/>
      <c r="J177" s="52"/>
      <c r="K177" s="52"/>
      <c r="L177" s="36"/>
      <c r="M177" s="31"/>
      <c r="O177" s="31"/>
      <c r="P177" s="31"/>
      <c r="Q177" s="31"/>
      <c r="R177" s="31"/>
      <c r="S177" s="31"/>
      <c r="T177" s="31"/>
      <c r="U177" s="31"/>
      <c r="V177" s="31"/>
      <c r="W177" s="31"/>
      <c r="X177" s="31"/>
      <c r="Y177" s="31"/>
      <c r="Z177" s="31"/>
      <c r="AA177" s="31"/>
      <c r="AB177" s="31"/>
      <c r="AC177" s="31"/>
      <c r="AD177" s="31"/>
      <c r="AE177" s="31"/>
    </row>
  </sheetData>
  <sheetProtection algorithmName="SHA-512" hashValue="jlWKT+mYDDH3rjpGpXnpDqK7q535SAe1fk7obLdxCM5cYPjIFSUHEmJWMiqcgLzm7CciOqcdpL+jUBZwnG+xzQ==" saltValue="aAPO6TBZtF+vinOzPnDXmFMhk8/LdoV+kGiTxULCAss0zbrPGDwuVm2KfCRCqDBUQeA7GJRjQNloktZM7ROFUg==" spinCount="100000" sheet="1" objects="1" scenarios="1" formatColumns="0" formatRows="0" autoFilter="0"/>
  <autoFilter ref="C120:K17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148</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2" customFormat="1" ht="12" customHeight="1">
      <c r="A8" s="31"/>
      <c r="B8" s="36"/>
      <c r="C8" s="31"/>
      <c r="D8" s="116" t="s">
        <v>156</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69" t="s">
        <v>1904</v>
      </c>
      <c r="F9" s="268"/>
      <c r="G9" s="268"/>
      <c r="H9" s="268"/>
      <c r="I9" s="31"/>
      <c r="J9" s="31"/>
      <c r="K9" s="31"/>
      <c r="L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16" t="s">
        <v>18</v>
      </c>
      <c r="E11" s="31"/>
      <c r="F11" s="107" t="s">
        <v>1</v>
      </c>
      <c r="G11" s="31"/>
      <c r="H11" s="31"/>
      <c r="I11" s="116" t="s">
        <v>19</v>
      </c>
      <c r="J11" s="107" t="s">
        <v>1</v>
      </c>
      <c r="K11" s="31"/>
      <c r="L11" s="48"/>
      <c r="S11" s="31"/>
      <c r="T11" s="31"/>
      <c r="U11" s="31"/>
      <c r="V11" s="31"/>
      <c r="W11" s="31"/>
      <c r="X11" s="31"/>
      <c r="Y11" s="31"/>
      <c r="Z11" s="31"/>
      <c r="AA11" s="31"/>
      <c r="AB11" s="31"/>
      <c r="AC11" s="31"/>
      <c r="AD11" s="31"/>
      <c r="AE11" s="31"/>
    </row>
    <row r="12" spans="1:46" s="2" customFormat="1" ht="12" customHeight="1">
      <c r="A12" s="31"/>
      <c r="B12" s="36"/>
      <c r="C12" s="31"/>
      <c r="D12" s="116" t="s">
        <v>20</v>
      </c>
      <c r="E12" s="31"/>
      <c r="F12" s="107" t="s">
        <v>21</v>
      </c>
      <c r="G12" s="31"/>
      <c r="H12" s="31"/>
      <c r="I12" s="116" t="s">
        <v>22</v>
      </c>
      <c r="J12" s="117">
        <f>'Rekapitulace stavby'!AN8</f>
        <v>0</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16" t="s">
        <v>23</v>
      </c>
      <c r="E14" s="31"/>
      <c r="F14" s="31"/>
      <c r="G14" s="31"/>
      <c r="H14" s="31"/>
      <c r="I14" s="116" t="s">
        <v>24</v>
      </c>
      <c r="J14" s="107"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07" t="str">
        <f>IF('Rekapitulace stavby'!E11="","",'Rekapitulace stavby'!E11)</f>
        <v xml:space="preserve"> </v>
      </c>
      <c r="F15" s="31"/>
      <c r="G15" s="31"/>
      <c r="H15" s="31"/>
      <c r="I15" s="116" t="s">
        <v>26</v>
      </c>
      <c r="J15" s="107"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16" t="s">
        <v>27</v>
      </c>
      <c r="E17" s="31"/>
      <c r="F17" s="31"/>
      <c r="G17" s="31"/>
      <c r="H17" s="31"/>
      <c r="I17" s="116" t="s">
        <v>24</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70" t="str">
        <f>'Rekapitulace stavby'!E14</f>
        <v>Vyplň údaj</v>
      </c>
      <c r="F18" s="271"/>
      <c r="G18" s="271"/>
      <c r="H18" s="271"/>
      <c r="I18" s="116" t="s">
        <v>26</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16" t="s">
        <v>29</v>
      </c>
      <c r="E20" s="31"/>
      <c r="F20" s="31"/>
      <c r="G20" s="31"/>
      <c r="H20" s="31"/>
      <c r="I20" s="116" t="s">
        <v>24</v>
      </c>
      <c r="J20" s="107"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07" t="str">
        <f>IF('Rekapitulace stavby'!E17="","",'Rekapitulace stavby'!E17)</f>
        <v xml:space="preserve"> </v>
      </c>
      <c r="F21" s="31"/>
      <c r="G21" s="31"/>
      <c r="H21" s="31"/>
      <c r="I21" s="116" t="s">
        <v>26</v>
      </c>
      <c r="J21" s="107"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16" t="s">
        <v>31</v>
      </c>
      <c r="E23" s="31"/>
      <c r="F23" s="31"/>
      <c r="G23" s="31"/>
      <c r="H23" s="31"/>
      <c r="I23" s="116" t="s">
        <v>24</v>
      </c>
      <c r="J23" s="107"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07" t="str">
        <f>IF('Rekapitulace stavby'!E20="","",'Rekapitulace stavby'!E20)</f>
        <v xml:space="preserve"> </v>
      </c>
      <c r="F24" s="31"/>
      <c r="G24" s="31"/>
      <c r="H24" s="31"/>
      <c r="I24" s="116" t="s">
        <v>26</v>
      </c>
      <c r="J24" s="107"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16" t="s">
        <v>32</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18"/>
      <c r="B27" s="119"/>
      <c r="C27" s="118"/>
      <c r="D27" s="118"/>
      <c r="E27" s="272" t="s">
        <v>1</v>
      </c>
      <c r="F27" s="272"/>
      <c r="G27" s="272"/>
      <c r="H27" s="272"/>
      <c r="I27" s="118"/>
      <c r="J27" s="118"/>
      <c r="K27" s="118"/>
      <c r="L27" s="120"/>
      <c r="S27" s="118"/>
      <c r="T27" s="118"/>
      <c r="U27" s="118"/>
      <c r="V27" s="118"/>
      <c r="W27" s="118"/>
      <c r="X27" s="118"/>
      <c r="Y27" s="118"/>
      <c r="Z27" s="118"/>
      <c r="AA27" s="118"/>
      <c r="AB27" s="118"/>
      <c r="AC27" s="118"/>
      <c r="AD27" s="118"/>
      <c r="AE27" s="118"/>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21"/>
      <c r="E29" s="121"/>
      <c r="F29" s="121"/>
      <c r="G29" s="121"/>
      <c r="H29" s="121"/>
      <c r="I29" s="121"/>
      <c r="J29" s="121"/>
      <c r="K29" s="121"/>
      <c r="L29" s="48"/>
      <c r="S29" s="31"/>
      <c r="T29" s="31"/>
      <c r="U29" s="31"/>
      <c r="V29" s="31"/>
      <c r="W29" s="31"/>
      <c r="X29" s="31"/>
      <c r="Y29" s="31"/>
      <c r="Z29" s="31"/>
      <c r="AA29" s="31"/>
      <c r="AB29" s="31"/>
      <c r="AC29" s="31"/>
      <c r="AD29" s="31"/>
      <c r="AE29" s="31"/>
    </row>
    <row r="30" spans="1:31" s="2" customFormat="1" ht="25.35" customHeight="1">
      <c r="A30" s="31"/>
      <c r="B30" s="36"/>
      <c r="C30" s="31"/>
      <c r="D30" s="122" t="s">
        <v>33</v>
      </c>
      <c r="E30" s="31"/>
      <c r="F30" s="31"/>
      <c r="G30" s="31"/>
      <c r="H30" s="31"/>
      <c r="I30" s="31"/>
      <c r="J30" s="123">
        <f>ROUND(J120,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24" t="s">
        <v>35</v>
      </c>
      <c r="G32" s="31"/>
      <c r="H32" s="31"/>
      <c r="I32" s="124" t="s">
        <v>34</v>
      </c>
      <c r="J32" s="124" t="s">
        <v>36</v>
      </c>
      <c r="K32" s="31"/>
      <c r="L32" s="48"/>
      <c r="S32" s="31"/>
      <c r="T32" s="31"/>
      <c r="U32" s="31"/>
      <c r="V32" s="31"/>
      <c r="W32" s="31"/>
      <c r="X32" s="31"/>
      <c r="Y32" s="31"/>
      <c r="Z32" s="31"/>
      <c r="AA32" s="31"/>
      <c r="AB32" s="31"/>
      <c r="AC32" s="31"/>
      <c r="AD32" s="31"/>
      <c r="AE32" s="31"/>
    </row>
    <row r="33" spans="1:31" s="2" customFormat="1" ht="14.45" customHeight="1">
      <c r="A33" s="31"/>
      <c r="B33" s="36"/>
      <c r="C33" s="31"/>
      <c r="D33" s="125" t="s">
        <v>37</v>
      </c>
      <c r="E33" s="116" t="s">
        <v>38</v>
      </c>
      <c r="F33" s="126">
        <f>ROUND((SUM(BE120:BE170)),  2)</f>
        <v>0</v>
      </c>
      <c r="G33" s="31"/>
      <c r="H33" s="31"/>
      <c r="I33" s="127">
        <v>0.21</v>
      </c>
      <c r="J33" s="126">
        <f>ROUND(((SUM(BE120:BE170))*I33),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16" t="s">
        <v>39</v>
      </c>
      <c r="F34" s="126">
        <f>ROUND((SUM(BF120:BF170)),  2)</f>
        <v>0</v>
      </c>
      <c r="G34" s="31"/>
      <c r="H34" s="31"/>
      <c r="I34" s="127">
        <v>0.15</v>
      </c>
      <c r="J34" s="126">
        <f>ROUND(((SUM(BF120:BF170))*I34),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16" t="s">
        <v>40</v>
      </c>
      <c r="F35" s="126">
        <f>ROUND((SUM(BG120:BG170)),  2)</f>
        <v>0</v>
      </c>
      <c r="G35" s="31"/>
      <c r="H35" s="31"/>
      <c r="I35" s="127">
        <v>0.21</v>
      </c>
      <c r="J35" s="126">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16" t="s">
        <v>41</v>
      </c>
      <c r="F36" s="126">
        <f>ROUND((SUM(BH120:BH170)),  2)</f>
        <v>0</v>
      </c>
      <c r="G36" s="31"/>
      <c r="H36" s="31"/>
      <c r="I36" s="127">
        <v>0.15</v>
      </c>
      <c r="J36" s="126">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42</v>
      </c>
      <c r="F37" s="126">
        <f>ROUND((SUM(BI120:BI170)),  2)</f>
        <v>0</v>
      </c>
      <c r="G37" s="31"/>
      <c r="H37" s="31"/>
      <c r="I37" s="127">
        <v>0</v>
      </c>
      <c r="J37" s="126">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28"/>
      <c r="D39" s="129" t="s">
        <v>43</v>
      </c>
      <c r="E39" s="130"/>
      <c r="F39" s="130"/>
      <c r="G39" s="131" t="s">
        <v>44</v>
      </c>
      <c r="H39" s="132" t="s">
        <v>45</v>
      </c>
      <c r="I39" s="130"/>
      <c r="J39" s="133">
        <f>SUM(J30:J37)</f>
        <v>0</v>
      </c>
      <c r="K39" s="134"/>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47"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47"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156</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customHeight="1">
      <c r="A87" s="31"/>
      <c r="B87" s="32"/>
      <c r="C87" s="33"/>
      <c r="D87" s="33"/>
      <c r="E87" s="221" t="str">
        <f>E9</f>
        <v>SO 10 - DOÚO</v>
      </c>
      <c r="F87" s="275"/>
      <c r="G87" s="275"/>
      <c r="H87" s="275"/>
      <c r="I87" s="33"/>
      <c r="J87" s="33"/>
      <c r="K87" s="33"/>
      <c r="L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Tlumačov</v>
      </c>
      <c r="G89" s="33"/>
      <c r="H89" s="33"/>
      <c r="I89" s="26" t="s">
        <v>22</v>
      </c>
      <c r="J89" s="63">
        <f>IF(J12="","",J12)</f>
        <v>0</v>
      </c>
      <c r="K89" s="33"/>
      <c r="L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customHeight="1">
      <c r="A91" s="31"/>
      <c r="B91" s="32"/>
      <c r="C91" s="26" t="s">
        <v>23</v>
      </c>
      <c r="D91" s="33"/>
      <c r="E91" s="33"/>
      <c r="F91" s="24" t="str">
        <f>E15</f>
        <v xml:space="preserve"> </v>
      </c>
      <c r="G91" s="33"/>
      <c r="H91" s="33"/>
      <c r="I91" s="26" t="s">
        <v>29</v>
      </c>
      <c r="J91" s="29" t="str">
        <f>E21</f>
        <v xml:space="preserve"> </v>
      </c>
      <c r="K91" s="33"/>
      <c r="L91" s="48"/>
      <c r="S91" s="31"/>
      <c r="T91" s="31"/>
      <c r="U91" s="31"/>
      <c r="V91" s="31"/>
      <c r="W91" s="31"/>
      <c r="X91" s="31"/>
      <c r="Y91" s="31"/>
      <c r="Z91" s="31"/>
      <c r="AA91" s="31"/>
      <c r="AB91" s="31"/>
      <c r="AC91" s="31"/>
      <c r="AD91" s="31"/>
      <c r="AE91" s="31"/>
    </row>
    <row r="92" spans="1:47" s="2" customFormat="1" ht="15.2" customHeight="1">
      <c r="A92" s="31"/>
      <c r="B92" s="32"/>
      <c r="C92" s="26" t="s">
        <v>27</v>
      </c>
      <c r="D92" s="33"/>
      <c r="E92" s="33"/>
      <c r="F92" s="24" t="str">
        <f>IF(E18="","",E18)</f>
        <v>Vyplň údaj</v>
      </c>
      <c r="G92" s="33"/>
      <c r="H92" s="33"/>
      <c r="I92" s="26" t="s">
        <v>31</v>
      </c>
      <c r="J92" s="29" t="str">
        <f>E24</f>
        <v xml:space="preserve"> </v>
      </c>
      <c r="K92" s="33"/>
      <c r="L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46" t="s">
        <v>161</v>
      </c>
      <c r="D94" s="147"/>
      <c r="E94" s="147"/>
      <c r="F94" s="147"/>
      <c r="G94" s="147"/>
      <c r="H94" s="147"/>
      <c r="I94" s="147"/>
      <c r="J94" s="148" t="s">
        <v>162</v>
      </c>
      <c r="K94" s="147"/>
      <c r="L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customHeight="1">
      <c r="A96" s="31"/>
      <c r="B96" s="32"/>
      <c r="C96" s="149" t="s">
        <v>163</v>
      </c>
      <c r="D96" s="33"/>
      <c r="E96" s="33"/>
      <c r="F96" s="33"/>
      <c r="G96" s="33"/>
      <c r="H96" s="33"/>
      <c r="I96" s="33"/>
      <c r="J96" s="81">
        <f>J120</f>
        <v>0</v>
      </c>
      <c r="K96" s="33"/>
      <c r="L96" s="48"/>
      <c r="S96" s="31"/>
      <c r="T96" s="31"/>
      <c r="U96" s="31"/>
      <c r="V96" s="31"/>
      <c r="W96" s="31"/>
      <c r="X96" s="31"/>
      <c r="Y96" s="31"/>
      <c r="Z96" s="31"/>
      <c r="AA96" s="31"/>
      <c r="AB96" s="31"/>
      <c r="AC96" s="31"/>
      <c r="AD96" s="31"/>
      <c r="AE96" s="31"/>
      <c r="AU96" s="14" t="s">
        <v>164</v>
      </c>
    </row>
    <row r="97" spans="1:31" s="9" customFormat="1" ht="24.95" customHeight="1">
      <c r="B97" s="150"/>
      <c r="C97" s="151"/>
      <c r="D97" s="152" t="s">
        <v>1180</v>
      </c>
      <c r="E97" s="153"/>
      <c r="F97" s="153"/>
      <c r="G97" s="153"/>
      <c r="H97" s="153"/>
      <c r="I97" s="153"/>
      <c r="J97" s="154">
        <f>J121</f>
        <v>0</v>
      </c>
      <c r="K97" s="151"/>
      <c r="L97" s="155"/>
    </row>
    <row r="98" spans="1:31" s="12" customFormat="1" ht="19.899999999999999" customHeight="1">
      <c r="B98" s="213"/>
      <c r="C98" s="101"/>
      <c r="D98" s="214" t="s">
        <v>1441</v>
      </c>
      <c r="E98" s="215"/>
      <c r="F98" s="215"/>
      <c r="G98" s="215"/>
      <c r="H98" s="215"/>
      <c r="I98" s="215"/>
      <c r="J98" s="216">
        <f>J122</f>
        <v>0</v>
      </c>
      <c r="K98" s="101"/>
      <c r="L98" s="217"/>
    </row>
    <row r="99" spans="1:31" s="9" customFormat="1" ht="24.95" customHeight="1">
      <c r="B99" s="150"/>
      <c r="C99" s="151"/>
      <c r="D99" s="152" t="s">
        <v>1905</v>
      </c>
      <c r="E99" s="153"/>
      <c r="F99" s="153"/>
      <c r="G99" s="153"/>
      <c r="H99" s="153"/>
      <c r="I99" s="153"/>
      <c r="J99" s="154">
        <f>J129</f>
        <v>0</v>
      </c>
      <c r="K99" s="151"/>
      <c r="L99" s="155"/>
    </row>
    <row r="100" spans="1:31" s="9" customFormat="1" ht="24.95" customHeight="1">
      <c r="B100" s="150"/>
      <c r="C100" s="151"/>
      <c r="D100" s="152" t="s">
        <v>165</v>
      </c>
      <c r="E100" s="153"/>
      <c r="F100" s="153"/>
      <c r="G100" s="153"/>
      <c r="H100" s="153"/>
      <c r="I100" s="153"/>
      <c r="J100" s="154">
        <f>J142</f>
        <v>0</v>
      </c>
      <c r="K100" s="151"/>
      <c r="L100" s="155"/>
    </row>
    <row r="101" spans="1:31" s="2" customFormat="1" ht="21.75" customHeight="1">
      <c r="A101" s="31"/>
      <c r="B101" s="32"/>
      <c r="C101" s="33"/>
      <c r="D101" s="33"/>
      <c r="E101" s="33"/>
      <c r="F101" s="33"/>
      <c r="G101" s="33"/>
      <c r="H101" s="33"/>
      <c r="I101" s="33"/>
      <c r="J101" s="33"/>
      <c r="K101" s="33"/>
      <c r="L101" s="48"/>
      <c r="S101" s="31"/>
      <c r="T101" s="31"/>
      <c r="U101" s="31"/>
      <c r="V101" s="31"/>
      <c r="W101" s="31"/>
      <c r="X101" s="31"/>
      <c r="Y101" s="31"/>
      <c r="Z101" s="31"/>
      <c r="AA101" s="31"/>
      <c r="AB101" s="31"/>
      <c r="AC101" s="31"/>
      <c r="AD101" s="31"/>
      <c r="AE101" s="31"/>
    </row>
    <row r="102" spans="1:31" s="2" customFormat="1" ht="6.95" customHeight="1">
      <c r="A102" s="31"/>
      <c r="B102" s="51"/>
      <c r="C102" s="52"/>
      <c r="D102" s="52"/>
      <c r="E102" s="52"/>
      <c r="F102" s="52"/>
      <c r="G102" s="52"/>
      <c r="H102" s="52"/>
      <c r="I102" s="52"/>
      <c r="J102" s="52"/>
      <c r="K102" s="52"/>
      <c r="L102" s="48"/>
      <c r="S102" s="31"/>
      <c r="T102" s="31"/>
      <c r="U102" s="31"/>
      <c r="V102" s="31"/>
      <c r="W102" s="31"/>
      <c r="X102" s="31"/>
      <c r="Y102" s="31"/>
      <c r="Z102" s="31"/>
      <c r="AA102" s="31"/>
      <c r="AB102" s="31"/>
      <c r="AC102" s="31"/>
      <c r="AD102" s="31"/>
      <c r="AE102" s="31"/>
    </row>
    <row r="106" spans="1:31" s="2" customFormat="1" ht="6.95" customHeight="1">
      <c r="A106" s="31"/>
      <c r="B106" s="53"/>
      <c r="C106" s="54"/>
      <c r="D106" s="54"/>
      <c r="E106" s="54"/>
      <c r="F106" s="54"/>
      <c r="G106" s="54"/>
      <c r="H106" s="54"/>
      <c r="I106" s="54"/>
      <c r="J106" s="54"/>
      <c r="K106" s="54"/>
      <c r="L106" s="48"/>
      <c r="S106" s="31"/>
      <c r="T106" s="31"/>
      <c r="U106" s="31"/>
      <c r="V106" s="31"/>
      <c r="W106" s="31"/>
      <c r="X106" s="31"/>
      <c r="Y106" s="31"/>
      <c r="Z106" s="31"/>
      <c r="AA106" s="31"/>
      <c r="AB106" s="31"/>
      <c r="AC106" s="31"/>
      <c r="AD106" s="31"/>
      <c r="AE106" s="31"/>
    </row>
    <row r="107" spans="1:31" s="2" customFormat="1" ht="24.95" customHeight="1">
      <c r="A107" s="31"/>
      <c r="B107" s="32"/>
      <c r="C107" s="20" t="s">
        <v>166</v>
      </c>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31" s="2" customFormat="1" ht="6.95" customHeight="1">
      <c r="A108" s="31"/>
      <c r="B108" s="32"/>
      <c r="C108" s="33"/>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31" s="2" customFormat="1" ht="12" customHeight="1">
      <c r="A109" s="31"/>
      <c r="B109" s="32"/>
      <c r="C109" s="26" t="s">
        <v>16</v>
      </c>
      <c r="D109" s="33"/>
      <c r="E109" s="33"/>
      <c r="F109" s="33"/>
      <c r="G109" s="33"/>
      <c r="H109" s="33"/>
      <c r="I109" s="33"/>
      <c r="J109" s="33"/>
      <c r="K109" s="33"/>
      <c r="L109" s="48"/>
      <c r="S109" s="31"/>
      <c r="T109" s="31"/>
      <c r="U109" s="31"/>
      <c r="V109" s="31"/>
      <c r="W109" s="31"/>
      <c r="X109" s="31"/>
      <c r="Y109" s="31"/>
      <c r="Z109" s="31"/>
      <c r="AA109" s="31"/>
      <c r="AB109" s="31"/>
      <c r="AC109" s="31"/>
      <c r="AD109" s="31"/>
      <c r="AE109" s="31"/>
    </row>
    <row r="110" spans="1:31" s="2" customFormat="1" ht="16.5" customHeight="1">
      <c r="A110" s="31"/>
      <c r="B110" s="32"/>
      <c r="C110" s="33"/>
      <c r="D110" s="33"/>
      <c r="E110" s="273" t="str">
        <f>E7</f>
        <v>Oprava zabezpečovacího zařízení v ŽST Tlumačov</v>
      </c>
      <c r="F110" s="274"/>
      <c r="G110" s="274"/>
      <c r="H110" s="274"/>
      <c r="I110" s="33"/>
      <c r="J110" s="33"/>
      <c r="K110" s="33"/>
      <c r="L110" s="48"/>
      <c r="S110" s="31"/>
      <c r="T110" s="31"/>
      <c r="U110" s="31"/>
      <c r="V110" s="31"/>
      <c r="W110" s="31"/>
      <c r="X110" s="31"/>
      <c r="Y110" s="31"/>
      <c r="Z110" s="31"/>
      <c r="AA110" s="31"/>
      <c r="AB110" s="31"/>
      <c r="AC110" s="31"/>
      <c r="AD110" s="31"/>
      <c r="AE110" s="31"/>
    </row>
    <row r="111" spans="1:31" s="2" customFormat="1" ht="12" customHeight="1">
      <c r="A111" s="31"/>
      <c r="B111" s="32"/>
      <c r="C111" s="26" t="s">
        <v>156</v>
      </c>
      <c r="D111" s="33"/>
      <c r="E111" s="33"/>
      <c r="F111" s="33"/>
      <c r="G111" s="33"/>
      <c r="H111" s="33"/>
      <c r="I111" s="33"/>
      <c r="J111" s="33"/>
      <c r="K111" s="33"/>
      <c r="L111" s="48"/>
      <c r="S111" s="31"/>
      <c r="T111" s="31"/>
      <c r="U111" s="31"/>
      <c r="V111" s="31"/>
      <c r="W111" s="31"/>
      <c r="X111" s="31"/>
      <c r="Y111" s="31"/>
      <c r="Z111" s="31"/>
      <c r="AA111" s="31"/>
      <c r="AB111" s="31"/>
      <c r="AC111" s="31"/>
      <c r="AD111" s="31"/>
      <c r="AE111" s="31"/>
    </row>
    <row r="112" spans="1:31" s="2" customFormat="1" ht="16.5" customHeight="1">
      <c r="A112" s="31"/>
      <c r="B112" s="32"/>
      <c r="C112" s="33"/>
      <c r="D112" s="33"/>
      <c r="E112" s="221" t="str">
        <f>E9</f>
        <v>SO 10 - DOÚO</v>
      </c>
      <c r="F112" s="275"/>
      <c r="G112" s="275"/>
      <c r="H112" s="275"/>
      <c r="I112" s="33"/>
      <c r="J112" s="33"/>
      <c r="K112" s="33"/>
      <c r="L112" s="48"/>
      <c r="S112" s="31"/>
      <c r="T112" s="31"/>
      <c r="U112" s="31"/>
      <c r="V112" s="31"/>
      <c r="W112" s="31"/>
      <c r="X112" s="31"/>
      <c r="Y112" s="31"/>
      <c r="Z112" s="31"/>
      <c r="AA112" s="31"/>
      <c r="AB112" s="31"/>
      <c r="AC112" s="31"/>
      <c r="AD112" s="31"/>
      <c r="AE112" s="31"/>
    </row>
    <row r="113" spans="1:65" s="2" customFormat="1" ht="6.95" customHeight="1">
      <c r="A113" s="31"/>
      <c r="B113" s="32"/>
      <c r="C113" s="33"/>
      <c r="D113" s="33"/>
      <c r="E113" s="33"/>
      <c r="F113" s="33"/>
      <c r="G113" s="33"/>
      <c r="H113" s="33"/>
      <c r="I113" s="33"/>
      <c r="J113" s="33"/>
      <c r="K113" s="33"/>
      <c r="L113" s="48"/>
      <c r="S113" s="31"/>
      <c r="T113" s="31"/>
      <c r="U113" s="31"/>
      <c r="V113" s="31"/>
      <c r="W113" s="31"/>
      <c r="X113" s="31"/>
      <c r="Y113" s="31"/>
      <c r="Z113" s="31"/>
      <c r="AA113" s="31"/>
      <c r="AB113" s="31"/>
      <c r="AC113" s="31"/>
      <c r="AD113" s="31"/>
      <c r="AE113" s="31"/>
    </row>
    <row r="114" spans="1:65" s="2" customFormat="1" ht="12" customHeight="1">
      <c r="A114" s="31"/>
      <c r="B114" s="32"/>
      <c r="C114" s="26" t="s">
        <v>20</v>
      </c>
      <c r="D114" s="33"/>
      <c r="E114" s="33"/>
      <c r="F114" s="24" t="str">
        <f>F12</f>
        <v>Tlumačov</v>
      </c>
      <c r="G114" s="33"/>
      <c r="H114" s="33"/>
      <c r="I114" s="26" t="s">
        <v>22</v>
      </c>
      <c r="J114" s="63">
        <f>IF(J12="","",J12)</f>
        <v>0</v>
      </c>
      <c r="K114" s="33"/>
      <c r="L114" s="48"/>
      <c r="S114" s="31"/>
      <c r="T114" s="31"/>
      <c r="U114" s="31"/>
      <c r="V114" s="31"/>
      <c r="W114" s="31"/>
      <c r="X114" s="31"/>
      <c r="Y114" s="31"/>
      <c r="Z114" s="31"/>
      <c r="AA114" s="31"/>
      <c r="AB114" s="31"/>
      <c r="AC114" s="31"/>
      <c r="AD114" s="31"/>
      <c r="AE114" s="31"/>
    </row>
    <row r="115" spans="1:65" s="2" customFormat="1" ht="6.95" customHeight="1">
      <c r="A115" s="31"/>
      <c r="B115" s="32"/>
      <c r="C115" s="33"/>
      <c r="D115" s="33"/>
      <c r="E115" s="33"/>
      <c r="F115" s="33"/>
      <c r="G115" s="33"/>
      <c r="H115" s="33"/>
      <c r="I115" s="33"/>
      <c r="J115" s="33"/>
      <c r="K115" s="33"/>
      <c r="L115" s="48"/>
      <c r="S115" s="31"/>
      <c r="T115" s="31"/>
      <c r="U115" s="31"/>
      <c r="V115" s="31"/>
      <c r="W115" s="31"/>
      <c r="X115" s="31"/>
      <c r="Y115" s="31"/>
      <c r="Z115" s="31"/>
      <c r="AA115" s="31"/>
      <c r="AB115" s="31"/>
      <c r="AC115" s="31"/>
      <c r="AD115" s="31"/>
      <c r="AE115" s="31"/>
    </row>
    <row r="116" spans="1:65" s="2" customFormat="1" ht="15.2" customHeight="1">
      <c r="A116" s="31"/>
      <c r="B116" s="32"/>
      <c r="C116" s="26" t="s">
        <v>23</v>
      </c>
      <c r="D116" s="33"/>
      <c r="E116" s="33"/>
      <c r="F116" s="24" t="str">
        <f>E15</f>
        <v xml:space="preserve"> </v>
      </c>
      <c r="G116" s="33"/>
      <c r="H116" s="33"/>
      <c r="I116" s="26" t="s">
        <v>29</v>
      </c>
      <c r="J116" s="29" t="str">
        <f>E21</f>
        <v xml:space="preserve"> </v>
      </c>
      <c r="K116" s="33"/>
      <c r="L116" s="48"/>
      <c r="S116" s="31"/>
      <c r="T116" s="31"/>
      <c r="U116" s="31"/>
      <c r="V116" s="31"/>
      <c r="W116" s="31"/>
      <c r="X116" s="31"/>
      <c r="Y116" s="31"/>
      <c r="Z116" s="31"/>
      <c r="AA116" s="31"/>
      <c r="AB116" s="31"/>
      <c r="AC116" s="31"/>
      <c r="AD116" s="31"/>
      <c r="AE116" s="31"/>
    </row>
    <row r="117" spans="1:65" s="2" customFormat="1" ht="15.2" customHeight="1">
      <c r="A117" s="31"/>
      <c r="B117" s="32"/>
      <c r="C117" s="26" t="s">
        <v>27</v>
      </c>
      <c r="D117" s="33"/>
      <c r="E117" s="33"/>
      <c r="F117" s="24" t="str">
        <f>IF(E18="","",E18)</f>
        <v>Vyplň údaj</v>
      </c>
      <c r="G117" s="33"/>
      <c r="H117" s="33"/>
      <c r="I117" s="26" t="s">
        <v>31</v>
      </c>
      <c r="J117" s="29" t="str">
        <f>E24</f>
        <v xml:space="preserve"> </v>
      </c>
      <c r="K117" s="33"/>
      <c r="L117" s="48"/>
      <c r="S117" s="31"/>
      <c r="T117" s="31"/>
      <c r="U117" s="31"/>
      <c r="V117" s="31"/>
      <c r="W117" s="31"/>
      <c r="X117" s="31"/>
      <c r="Y117" s="31"/>
      <c r="Z117" s="31"/>
      <c r="AA117" s="31"/>
      <c r="AB117" s="31"/>
      <c r="AC117" s="31"/>
      <c r="AD117" s="31"/>
      <c r="AE117" s="31"/>
    </row>
    <row r="118" spans="1:65" s="2" customFormat="1" ht="10.35" customHeight="1">
      <c r="A118" s="31"/>
      <c r="B118" s="32"/>
      <c r="C118" s="33"/>
      <c r="D118" s="33"/>
      <c r="E118" s="33"/>
      <c r="F118" s="33"/>
      <c r="G118" s="33"/>
      <c r="H118" s="33"/>
      <c r="I118" s="33"/>
      <c r="J118" s="33"/>
      <c r="K118" s="33"/>
      <c r="L118" s="48"/>
      <c r="S118" s="31"/>
      <c r="T118" s="31"/>
      <c r="U118" s="31"/>
      <c r="V118" s="31"/>
      <c r="W118" s="31"/>
      <c r="X118" s="31"/>
      <c r="Y118" s="31"/>
      <c r="Z118" s="31"/>
      <c r="AA118" s="31"/>
      <c r="AB118" s="31"/>
      <c r="AC118" s="31"/>
      <c r="AD118" s="31"/>
      <c r="AE118" s="31"/>
    </row>
    <row r="119" spans="1:65" s="10" customFormat="1" ht="29.25" customHeight="1">
      <c r="A119" s="156"/>
      <c r="B119" s="157"/>
      <c r="C119" s="158" t="s">
        <v>167</v>
      </c>
      <c r="D119" s="159" t="s">
        <v>58</v>
      </c>
      <c r="E119" s="159" t="s">
        <v>54</v>
      </c>
      <c r="F119" s="159" t="s">
        <v>55</v>
      </c>
      <c r="G119" s="159" t="s">
        <v>168</v>
      </c>
      <c r="H119" s="159" t="s">
        <v>169</v>
      </c>
      <c r="I119" s="159" t="s">
        <v>170</v>
      </c>
      <c r="J119" s="159" t="s">
        <v>162</v>
      </c>
      <c r="K119" s="160" t="s">
        <v>171</v>
      </c>
      <c r="L119" s="161"/>
      <c r="M119" s="72" t="s">
        <v>1</v>
      </c>
      <c r="N119" s="73" t="s">
        <v>37</v>
      </c>
      <c r="O119" s="73" t="s">
        <v>172</v>
      </c>
      <c r="P119" s="73" t="s">
        <v>173</v>
      </c>
      <c r="Q119" s="73" t="s">
        <v>174</v>
      </c>
      <c r="R119" s="73" t="s">
        <v>175</v>
      </c>
      <c r="S119" s="73" t="s">
        <v>176</v>
      </c>
      <c r="T119" s="74" t="s">
        <v>177</v>
      </c>
      <c r="U119" s="156"/>
      <c r="V119" s="156"/>
      <c r="W119" s="156"/>
      <c r="X119" s="156"/>
      <c r="Y119" s="156"/>
      <c r="Z119" s="156"/>
      <c r="AA119" s="156"/>
      <c r="AB119" s="156"/>
      <c r="AC119" s="156"/>
      <c r="AD119" s="156"/>
      <c r="AE119" s="156"/>
    </row>
    <row r="120" spans="1:65" s="2" customFormat="1" ht="22.9" customHeight="1">
      <c r="A120" s="31"/>
      <c r="B120" s="32"/>
      <c r="C120" s="79" t="s">
        <v>178</v>
      </c>
      <c r="D120" s="33"/>
      <c r="E120" s="33"/>
      <c r="F120" s="33"/>
      <c r="G120" s="33"/>
      <c r="H120" s="33"/>
      <c r="I120" s="33"/>
      <c r="J120" s="162">
        <f>BK120</f>
        <v>0</v>
      </c>
      <c r="K120" s="33"/>
      <c r="L120" s="36"/>
      <c r="M120" s="75"/>
      <c r="N120" s="163"/>
      <c r="O120" s="76"/>
      <c r="P120" s="164">
        <f>P121+P129+P142</f>
        <v>0</v>
      </c>
      <c r="Q120" s="76"/>
      <c r="R120" s="164">
        <f>R121+R129+R142</f>
        <v>3.2439999999999997E-2</v>
      </c>
      <c r="S120" s="76"/>
      <c r="T120" s="165">
        <f>T121+T129+T142</f>
        <v>0</v>
      </c>
      <c r="U120" s="31"/>
      <c r="V120" s="31"/>
      <c r="W120" s="31"/>
      <c r="X120" s="31"/>
      <c r="Y120" s="31"/>
      <c r="Z120" s="31"/>
      <c r="AA120" s="31"/>
      <c r="AB120" s="31"/>
      <c r="AC120" s="31"/>
      <c r="AD120" s="31"/>
      <c r="AE120" s="31"/>
      <c r="AT120" s="14" t="s">
        <v>72</v>
      </c>
      <c r="AU120" s="14" t="s">
        <v>164</v>
      </c>
      <c r="BK120" s="166">
        <f>BK121+BK129+BK142</f>
        <v>0</v>
      </c>
    </row>
    <row r="121" spans="1:65" s="11" customFormat="1" ht="25.9" customHeight="1">
      <c r="B121" s="186"/>
      <c r="C121" s="187"/>
      <c r="D121" s="188" t="s">
        <v>72</v>
      </c>
      <c r="E121" s="189" t="s">
        <v>179</v>
      </c>
      <c r="F121" s="189" t="s">
        <v>1227</v>
      </c>
      <c r="G121" s="187"/>
      <c r="H121" s="187"/>
      <c r="I121" s="190"/>
      <c r="J121" s="191">
        <f>BK121</f>
        <v>0</v>
      </c>
      <c r="K121" s="187"/>
      <c r="L121" s="192"/>
      <c r="M121" s="193"/>
      <c r="N121" s="194"/>
      <c r="O121" s="194"/>
      <c r="P121" s="195">
        <f>P122</f>
        <v>0</v>
      </c>
      <c r="Q121" s="194"/>
      <c r="R121" s="195">
        <f>R122</f>
        <v>3.2439999999999997E-2</v>
      </c>
      <c r="S121" s="194"/>
      <c r="T121" s="196">
        <f>T122</f>
        <v>0</v>
      </c>
      <c r="AR121" s="197" t="s">
        <v>192</v>
      </c>
      <c r="AT121" s="198" t="s">
        <v>72</v>
      </c>
      <c r="AU121" s="198" t="s">
        <v>73</v>
      </c>
      <c r="AY121" s="197" t="s">
        <v>185</v>
      </c>
      <c r="BK121" s="199">
        <f>BK122</f>
        <v>0</v>
      </c>
    </row>
    <row r="122" spans="1:65" s="11" customFormat="1" ht="22.9" customHeight="1">
      <c r="B122" s="186"/>
      <c r="C122" s="187"/>
      <c r="D122" s="188" t="s">
        <v>72</v>
      </c>
      <c r="E122" s="218" t="s">
        <v>1228</v>
      </c>
      <c r="F122" s="218" t="s">
        <v>1491</v>
      </c>
      <c r="G122" s="187"/>
      <c r="H122" s="187"/>
      <c r="I122" s="190"/>
      <c r="J122" s="219">
        <f>BK122</f>
        <v>0</v>
      </c>
      <c r="K122" s="187"/>
      <c r="L122" s="192"/>
      <c r="M122" s="193"/>
      <c r="N122" s="194"/>
      <c r="O122" s="194"/>
      <c r="P122" s="195">
        <f>SUM(P123:P128)</f>
        <v>0</v>
      </c>
      <c r="Q122" s="194"/>
      <c r="R122" s="195">
        <f>SUM(R123:R128)</f>
        <v>3.2439999999999997E-2</v>
      </c>
      <c r="S122" s="194"/>
      <c r="T122" s="196">
        <f>SUM(T123:T128)</f>
        <v>0</v>
      </c>
      <c r="AR122" s="197" t="s">
        <v>192</v>
      </c>
      <c r="AT122" s="198" t="s">
        <v>72</v>
      </c>
      <c r="AU122" s="198" t="s">
        <v>80</v>
      </c>
      <c r="AY122" s="197" t="s">
        <v>185</v>
      </c>
      <c r="BK122" s="199">
        <f>SUM(BK123:BK128)</f>
        <v>0</v>
      </c>
    </row>
    <row r="123" spans="1:65" s="2" customFormat="1" ht="55.5" customHeight="1">
      <c r="A123" s="31"/>
      <c r="B123" s="32"/>
      <c r="C123" s="200" t="s">
        <v>80</v>
      </c>
      <c r="D123" s="200" t="s">
        <v>260</v>
      </c>
      <c r="E123" s="201" t="s">
        <v>1906</v>
      </c>
      <c r="F123" s="202" t="s">
        <v>1907</v>
      </c>
      <c r="G123" s="203" t="s">
        <v>182</v>
      </c>
      <c r="H123" s="204">
        <v>4</v>
      </c>
      <c r="I123" s="205"/>
      <c r="J123" s="206">
        <f>ROUND(I123*H123,2)</f>
        <v>0</v>
      </c>
      <c r="K123" s="202" t="s">
        <v>1</v>
      </c>
      <c r="L123" s="36"/>
      <c r="M123" s="207" t="s">
        <v>1</v>
      </c>
      <c r="N123" s="208" t="s">
        <v>38</v>
      </c>
      <c r="O123" s="68"/>
      <c r="P123" s="177">
        <f>O123*H123</f>
        <v>0</v>
      </c>
      <c r="Q123" s="177">
        <v>8.1099999999999992E-3</v>
      </c>
      <c r="R123" s="177">
        <f>Q123*H123</f>
        <v>3.2439999999999997E-2</v>
      </c>
      <c r="S123" s="177">
        <v>0</v>
      </c>
      <c r="T123" s="178">
        <f>S123*H123</f>
        <v>0</v>
      </c>
      <c r="U123" s="31"/>
      <c r="V123" s="31"/>
      <c r="W123" s="31"/>
      <c r="X123" s="31"/>
      <c r="Y123" s="31"/>
      <c r="Z123" s="31"/>
      <c r="AA123" s="31"/>
      <c r="AB123" s="31"/>
      <c r="AC123" s="31"/>
      <c r="AD123" s="31"/>
      <c r="AE123" s="31"/>
      <c r="AR123" s="179" t="s">
        <v>453</v>
      </c>
      <c r="AT123" s="179" t="s">
        <v>260</v>
      </c>
      <c r="AU123" s="179" t="s">
        <v>82</v>
      </c>
      <c r="AY123" s="14" t="s">
        <v>185</v>
      </c>
      <c r="BE123" s="180">
        <f>IF(N123="základní",J123,0)</f>
        <v>0</v>
      </c>
      <c r="BF123" s="180">
        <f>IF(N123="snížená",J123,0)</f>
        <v>0</v>
      </c>
      <c r="BG123" s="180">
        <f>IF(N123="zákl. přenesená",J123,0)</f>
        <v>0</v>
      </c>
      <c r="BH123" s="180">
        <f>IF(N123="sníž. přenesená",J123,0)</f>
        <v>0</v>
      </c>
      <c r="BI123" s="180">
        <f>IF(N123="nulová",J123,0)</f>
        <v>0</v>
      </c>
      <c r="BJ123" s="14" t="s">
        <v>80</v>
      </c>
      <c r="BK123" s="180">
        <f>ROUND(I123*H123,2)</f>
        <v>0</v>
      </c>
      <c r="BL123" s="14" t="s">
        <v>453</v>
      </c>
      <c r="BM123" s="179" t="s">
        <v>1908</v>
      </c>
    </row>
    <row r="124" spans="1:65" s="2" customFormat="1" ht="39">
      <c r="A124" s="31"/>
      <c r="B124" s="32"/>
      <c r="C124" s="33"/>
      <c r="D124" s="181" t="s">
        <v>188</v>
      </c>
      <c r="E124" s="33"/>
      <c r="F124" s="182" t="s">
        <v>1907</v>
      </c>
      <c r="G124" s="33"/>
      <c r="H124" s="33"/>
      <c r="I124" s="183"/>
      <c r="J124" s="33"/>
      <c r="K124" s="33"/>
      <c r="L124" s="36"/>
      <c r="M124" s="184"/>
      <c r="N124" s="185"/>
      <c r="O124" s="68"/>
      <c r="P124" s="68"/>
      <c r="Q124" s="68"/>
      <c r="R124" s="68"/>
      <c r="S124" s="68"/>
      <c r="T124" s="69"/>
      <c r="U124" s="31"/>
      <c r="V124" s="31"/>
      <c r="W124" s="31"/>
      <c r="X124" s="31"/>
      <c r="Y124" s="31"/>
      <c r="Z124" s="31"/>
      <c r="AA124" s="31"/>
      <c r="AB124" s="31"/>
      <c r="AC124" s="31"/>
      <c r="AD124" s="31"/>
      <c r="AE124" s="31"/>
      <c r="AT124" s="14" t="s">
        <v>188</v>
      </c>
      <c r="AU124" s="14" t="s">
        <v>82</v>
      </c>
    </row>
    <row r="125" spans="1:65" s="2" customFormat="1" ht="33" customHeight="1">
      <c r="A125" s="31"/>
      <c r="B125" s="32"/>
      <c r="C125" s="167" t="s">
        <v>82</v>
      </c>
      <c r="D125" s="167" t="s">
        <v>179</v>
      </c>
      <c r="E125" s="168" t="s">
        <v>1909</v>
      </c>
      <c r="F125" s="169" t="s">
        <v>1910</v>
      </c>
      <c r="G125" s="170" t="s">
        <v>1757</v>
      </c>
      <c r="H125" s="171">
        <v>4</v>
      </c>
      <c r="I125" s="172"/>
      <c r="J125" s="173">
        <f>ROUND(I125*H125,2)</f>
        <v>0</v>
      </c>
      <c r="K125" s="169" t="s">
        <v>1</v>
      </c>
      <c r="L125" s="174"/>
      <c r="M125" s="175" t="s">
        <v>1</v>
      </c>
      <c r="N125" s="176" t="s">
        <v>38</v>
      </c>
      <c r="O125" s="68"/>
      <c r="P125" s="177">
        <f>O125*H125</f>
        <v>0</v>
      </c>
      <c r="Q125" s="177">
        <v>0</v>
      </c>
      <c r="R125" s="177">
        <f>Q125*H125</f>
        <v>0</v>
      </c>
      <c r="S125" s="177">
        <v>0</v>
      </c>
      <c r="T125" s="178">
        <f>S125*H125</f>
        <v>0</v>
      </c>
      <c r="U125" s="31"/>
      <c r="V125" s="31"/>
      <c r="W125" s="31"/>
      <c r="X125" s="31"/>
      <c r="Y125" s="31"/>
      <c r="Z125" s="31"/>
      <c r="AA125" s="31"/>
      <c r="AB125" s="31"/>
      <c r="AC125" s="31"/>
      <c r="AD125" s="31"/>
      <c r="AE125" s="31"/>
      <c r="AR125" s="179" t="s">
        <v>268</v>
      </c>
      <c r="AT125" s="179" t="s">
        <v>179</v>
      </c>
      <c r="AU125" s="179" t="s">
        <v>82</v>
      </c>
      <c r="AY125" s="14" t="s">
        <v>185</v>
      </c>
      <c r="BE125" s="180">
        <f>IF(N125="základní",J125,0)</f>
        <v>0</v>
      </c>
      <c r="BF125" s="180">
        <f>IF(N125="snížená",J125,0)</f>
        <v>0</v>
      </c>
      <c r="BG125" s="180">
        <f>IF(N125="zákl. přenesená",J125,0)</f>
        <v>0</v>
      </c>
      <c r="BH125" s="180">
        <f>IF(N125="sníž. přenesená",J125,0)</f>
        <v>0</v>
      </c>
      <c r="BI125" s="180">
        <f>IF(N125="nulová",J125,0)</f>
        <v>0</v>
      </c>
      <c r="BJ125" s="14" t="s">
        <v>80</v>
      </c>
      <c r="BK125" s="180">
        <f>ROUND(I125*H125,2)</f>
        <v>0</v>
      </c>
      <c r="BL125" s="14" t="s">
        <v>268</v>
      </c>
      <c r="BM125" s="179" t="s">
        <v>1911</v>
      </c>
    </row>
    <row r="126" spans="1:65" s="2" customFormat="1" ht="19.5">
      <c r="A126" s="31"/>
      <c r="B126" s="32"/>
      <c r="C126" s="33"/>
      <c r="D126" s="181" t="s">
        <v>188</v>
      </c>
      <c r="E126" s="33"/>
      <c r="F126" s="182" t="s">
        <v>1910</v>
      </c>
      <c r="G126" s="33"/>
      <c r="H126" s="33"/>
      <c r="I126" s="183"/>
      <c r="J126" s="33"/>
      <c r="K126" s="33"/>
      <c r="L126" s="36"/>
      <c r="M126" s="184"/>
      <c r="N126" s="185"/>
      <c r="O126" s="68"/>
      <c r="P126" s="68"/>
      <c r="Q126" s="68"/>
      <c r="R126" s="68"/>
      <c r="S126" s="68"/>
      <c r="T126" s="69"/>
      <c r="U126" s="31"/>
      <c r="V126" s="31"/>
      <c r="W126" s="31"/>
      <c r="X126" s="31"/>
      <c r="Y126" s="31"/>
      <c r="Z126" s="31"/>
      <c r="AA126" s="31"/>
      <c r="AB126" s="31"/>
      <c r="AC126" s="31"/>
      <c r="AD126" s="31"/>
      <c r="AE126" s="31"/>
      <c r="AT126" s="14" t="s">
        <v>188</v>
      </c>
      <c r="AU126" s="14" t="s">
        <v>82</v>
      </c>
    </row>
    <row r="127" spans="1:65" s="2" customFormat="1" ht="24">
      <c r="A127" s="31"/>
      <c r="B127" s="32"/>
      <c r="C127" s="167" t="s">
        <v>192</v>
      </c>
      <c r="D127" s="167" t="s">
        <v>179</v>
      </c>
      <c r="E127" s="168" t="s">
        <v>1912</v>
      </c>
      <c r="F127" s="169" t="s">
        <v>1913</v>
      </c>
      <c r="G127" s="170" t="s">
        <v>182</v>
      </c>
      <c r="H127" s="171">
        <v>4</v>
      </c>
      <c r="I127" s="172"/>
      <c r="J127" s="173">
        <f>ROUND(I127*H127,2)</f>
        <v>0</v>
      </c>
      <c r="K127" s="169" t="s">
        <v>1</v>
      </c>
      <c r="L127" s="174"/>
      <c r="M127" s="175" t="s">
        <v>1</v>
      </c>
      <c r="N127" s="176" t="s">
        <v>38</v>
      </c>
      <c r="O127" s="68"/>
      <c r="P127" s="177">
        <f>O127*H127</f>
        <v>0</v>
      </c>
      <c r="Q127" s="177">
        <v>0</v>
      </c>
      <c r="R127" s="177">
        <f>Q127*H127</f>
        <v>0</v>
      </c>
      <c r="S127" s="177">
        <v>0</v>
      </c>
      <c r="T127" s="178">
        <f>S127*H127</f>
        <v>0</v>
      </c>
      <c r="U127" s="31"/>
      <c r="V127" s="31"/>
      <c r="W127" s="31"/>
      <c r="X127" s="31"/>
      <c r="Y127" s="31"/>
      <c r="Z127" s="31"/>
      <c r="AA127" s="31"/>
      <c r="AB127" s="31"/>
      <c r="AC127" s="31"/>
      <c r="AD127" s="31"/>
      <c r="AE127" s="31"/>
      <c r="AR127" s="179" t="s">
        <v>268</v>
      </c>
      <c r="AT127" s="179" t="s">
        <v>179</v>
      </c>
      <c r="AU127" s="179" t="s">
        <v>82</v>
      </c>
      <c r="AY127" s="14" t="s">
        <v>185</v>
      </c>
      <c r="BE127" s="180">
        <f>IF(N127="základní",J127,0)</f>
        <v>0</v>
      </c>
      <c r="BF127" s="180">
        <f>IF(N127="snížená",J127,0)</f>
        <v>0</v>
      </c>
      <c r="BG127" s="180">
        <f>IF(N127="zákl. přenesená",J127,0)</f>
        <v>0</v>
      </c>
      <c r="BH127" s="180">
        <f>IF(N127="sníž. přenesená",J127,0)</f>
        <v>0</v>
      </c>
      <c r="BI127" s="180">
        <f>IF(N127="nulová",J127,0)</f>
        <v>0</v>
      </c>
      <c r="BJ127" s="14" t="s">
        <v>80</v>
      </c>
      <c r="BK127" s="180">
        <f>ROUND(I127*H127,2)</f>
        <v>0</v>
      </c>
      <c r="BL127" s="14" t="s">
        <v>268</v>
      </c>
      <c r="BM127" s="179" t="s">
        <v>1914</v>
      </c>
    </row>
    <row r="128" spans="1:65" s="2" customFormat="1" ht="11.25">
      <c r="A128" s="31"/>
      <c r="B128" s="32"/>
      <c r="C128" s="33"/>
      <c r="D128" s="181" t="s">
        <v>188</v>
      </c>
      <c r="E128" s="33"/>
      <c r="F128" s="182" t="s">
        <v>1913</v>
      </c>
      <c r="G128" s="33"/>
      <c r="H128" s="33"/>
      <c r="I128" s="183"/>
      <c r="J128" s="33"/>
      <c r="K128" s="33"/>
      <c r="L128" s="36"/>
      <c r="M128" s="184"/>
      <c r="N128" s="185"/>
      <c r="O128" s="68"/>
      <c r="P128" s="68"/>
      <c r="Q128" s="68"/>
      <c r="R128" s="68"/>
      <c r="S128" s="68"/>
      <c r="T128" s="69"/>
      <c r="U128" s="31"/>
      <c r="V128" s="31"/>
      <c r="W128" s="31"/>
      <c r="X128" s="31"/>
      <c r="Y128" s="31"/>
      <c r="Z128" s="31"/>
      <c r="AA128" s="31"/>
      <c r="AB128" s="31"/>
      <c r="AC128" s="31"/>
      <c r="AD128" s="31"/>
      <c r="AE128" s="31"/>
      <c r="AT128" s="14" t="s">
        <v>188</v>
      </c>
      <c r="AU128" s="14" t="s">
        <v>82</v>
      </c>
    </row>
    <row r="129" spans="1:65" s="11" customFormat="1" ht="25.9" customHeight="1">
      <c r="B129" s="186"/>
      <c r="C129" s="187"/>
      <c r="D129" s="188" t="s">
        <v>72</v>
      </c>
      <c r="E129" s="189" t="s">
        <v>883</v>
      </c>
      <c r="F129" s="189" t="s">
        <v>1915</v>
      </c>
      <c r="G129" s="187"/>
      <c r="H129" s="187"/>
      <c r="I129" s="190"/>
      <c r="J129" s="191">
        <f>BK129</f>
        <v>0</v>
      </c>
      <c r="K129" s="187"/>
      <c r="L129" s="192"/>
      <c r="M129" s="193"/>
      <c r="N129" s="194"/>
      <c r="O129" s="194"/>
      <c r="P129" s="195">
        <f>SUM(P130:P141)</f>
        <v>0</v>
      </c>
      <c r="Q129" s="194"/>
      <c r="R129" s="195">
        <f>SUM(R130:R141)</f>
        <v>0</v>
      </c>
      <c r="S129" s="194"/>
      <c r="T129" s="196">
        <f>SUM(T130:T141)</f>
        <v>0</v>
      </c>
      <c r="AR129" s="197" t="s">
        <v>192</v>
      </c>
      <c r="AT129" s="198" t="s">
        <v>72</v>
      </c>
      <c r="AU129" s="198" t="s">
        <v>73</v>
      </c>
      <c r="AY129" s="197" t="s">
        <v>185</v>
      </c>
      <c r="BK129" s="199">
        <f>SUM(BK130:BK141)</f>
        <v>0</v>
      </c>
    </row>
    <row r="130" spans="1:65" s="2" customFormat="1" ht="44.25" customHeight="1">
      <c r="A130" s="31"/>
      <c r="B130" s="32"/>
      <c r="C130" s="167" t="s">
        <v>249</v>
      </c>
      <c r="D130" s="167" t="s">
        <v>179</v>
      </c>
      <c r="E130" s="168" t="s">
        <v>1916</v>
      </c>
      <c r="F130" s="169" t="s">
        <v>1917</v>
      </c>
      <c r="G130" s="170" t="s">
        <v>182</v>
      </c>
      <c r="H130" s="171">
        <v>1</v>
      </c>
      <c r="I130" s="172"/>
      <c r="J130" s="173">
        <f>ROUND(I130*H130,2)</f>
        <v>0</v>
      </c>
      <c r="K130" s="169" t="s">
        <v>1</v>
      </c>
      <c r="L130" s="174"/>
      <c r="M130" s="175" t="s">
        <v>1</v>
      </c>
      <c r="N130" s="176" t="s">
        <v>38</v>
      </c>
      <c r="O130" s="68"/>
      <c r="P130" s="177">
        <f>O130*H130</f>
        <v>0</v>
      </c>
      <c r="Q130" s="177">
        <v>0</v>
      </c>
      <c r="R130" s="177">
        <f>Q130*H130</f>
        <v>0</v>
      </c>
      <c r="S130" s="177">
        <v>0</v>
      </c>
      <c r="T130" s="178">
        <f>S130*H130</f>
        <v>0</v>
      </c>
      <c r="U130" s="31"/>
      <c r="V130" s="31"/>
      <c r="W130" s="31"/>
      <c r="X130" s="31"/>
      <c r="Y130" s="31"/>
      <c r="Z130" s="31"/>
      <c r="AA130" s="31"/>
      <c r="AB130" s="31"/>
      <c r="AC130" s="31"/>
      <c r="AD130" s="31"/>
      <c r="AE130" s="31"/>
      <c r="AR130" s="179" t="s">
        <v>82</v>
      </c>
      <c r="AT130" s="179" t="s">
        <v>179</v>
      </c>
      <c r="AU130" s="179" t="s">
        <v>80</v>
      </c>
      <c r="AY130" s="14" t="s">
        <v>185</v>
      </c>
      <c r="BE130" s="180">
        <f>IF(N130="základní",J130,0)</f>
        <v>0</v>
      </c>
      <c r="BF130" s="180">
        <f>IF(N130="snížená",J130,0)</f>
        <v>0</v>
      </c>
      <c r="BG130" s="180">
        <f>IF(N130="zákl. přenesená",J130,0)</f>
        <v>0</v>
      </c>
      <c r="BH130" s="180">
        <f>IF(N130="sníž. přenesená",J130,0)</f>
        <v>0</v>
      </c>
      <c r="BI130" s="180">
        <f>IF(N130="nulová",J130,0)</f>
        <v>0</v>
      </c>
      <c r="BJ130" s="14" t="s">
        <v>80</v>
      </c>
      <c r="BK130" s="180">
        <f>ROUND(I130*H130,2)</f>
        <v>0</v>
      </c>
      <c r="BL130" s="14" t="s">
        <v>80</v>
      </c>
      <c r="BM130" s="179" t="s">
        <v>1918</v>
      </c>
    </row>
    <row r="131" spans="1:65" s="2" customFormat="1" ht="29.25">
      <c r="A131" s="31"/>
      <c r="B131" s="32"/>
      <c r="C131" s="33"/>
      <c r="D131" s="181" t="s">
        <v>188</v>
      </c>
      <c r="E131" s="33"/>
      <c r="F131" s="182" t="s">
        <v>1917</v>
      </c>
      <c r="G131" s="33"/>
      <c r="H131" s="33"/>
      <c r="I131" s="183"/>
      <c r="J131" s="33"/>
      <c r="K131" s="33"/>
      <c r="L131" s="36"/>
      <c r="M131" s="184"/>
      <c r="N131" s="185"/>
      <c r="O131" s="68"/>
      <c r="P131" s="68"/>
      <c r="Q131" s="68"/>
      <c r="R131" s="68"/>
      <c r="S131" s="68"/>
      <c r="T131" s="69"/>
      <c r="U131" s="31"/>
      <c r="V131" s="31"/>
      <c r="W131" s="31"/>
      <c r="X131" s="31"/>
      <c r="Y131" s="31"/>
      <c r="Z131" s="31"/>
      <c r="AA131" s="31"/>
      <c r="AB131" s="31"/>
      <c r="AC131" s="31"/>
      <c r="AD131" s="31"/>
      <c r="AE131" s="31"/>
      <c r="AT131" s="14" t="s">
        <v>188</v>
      </c>
      <c r="AU131" s="14" t="s">
        <v>80</v>
      </c>
    </row>
    <row r="132" spans="1:65" s="2" customFormat="1" ht="24">
      <c r="A132" s="31"/>
      <c r="B132" s="32"/>
      <c r="C132" s="167" t="s">
        <v>253</v>
      </c>
      <c r="D132" s="167" t="s">
        <v>179</v>
      </c>
      <c r="E132" s="168" t="s">
        <v>1919</v>
      </c>
      <c r="F132" s="169" t="s">
        <v>1920</v>
      </c>
      <c r="G132" s="170" t="s">
        <v>305</v>
      </c>
      <c r="H132" s="171">
        <v>300</v>
      </c>
      <c r="I132" s="172"/>
      <c r="J132" s="173">
        <f>ROUND(I132*H132,2)</f>
        <v>0</v>
      </c>
      <c r="K132" s="169" t="s">
        <v>1</v>
      </c>
      <c r="L132" s="174"/>
      <c r="M132" s="175" t="s">
        <v>1</v>
      </c>
      <c r="N132" s="176" t="s">
        <v>38</v>
      </c>
      <c r="O132" s="68"/>
      <c r="P132" s="177">
        <f>O132*H132</f>
        <v>0</v>
      </c>
      <c r="Q132" s="177">
        <v>0</v>
      </c>
      <c r="R132" s="177">
        <f>Q132*H132</f>
        <v>0</v>
      </c>
      <c r="S132" s="177">
        <v>0</v>
      </c>
      <c r="T132" s="178">
        <f>S132*H132</f>
        <v>0</v>
      </c>
      <c r="U132" s="31"/>
      <c r="V132" s="31"/>
      <c r="W132" s="31"/>
      <c r="X132" s="31"/>
      <c r="Y132" s="31"/>
      <c r="Z132" s="31"/>
      <c r="AA132" s="31"/>
      <c r="AB132" s="31"/>
      <c r="AC132" s="31"/>
      <c r="AD132" s="31"/>
      <c r="AE132" s="31"/>
      <c r="AR132" s="179" t="s">
        <v>268</v>
      </c>
      <c r="AT132" s="179" t="s">
        <v>179</v>
      </c>
      <c r="AU132" s="179" t="s">
        <v>80</v>
      </c>
      <c r="AY132" s="14" t="s">
        <v>185</v>
      </c>
      <c r="BE132" s="180">
        <f>IF(N132="základní",J132,0)</f>
        <v>0</v>
      </c>
      <c r="BF132" s="180">
        <f>IF(N132="snížená",J132,0)</f>
        <v>0</v>
      </c>
      <c r="BG132" s="180">
        <f>IF(N132="zákl. přenesená",J132,0)</f>
        <v>0</v>
      </c>
      <c r="BH132" s="180">
        <f>IF(N132="sníž. přenesená",J132,0)</f>
        <v>0</v>
      </c>
      <c r="BI132" s="180">
        <f>IF(N132="nulová",J132,0)</f>
        <v>0</v>
      </c>
      <c r="BJ132" s="14" t="s">
        <v>80</v>
      </c>
      <c r="BK132" s="180">
        <f>ROUND(I132*H132,2)</f>
        <v>0</v>
      </c>
      <c r="BL132" s="14" t="s">
        <v>268</v>
      </c>
      <c r="BM132" s="179" t="s">
        <v>1921</v>
      </c>
    </row>
    <row r="133" spans="1:65" s="2" customFormat="1" ht="19.5">
      <c r="A133" s="31"/>
      <c r="B133" s="32"/>
      <c r="C133" s="33"/>
      <c r="D133" s="181" t="s">
        <v>188</v>
      </c>
      <c r="E133" s="33"/>
      <c r="F133" s="182" t="s">
        <v>1920</v>
      </c>
      <c r="G133" s="33"/>
      <c r="H133" s="33"/>
      <c r="I133" s="183"/>
      <c r="J133" s="33"/>
      <c r="K133" s="33"/>
      <c r="L133" s="36"/>
      <c r="M133" s="184"/>
      <c r="N133" s="185"/>
      <c r="O133" s="68"/>
      <c r="P133" s="68"/>
      <c r="Q133" s="68"/>
      <c r="R133" s="68"/>
      <c r="S133" s="68"/>
      <c r="T133" s="69"/>
      <c r="U133" s="31"/>
      <c r="V133" s="31"/>
      <c r="W133" s="31"/>
      <c r="X133" s="31"/>
      <c r="Y133" s="31"/>
      <c r="Z133" s="31"/>
      <c r="AA133" s="31"/>
      <c r="AB133" s="31"/>
      <c r="AC133" s="31"/>
      <c r="AD133" s="31"/>
      <c r="AE133" s="31"/>
      <c r="AT133" s="14" t="s">
        <v>188</v>
      </c>
      <c r="AU133" s="14" t="s">
        <v>80</v>
      </c>
    </row>
    <row r="134" spans="1:65" s="2" customFormat="1" ht="33" customHeight="1">
      <c r="A134" s="31"/>
      <c r="B134" s="32"/>
      <c r="C134" s="167" t="s">
        <v>259</v>
      </c>
      <c r="D134" s="167" t="s">
        <v>179</v>
      </c>
      <c r="E134" s="168" t="s">
        <v>1922</v>
      </c>
      <c r="F134" s="169" t="s">
        <v>1923</v>
      </c>
      <c r="G134" s="170" t="s">
        <v>182</v>
      </c>
      <c r="H134" s="171">
        <v>5</v>
      </c>
      <c r="I134" s="172"/>
      <c r="J134" s="173">
        <f>ROUND(I134*H134,2)</f>
        <v>0</v>
      </c>
      <c r="K134" s="169" t="s">
        <v>1</v>
      </c>
      <c r="L134" s="174"/>
      <c r="M134" s="175" t="s">
        <v>1</v>
      </c>
      <c r="N134" s="176" t="s">
        <v>38</v>
      </c>
      <c r="O134" s="68"/>
      <c r="P134" s="177">
        <f>O134*H134</f>
        <v>0</v>
      </c>
      <c r="Q134" s="177">
        <v>0</v>
      </c>
      <c r="R134" s="177">
        <f>Q134*H134</f>
        <v>0</v>
      </c>
      <c r="S134" s="177">
        <v>0</v>
      </c>
      <c r="T134" s="178">
        <f>S134*H134</f>
        <v>0</v>
      </c>
      <c r="U134" s="31"/>
      <c r="V134" s="31"/>
      <c r="W134" s="31"/>
      <c r="X134" s="31"/>
      <c r="Y134" s="31"/>
      <c r="Z134" s="31"/>
      <c r="AA134" s="31"/>
      <c r="AB134" s="31"/>
      <c r="AC134" s="31"/>
      <c r="AD134" s="31"/>
      <c r="AE134" s="31"/>
      <c r="AR134" s="179" t="s">
        <v>268</v>
      </c>
      <c r="AT134" s="179" t="s">
        <v>179</v>
      </c>
      <c r="AU134" s="179" t="s">
        <v>80</v>
      </c>
      <c r="AY134" s="14" t="s">
        <v>185</v>
      </c>
      <c r="BE134" s="180">
        <f>IF(N134="základní",J134,0)</f>
        <v>0</v>
      </c>
      <c r="BF134" s="180">
        <f>IF(N134="snížená",J134,0)</f>
        <v>0</v>
      </c>
      <c r="BG134" s="180">
        <f>IF(N134="zákl. přenesená",J134,0)</f>
        <v>0</v>
      </c>
      <c r="BH134" s="180">
        <f>IF(N134="sníž. přenesená",J134,0)</f>
        <v>0</v>
      </c>
      <c r="BI134" s="180">
        <f>IF(N134="nulová",J134,0)</f>
        <v>0</v>
      </c>
      <c r="BJ134" s="14" t="s">
        <v>80</v>
      </c>
      <c r="BK134" s="180">
        <f>ROUND(I134*H134,2)</f>
        <v>0</v>
      </c>
      <c r="BL134" s="14" t="s">
        <v>268</v>
      </c>
      <c r="BM134" s="179" t="s">
        <v>1924</v>
      </c>
    </row>
    <row r="135" spans="1:65" s="2" customFormat="1" ht="19.5">
      <c r="A135" s="31"/>
      <c r="B135" s="32"/>
      <c r="C135" s="33"/>
      <c r="D135" s="181" t="s">
        <v>188</v>
      </c>
      <c r="E135" s="33"/>
      <c r="F135" s="182" t="s">
        <v>1923</v>
      </c>
      <c r="G135" s="33"/>
      <c r="H135" s="33"/>
      <c r="I135" s="183"/>
      <c r="J135" s="33"/>
      <c r="K135" s="33"/>
      <c r="L135" s="36"/>
      <c r="M135" s="184"/>
      <c r="N135" s="185"/>
      <c r="O135" s="68"/>
      <c r="P135" s="68"/>
      <c r="Q135" s="68"/>
      <c r="R135" s="68"/>
      <c r="S135" s="68"/>
      <c r="T135" s="69"/>
      <c r="U135" s="31"/>
      <c r="V135" s="31"/>
      <c r="W135" s="31"/>
      <c r="X135" s="31"/>
      <c r="Y135" s="31"/>
      <c r="Z135" s="31"/>
      <c r="AA135" s="31"/>
      <c r="AB135" s="31"/>
      <c r="AC135" s="31"/>
      <c r="AD135" s="31"/>
      <c r="AE135" s="31"/>
      <c r="AT135" s="14" t="s">
        <v>188</v>
      </c>
      <c r="AU135" s="14" t="s">
        <v>80</v>
      </c>
    </row>
    <row r="136" spans="1:65" s="2" customFormat="1" ht="36">
      <c r="A136" s="31"/>
      <c r="B136" s="32"/>
      <c r="C136" s="167" t="s">
        <v>7</v>
      </c>
      <c r="D136" s="167" t="s">
        <v>179</v>
      </c>
      <c r="E136" s="168" t="s">
        <v>1925</v>
      </c>
      <c r="F136" s="169" t="s">
        <v>1926</v>
      </c>
      <c r="G136" s="170" t="s">
        <v>182</v>
      </c>
      <c r="H136" s="171">
        <v>1</v>
      </c>
      <c r="I136" s="172"/>
      <c r="J136" s="173">
        <f>ROUND(I136*H136,2)</f>
        <v>0</v>
      </c>
      <c r="K136" s="169" t="s">
        <v>1</v>
      </c>
      <c r="L136" s="174"/>
      <c r="M136" s="175" t="s">
        <v>1</v>
      </c>
      <c r="N136" s="176" t="s">
        <v>38</v>
      </c>
      <c r="O136" s="68"/>
      <c r="P136" s="177">
        <f>O136*H136</f>
        <v>0</v>
      </c>
      <c r="Q136" s="177">
        <v>0</v>
      </c>
      <c r="R136" s="177">
        <f>Q136*H136</f>
        <v>0</v>
      </c>
      <c r="S136" s="177">
        <v>0</v>
      </c>
      <c r="T136" s="178">
        <f>S136*H136</f>
        <v>0</v>
      </c>
      <c r="U136" s="31"/>
      <c r="V136" s="31"/>
      <c r="W136" s="31"/>
      <c r="X136" s="31"/>
      <c r="Y136" s="31"/>
      <c r="Z136" s="31"/>
      <c r="AA136" s="31"/>
      <c r="AB136" s="31"/>
      <c r="AC136" s="31"/>
      <c r="AD136" s="31"/>
      <c r="AE136" s="31"/>
      <c r="AR136" s="179" t="s">
        <v>82</v>
      </c>
      <c r="AT136" s="179" t="s">
        <v>179</v>
      </c>
      <c r="AU136" s="179" t="s">
        <v>80</v>
      </c>
      <c r="AY136" s="14" t="s">
        <v>185</v>
      </c>
      <c r="BE136" s="180">
        <f>IF(N136="základní",J136,0)</f>
        <v>0</v>
      </c>
      <c r="BF136" s="180">
        <f>IF(N136="snížená",J136,0)</f>
        <v>0</v>
      </c>
      <c r="BG136" s="180">
        <f>IF(N136="zákl. přenesená",J136,0)</f>
        <v>0</v>
      </c>
      <c r="BH136" s="180">
        <f>IF(N136="sníž. přenesená",J136,0)</f>
        <v>0</v>
      </c>
      <c r="BI136" s="180">
        <f>IF(N136="nulová",J136,0)</f>
        <v>0</v>
      </c>
      <c r="BJ136" s="14" t="s">
        <v>80</v>
      </c>
      <c r="BK136" s="180">
        <f>ROUND(I136*H136,2)</f>
        <v>0</v>
      </c>
      <c r="BL136" s="14" t="s">
        <v>80</v>
      </c>
      <c r="BM136" s="179" t="s">
        <v>1927</v>
      </c>
    </row>
    <row r="137" spans="1:65" s="2" customFormat="1" ht="19.5">
      <c r="A137" s="31"/>
      <c r="B137" s="32"/>
      <c r="C137" s="33"/>
      <c r="D137" s="181" t="s">
        <v>188</v>
      </c>
      <c r="E137" s="33"/>
      <c r="F137" s="182" t="s">
        <v>1926</v>
      </c>
      <c r="G137" s="33"/>
      <c r="H137" s="33"/>
      <c r="I137" s="183"/>
      <c r="J137" s="33"/>
      <c r="K137" s="33"/>
      <c r="L137" s="36"/>
      <c r="M137" s="184"/>
      <c r="N137" s="185"/>
      <c r="O137" s="68"/>
      <c r="P137" s="68"/>
      <c r="Q137" s="68"/>
      <c r="R137" s="68"/>
      <c r="S137" s="68"/>
      <c r="T137" s="69"/>
      <c r="U137" s="31"/>
      <c r="V137" s="31"/>
      <c r="W137" s="31"/>
      <c r="X137" s="31"/>
      <c r="Y137" s="31"/>
      <c r="Z137" s="31"/>
      <c r="AA137" s="31"/>
      <c r="AB137" s="31"/>
      <c r="AC137" s="31"/>
      <c r="AD137" s="31"/>
      <c r="AE137" s="31"/>
      <c r="AT137" s="14" t="s">
        <v>188</v>
      </c>
      <c r="AU137" s="14" t="s">
        <v>80</v>
      </c>
    </row>
    <row r="138" spans="1:65" s="2" customFormat="1" ht="36">
      <c r="A138" s="31"/>
      <c r="B138" s="32"/>
      <c r="C138" s="167" t="s">
        <v>270</v>
      </c>
      <c r="D138" s="167" t="s">
        <v>179</v>
      </c>
      <c r="E138" s="168" t="s">
        <v>1928</v>
      </c>
      <c r="F138" s="169" t="s">
        <v>1929</v>
      </c>
      <c r="G138" s="170" t="s">
        <v>182</v>
      </c>
      <c r="H138" s="171">
        <v>1</v>
      </c>
      <c r="I138" s="172"/>
      <c r="J138" s="173">
        <f>ROUND(I138*H138,2)</f>
        <v>0</v>
      </c>
      <c r="K138" s="169" t="s">
        <v>1</v>
      </c>
      <c r="L138" s="174"/>
      <c r="M138" s="175" t="s">
        <v>1</v>
      </c>
      <c r="N138" s="176" t="s">
        <v>38</v>
      </c>
      <c r="O138" s="68"/>
      <c r="P138" s="177">
        <f>O138*H138</f>
        <v>0</v>
      </c>
      <c r="Q138" s="177">
        <v>0</v>
      </c>
      <c r="R138" s="177">
        <f>Q138*H138</f>
        <v>0</v>
      </c>
      <c r="S138" s="177">
        <v>0</v>
      </c>
      <c r="T138" s="178">
        <f>S138*H138</f>
        <v>0</v>
      </c>
      <c r="U138" s="31"/>
      <c r="V138" s="31"/>
      <c r="W138" s="31"/>
      <c r="X138" s="31"/>
      <c r="Y138" s="31"/>
      <c r="Z138" s="31"/>
      <c r="AA138" s="31"/>
      <c r="AB138" s="31"/>
      <c r="AC138" s="31"/>
      <c r="AD138" s="31"/>
      <c r="AE138" s="31"/>
      <c r="AR138" s="179" t="s">
        <v>82</v>
      </c>
      <c r="AT138" s="179" t="s">
        <v>179</v>
      </c>
      <c r="AU138" s="179" t="s">
        <v>80</v>
      </c>
      <c r="AY138" s="14" t="s">
        <v>185</v>
      </c>
      <c r="BE138" s="180">
        <f>IF(N138="základní",J138,0)</f>
        <v>0</v>
      </c>
      <c r="BF138" s="180">
        <f>IF(N138="snížená",J138,0)</f>
        <v>0</v>
      </c>
      <c r="BG138" s="180">
        <f>IF(N138="zákl. přenesená",J138,0)</f>
        <v>0</v>
      </c>
      <c r="BH138" s="180">
        <f>IF(N138="sníž. přenesená",J138,0)</f>
        <v>0</v>
      </c>
      <c r="BI138" s="180">
        <f>IF(N138="nulová",J138,0)</f>
        <v>0</v>
      </c>
      <c r="BJ138" s="14" t="s">
        <v>80</v>
      </c>
      <c r="BK138" s="180">
        <f>ROUND(I138*H138,2)</f>
        <v>0</v>
      </c>
      <c r="BL138" s="14" t="s">
        <v>80</v>
      </c>
      <c r="BM138" s="179" t="s">
        <v>1930</v>
      </c>
    </row>
    <row r="139" spans="1:65" s="2" customFormat="1" ht="19.5">
      <c r="A139" s="31"/>
      <c r="B139" s="32"/>
      <c r="C139" s="33"/>
      <c r="D139" s="181" t="s">
        <v>188</v>
      </c>
      <c r="E139" s="33"/>
      <c r="F139" s="182" t="s">
        <v>1929</v>
      </c>
      <c r="G139" s="33"/>
      <c r="H139" s="33"/>
      <c r="I139" s="183"/>
      <c r="J139" s="33"/>
      <c r="K139" s="33"/>
      <c r="L139" s="36"/>
      <c r="M139" s="184"/>
      <c r="N139" s="185"/>
      <c r="O139" s="68"/>
      <c r="P139" s="68"/>
      <c r="Q139" s="68"/>
      <c r="R139" s="68"/>
      <c r="S139" s="68"/>
      <c r="T139" s="69"/>
      <c r="U139" s="31"/>
      <c r="V139" s="31"/>
      <c r="W139" s="31"/>
      <c r="X139" s="31"/>
      <c r="Y139" s="31"/>
      <c r="Z139" s="31"/>
      <c r="AA139" s="31"/>
      <c r="AB139" s="31"/>
      <c r="AC139" s="31"/>
      <c r="AD139" s="31"/>
      <c r="AE139" s="31"/>
      <c r="AT139" s="14" t="s">
        <v>188</v>
      </c>
      <c r="AU139" s="14" t="s">
        <v>80</v>
      </c>
    </row>
    <row r="140" spans="1:65" s="2" customFormat="1" ht="24">
      <c r="A140" s="31"/>
      <c r="B140" s="32"/>
      <c r="C140" s="167" t="s">
        <v>274</v>
      </c>
      <c r="D140" s="167" t="s">
        <v>179</v>
      </c>
      <c r="E140" s="168" t="s">
        <v>1931</v>
      </c>
      <c r="F140" s="169" t="s">
        <v>1932</v>
      </c>
      <c r="G140" s="170" t="s">
        <v>182</v>
      </c>
      <c r="H140" s="171">
        <v>1</v>
      </c>
      <c r="I140" s="172"/>
      <c r="J140" s="173">
        <f>ROUND(I140*H140,2)</f>
        <v>0</v>
      </c>
      <c r="K140" s="169" t="s">
        <v>1</v>
      </c>
      <c r="L140" s="174"/>
      <c r="M140" s="175" t="s">
        <v>1</v>
      </c>
      <c r="N140" s="176" t="s">
        <v>38</v>
      </c>
      <c r="O140" s="68"/>
      <c r="P140" s="177">
        <f>O140*H140</f>
        <v>0</v>
      </c>
      <c r="Q140" s="177">
        <v>0</v>
      </c>
      <c r="R140" s="177">
        <f>Q140*H140</f>
        <v>0</v>
      </c>
      <c r="S140" s="177">
        <v>0</v>
      </c>
      <c r="T140" s="178">
        <f>S140*H140</f>
        <v>0</v>
      </c>
      <c r="U140" s="31"/>
      <c r="V140" s="31"/>
      <c r="W140" s="31"/>
      <c r="X140" s="31"/>
      <c r="Y140" s="31"/>
      <c r="Z140" s="31"/>
      <c r="AA140" s="31"/>
      <c r="AB140" s="31"/>
      <c r="AC140" s="31"/>
      <c r="AD140" s="31"/>
      <c r="AE140" s="31"/>
      <c r="AR140" s="179" t="s">
        <v>82</v>
      </c>
      <c r="AT140" s="179" t="s">
        <v>179</v>
      </c>
      <c r="AU140" s="179" t="s">
        <v>80</v>
      </c>
      <c r="AY140" s="14" t="s">
        <v>185</v>
      </c>
      <c r="BE140" s="180">
        <f>IF(N140="základní",J140,0)</f>
        <v>0</v>
      </c>
      <c r="BF140" s="180">
        <f>IF(N140="snížená",J140,0)</f>
        <v>0</v>
      </c>
      <c r="BG140" s="180">
        <f>IF(N140="zákl. přenesená",J140,0)</f>
        <v>0</v>
      </c>
      <c r="BH140" s="180">
        <f>IF(N140="sníž. přenesená",J140,0)</f>
        <v>0</v>
      </c>
      <c r="BI140" s="180">
        <f>IF(N140="nulová",J140,0)</f>
        <v>0</v>
      </c>
      <c r="BJ140" s="14" t="s">
        <v>80</v>
      </c>
      <c r="BK140" s="180">
        <f>ROUND(I140*H140,2)</f>
        <v>0</v>
      </c>
      <c r="BL140" s="14" t="s">
        <v>80</v>
      </c>
      <c r="BM140" s="179" t="s">
        <v>1933</v>
      </c>
    </row>
    <row r="141" spans="1:65" s="2" customFormat="1" ht="19.5">
      <c r="A141" s="31"/>
      <c r="B141" s="32"/>
      <c r="C141" s="33"/>
      <c r="D141" s="181" t="s">
        <v>188</v>
      </c>
      <c r="E141" s="33"/>
      <c r="F141" s="182" t="s">
        <v>1932</v>
      </c>
      <c r="G141" s="33"/>
      <c r="H141" s="33"/>
      <c r="I141" s="183"/>
      <c r="J141" s="33"/>
      <c r="K141" s="33"/>
      <c r="L141" s="36"/>
      <c r="M141" s="184"/>
      <c r="N141" s="185"/>
      <c r="O141" s="68"/>
      <c r="P141" s="68"/>
      <c r="Q141" s="68"/>
      <c r="R141" s="68"/>
      <c r="S141" s="68"/>
      <c r="T141" s="69"/>
      <c r="U141" s="31"/>
      <c r="V141" s="31"/>
      <c r="W141" s="31"/>
      <c r="X141" s="31"/>
      <c r="Y141" s="31"/>
      <c r="Z141" s="31"/>
      <c r="AA141" s="31"/>
      <c r="AB141" s="31"/>
      <c r="AC141" s="31"/>
      <c r="AD141" s="31"/>
      <c r="AE141" s="31"/>
      <c r="AT141" s="14" t="s">
        <v>188</v>
      </c>
      <c r="AU141" s="14" t="s">
        <v>80</v>
      </c>
    </row>
    <row r="142" spans="1:65" s="11" customFormat="1" ht="25.9" customHeight="1">
      <c r="B142" s="186"/>
      <c r="C142" s="187"/>
      <c r="D142" s="188" t="s">
        <v>72</v>
      </c>
      <c r="E142" s="189" t="s">
        <v>257</v>
      </c>
      <c r="F142" s="189" t="s">
        <v>258</v>
      </c>
      <c r="G142" s="187"/>
      <c r="H142" s="187"/>
      <c r="I142" s="190"/>
      <c r="J142" s="191">
        <f>BK142</f>
        <v>0</v>
      </c>
      <c r="K142" s="187"/>
      <c r="L142" s="192"/>
      <c r="M142" s="193"/>
      <c r="N142" s="194"/>
      <c r="O142" s="194"/>
      <c r="P142" s="195">
        <f>SUM(P143:P170)</f>
        <v>0</v>
      </c>
      <c r="Q142" s="194"/>
      <c r="R142" s="195">
        <f>SUM(R143:R170)</f>
        <v>0</v>
      </c>
      <c r="S142" s="194"/>
      <c r="T142" s="196">
        <f>SUM(T143:T170)</f>
        <v>0</v>
      </c>
      <c r="AR142" s="197" t="s">
        <v>186</v>
      </c>
      <c r="AT142" s="198" t="s">
        <v>72</v>
      </c>
      <c r="AU142" s="198" t="s">
        <v>73</v>
      </c>
      <c r="AY142" s="197" t="s">
        <v>185</v>
      </c>
      <c r="BK142" s="199">
        <f>SUM(BK143:BK170)</f>
        <v>0</v>
      </c>
    </row>
    <row r="143" spans="1:65" s="2" customFormat="1" ht="33" customHeight="1">
      <c r="A143" s="31"/>
      <c r="B143" s="32"/>
      <c r="C143" s="200" t="s">
        <v>186</v>
      </c>
      <c r="D143" s="200" t="s">
        <v>260</v>
      </c>
      <c r="E143" s="201" t="s">
        <v>1934</v>
      </c>
      <c r="F143" s="202" t="s">
        <v>1935</v>
      </c>
      <c r="G143" s="203" t="s">
        <v>305</v>
      </c>
      <c r="H143" s="204">
        <v>300</v>
      </c>
      <c r="I143" s="205"/>
      <c r="J143" s="206">
        <f>ROUND(I143*H143,2)</f>
        <v>0</v>
      </c>
      <c r="K143" s="202" t="s">
        <v>1</v>
      </c>
      <c r="L143" s="36"/>
      <c r="M143" s="207" t="s">
        <v>1</v>
      </c>
      <c r="N143" s="208" t="s">
        <v>38</v>
      </c>
      <c r="O143" s="68"/>
      <c r="P143" s="177">
        <f>O143*H143</f>
        <v>0</v>
      </c>
      <c r="Q143" s="177">
        <v>0</v>
      </c>
      <c r="R143" s="177">
        <f>Q143*H143</f>
        <v>0</v>
      </c>
      <c r="S143" s="177">
        <v>0</v>
      </c>
      <c r="T143" s="178">
        <f>S143*H143</f>
        <v>0</v>
      </c>
      <c r="U143" s="31"/>
      <c r="V143" s="31"/>
      <c r="W143" s="31"/>
      <c r="X143" s="31"/>
      <c r="Y143" s="31"/>
      <c r="Z143" s="31"/>
      <c r="AA143" s="31"/>
      <c r="AB143" s="31"/>
      <c r="AC143" s="31"/>
      <c r="AD143" s="31"/>
      <c r="AE143" s="31"/>
      <c r="AR143" s="179" t="s">
        <v>80</v>
      </c>
      <c r="AT143" s="179" t="s">
        <v>260</v>
      </c>
      <c r="AU143" s="179" t="s">
        <v>80</v>
      </c>
      <c r="AY143" s="14" t="s">
        <v>185</v>
      </c>
      <c r="BE143" s="180">
        <f>IF(N143="základní",J143,0)</f>
        <v>0</v>
      </c>
      <c r="BF143" s="180">
        <f>IF(N143="snížená",J143,0)</f>
        <v>0</v>
      </c>
      <c r="BG143" s="180">
        <f>IF(N143="zákl. přenesená",J143,0)</f>
        <v>0</v>
      </c>
      <c r="BH143" s="180">
        <f>IF(N143="sníž. přenesená",J143,0)</f>
        <v>0</v>
      </c>
      <c r="BI143" s="180">
        <f>IF(N143="nulová",J143,0)</f>
        <v>0</v>
      </c>
      <c r="BJ143" s="14" t="s">
        <v>80</v>
      </c>
      <c r="BK143" s="180">
        <f>ROUND(I143*H143,2)</f>
        <v>0</v>
      </c>
      <c r="BL143" s="14" t="s">
        <v>80</v>
      </c>
      <c r="BM143" s="179" t="s">
        <v>1936</v>
      </c>
    </row>
    <row r="144" spans="1:65" s="2" customFormat="1" ht="19.5">
      <c r="A144" s="31"/>
      <c r="B144" s="32"/>
      <c r="C144" s="33"/>
      <c r="D144" s="181" t="s">
        <v>188</v>
      </c>
      <c r="E144" s="33"/>
      <c r="F144" s="182" t="s">
        <v>1935</v>
      </c>
      <c r="G144" s="33"/>
      <c r="H144" s="33"/>
      <c r="I144" s="183"/>
      <c r="J144" s="33"/>
      <c r="K144" s="33"/>
      <c r="L144" s="36"/>
      <c r="M144" s="184"/>
      <c r="N144" s="185"/>
      <c r="O144" s="68"/>
      <c r="P144" s="68"/>
      <c r="Q144" s="68"/>
      <c r="R144" s="68"/>
      <c r="S144" s="68"/>
      <c r="T144" s="69"/>
      <c r="U144" s="31"/>
      <c r="V144" s="31"/>
      <c r="W144" s="31"/>
      <c r="X144" s="31"/>
      <c r="Y144" s="31"/>
      <c r="Z144" s="31"/>
      <c r="AA144" s="31"/>
      <c r="AB144" s="31"/>
      <c r="AC144" s="31"/>
      <c r="AD144" s="31"/>
      <c r="AE144" s="31"/>
      <c r="AT144" s="14" t="s">
        <v>188</v>
      </c>
      <c r="AU144" s="14" t="s">
        <v>80</v>
      </c>
    </row>
    <row r="145" spans="1:65" s="2" customFormat="1" ht="36">
      <c r="A145" s="31"/>
      <c r="B145" s="32"/>
      <c r="C145" s="200" t="s">
        <v>199</v>
      </c>
      <c r="D145" s="200" t="s">
        <v>260</v>
      </c>
      <c r="E145" s="201" t="s">
        <v>1521</v>
      </c>
      <c r="F145" s="202" t="s">
        <v>1937</v>
      </c>
      <c r="G145" s="203" t="s">
        <v>182</v>
      </c>
      <c r="H145" s="204">
        <v>10</v>
      </c>
      <c r="I145" s="205"/>
      <c r="J145" s="206">
        <f>ROUND(I145*H145,2)</f>
        <v>0</v>
      </c>
      <c r="K145" s="202" t="s">
        <v>183</v>
      </c>
      <c r="L145" s="36"/>
      <c r="M145" s="207" t="s">
        <v>1</v>
      </c>
      <c r="N145" s="208" t="s">
        <v>38</v>
      </c>
      <c r="O145" s="68"/>
      <c r="P145" s="177">
        <f>O145*H145</f>
        <v>0</v>
      </c>
      <c r="Q145" s="177">
        <v>0</v>
      </c>
      <c r="R145" s="177">
        <f>Q145*H145</f>
        <v>0</v>
      </c>
      <c r="S145" s="177">
        <v>0</v>
      </c>
      <c r="T145" s="178">
        <f>S145*H145</f>
        <v>0</v>
      </c>
      <c r="U145" s="31"/>
      <c r="V145" s="31"/>
      <c r="W145" s="31"/>
      <c r="X145" s="31"/>
      <c r="Y145" s="31"/>
      <c r="Z145" s="31"/>
      <c r="AA145" s="31"/>
      <c r="AB145" s="31"/>
      <c r="AC145" s="31"/>
      <c r="AD145" s="31"/>
      <c r="AE145" s="31"/>
      <c r="AR145" s="179" t="s">
        <v>80</v>
      </c>
      <c r="AT145" s="179" t="s">
        <v>260</v>
      </c>
      <c r="AU145" s="179" t="s">
        <v>80</v>
      </c>
      <c r="AY145" s="14" t="s">
        <v>185</v>
      </c>
      <c r="BE145" s="180">
        <f>IF(N145="základní",J145,0)</f>
        <v>0</v>
      </c>
      <c r="BF145" s="180">
        <f>IF(N145="snížená",J145,0)</f>
        <v>0</v>
      </c>
      <c r="BG145" s="180">
        <f>IF(N145="zákl. přenesená",J145,0)</f>
        <v>0</v>
      </c>
      <c r="BH145" s="180">
        <f>IF(N145="sníž. přenesená",J145,0)</f>
        <v>0</v>
      </c>
      <c r="BI145" s="180">
        <f>IF(N145="nulová",J145,0)</f>
        <v>0</v>
      </c>
      <c r="BJ145" s="14" t="s">
        <v>80</v>
      </c>
      <c r="BK145" s="180">
        <f>ROUND(I145*H145,2)</f>
        <v>0</v>
      </c>
      <c r="BL145" s="14" t="s">
        <v>80</v>
      </c>
      <c r="BM145" s="179" t="s">
        <v>1938</v>
      </c>
    </row>
    <row r="146" spans="1:65" s="2" customFormat="1" ht="48.75">
      <c r="A146" s="31"/>
      <c r="B146" s="32"/>
      <c r="C146" s="33"/>
      <c r="D146" s="181" t="s">
        <v>188</v>
      </c>
      <c r="E146" s="33"/>
      <c r="F146" s="182" t="s">
        <v>1524</v>
      </c>
      <c r="G146" s="33"/>
      <c r="H146" s="33"/>
      <c r="I146" s="183"/>
      <c r="J146" s="33"/>
      <c r="K146" s="33"/>
      <c r="L146" s="36"/>
      <c r="M146" s="184"/>
      <c r="N146" s="185"/>
      <c r="O146" s="68"/>
      <c r="P146" s="68"/>
      <c r="Q146" s="68"/>
      <c r="R146" s="68"/>
      <c r="S146" s="68"/>
      <c r="T146" s="69"/>
      <c r="U146" s="31"/>
      <c r="V146" s="31"/>
      <c r="W146" s="31"/>
      <c r="X146" s="31"/>
      <c r="Y146" s="31"/>
      <c r="Z146" s="31"/>
      <c r="AA146" s="31"/>
      <c r="AB146" s="31"/>
      <c r="AC146" s="31"/>
      <c r="AD146" s="31"/>
      <c r="AE146" s="31"/>
      <c r="AT146" s="14" t="s">
        <v>188</v>
      </c>
      <c r="AU146" s="14" t="s">
        <v>80</v>
      </c>
    </row>
    <row r="147" spans="1:65" s="2" customFormat="1" ht="55.5" customHeight="1">
      <c r="A147" s="31"/>
      <c r="B147" s="32"/>
      <c r="C147" s="200" t="s">
        <v>203</v>
      </c>
      <c r="D147" s="200" t="s">
        <v>260</v>
      </c>
      <c r="E147" s="201" t="s">
        <v>1939</v>
      </c>
      <c r="F147" s="202" t="s">
        <v>1940</v>
      </c>
      <c r="G147" s="203" t="s">
        <v>182</v>
      </c>
      <c r="H147" s="204">
        <v>5</v>
      </c>
      <c r="I147" s="205"/>
      <c r="J147" s="206">
        <f>ROUND(I147*H147,2)</f>
        <v>0</v>
      </c>
      <c r="K147" s="202" t="s">
        <v>1</v>
      </c>
      <c r="L147" s="36"/>
      <c r="M147" s="207" t="s">
        <v>1</v>
      </c>
      <c r="N147" s="208" t="s">
        <v>38</v>
      </c>
      <c r="O147" s="68"/>
      <c r="P147" s="177">
        <f>O147*H147</f>
        <v>0</v>
      </c>
      <c r="Q147" s="177">
        <v>0</v>
      </c>
      <c r="R147" s="177">
        <f>Q147*H147</f>
        <v>0</v>
      </c>
      <c r="S147" s="177">
        <v>0</v>
      </c>
      <c r="T147" s="178">
        <f>S147*H147</f>
        <v>0</v>
      </c>
      <c r="U147" s="31"/>
      <c r="V147" s="31"/>
      <c r="W147" s="31"/>
      <c r="X147" s="31"/>
      <c r="Y147" s="31"/>
      <c r="Z147" s="31"/>
      <c r="AA147" s="31"/>
      <c r="AB147" s="31"/>
      <c r="AC147" s="31"/>
      <c r="AD147" s="31"/>
      <c r="AE147" s="31"/>
      <c r="AR147" s="179" t="s">
        <v>80</v>
      </c>
      <c r="AT147" s="179" t="s">
        <v>260</v>
      </c>
      <c r="AU147" s="179" t="s">
        <v>80</v>
      </c>
      <c r="AY147" s="14" t="s">
        <v>185</v>
      </c>
      <c r="BE147" s="180">
        <f>IF(N147="základní",J147,0)</f>
        <v>0</v>
      </c>
      <c r="BF147" s="180">
        <f>IF(N147="snížená",J147,0)</f>
        <v>0</v>
      </c>
      <c r="BG147" s="180">
        <f>IF(N147="zákl. přenesená",J147,0)</f>
        <v>0</v>
      </c>
      <c r="BH147" s="180">
        <f>IF(N147="sníž. přenesená",J147,0)</f>
        <v>0</v>
      </c>
      <c r="BI147" s="180">
        <f>IF(N147="nulová",J147,0)</f>
        <v>0</v>
      </c>
      <c r="BJ147" s="14" t="s">
        <v>80</v>
      </c>
      <c r="BK147" s="180">
        <f>ROUND(I147*H147,2)</f>
        <v>0</v>
      </c>
      <c r="BL147" s="14" t="s">
        <v>80</v>
      </c>
      <c r="BM147" s="179" t="s">
        <v>1941</v>
      </c>
    </row>
    <row r="148" spans="1:65" s="2" customFormat="1" ht="29.25">
      <c r="A148" s="31"/>
      <c r="B148" s="32"/>
      <c r="C148" s="33"/>
      <c r="D148" s="181" t="s">
        <v>188</v>
      </c>
      <c r="E148" s="33"/>
      <c r="F148" s="182" t="s">
        <v>1940</v>
      </c>
      <c r="G148" s="33"/>
      <c r="H148" s="33"/>
      <c r="I148" s="183"/>
      <c r="J148" s="33"/>
      <c r="K148" s="33"/>
      <c r="L148" s="36"/>
      <c r="M148" s="184"/>
      <c r="N148" s="185"/>
      <c r="O148" s="68"/>
      <c r="P148" s="68"/>
      <c r="Q148" s="68"/>
      <c r="R148" s="68"/>
      <c r="S148" s="68"/>
      <c r="T148" s="69"/>
      <c r="U148" s="31"/>
      <c r="V148" s="31"/>
      <c r="W148" s="31"/>
      <c r="X148" s="31"/>
      <c r="Y148" s="31"/>
      <c r="Z148" s="31"/>
      <c r="AA148" s="31"/>
      <c r="AB148" s="31"/>
      <c r="AC148" s="31"/>
      <c r="AD148" s="31"/>
      <c r="AE148" s="31"/>
      <c r="AT148" s="14" t="s">
        <v>188</v>
      </c>
      <c r="AU148" s="14" t="s">
        <v>80</v>
      </c>
    </row>
    <row r="149" spans="1:65" s="2" customFormat="1" ht="36">
      <c r="A149" s="31"/>
      <c r="B149" s="32"/>
      <c r="C149" s="200" t="s">
        <v>207</v>
      </c>
      <c r="D149" s="200" t="s">
        <v>260</v>
      </c>
      <c r="E149" s="201" t="s">
        <v>1942</v>
      </c>
      <c r="F149" s="202" t="s">
        <v>1943</v>
      </c>
      <c r="G149" s="203" t="s">
        <v>182</v>
      </c>
      <c r="H149" s="204">
        <v>1</v>
      </c>
      <c r="I149" s="205"/>
      <c r="J149" s="206">
        <f>ROUND(I149*H149,2)</f>
        <v>0</v>
      </c>
      <c r="K149" s="202" t="s">
        <v>1</v>
      </c>
      <c r="L149" s="36"/>
      <c r="M149" s="207" t="s">
        <v>1</v>
      </c>
      <c r="N149" s="208" t="s">
        <v>38</v>
      </c>
      <c r="O149" s="68"/>
      <c r="P149" s="177">
        <f>O149*H149</f>
        <v>0</v>
      </c>
      <c r="Q149" s="177">
        <v>0</v>
      </c>
      <c r="R149" s="177">
        <f>Q149*H149</f>
        <v>0</v>
      </c>
      <c r="S149" s="177">
        <v>0</v>
      </c>
      <c r="T149" s="178">
        <f>S149*H149</f>
        <v>0</v>
      </c>
      <c r="U149" s="31"/>
      <c r="V149" s="31"/>
      <c r="W149" s="31"/>
      <c r="X149" s="31"/>
      <c r="Y149" s="31"/>
      <c r="Z149" s="31"/>
      <c r="AA149" s="31"/>
      <c r="AB149" s="31"/>
      <c r="AC149" s="31"/>
      <c r="AD149" s="31"/>
      <c r="AE149" s="31"/>
      <c r="AR149" s="179" t="s">
        <v>80</v>
      </c>
      <c r="AT149" s="179" t="s">
        <v>260</v>
      </c>
      <c r="AU149" s="179" t="s">
        <v>80</v>
      </c>
      <c r="AY149" s="14" t="s">
        <v>185</v>
      </c>
      <c r="BE149" s="180">
        <f>IF(N149="základní",J149,0)</f>
        <v>0</v>
      </c>
      <c r="BF149" s="180">
        <f>IF(N149="snížená",J149,0)</f>
        <v>0</v>
      </c>
      <c r="BG149" s="180">
        <f>IF(N149="zákl. přenesená",J149,0)</f>
        <v>0</v>
      </c>
      <c r="BH149" s="180">
        <f>IF(N149="sníž. přenesená",J149,0)</f>
        <v>0</v>
      </c>
      <c r="BI149" s="180">
        <f>IF(N149="nulová",J149,0)</f>
        <v>0</v>
      </c>
      <c r="BJ149" s="14" t="s">
        <v>80</v>
      </c>
      <c r="BK149" s="180">
        <f>ROUND(I149*H149,2)</f>
        <v>0</v>
      </c>
      <c r="BL149" s="14" t="s">
        <v>80</v>
      </c>
      <c r="BM149" s="179" t="s">
        <v>1944</v>
      </c>
    </row>
    <row r="150" spans="1:65" s="2" customFormat="1" ht="29.25">
      <c r="A150" s="31"/>
      <c r="B150" s="32"/>
      <c r="C150" s="33"/>
      <c r="D150" s="181" t="s">
        <v>188</v>
      </c>
      <c r="E150" s="33"/>
      <c r="F150" s="182" t="s">
        <v>1943</v>
      </c>
      <c r="G150" s="33"/>
      <c r="H150" s="33"/>
      <c r="I150" s="183"/>
      <c r="J150" s="33"/>
      <c r="K150" s="33"/>
      <c r="L150" s="36"/>
      <c r="M150" s="184"/>
      <c r="N150" s="185"/>
      <c r="O150" s="68"/>
      <c r="P150" s="68"/>
      <c r="Q150" s="68"/>
      <c r="R150" s="68"/>
      <c r="S150" s="68"/>
      <c r="T150" s="69"/>
      <c r="U150" s="31"/>
      <c r="V150" s="31"/>
      <c r="W150" s="31"/>
      <c r="X150" s="31"/>
      <c r="Y150" s="31"/>
      <c r="Z150" s="31"/>
      <c r="AA150" s="31"/>
      <c r="AB150" s="31"/>
      <c r="AC150" s="31"/>
      <c r="AD150" s="31"/>
      <c r="AE150" s="31"/>
      <c r="AT150" s="14" t="s">
        <v>188</v>
      </c>
      <c r="AU150" s="14" t="s">
        <v>80</v>
      </c>
    </row>
    <row r="151" spans="1:65" s="2" customFormat="1" ht="60">
      <c r="A151" s="31"/>
      <c r="B151" s="32"/>
      <c r="C151" s="200" t="s">
        <v>184</v>
      </c>
      <c r="D151" s="200" t="s">
        <v>260</v>
      </c>
      <c r="E151" s="201" t="s">
        <v>1945</v>
      </c>
      <c r="F151" s="202" t="s">
        <v>1946</v>
      </c>
      <c r="G151" s="203" t="s">
        <v>182</v>
      </c>
      <c r="H151" s="204">
        <v>1</v>
      </c>
      <c r="I151" s="205"/>
      <c r="J151" s="206">
        <f>ROUND(I151*H151,2)</f>
        <v>0</v>
      </c>
      <c r="K151" s="202" t="s">
        <v>1</v>
      </c>
      <c r="L151" s="36"/>
      <c r="M151" s="207" t="s">
        <v>1</v>
      </c>
      <c r="N151" s="208" t="s">
        <v>38</v>
      </c>
      <c r="O151" s="68"/>
      <c r="P151" s="177">
        <f>O151*H151</f>
        <v>0</v>
      </c>
      <c r="Q151" s="177">
        <v>0</v>
      </c>
      <c r="R151" s="177">
        <f>Q151*H151</f>
        <v>0</v>
      </c>
      <c r="S151" s="177">
        <v>0</v>
      </c>
      <c r="T151" s="178">
        <f>S151*H151</f>
        <v>0</v>
      </c>
      <c r="U151" s="31"/>
      <c r="V151" s="31"/>
      <c r="W151" s="31"/>
      <c r="X151" s="31"/>
      <c r="Y151" s="31"/>
      <c r="Z151" s="31"/>
      <c r="AA151" s="31"/>
      <c r="AB151" s="31"/>
      <c r="AC151" s="31"/>
      <c r="AD151" s="31"/>
      <c r="AE151" s="31"/>
      <c r="AR151" s="179" t="s">
        <v>80</v>
      </c>
      <c r="AT151" s="179" t="s">
        <v>260</v>
      </c>
      <c r="AU151" s="179" t="s">
        <v>80</v>
      </c>
      <c r="AY151" s="14" t="s">
        <v>185</v>
      </c>
      <c r="BE151" s="180">
        <f>IF(N151="základní",J151,0)</f>
        <v>0</v>
      </c>
      <c r="BF151" s="180">
        <f>IF(N151="snížená",J151,0)</f>
        <v>0</v>
      </c>
      <c r="BG151" s="180">
        <f>IF(N151="zákl. přenesená",J151,0)</f>
        <v>0</v>
      </c>
      <c r="BH151" s="180">
        <f>IF(N151="sníž. přenesená",J151,0)</f>
        <v>0</v>
      </c>
      <c r="BI151" s="180">
        <f>IF(N151="nulová",J151,0)</f>
        <v>0</v>
      </c>
      <c r="BJ151" s="14" t="s">
        <v>80</v>
      </c>
      <c r="BK151" s="180">
        <f>ROUND(I151*H151,2)</f>
        <v>0</v>
      </c>
      <c r="BL151" s="14" t="s">
        <v>80</v>
      </c>
      <c r="BM151" s="179" t="s">
        <v>1947</v>
      </c>
    </row>
    <row r="152" spans="1:65" s="2" customFormat="1" ht="39">
      <c r="A152" s="31"/>
      <c r="B152" s="32"/>
      <c r="C152" s="33"/>
      <c r="D152" s="181" t="s">
        <v>188</v>
      </c>
      <c r="E152" s="33"/>
      <c r="F152" s="182" t="s">
        <v>1946</v>
      </c>
      <c r="G152" s="33"/>
      <c r="H152" s="33"/>
      <c r="I152" s="183"/>
      <c r="J152" s="33"/>
      <c r="K152" s="33"/>
      <c r="L152" s="36"/>
      <c r="M152" s="184"/>
      <c r="N152" s="185"/>
      <c r="O152" s="68"/>
      <c r="P152" s="68"/>
      <c r="Q152" s="68"/>
      <c r="R152" s="68"/>
      <c r="S152" s="68"/>
      <c r="T152" s="69"/>
      <c r="U152" s="31"/>
      <c r="V152" s="31"/>
      <c r="W152" s="31"/>
      <c r="X152" s="31"/>
      <c r="Y152" s="31"/>
      <c r="Z152" s="31"/>
      <c r="AA152" s="31"/>
      <c r="AB152" s="31"/>
      <c r="AC152" s="31"/>
      <c r="AD152" s="31"/>
      <c r="AE152" s="31"/>
      <c r="AT152" s="14" t="s">
        <v>188</v>
      </c>
      <c r="AU152" s="14" t="s">
        <v>80</v>
      </c>
    </row>
    <row r="153" spans="1:65" s="2" customFormat="1" ht="33" customHeight="1">
      <c r="A153" s="31"/>
      <c r="B153" s="32"/>
      <c r="C153" s="200" t="s">
        <v>214</v>
      </c>
      <c r="D153" s="200" t="s">
        <v>260</v>
      </c>
      <c r="E153" s="201" t="s">
        <v>1948</v>
      </c>
      <c r="F153" s="202" t="s">
        <v>1949</v>
      </c>
      <c r="G153" s="203" t="s">
        <v>182</v>
      </c>
      <c r="H153" s="204">
        <v>1</v>
      </c>
      <c r="I153" s="205"/>
      <c r="J153" s="206">
        <f>ROUND(I153*H153,2)</f>
        <v>0</v>
      </c>
      <c r="K153" s="202" t="s">
        <v>1</v>
      </c>
      <c r="L153" s="36"/>
      <c r="M153" s="207" t="s">
        <v>1</v>
      </c>
      <c r="N153" s="208" t="s">
        <v>38</v>
      </c>
      <c r="O153" s="68"/>
      <c r="P153" s="177">
        <f>O153*H153</f>
        <v>0</v>
      </c>
      <c r="Q153" s="177">
        <v>0</v>
      </c>
      <c r="R153" s="177">
        <f>Q153*H153</f>
        <v>0</v>
      </c>
      <c r="S153" s="177">
        <v>0</v>
      </c>
      <c r="T153" s="178">
        <f>S153*H153</f>
        <v>0</v>
      </c>
      <c r="U153" s="31"/>
      <c r="V153" s="31"/>
      <c r="W153" s="31"/>
      <c r="X153" s="31"/>
      <c r="Y153" s="31"/>
      <c r="Z153" s="31"/>
      <c r="AA153" s="31"/>
      <c r="AB153" s="31"/>
      <c r="AC153" s="31"/>
      <c r="AD153" s="31"/>
      <c r="AE153" s="31"/>
      <c r="AR153" s="179" t="s">
        <v>80</v>
      </c>
      <c r="AT153" s="179" t="s">
        <v>260</v>
      </c>
      <c r="AU153" s="179" t="s">
        <v>80</v>
      </c>
      <c r="AY153" s="14" t="s">
        <v>185</v>
      </c>
      <c r="BE153" s="180">
        <f>IF(N153="základní",J153,0)</f>
        <v>0</v>
      </c>
      <c r="BF153" s="180">
        <f>IF(N153="snížená",J153,0)</f>
        <v>0</v>
      </c>
      <c r="BG153" s="180">
        <f>IF(N153="zákl. přenesená",J153,0)</f>
        <v>0</v>
      </c>
      <c r="BH153" s="180">
        <f>IF(N153="sníž. přenesená",J153,0)</f>
        <v>0</v>
      </c>
      <c r="BI153" s="180">
        <f>IF(N153="nulová",J153,0)</f>
        <v>0</v>
      </c>
      <c r="BJ153" s="14" t="s">
        <v>80</v>
      </c>
      <c r="BK153" s="180">
        <f>ROUND(I153*H153,2)</f>
        <v>0</v>
      </c>
      <c r="BL153" s="14" t="s">
        <v>80</v>
      </c>
      <c r="BM153" s="179" t="s">
        <v>1950</v>
      </c>
    </row>
    <row r="154" spans="1:65" s="2" customFormat="1" ht="19.5">
      <c r="A154" s="31"/>
      <c r="B154" s="32"/>
      <c r="C154" s="33"/>
      <c r="D154" s="181" t="s">
        <v>188</v>
      </c>
      <c r="E154" s="33"/>
      <c r="F154" s="182" t="s">
        <v>1949</v>
      </c>
      <c r="G154" s="33"/>
      <c r="H154" s="33"/>
      <c r="I154" s="183"/>
      <c r="J154" s="33"/>
      <c r="K154" s="33"/>
      <c r="L154" s="36"/>
      <c r="M154" s="184"/>
      <c r="N154" s="185"/>
      <c r="O154" s="68"/>
      <c r="P154" s="68"/>
      <c r="Q154" s="68"/>
      <c r="R154" s="68"/>
      <c r="S154" s="68"/>
      <c r="T154" s="69"/>
      <c r="U154" s="31"/>
      <c r="V154" s="31"/>
      <c r="W154" s="31"/>
      <c r="X154" s="31"/>
      <c r="Y154" s="31"/>
      <c r="Z154" s="31"/>
      <c r="AA154" s="31"/>
      <c r="AB154" s="31"/>
      <c r="AC154" s="31"/>
      <c r="AD154" s="31"/>
      <c r="AE154" s="31"/>
      <c r="AT154" s="14" t="s">
        <v>188</v>
      </c>
      <c r="AU154" s="14" t="s">
        <v>80</v>
      </c>
    </row>
    <row r="155" spans="1:65" s="2" customFormat="1" ht="24">
      <c r="A155" s="31"/>
      <c r="B155" s="32"/>
      <c r="C155" s="200" t="s">
        <v>218</v>
      </c>
      <c r="D155" s="200" t="s">
        <v>260</v>
      </c>
      <c r="E155" s="201" t="s">
        <v>1951</v>
      </c>
      <c r="F155" s="202" t="s">
        <v>1952</v>
      </c>
      <c r="G155" s="203" t="s">
        <v>182</v>
      </c>
      <c r="H155" s="204">
        <v>1</v>
      </c>
      <c r="I155" s="205"/>
      <c r="J155" s="206">
        <f>ROUND(I155*H155,2)</f>
        <v>0</v>
      </c>
      <c r="K155" s="202" t="s">
        <v>1</v>
      </c>
      <c r="L155" s="36"/>
      <c r="M155" s="207" t="s">
        <v>1</v>
      </c>
      <c r="N155" s="208" t="s">
        <v>38</v>
      </c>
      <c r="O155" s="68"/>
      <c r="P155" s="177">
        <f>O155*H155</f>
        <v>0</v>
      </c>
      <c r="Q155" s="177">
        <v>0</v>
      </c>
      <c r="R155" s="177">
        <f>Q155*H155</f>
        <v>0</v>
      </c>
      <c r="S155" s="177">
        <v>0</v>
      </c>
      <c r="T155" s="178">
        <f>S155*H155</f>
        <v>0</v>
      </c>
      <c r="U155" s="31"/>
      <c r="V155" s="31"/>
      <c r="W155" s="31"/>
      <c r="X155" s="31"/>
      <c r="Y155" s="31"/>
      <c r="Z155" s="31"/>
      <c r="AA155" s="31"/>
      <c r="AB155" s="31"/>
      <c r="AC155" s="31"/>
      <c r="AD155" s="31"/>
      <c r="AE155" s="31"/>
      <c r="AR155" s="179" t="s">
        <v>80</v>
      </c>
      <c r="AT155" s="179" t="s">
        <v>260</v>
      </c>
      <c r="AU155" s="179" t="s">
        <v>80</v>
      </c>
      <c r="AY155" s="14" t="s">
        <v>185</v>
      </c>
      <c r="BE155" s="180">
        <f>IF(N155="základní",J155,0)</f>
        <v>0</v>
      </c>
      <c r="BF155" s="180">
        <f>IF(N155="snížená",J155,0)</f>
        <v>0</v>
      </c>
      <c r="BG155" s="180">
        <f>IF(N155="zákl. přenesená",J155,0)</f>
        <v>0</v>
      </c>
      <c r="BH155" s="180">
        <f>IF(N155="sníž. přenesená",J155,0)</f>
        <v>0</v>
      </c>
      <c r="BI155" s="180">
        <f>IF(N155="nulová",J155,0)</f>
        <v>0</v>
      </c>
      <c r="BJ155" s="14" t="s">
        <v>80</v>
      </c>
      <c r="BK155" s="180">
        <f>ROUND(I155*H155,2)</f>
        <v>0</v>
      </c>
      <c r="BL155" s="14" t="s">
        <v>80</v>
      </c>
      <c r="BM155" s="179" t="s">
        <v>1953</v>
      </c>
    </row>
    <row r="156" spans="1:65" s="2" customFormat="1" ht="19.5">
      <c r="A156" s="31"/>
      <c r="B156" s="32"/>
      <c r="C156" s="33"/>
      <c r="D156" s="181" t="s">
        <v>188</v>
      </c>
      <c r="E156" s="33"/>
      <c r="F156" s="182" t="s">
        <v>1952</v>
      </c>
      <c r="G156" s="33"/>
      <c r="H156" s="33"/>
      <c r="I156" s="183"/>
      <c r="J156" s="33"/>
      <c r="K156" s="33"/>
      <c r="L156" s="36"/>
      <c r="M156" s="184"/>
      <c r="N156" s="185"/>
      <c r="O156" s="68"/>
      <c r="P156" s="68"/>
      <c r="Q156" s="68"/>
      <c r="R156" s="68"/>
      <c r="S156" s="68"/>
      <c r="T156" s="69"/>
      <c r="U156" s="31"/>
      <c r="V156" s="31"/>
      <c r="W156" s="31"/>
      <c r="X156" s="31"/>
      <c r="Y156" s="31"/>
      <c r="Z156" s="31"/>
      <c r="AA156" s="31"/>
      <c r="AB156" s="31"/>
      <c r="AC156" s="31"/>
      <c r="AD156" s="31"/>
      <c r="AE156" s="31"/>
      <c r="AT156" s="14" t="s">
        <v>188</v>
      </c>
      <c r="AU156" s="14" t="s">
        <v>80</v>
      </c>
    </row>
    <row r="157" spans="1:65" s="2" customFormat="1" ht="36">
      <c r="A157" s="31"/>
      <c r="B157" s="32"/>
      <c r="C157" s="200" t="s">
        <v>222</v>
      </c>
      <c r="D157" s="200" t="s">
        <v>260</v>
      </c>
      <c r="E157" s="201" t="s">
        <v>1954</v>
      </c>
      <c r="F157" s="202" t="s">
        <v>1955</v>
      </c>
      <c r="G157" s="203" t="s">
        <v>182</v>
      </c>
      <c r="H157" s="204">
        <v>1</v>
      </c>
      <c r="I157" s="205"/>
      <c r="J157" s="206">
        <f>ROUND(I157*H157,2)</f>
        <v>0</v>
      </c>
      <c r="K157" s="202" t="s">
        <v>1</v>
      </c>
      <c r="L157" s="36"/>
      <c r="M157" s="207" t="s">
        <v>1</v>
      </c>
      <c r="N157" s="208" t="s">
        <v>38</v>
      </c>
      <c r="O157" s="68"/>
      <c r="P157" s="177">
        <f>O157*H157</f>
        <v>0</v>
      </c>
      <c r="Q157" s="177">
        <v>0</v>
      </c>
      <c r="R157" s="177">
        <f>Q157*H157</f>
        <v>0</v>
      </c>
      <c r="S157" s="177">
        <v>0</v>
      </c>
      <c r="T157" s="178">
        <f>S157*H157</f>
        <v>0</v>
      </c>
      <c r="U157" s="31"/>
      <c r="V157" s="31"/>
      <c r="W157" s="31"/>
      <c r="X157" s="31"/>
      <c r="Y157" s="31"/>
      <c r="Z157" s="31"/>
      <c r="AA157" s="31"/>
      <c r="AB157" s="31"/>
      <c r="AC157" s="31"/>
      <c r="AD157" s="31"/>
      <c r="AE157" s="31"/>
      <c r="AR157" s="179" t="s">
        <v>80</v>
      </c>
      <c r="AT157" s="179" t="s">
        <v>260</v>
      </c>
      <c r="AU157" s="179" t="s">
        <v>80</v>
      </c>
      <c r="AY157" s="14" t="s">
        <v>185</v>
      </c>
      <c r="BE157" s="180">
        <f>IF(N157="základní",J157,0)</f>
        <v>0</v>
      </c>
      <c r="BF157" s="180">
        <f>IF(N157="snížená",J157,0)</f>
        <v>0</v>
      </c>
      <c r="BG157" s="180">
        <f>IF(N157="zákl. přenesená",J157,0)</f>
        <v>0</v>
      </c>
      <c r="BH157" s="180">
        <f>IF(N157="sníž. přenesená",J157,0)</f>
        <v>0</v>
      </c>
      <c r="BI157" s="180">
        <f>IF(N157="nulová",J157,0)</f>
        <v>0</v>
      </c>
      <c r="BJ157" s="14" t="s">
        <v>80</v>
      </c>
      <c r="BK157" s="180">
        <f>ROUND(I157*H157,2)</f>
        <v>0</v>
      </c>
      <c r="BL157" s="14" t="s">
        <v>80</v>
      </c>
      <c r="BM157" s="179" t="s">
        <v>1956</v>
      </c>
    </row>
    <row r="158" spans="1:65" s="2" customFormat="1" ht="19.5">
      <c r="A158" s="31"/>
      <c r="B158" s="32"/>
      <c r="C158" s="33"/>
      <c r="D158" s="181" t="s">
        <v>188</v>
      </c>
      <c r="E158" s="33"/>
      <c r="F158" s="182" t="s">
        <v>1955</v>
      </c>
      <c r="G158" s="33"/>
      <c r="H158" s="33"/>
      <c r="I158" s="183"/>
      <c r="J158" s="33"/>
      <c r="K158" s="33"/>
      <c r="L158" s="36"/>
      <c r="M158" s="184"/>
      <c r="N158" s="185"/>
      <c r="O158" s="68"/>
      <c r="P158" s="68"/>
      <c r="Q158" s="68"/>
      <c r="R158" s="68"/>
      <c r="S158" s="68"/>
      <c r="T158" s="69"/>
      <c r="U158" s="31"/>
      <c r="V158" s="31"/>
      <c r="W158" s="31"/>
      <c r="X158" s="31"/>
      <c r="Y158" s="31"/>
      <c r="Z158" s="31"/>
      <c r="AA158" s="31"/>
      <c r="AB158" s="31"/>
      <c r="AC158" s="31"/>
      <c r="AD158" s="31"/>
      <c r="AE158" s="31"/>
      <c r="AT158" s="14" t="s">
        <v>188</v>
      </c>
      <c r="AU158" s="14" t="s">
        <v>80</v>
      </c>
    </row>
    <row r="159" spans="1:65" s="2" customFormat="1" ht="36">
      <c r="A159" s="31"/>
      <c r="B159" s="32"/>
      <c r="C159" s="200" t="s">
        <v>226</v>
      </c>
      <c r="D159" s="200" t="s">
        <v>260</v>
      </c>
      <c r="E159" s="201" t="s">
        <v>1957</v>
      </c>
      <c r="F159" s="202" t="s">
        <v>1958</v>
      </c>
      <c r="G159" s="203" t="s">
        <v>182</v>
      </c>
      <c r="H159" s="204">
        <v>1</v>
      </c>
      <c r="I159" s="205"/>
      <c r="J159" s="206">
        <f>ROUND(I159*H159,2)</f>
        <v>0</v>
      </c>
      <c r="K159" s="202" t="s">
        <v>1</v>
      </c>
      <c r="L159" s="36"/>
      <c r="M159" s="207" t="s">
        <v>1</v>
      </c>
      <c r="N159" s="208" t="s">
        <v>38</v>
      </c>
      <c r="O159" s="68"/>
      <c r="P159" s="177">
        <f>O159*H159</f>
        <v>0</v>
      </c>
      <c r="Q159" s="177">
        <v>0</v>
      </c>
      <c r="R159" s="177">
        <f>Q159*H159</f>
        <v>0</v>
      </c>
      <c r="S159" s="177">
        <v>0</v>
      </c>
      <c r="T159" s="178">
        <f>S159*H159</f>
        <v>0</v>
      </c>
      <c r="U159" s="31"/>
      <c r="V159" s="31"/>
      <c r="W159" s="31"/>
      <c r="X159" s="31"/>
      <c r="Y159" s="31"/>
      <c r="Z159" s="31"/>
      <c r="AA159" s="31"/>
      <c r="AB159" s="31"/>
      <c r="AC159" s="31"/>
      <c r="AD159" s="31"/>
      <c r="AE159" s="31"/>
      <c r="AR159" s="179" t="s">
        <v>80</v>
      </c>
      <c r="AT159" s="179" t="s">
        <v>260</v>
      </c>
      <c r="AU159" s="179" t="s">
        <v>80</v>
      </c>
      <c r="AY159" s="14" t="s">
        <v>185</v>
      </c>
      <c r="BE159" s="180">
        <f>IF(N159="základní",J159,0)</f>
        <v>0</v>
      </c>
      <c r="BF159" s="180">
        <f>IF(N159="snížená",J159,0)</f>
        <v>0</v>
      </c>
      <c r="BG159" s="180">
        <f>IF(N159="zákl. přenesená",J159,0)</f>
        <v>0</v>
      </c>
      <c r="BH159" s="180">
        <f>IF(N159="sníž. přenesená",J159,0)</f>
        <v>0</v>
      </c>
      <c r="BI159" s="180">
        <f>IF(N159="nulová",J159,0)</f>
        <v>0</v>
      </c>
      <c r="BJ159" s="14" t="s">
        <v>80</v>
      </c>
      <c r="BK159" s="180">
        <f>ROUND(I159*H159,2)</f>
        <v>0</v>
      </c>
      <c r="BL159" s="14" t="s">
        <v>80</v>
      </c>
      <c r="BM159" s="179" t="s">
        <v>1959</v>
      </c>
    </row>
    <row r="160" spans="1:65" s="2" customFormat="1" ht="19.5">
      <c r="A160" s="31"/>
      <c r="B160" s="32"/>
      <c r="C160" s="33"/>
      <c r="D160" s="181" t="s">
        <v>188</v>
      </c>
      <c r="E160" s="33"/>
      <c r="F160" s="182" t="s">
        <v>1958</v>
      </c>
      <c r="G160" s="33"/>
      <c r="H160" s="33"/>
      <c r="I160" s="183"/>
      <c r="J160" s="33"/>
      <c r="K160" s="33"/>
      <c r="L160" s="36"/>
      <c r="M160" s="184"/>
      <c r="N160" s="185"/>
      <c r="O160" s="68"/>
      <c r="P160" s="68"/>
      <c r="Q160" s="68"/>
      <c r="R160" s="68"/>
      <c r="S160" s="68"/>
      <c r="T160" s="69"/>
      <c r="U160" s="31"/>
      <c r="V160" s="31"/>
      <c r="W160" s="31"/>
      <c r="X160" s="31"/>
      <c r="Y160" s="31"/>
      <c r="Z160" s="31"/>
      <c r="AA160" s="31"/>
      <c r="AB160" s="31"/>
      <c r="AC160" s="31"/>
      <c r="AD160" s="31"/>
      <c r="AE160" s="31"/>
      <c r="AT160" s="14" t="s">
        <v>188</v>
      </c>
      <c r="AU160" s="14" t="s">
        <v>80</v>
      </c>
    </row>
    <row r="161" spans="1:65" s="2" customFormat="1" ht="24">
      <c r="A161" s="31"/>
      <c r="B161" s="32"/>
      <c r="C161" s="200" t="s">
        <v>230</v>
      </c>
      <c r="D161" s="200" t="s">
        <v>260</v>
      </c>
      <c r="E161" s="201" t="s">
        <v>1960</v>
      </c>
      <c r="F161" s="202" t="s">
        <v>1961</v>
      </c>
      <c r="G161" s="203" t="s">
        <v>263</v>
      </c>
      <c r="H161" s="204">
        <v>6</v>
      </c>
      <c r="I161" s="205"/>
      <c r="J161" s="206">
        <f>ROUND(I161*H161,2)</f>
        <v>0</v>
      </c>
      <c r="K161" s="202" t="s">
        <v>183</v>
      </c>
      <c r="L161" s="36"/>
      <c r="M161" s="207" t="s">
        <v>1</v>
      </c>
      <c r="N161" s="208" t="s">
        <v>38</v>
      </c>
      <c r="O161" s="68"/>
      <c r="P161" s="177">
        <f>O161*H161</f>
        <v>0</v>
      </c>
      <c r="Q161" s="177">
        <v>0</v>
      </c>
      <c r="R161" s="177">
        <f>Q161*H161</f>
        <v>0</v>
      </c>
      <c r="S161" s="177">
        <v>0</v>
      </c>
      <c r="T161" s="178">
        <f>S161*H161</f>
        <v>0</v>
      </c>
      <c r="U161" s="31"/>
      <c r="V161" s="31"/>
      <c r="W161" s="31"/>
      <c r="X161" s="31"/>
      <c r="Y161" s="31"/>
      <c r="Z161" s="31"/>
      <c r="AA161" s="31"/>
      <c r="AB161" s="31"/>
      <c r="AC161" s="31"/>
      <c r="AD161" s="31"/>
      <c r="AE161" s="31"/>
      <c r="AR161" s="179" t="s">
        <v>80</v>
      </c>
      <c r="AT161" s="179" t="s">
        <v>260</v>
      </c>
      <c r="AU161" s="179" t="s">
        <v>80</v>
      </c>
      <c r="AY161" s="14" t="s">
        <v>185</v>
      </c>
      <c r="BE161" s="180">
        <f>IF(N161="základní",J161,0)</f>
        <v>0</v>
      </c>
      <c r="BF161" s="180">
        <f>IF(N161="snížená",J161,0)</f>
        <v>0</v>
      </c>
      <c r="BG161" s="180">
        <f>IF(N161="zákl. přenesená",J161,0)</f>
        <v>0</v>
      </c>
      <c r="BH161" s="180">
        <f>IF(N161="sníž. přenesená",J161,0)</f>
        <v>0</v>
      </c>
      <c r="BI161" s="180">
        <f>IF(N161="nulová",J161,0)</f>
        <v>0</v>
      </c>
      <c r="BJ161" s="14" t="s">
        <v>80</v>
      </c>
      <c r="BK161" s="180">
        <f>ROUND(I161*H161,2)</f>
        <v>0</v>
      </c>
      <c r="BL161" s="14" t="s">
        <v>80</v>
      </c>
      <c r="BM161" s="179" t="s">
        <v>1962</v>
      </c>
    </row>
    <row r="162" spans="1:65" s="2" customFormat="1" ht="48.75">
      <c r="A162" s="31"/>
      <c r="B162" s="32"/>
      <c r="C162" s="33"/>
      <c r="D162" s="181" t="s">
        <v>188</v>
      </c>
      <c r="E162" s="33"/>
      <c r="F162" s="182" t="s">
        <v>1963</v>
      </c>
      <c r="G162" s="33"/>
      <c r="H162" s="33"/>
      <c r="I162" s="183"/>
      <c r="J162" s="33"/>
      <c r="K162" s="33"/>
      <c r="L162" s="36"/>
      <c r="M162" s="184"/>
      <c r="N162" s="185"/>
      <c r="O162" s="68"/>
      <c r="P162" s="68"/>
      <c r="Q162" s="68"/>
      <c r="R162" s="68"/>
      <c r="S162" s="68"/>
      <c r="T162" s="69"/>
      <c r="U162" s="31"/>
      <c r="V162" s="31"/>
      <c r="W162" s="31"/>
      <c r="X162" s="31"/>
      <c r="Y162" s="31"/>
      <c r="Z162" s="31"/>
      <c r="AA162" s="31"/>
      <c r="AB162" s="31"/>
      <c r="AC162" s="31"/>
      <c r="AD162" s="31"/>
      <c r="AE162" s="31"/>
      <c r="AT162" s="14" t="s">
        <v>188</v>
      </c>
      <c r="AU162" s="14" t="s">
        <v>80</v>
      </c>
    </row>
    <row r="163" spans="1:65" s="2" customFormat="1" ht="24">
      <c r="A163" s="31"/>
      <c r="B163" s="32"/>
      <c r="C163" s="200" t="s">
        <v>245</v>
      </c>
      <c r="D163" s="200" t="s">
        <v>260</v>
      </c>
      <c r="E163" s="201" t="s">
        <v>1425</v>
      </c>
      <c r="F163" s="202" t="s">
        <v>1692</v>
      </c>
      <c r="G163" s="203" t="s">
        <v>182</v>
      </c>
      <c r="H163" s="204">
        <v>1</v>
      </c>
      <c r="I163" s="205"/>
      <c r="J163" s="206">
        <f>ROUND(I163*H163,2)</f>
        <v>0</v>
      </c>
      <c r="K163" s="202" t="s">
        <v>183</v>
      </c>
      <c r="L163" s="36"/>
      <c r="M163" s="207" t="s">
        <v>1</v>
      </c>
      <c r="N163" s="208" t="s">
        <v>38</v>
      </c>
      <c r="O163" s="68"/>
      <c r="P163" s="177">
        <f>O163*H163</f>
        <v>0</v>
      </c>
      <c r="Q163" s="177">
        <v>0</v>
      </c>
      <c r="R163" s="177">
        <f>Q163*H163</f>
        <v>0</v>
      </c>
      <c r="S163" s="177">
        <v>0</v>
      </c>
      <c r="T163" s="178">
        <f>S163*H163</f>
        <v>0</v>
      </c>
      <c r="U163" s="31"/>
      <c r="V163" s="31"/>
      <c r="W163" s="31"/>
      <c r="X163" s="31"/>
      <c r="Y163" s="31"/>
      <c r="Z163" s="31"/>
      <c r="AA163" s="31"/>
      <c r="AB163" s="31"/>
      <c r="AC163" s="31"/>
      <c r="AD163" s="31"/>
      <c r="AE163" s="31"/>
      <c r="AR163" s="179" t="s">
        <v>80</v>
      </c>
      <c r="AT163" s="179" t="s">
        <v>260</v>
      </c>
      <c r="AU163" s="179" t="s">
        <v>80</v>
      </c>
      <c r="AY163" s="14" t="s">
        <v>185</v>
      </c>
      <c r="BE163" s="180">
        <f>IF(N163="základní",J163,0)</f>
        <v>0</v>
      </c>
      <c r="BF163" s="180">
        <f>IF(N163="snížená",J163,0)</f>
        <v>0</v>
      </c>
      <c r="BG163" s="180">
        <f>IF(N163="zákl. přenesená",J163,0)</f>
        <v>0</v>
      </c>
      <c r="BH163" s="180">
        <f>IF(N163="sníž. přenesená",J163,0)</f>
        <v>0</v>
      </c>
      <c r="BI163" s="180">
        <f>IF(N163="nulová",J163,0)</f>
        <v>0</v>
      </c>
      <c r="BJ163" s="14" t="s">
        <v>80</v>
      </c>
      <c r="BK163" s="180">
        <f>ROUND(I163*H163,2)</f>
        <v>0</v>
      </c>
      <c r="BL163" s="14" t="s">
        <v>80</v>
      </c>
      <c r="BM163" s="179" t="s">
        <v>1964</v>
      </c>
    </row>
    <row r="164" spans="1:65" s="2" customFormat="1" ht="29.25">
      <c r="A164" s="31"/>
      <c r="B164" s="32"/>
      <c r="C164" s="33"/>
      <c r="D164" s="181" t="s">
        <v>188</v>
      </c>
      <c r="E164" s="33"/>
      <c r="F164" s="182" t="s">
        <v>1426</v>
      </c>
      <c r="G164" s="33"/>
      <c r="H164" s="33"/>
      <c r="I164" s="183"/>
      <c r="J164" s="33"/>
      <c r="K164" s="33"/>
      <c r="L164" s="36"/>
      <c r="M164" s="184"/>
      <c r="N164" s="185"/>
      <c r="O164" s="68"/>
      <c r="P164" s="68"/>
      <c r="Q164" s="68"/>
      <c r="R164" s="68"/>
      <c r="S164" s="68"/>
      <c r="T164" s="69"/>
      <c r="U164" s="31"/>
      <c r="V164" s="31"/>
      <c r="W164" s="31"/>
      <c r="X164" s="31"/>
      <c r="Y164" s="31"/>
      <c r="Z164" s="31"/>
      <c r="AA164" s="31"/>
      <c r="AB164" s="31"/>
      <c r="AC164" s="31"/>
      <c r="AD164" s="31"/>
      <c r="AE164" s="31"/>
      <c r="AT164" s="14" t="s">
        <v>188</v>
      </c>
      <c r="AU164" s="14" t="s">
        <v>80</v>
      </c>
    </row>
    <row r="165" spans="1:65" s="2" customFormat="1" ht="16.5" customHeight="1">
      <c r="A165" s="31"/>
      <c r="B165" s="32"/>
      <c r="C165" s="200" t="s">
        <v>234</v>
      </c>
      <c r="D165" s="200" t="s">
        <v>260</v>
      </c>
      <c r="E165" s="201" t="s">
        <v>261</v>
      </c>
      <c r="F165" s="202" t="s">
        <v>262</v>
      </c>
      <c r="G165" s="203" t="s">
        <v>263</v>
      </c>
      <c r="H165" s="204">
        <v>32</v>
      </c>
      <c r="I165" s="205"/>
      <c r="J165" s="206">
        <f>ROUND(I165*H165,2)</f>
        <v>0</v>
      </c>
      <c r="K165" s="202" t="s">
        <v>183</v>
      </c>
      <c r="L165" s="36"/>
      <c r="M165" s="207" t="s">
        <v>1</v>
      </c>
      <c r="N165" s="208" t="s">
        <v>38</v>
      </c>
      <c r="O165" s="68"/>
      <c r="P165" s="177">
        <f>O165*H165</f>
        <v>0</v>
      </c>
      <c r="Q165" s="177">
        <v>0</v>
      </c>
      <c r="R165" s="177">
        <f>Q165*H165</f>
        <v>0</v>
      </c>
      <c r="S165" s="177">
        <v>0</v>
      </c>
      <c r="T165" s="178">
        <f>S165*H165</f>
        <v>0</v>
      </c>
      <c r="U165" s="31"/>
      <c r="V165" s="31"/>
      <c r="W165" s="31"/>
      <c r="X165" s="31"/>
      <c r="Y165" s="31"/>
      <c r="Z165" s="31"/>
      <c r="AA165" s="31"/>
      <c r="AB165" s="31"/>
      <c r="AC165" s="31"/>
      <c r="AD165" s="31"/>
      <c r="AE165" s="31"/>
      <c r="AR165" s="179" t="s">
        <v>80</v>
      </c>
      <c r="AT165" s="179" t="s">
        <v>260</v>
      </c>
      <c r="AU165" s="179" t="s">
        <v>80</v>
      </c>
      <c r="AY165" s="14" t="s">
        <v>185</v>
      </c>
      <c r="BE165" s="180">
        <f>IF(N165="základní",J165,0)</f>
        <v>0</v>
      </c>
      <c r="BF165" s="180">
        <f>IF(N165="snížená",J165,0)</f>
        <v>0</v>
      </c>
      <c r="BG165" s="180">
        <f>IF(N165="zákl. přenesená",J165,0)</f>
        <v>0</v>
      </c>
      <c r="BH165" s="180">
        <f>IF(N165="sníž. přenesená",J165,0)</f>
        <v>0</v>
      </c>
      <c r="BI165" s="180">
        <f>IF(N165="nulová",J165,0)</f>
        <v>0</v>
      </c>
      <c r="BJ165" s="14" t="s">
        <v>80</v>
      </c>
      <c r="BK165" s="180">
        <f>ROUND(I165*H165,2)</f>
        <v>0</v>
      </c>
      <c r="BL165" s="14" t="s">
        <v>80</v>
      </c>
      <c r="BM165" s="179" t="s">
        <v>1965</v>
      </c>
    </row>
    <row r="166" spans="1:65" s="2" customFormat="1" ht="29.25">
      <c r="A166" s="31"/>
      <c r="B166" s="32"/>
      <c r="C166" s="33"/>
      <c r="D166" s="181" t="s">
        <v>188</v>
      </c>
      <c r="E166" s="33"/>
      <c r="F166" s="182" t="s">
        <v>265</v>
      </c>
      <c r="G166" s="33"/>
      <c r="H166" s="33"/>
      <c r="I166" s="183"/>
      <c r="J166" s="33"/>
      <c r="K166" s="33"/>
      <c r="L166" s="36"/>
      <c r="M166" s="184"/>
      <c r="N166" s="185"/>
      <c r="O166" s="68"/>
      <c r="P166" s="68"/>
      <c r="Q166" s="68"/>
      <c r="R166" s="68"/>
      <c r="S166" s="68"/>
      <c r="T166" s="69"/>
      <c r="U166" s="31"/>
      <c r="V166" s="31"/>
      <c r="W166" s="31"/>
      <c r="X166" s="31"/>
      <c r="Y166" s="31"/>
      <c r="Z166" s="31"/>
      <c r="AA166" s="31"/>
      <c r="AB166" s="31"/>
      <c r="AC166" s="31"/>
      <c r="AD166" s="31"/>
      <c r="AE166" s="31"/>
      <c r="AT166" s="14" t="s">
        <v>188</v>
      </c>
      <c r="AU166" s="14" t="s">
        <v>80</v>
      </c>
    </row>
    <row r="167" spans="1:65" s="2" customFormat="1" ht="24">
      <c r="A167" s="31"/>
      <c r="B167" s="32"/>
      <c r="C167" s="200" t="s">
        <v>8</v>
      </c>
      <c r="D167" s="200" t="s">
        <v>260</v>
      </c>
      <c r="E167" s="201" t="s">
        <v>1433</v>
      </c>
      <c r="F167" s="202" t="s">
        <v>1966</v>
      </c>
      <c r="G167" s="203" t="s">
        <v>263</v>
      </c>
      <c r="H167" s="204">
        <v>16</v>
      </c>
      <c r="I167" s="205"/>
      <c r="J167" s="206">
        <f>ROUND(I167*H167,2)</f>
        <v>0</v>
      </c>
      <c r="K167" s="202" t="s">
        <v>183</v>
      </c>
      <c r="L167" s="36"/>
      <c r="M167" s="207" t="s">
        <v>1</v>
      </c>
      <c r="N167" s="208" t="s">
        <v>38</v>
      </c>
      <c r="O167" s="68"/>
      <c r="P167" s="177">
        <f>O167*H167</f>
        <v>0</v>
      </c>
      <c r="Q167" s="177">
        <v>0</v>
      </c>
      <c r="R167" s="177">
        <f>Q167*H167</f>
        <v>0</v>
      </c>
      <c r="S167" s="177">
        <v>0</v>
      </c>
      <c r="T167" s="178">
        <f>S167*H167</f>
        <v>0</v>
      </c>
      <c r="U167" s="31"/>
      <c r="V167" s="31"/>
      <c r="W167" s="31"/>
      <c r="X167" s="31"/>
      <c r="Y167" s="31"/>
      <c r="Z167" s="31"/>
      <c r="AA167" s="31"/>
      <c r="AB167" s="31"/>
      <c r="AC167" s="31"/>
      <c r="AD167" s="31"/>
      <c r="AE167" s="31"/>
      <c r="AR167" s="179" t="s">
        <v>80</v>
      </c>
      <c r="AT167" s="179" t="s">
        <v>260</v>
      </c>
      <c r="AU167" s="179" t="s">
        <v>80</v>
      </c>
      <c r="AY167" s="14" t="s">
        <v>185</v>
      </c>
      <c r="BE167" s="180">
        <f>IF(N167="základní",J167,0)</f>
        <v>0</v>
      </c>
      <c r="BF167" s="180">
        <f>IF(N167="snížená",J167,0)</f>
        <v>0</v>
      </c>
      <c r="BG167" s="180">
        <f>IF(N167="zákl. přenesená",J167,0)</f>
        <v>0</v>
      </c>
      <c r="BH167" s="180">
        <f>IF(N167="sníž. přenesená",J167,0)</f>
        <v>0</v>
      </c>
      <c r="BI167" s="180">
        <f>IF(N167="nulová",J167,0)</f>
        <v>0</v>
      </c>
      <c r="BJ167" s="14" t="s">
        <v>80</v>
      </c>
      <c r="BK167" s="180">
        <f>ROUND(I167*H167,2)</f>
        <v>0</v>
      </c>
      <c r="BL167" s="14" t="s">
        <v>80</v>
      </c>
      <c r="BM167" s="179" t="s">
        <v>1967</v>
      </c>
    </row>
    <row r="168" spans="1:65" s="2" customFormat="1" ht="29.25">
      <c r="A168" s="31"/>
      <c r="B168" s="32"/>
      <c r="C168" s="33"/>
      <c r="D168" s="181" t="s">
        <v>188</v>
      </c>
      <c r="E168" s="33"/>
      <c r="F168" s="182" t="s">
        <v>1434</v>
      </c>
      <c r="G168" s="33"/>
      <c r="H168" s="33"/>
      <c r="I168" s="183"/>
      <c r="J168" s="33"/>
      <c r="K168" s="33"/>
      <c r="L168" s="36"/>
      <c r="M168" s="184"/>
      <c r="N168" s="185"/>
      <c r="O168" s="68"/>
      <c r="P168" s="68"/>
      <c r="Q168" s="68"/>
      <c r="R168" s="68"/>
      <c r="S168" s="68"/>
      <c r="T168" s="69"/>
      <c r="U168" s="31"/>
      <c r="V168" s="31"/>
      <c r="W168" s="31"/>
      <c r="X168" s="31"/>
      <c r="Y168" s="31"/>
      <c r="Z168" s="31"/>
      <c r="AA168" s="31"/>
      <c r="AB168" s="31"/>
      <c r="AC168" s="31"/>
      <c r="AD168" s="31"/>
      <c r="AE168" s="31"/>
      <c r="AT168" s="14" t="s">
        <v>188</v>
      </c>
      <c r="AU168" s="14" t="s">
        <v>80</v>
      </c>
    </row>
    <row r="169" spans="1:65" s="2" customFormat="1" ht="21.75" customHeight="1">
      <c r="A169" s="31"/>
      <c r="B169" s="32"/>
      <c r="C169" s="200" t="s">
        <v>241</v>
      </c>
      <c r="D169" s="200" t="s">
        <v>260</v>
      </c>
      <c r="E169" s="201" t="s">
        <v>1436</v>
      </c>
      <c r="F169" s="202" t="s">
        <v>1437</v>
      </c>
      <c r="G169" s="203" t="s">
        <v>182</v>
      </c>
      <c r="H169" s="204">
        <v>1</v>
      </c>
      <c r="I169" s="205"/>
      <c r="J169" s="206">
        <f>ROUND(I169*H169,2)</f>
        <v>0</v>
      </c>
      <c r="K169" s="202" t="s">
        <v>183</v>
      </c>
      <c r="L169" s="36"/>
      <c r="M169" s="207" t="s">
        <v>1</v>
      </c>
      <c r="N169" s="208" t="s">
        <v>38</v>
      </c>
      <c r="O169" s="68"/>
      <c r="P169" s="177">
        <f>O169*H169</f>
        <v>0</v>
      </c>
      <c r="Q169" s="177">
        <v>0</v>
      </c>
      <c r="R169" s="177">
        <f>Q169*H169</f>
        <v>0</v>
      </c>
      <c r="S169" s="177">
        <v>0</v>
      </c>
      <c r="T169" s="178">
        <f>S169*H169</f>
        <v>0</v>
      </c>
      <c r="U169" s="31"/>
      <c r="V169" s="31"/>
      <c r="W169" s="31"/>
      <c r="X169" s="31"/>
      <c r="Y169" s="31"/>
      <c r="Z169" s="31"/>
      <c r="AA169" s="31"/>
      <c r="AB169" s="31"/>
      <c r="AC169" s="31"/>
      <c r="AD169" s="31"/>
      <c r="AE169" s="31"/>
      <c r="AR169" s="179" t="s">
        <v>80</v>
      </c>
      <c r="AT169" s="179" t="s">
        <v>260</v>
      </c>
      <c r="AU169" s="179" t="s">
        <v>80</v>
      </c>
      <c r="AY169" s="14" t="s">
        <v>185</v>
      </c>
      <c r="BE169" s="180">
        <f>IF(N169="základní",J169,0)</f>
        <v>0</v>
      </c>
      <c r="BF169" s="180">
        <f>IF(N169="snížená",J169,0)</f>
        <v>0</v>
      </c>
      <c r="BG169" s="180">
        <f>IF(N169="zákl. přenesená",J169,0)</f>
        <v>0</v>
      </c>
      <c r="BH169" s="180">
        <f>IF(N169="sníž. přenesená",J169,0)</f>
        <v>0</v>
      </c>
      <c r="BI169" s="180">
        <f>IF(N169="nulová",J169,0)</f>
        <v>0</v>
      </c>
      <c r="BJ169" s="14" t="s">
        <v>80</v>
      </c>
      <c r="BK169" s="180">
        <f>ROUND(I169*H169,2)</f>
        <v>0</v>
      </c>
      <c r="BL169" s="14" t="s">
        <v>80</v>
      </c>
      <c r="BM169" s="179" t="s">
        <v>1968</v>
      </c>
    </row>
    <row r="170" spans="1:65" s="2" customFormat="1" ht="39">
      <c r="A170" s="31"/>
      <c r="B170" s="32"/>
      <c r="C170" s="33"/>
      <c r="D170" s="181" t="s">
        <v>188</v>
      </c>
      <c r="E170" s="33"/>
      <c r="F170" s="182" t="s">
        <v>1439</v>
      </c>
      <c r="G170" s="33"/>
      <c r="H170" s="33"/>
      <c r="I170" s="183"/>
      <c r="J170" s="33"/>
      <c r="K170" s="33"/>
      <c r="L170" s="36"/>
      <c r="M170" s="209"/>
      <c r="N170" s="210"/>
      <c r="O170" s="211"/>
      <c r="P170" s="211"/>
      <c r="Q170" s="211"/>
      <c r="R170" s="211"/>
      <c r="S170" s="211"/>
      <c r="T170" s="212"/>
      <c r="U170" s="31"/>
      <c r="V170" s="31"/>
      <c r="W170" s="31"/>
      <c r="X170" s="31"/>
      <c r="Y170" s="31"/>
      <c r="Z170" s="31"/>
      <c r="AA170" s="31"/>
      <c r="AB170" s="31"/>
      <c r="AC170" s="31"/>
      <c r="AD170" s="31"/>
      <c r="AE170" s="31"/>
      <c r="AT170" s="14" t="s">
        <v>188</v>
      </c>
      <c r="AU170" s="14" t="s">
        <v>80</v>
      </c>
    </row>
    <row r="171" spans="1:65" s="2" customFormat="1" ht="6.95" customHeight="1">
      <c r="A171" s="31"/>
      <c r="B171" s="51"/>
      <c r="C171" s="52"/>
      <c r="D171" s="52"/>
      <c r="E171" s="52"/>
      <c r="F171" s="52"/>
      <c r="G171" s="52"/>
      <c r="H171" s="52"/>
      <c r="I171" s="52"/>
      <c r="J171" s="52"/>
      <c r="K171" s="52"/>
      <c r="L171" s="36"/>
      <c r="M171" s="31"/>
      <c r="O171" s="31"/>
      <c r="P171" s="31"/>
      <c r="Q171" s="31"/>
      <c r="R171" s="31"/>
      <c r="S171" s="31"/>
      <c r="T171" s="31"/>
      <c r="U171" s="31"/>
      <c r="V171" s="31"/>
      <c r="W171" s="31"/>
      <c r="X171" s="31"/>
      <c r="Y171" s="31"/>
      <c r="Z171" s="31"/>
      <c r="AA171" s="31"/>
      <c r="AB171" s="31"/>
      <c r="AC171" s="31"/>
      <c r="AD171" s="31"/>
      <c r="AE171" s="31"/>
    </row>
  </sheetData>
  <sheetProtection algorithmName="SHA-512" hashValue="inoDpqucx94VVHHRcxwqYFf6s1uRR4OO0cM+ocnH3eTUDIvAj8U/pYLZKf9ZLYY2a6IgFOy32cHAAyZ2wE0AAw==" saltValue="L6XEK9ZQwObPgoJ+mKySdS1SzBi405Cqech2qUKkusSBQyvPvuQc/3xWBawIcCN67wpwCXMpk0guYfefpsCMZQ==" spinCount="100000" sheet="1" objects="1" scenarios="1" formatColumns="0" formatRows="0" autoFilter="0"/>
  <autoFilter ref="C119:K17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151</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2" customFormat="1" ht="12" customHeight="1">
      <c r="A8" s="31"/>
      <c r="B8" s="36"/>
      <c r="C8" s="31"/>
      <c r="D8" s="116" t="s">
        <v>156</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69" t="s">
        <v>1969</v>
      </c>
      <c r="F9" s="268"/>
      <c r="G9" s="268"/>
      <c r="H9" s="268"/>
      <c r="I9" s="31"/>
      <c r="J9" s="31"/>
      <c r="K9" s="31"/>
      <c r="L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16" t="s">
        <v>18</v>
      </c>
      <c r="E11" s="31"/>
      <c r="F11" s="107" t="s">
        <v>1</v>
      </c>
      <c r="G11" s="31"/>
      <c r="H11" s="31"/>
      <c r="I11" s="116" t="s">
        <v>19</v>
      </c>
      <c r="J11" s="107" t="s">
        <v>1</v>
      </c>
      <c r="K11" s="31"/>
      <c r="L11" s="48"/>
      <c r="S11" s="31"/>
      <c r="T11" s="31"/>
      <c r="U11" s="31"/>
      <c r="V11" s="31"/>
      <c r="W11" s="31"/>
      <c r="X11" s="31"/>
      <c r="Y11" s="31"/>
      <c r="Z11" s="31"/>
      <c r="AA11" s="31"/>
      <c r="AB11" s="31"/>
      <c r="AC11" s="31"/>
      <c r="AD11" s="31"/>
      <c r="AE11" s="31"/>
    </row>
    <row r="12" spans="1:46" s="2" customFormat="1" ht="12" customHeight="1">
      <c r="A12" s="31"/>
      <c r="B12" s="36"/>
      <c r="C12" s="31"/>
      <c r="D12" s="116" t="s">
        <v>20</v>
      </c>
      <c r="E12" s="31"/>
      <c r="F12" s="107" t="s">
        <v>21</v>
      </c>
      <c r="G12" s="31"/>
      <c r="H12" s="31"/>
      <c r="I12" s="116" t="s">
        <v>22</v>
      </c>
      <c r="J12" s="117">
        <f>'Rekapitulace stavby'!AN8</f>
        <v>0</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16" t="s">
        <v>23</v>
      </c>
      <c r="E14" s="31"/>
      <c r="F14" s="31"/>
      <c r="G14" s="31"/>
      <c r="H14" s="31"/>
      <c r="I14" s="116" t="s">
        <v>24</v>
      </c>
      <c r="J14" s="107"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07" t="str">
        <f>IF('Rekapitulace stavby'!E11="","",'Rekapitulace stavby'!E11)</f>
        <v xml:space="preserve"> </v>
      </c>
      <c r="F15" s="31"/>
      <c r="G15" s="31"/>
      <c r="H15" s="31"/>
      <c r="I15" s="116" t="s">
        <v>26</v>
      </c>
      <c r="J15" s="107"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16" t="s">
        <v>27</v>
      </c>
      <c r="E17" s="31"/>
      <c r="F17" s="31"/>
      <c r="G17" s="31"/>
      <c r="H17" s="31"/>
      <c r="I17" s="116" t="s">
        <v>24</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70" t="str">
        <f>'Rekapitulace stavby'!E14</f>
        <v>Vyplň údaj</v>
      </c>
      <c r="F18" s="271"/>
      <c r="G18" s="271"/>
      <c r="H18" s="271"/>
      <c r="I18" s="116" t="s">
        <v>26</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16" t="s">
        <v>29</v>
      </c>
      <c r="E20" s="31"/>
      <c r="F20" s="31"/>
      <c r="G20" s="31"/>
      <c r="H20" s="31"/>
      <c r="I20" s="116" t="s">
        <v>24</v>
      </c>
      <c r="J20" s="107"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07" t="str">
        <f>IF('Rekapitulace stavby'!E17="","",'Rekapitulace stavby'!E17)</f>
        <v xml:space="preserve"> </v>
      </c>
      <c r="F21" s="31"/>
      <c r="G21" s="31"/>
      <c r="H21" s="31"/>
      <c r="I21" s="116" t="s">
        <v>26</v>
      </c>
      <c r="J21" s="107"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16" t="s">
        <v>31</v>
      </c>
      <c r="E23" s="31"/>
      <c r="F23" s="31"/>
      <c r="G23" s="31"/>
      <c r="H23" s="31"/>
      <c r="I23" s="116" t="s">
        <v>24</v>
      </c>
      <c r="J23" s="107"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07" t="str">
        <f>IF('Rekapitulace stavby'!E20="","",'Rekapitulace stavby'!E20)</f>
        <v xml:space="preserve"> </v>
      </c>
      <c r="F24" s="31"/>
      <c r="G24" s="31"/>
      <c r="H24" s="31"/>
      <c r="I24" s="116" t="s">
        <v>26</v>
      </c>
      <c r="J24" s="107"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16" t="s">
        <v>32</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18"/>
      <c r="B27" s="119"/>
      <c r="C27" s="118"/>
      <c r="D27" s="118"/>
      <c r="E27" s="272" t="s">
        <v>1</v>
      </c>
      <c r="F27" s="272"/>
      <c r="G27" s="272"/>
      <c r="H27" s="272"/>
      <c r="I27" s="118"/>
      <c r="J27" s="118"/>
      <c r="K27" s="118"/>
      <c r="L27" s="120"/>
      <c r="S27" s="118"/>
      <c r="T27" s="118"/>
      <c r="U27" s="118"/>
      <c r="V27" s="118"/>
      <c r="W27" s="118"/>
      <c r="X27" s="118"/>
      <c r="Y27" s="118"/>
      <c r="Z27" s="118"/>
      <c r="AA27" s="118"/>
      <c r="AB27" s="118"/>
      <c r="AC27" s="118"/>
      <c r="AD27" s="118"/>
      <c r="AE27" s="118"/>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21"/>
      <c r="E29" s="121"/>
      <c r="F29" s="121"/>
      <c r="G29" s="121"/>
      <c r="H29" s="121"/>
      <c r="I29" s="121"/>
      <c r="J29" s="121"/>
      <c r="K29" s="121"/>
      <c r="L29" s="48"/>
      <c r="S29" s="31"/>
      <c r="T29" s="31"/>
      <c r="U29" s="31"/>
      <c r="V29" s="31"/>
      <c r="W29" s="31"/>
      <c r="X29" s="31"/>
      <c r="Y29" s="31"/>
      <c r="Z29" s="31"/>
      <c r="AA29" s="31"/>
      <c r="AB29" s="31"/>
      <c r="AC29" s="31"/>
      <c r="AD29" s="31"/>
      <c r="AE29" s="31"/>
    </row>
    <row r="30" spans="1:31" s="2" customFormat="1" ht="25.35" customHeight="1">
      <c r="A30" s="31"/>
      <c r="B30" s="36"/>
      <c r="C30" s="31"/>
      <c r="D30" s="122" t="s">
        <v>33</v>
      </c>
      <c r="E30" s="31"/>
      <c r="F30" s="31"/>
      <c r="G30" s="31"/>
      <c r="H30" s="31"/>
      <c r="I30" s="31"/>
      <c r="J30" s="123">
        <f>ROUND(J117,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24" t="s">
        <v>35</v>
      </c>
      <c r="G32" s="31"/>
      <c r="H32" s="31"/>
      <c r="I32" s="124" t="s">
        <v>34</v>
      </c>
      <c r="J32" s="124" t="s">
        <v>36</v>
      </c>
      <c r="K32" s="31"/>
      <c r="L32" s="48"/>
      <c r="S32" s="31"/>
      <c r="T32" s="31"/>
      <c r="U32" s="31"/>
      <c r="V32" s="31"/>
      <c r="W32" s="31"/>
      <c r="X32" s="31"/>
      <c r="Y32" s="31"/>
      <c r="Z32" s="31"/>
      <c r="AA32" s="31"/>
      <c r="AB32" s="31"/>
      <c r="AC32" s="31"/>
      <c r="AD32" s="31"/>
      <c r="AE32" s="31"/>
    </row>
    <row r="33" spans="1:31" s="2" customFormat="1" ht="14.45" customHeight="1">
      <c r="A33" s="31"/>
      <c r="B33" s="36"/>
      <c r="C33" s="31"/>
      <c r="D33" s="125" t="s">
        <v>37</v>
      </c>
      <c r="E33" s="116" t="s">
        <v>38</v>
      </c>
      <c r="F33" s="126">
        <f>ROUND((SUM(BE117:BE160)),  2)</f>
        <v>0</v>
      </c>
      <c r="G33" s="31"/>
      <c r="H33" s="31"/>
      <c r="I33" s="127">
        <v>0.21</v>
      </c>
      <c r="J33" s="126">
        <f>ROUND(((SUM(BE117:BE160))*I33),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16" t="s">
        <v>39</v>
      </c>
      <c r="F34" s="126">
        <f>ROUND((SUM(BF117:BF160)),  2)</f>
        <v>0</v>
      </c>
      <c r="G34" s="31"/>
      <c r="H34" s="31"/>
      <c r="I34" s="127">
        <v>0.15</v>
      </c>
      <c r="J34" s="126">
        <f>ROUND(((SUM(BF117:BF160))*I34),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16" t="s">
        <v>40</v>
      </c>
      <c r="F35" s="126">
        <f>ROUND((SUM(BG117:BG160)),  2)</f>
        <v>0</v>
      </c>
      <c r="G35" s="31"/>
      <c r="H35" s="31"/>
      <c r="I35" s="127">
        <v>0.21</v>
      </c>
      <c r="J35" s="126">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16" t="s">
        <v>41</v>
      </c>
      <c r="F36" s="126">
        <f>ROUND((SUM(BH117:BH160)),  2)</f>
        <v>0</v>
      </c>
      <c r="G36" s="31"/>
      <c r="H36" s="31"/>
      <c r="I36" s="127">
        <v>0.15</v>
      </c>
      <c r="J36" s="126">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42</v>
      </c>
      <c r="F37" s="126">
        <f>ROUND((SUM(BI117:BI160)),  2)</f>
        <v>0</v>
      </c>
      <c r="G37" s="31"/>
      <c r="H37" s="31"/>
      <c r="I37" s="127">
        <v>0</v>
      </c>
      <c r="J37" s="126">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28"/>
      <c r="D39" s="129" t="s">
        <v>43</v>
      </c>
      <c r="E39" s="130"/>
      <c r="F39" s="130"/>
      <c r="G39" s="131" t="s">
        <v>44</v>
      </c>
      <c r="H39" s="132" t="s">
        <v>45</v>
      </c>
      <c r="I39" s="130"/>
      <c r="J39" s="133">
        <f>SUM(J30:J37)</f>
        <v>0</v>
      </c>
      <c r="K39" s="134"/>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47"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47"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156</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customHeight="1">
      <c r="A87" s="31"/>
      <c r="B87" s="32"/>
      <c r="C87" s="33"/>
      <c r="D87" s="33"/>
      <c r="E87" s="221" t="str">
        <f>E9</f>
        <v>SO 11 - Elektroinstalace provozní budovy</v>
      </c>
      <c r="F87" s="275"/>
      <c r="G87" s="275"/>
      <c r="H87" s="275"/>
      <c r="I87" s="33"/>
      <c r="J87" s="33"/>
      <c r="K87" s="33"/>
      <c r="L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Tlumačov</v>
      </c>
      <c r="G89" s="33"/>
      <c r="H89" s="33"/>
      <c r="I89" s="26" t="s">
        <v>22</v>
      </c>
      <c r="J89" s="63">
        <f>IF(J12="","",J12)</f>
        <v>0</v>
      </c>
      <c r="K89" s="33"/>
      <c r="L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customHeight="1">
      <c r="A91" s="31"/>
      <c r="B91" s="32"/>
      <c r="C91" s="26" t="s">
        <v>23</v>
      </c>
      <c r="D91" s="33"/>
      <c r="E91" s="33"/>
      <c r="F91" s="24" t="str">
        <f>E15</f>
        <v xml:space="preserve"> </v>
      </c>
      <c r="G91" s="33"/>
      <c r="H91" s="33"/>
      <c r="I91" s="26" t="s">
        <v>29</v>
      </c>
      <c r="J91" s="29" t="str">
        <f>E21</f>
        <v xml:space="preserve"> </v>
      </c>
      <c r="K91" s="33"/>
      <c r="L91" s="48"/>
      <c r="S91" s="31"/>
      <c r="T91" s="31"/>
      <c r="U91" s="31"/>
      <c r="V91" s="31"/>
      <c r="W91" s="31"/>
      <c r="X91" s="31"/>
      <c r="Y91" s="31"/>
      <c r="Z91" s="31"/>
      <c r="AA91" s="31"/>
      <c r="AB91" s="31"/>
      <c r="AC91" s="31"/>
      <c r="AD91" s="31"/>
      <c r="AE91" s="31"/>
    </row>
    <row r="92" spans="1:47" s="2" customFormat="1" ht="15.2" customHeight="1">
      <c r="A92" s="31"/>
      <c r="B92" s="32"/>
      <c r="C92" s="26" t="s">
        <v>27</v>
      </c>
      <c r="D92" s="33"/>
      <c r="E92" s="33"/>
      <c r="F92" s="24" t="str">
        <f>IF(E18="","",E18)</f>
        <v>Vyplň údaj</v>
      </c>
      <c r="G92" s="33"/>
      <c r="H92" s="33"/>
      <c r="I92" s="26" t="s">
        <v>31</v>
      </c>
      <c r="J92" s="29" t="str">
        <f>E24</f>
        <v xml:space="preserve"> </v>
      </c>
      <c r="K92" s="33"/>
      <c r="L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46" t="s">
        <v>161</v>
      </c>
      <c r="D94" s="147"/>
      <c r="E94" s="147"/>
      <c r="F94" s="147"/>
      <c r="G94" s="147"/>
      <c r="H94" s="147"/>
      <c r="I94" s="147"/>
      <c r="J94" s="148" t="s">
        <v>162</v>
      </c>
      <c r="K94" s="147"/>
      <c r="L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customHeight="1">
      <c r="A96" s="31"/>
      <c r="B96" s="32"/>
      <c r="C96" s="149" t="s">
        <v>163</v>
      </c>
      <c r="D96" s="33"/>
      <c r="E96" s="33"/>
      <c r="F96" s="33"/>
      <c r="G96" s="33"/>
      <c r="H96" s="33"/>
      <c r="I96" s="33"/>
      <c r="J96" s="81">
        <f>J117</f>
        <v>0</v>
      </c>
      <c r="K96" s="33"/>
      <c r="L96" s="48"/>
      <c r="S96" s="31"/>
      <c r="T96" s="31"/>
      <c r="U96" s="31"/>
      <c r="V96" s="31"/>
      <c r="W96" s="31"/>
      <c r="X96" s="31"/>
      <c r="Y96" s="31"/>
      <c r="Z96" s="31"/>
      <c r="AA96" s="31"/>
      <c r="AB96" s="31"/>
      <c r="AC96" s="31"/>
      <c r="AD96" s="31"/>
      <c r="AE96" s="31"/>
      <c r="AU96" s="14" t="s">
        <v>164</v>
      </c>
    </row>
    <row r="97" spans="1:31" s="9" customFormat="1" ht="24.95" customHeight="1">
      <c r="B97" s="150"/>
      <c r="C97" s="151"/>
      <c r="D97" s="152" t="s">
        <v>165</v>
      </c>
      <c r="E97" s="153"/>
      <c r="F97" s="153"/>
      <c r="G97" s="153"/>
      <c r="H97" s="153"/>
      <c r="I97" s="153"/>
      <c r="J97" s="154">
        <f>J136</f>
        <v>0</v>
      </c>
      <c r="K97" s="151"/>
      <c r="L97" s="155"/>
    </row>
    <row r="98" spans="1:31" s="2" customFormat="1" ht="21.75" customHeight="1">
      <c r="A98" s="31"/>
      <c r="B98" s="32"/>
      <c r="C98" s="33"/>
      <c r="D98" s="33"/>
      <c r="E98" s="33"/>
      <c r="F98" s="33"/>
      <c r="G98" s="33"/>
      <c r="H98" s="33"/>
      <c r="I98" s="33"/>
      <c r="J98" s="33"/>
      <c r="K98" s="33"/>
      <c r="L98" s="48"/>
      <c r="S98" s="31"/>
      <c r="T98" s="31"/>
      <c r="U98" s="31"/>
      <c r="V98" s="31"/>
      <c r="W98" s="31"/>
      <c r="X98" s="31"/>
      <c r="Y98" s="31"/>
      <c r="Z98" s="31"/>
      <c r="AA98" s="31"/>
      <c r="AB98" s="31"/>
      <c r="AC98" s="31"/>
      <c r="AD98" s="31"/>
      <c r="AE98" s="31"/>
    </row>
    <row r="99" spans="1:31" s="2" customFormat="1" ht="6.95" customHeight="1">
      <c r="A99" s="31"/>
      <c r="B99" s="51"/>
      <c r="C99" s="52"/>
      <c r="D99" s="52"/>
      <c r="E99" s="52"/>
      <c r="F99" s="52"/>
      <c r="G99" s="52"/>
      <c r="H99" s="52"/>
      <c r="I99" s="52"/>
      <c r="J99" s="52"/>
      <c r="K99" s="52"/>
      <c r="L99" s="48"/>
      <c r="S99" s="31"/>
      <c r="T99" s="31"/>
      <c r="U99" s="31"/>
      <c r="V99" s="31"/>
      <c r="W99" s="31"/>
      <c r="X99" s="31"/>
      <c r="Y99" s="31"/>
      <c r="Z99" s="31"/>
      <c r="AA99" s="31"/>
      <c r="AB99" s="31"/>
      <c r="AC99" s="31"/>
      <c r="AD99" s="31"/>
      <c r="AE99" s="31"/>
    </row>
    <row r="103" spans="1:31" s="2" customFormat="1" ht="6.95" customHeight="1">
      <c r="A103" s="31"/>
      <c r="B103" s="53"/>
      <c r="C103" s="54"/>
      <c r="D103" s="54"/>
      <c r="E103" s="54"/>
      <c r="F103" s="54"/>
      <c r="G103" s="54"/>
      <c r="H103" s="54"/>
      <c r="I103" s="54"/>
      <c r="J103" s="54"/>
      <c r="K103" s="54"/>
      <c r="L103" s="48"/>
      <c r="S103" s="31"/>
      <c r="T103" s="31"/>
      <c r="U103" s="31"/>
      <c r="V103" s="31"/>
      <c r="W103" s="31"/>
      <c r="X103" s="31"/>
      <c r="Y103" s="31"/>
      <c r="Z103" s="31"/>
      <c r="AA103" s="31"/>
      <c r="AB103" s="31"/>
      <c r="AC103" s="31"/>
      <c r="AD103" s="31"/>
      <c r="AE103" s="31"/>
    </row>
    <row r="104" spans="1:31" s="2" customFormat="1" ht="24.95" customHeight="1">
      <c r="A104" s="31"/>
      <c r="B104" s="32"/>
      <c r="C104" s="20" t="s">
        <v>166</v>
      </c>
      <c r="D104" s="33"/>
      <c r="E104" s="33"/>
      <c r="F104" s="33"/>
      <c r="G104" s="33"/>
      <c r="H104" s="33"/>
      <c r="I104" s="33"/>
      <c r="J104" s="33"/>
      <c r="K104" s="33"/>
      <c r="L104" s="48"/>
      <c r="S104" s="31"/>
      <c r="T104" s="31"/>
      <c r="U104" s="31"/>
      <c r="V104" s="31"/>
      <c r="W104" s="31"/>
      <c r="X104" s="31"/>
      <c r="Y104" s="31"/>
      <c r="Z104" s="31"/>
      <c r="AA104" s="31"/>
      <c r="AB104" s="31"/>
      <c r="AC104" s="31"/>
      <c r="AD104" s="31"/>
      <c r="AE104" s="31"/>
    </row>
    <row r="105" spans="1:31" s="2" customFormat="1" ht="6.95" customHeight="1">
      <c r="A105" s="31"/>
      <c r="B105" s="32"/>
      <c r="C105" s="33"/>
      <c r="D105" s="33"/>
      <c r="E105" s="33"/>
      <c r="F105" s="33"/>
      <c r="G105" s="33"/>
      <c r="H105" s="33"/>
      <c r="I105" s="33"/>
      <c r="J105" s="33"/>
      <c r="K105" s="33"/>
      <c r="L105" s="48"/>
      <c r="S105" s="31"/>
      <c r="T105" s="31"/>
      <c r="U105" s="31"/>
      <c r="V105" s="31"/>
      <c r="W105" s="31"/>
      <c r="X105" s="31"/>
      <c r="Y105" s="31"/>
      <c r="Z105" s="31"/>
      <c r="AA105" s="31"/>
      <c r="AB105" s="31"/>
      <c r="AC105" s="31"/>
      <c r="AD105" s="31"/>
      <c r="AE105" s="31"/>
    </row>
    <row r="106" spans="1:31" s="2" customFormat="1" ht="12" customHeight="1">
      <c r="A106" s="31"/>
      <c r="B106" s="32"/>
      <c r="C106" s="26" t="s">
        <v>16</v>
      </c>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31" s="2" customFormat="1" ht="16.5" customHeight="1">
      <c r="A107" s="31"/>
      <c r="B107" s="32"/>
      <c r="C107" s="33"/>
      <c r="D107" s="33"/>
      <c r="E107" s="273" t="str">
        <f>E7</f>
        <v>Oprava zabezpečovacího zařízení v ŽST Tlumačov</v>
      </c>
      <c r="F107" s="274"/>
      <c r="G107" s="274"/>
      <c r="H107" s="274"/>
      <c r="I107" s="33"/>
      <c r="J107" s="33"/>
      <c r="K107" s="33"/>
      <c r="L107" s="48"/>
      <c r="S107" s="31"/>
      <c r="T107" s="31"/>
      <c r="U107" s="31"/>
      <c r="V107" s="31"/>
      <c r="W107" s="31"/>
      <c r="X107" s="31"/>
      <c r="Y107" s="31"/>
      <c r="Z107" s="31"/>
      <c r="AA107" s="31"/>
      <c r="AB107" s="31"/>
      <c r="AC107" s="31"/>
      <c r="AD107" s="31"/>
      <c r="AE107" s="31"/>
    </row>
    <row r="108" spans="1:31" s="2" customFormat="1" ht="12" customHeight="1">
      <c r="A108" s="31"/>
      <c r="B108" s="32"/>
      <c r="C108" s="26" t="s">
        <v>156</v>
      </c>
      <c r="D108" s="33"/>
      <c r="E108" s="33"/>
      <c r="F108" s="33"/>
      <c r="G108" s="33"/>
      <c r="H108" s="33"/>
      <c r="I108" s="33"/>
      <c r="J108" s="33"/>
      <c r="K108" s="33"/>
      <c r="L108" s="48"/>
      <c r="S108" s="31"/>
      <c r="T108" s="31"/>
      <c r="U108" s="31"/>
      <c r="V108" s="31"/>
      <c r="W108" s="31"/>
      <c r="X108" s="31"/>
      <c r="Y108" s="31"/>
      <c r="Z108" s="31"/>
      <c r="AA108" s="31"/>
      <c r="AB108" s="31"/>
      <c r="AC108" s="31"/>
      <c r="AD108" s="31"/>
      <c r="AE108" s="31"/>
    </row>
    <row r="109" spans="1:31" s="2" customFormat="1" ht="16.5" customHeight="1">
      <c r="A109" s="31"/>
      <c r="B109" s="32"/>
      <c r="C109" s="33"/>
      <c r="D109" s="33"/>
      <c r="E109" s="221" t="str">
        <f>E9</f>
        <v>SO 11 - Elektroinstalace provozní budovy</v>
      </c>
      <c r="F109" s="275"/>
      <c r="G109" s="275"/>
      <c r="H109" s="275"/>
      <c r="I109" s="33"/>
      <c r="J109" s="33"/>
      <c r="K109" s="33"/>
      <c r="L109" s="48"/>
      <c r="S109" s="31"/>
      <c r="T109" s="31"/>
      <c r="U109" s="31"/>
      <c r="V109" s="31"/>
      <c r="W109" s="31"/>
      <c r="X109" s="31"/>
      <c r="Y109" s="31"/>
      <c r="Z109" s="31"/>
      <c r="AA109" s="31"/>
      <c r="AB109" s="31"/>
      <c r="AC109" s="31"/>
      <c r="AD109" s="31"/>
      <c r="AE109" s="31"/>
    </row>
    <row r="110" spans="1:31" s="2" customFormat="1" ht="6.95" customHeight="1">
      <c r="A110" s="31"/>
      <c r="B110" s="32"/>
      <c r="C110" s="33"/>
      <c r="D110" s="33"/>
      <c r="E110" s="33"/>
      <c r="F110" s="33"/>
      <c r="G110" s="33"/>
      <c r="H110" s="33"/>
      <c r="I110" s="33"/>
      <c r="J110" s="33"/>
      <c r="K110" s="33"/>
      <c r="L110" s="48"/>
      <c r="S110" s="31"/>
      <c r="T110" s="31"/>
      <c r="U110" s="31"/>
      <c r="V110" s="31"/>
      <c r="W110" s="31"/>
      <c r="X110" s="31"/>
      <c r="Y110" s="31"/>
      <c r="Z110" s="31"/>
      <c r="AA110" s="31"/>
      <c r="AB110" s="31"/>
      <c r="AC110" s="31"/>
      <c r="AD110" s="31"/>
      <c r="AE110" s="31"/>
    </row>
    <row r="111" spans="1:31" s="2" customFormat="1" ht="12" customHeight="1">
      <c r="A111" s="31"/>
      <c r="B111" s="32"/>
      <c r="C111" s="26" t="s">
        <v>20</v>
      </c>
      <c r="D111" s="33"/>
      <c r="E111" s="33"/>
      <c r="F111" s="24" t="str">
        <f>F12</f>
        <v>Tlumačov</v>
      </c>
      <c r="G111" s="33"/>
      <c r="H111" s="33"/>
      <c r="I111" s="26" t="s">
        <v>22</v>
      </c>
      <c r="J111" s="63">
        <f>IF(J12="","",J12)</f>
        <v>0</v>
      </c>
      <c r="K111" s="33"/>
      <c r="L111" s="48"/>
      <c r="S111" s="31"/>
      <c r="T111" s="31"/>
      <c r="U111" s="31"/>
      <c r="V111" s="31"/>
      <c r="W111" s="31"/>
      <c r="X111" s="31"/>
      <c r="Y111" s="31"/>
      <c r="Z111" s="31"/>
      <c r="AA111" s="31"/>
      <c r="AB111" s="31"/>
      <c r="AC111" s="31"/>
      <c r="AD111" s="31"/>
      <c r="AE111" s="31"/>
    </row>
    <row r="112" spans="1:31" s="2" customFormat="1" ht="6.95" customHeight="1">
      <c r="A112" s="31"/>
      <c r="B112" s="32"/>
      <c r="C112" s="33"/>
      <c r="D112" s="33"/>
      <c r="E112" s="33"/>
      <c r="F112" s="33"/>
      <c r="G112" s="33"/>
      <c r="H112" s="33"/>
      <c r="I112" s="33"/>
      <c r="J112" s="33"/>
      <c r="K112" s="33"/>
      <c r="L112" s="48"/>
      <c r="S112" s="31"/>
      <c r="T112" s="31"/>
      <c r="U112" s="31"/>
      <c r="V112" s="31"/>
      <c r="W112" s="31"/>
      <c r="X112" s="31"/>
      <c r="Y112" s="31"/>
      <c r="Z112" s="31"/>
      <c r="AA112" s="31"/>
      <c r="AB112" s="31"/>
      <c r="AC112" s="31"/>
      <c r="AD112" s="31"/>
      <c r="AE112" s="31"/>
    </row>
    <row r="113" spans="1:65" s="2" customFormat="1" ht="15.2" customHeight="1">
      <c r="A113" s="31"/>
      <c r="B113" s="32"/>
      <c r="C113" s="26" t="s">
        <v>23</v>
      </c>
      <c r="D113" s="33"/>
      <c r="E113" s="33"/>
      <c r="F113" s="24" t="str">
        <f>E15</f>
        <v xml:space="preserve"> </v>
      </c>
      <c r="G113" s="33"/>
      <c r="H113" s="33"/>
      <c r="I113" s="26" t="s">
        <v>29</v>
      </c>
      <c r="J113" s="29" t="str">
        <f>E21</f>
        <v xml:space="preserve"> </v>
      </c>
      <c r="K113" s="33"/>
      <c r="L113" s="48"/>
      <c r="S113" s="31"/>
      <c r="T113" s="31"/>
      <c r="U113" s="31"/>
      <c r="V113" s="31"/>
      <c r="W113" s="31"/>
      <c r="X113" s="31"/>
      <c r="Y113" s="31"/>
      <c r="Z113" s="31"/>
      <c r="AA113" s="31"/>
      <c r="AB113" s="31"/>
      <c r="AC113" s="31"/>
      <c r="AD113" s="31"/>
      <c r="AE113" s="31"/>
    </row>
    <row r="114" spans="1:65" s="2" customFormat="1" ht="15.2" customHeight="1">
      <c r="A114" s="31"/>
      <c r="B114" s="32"/>
      <c r="C114" s="26" t="s">
        <v>27</v>
      </c>
      <c r="D114" s="33"/>
      <c r="E114" s="33"/>
      <c r="F114" s="24" t="str">
        <f>IF(E18="","",E18)</f>
        <v>Vyplň údaj</v>
      </c>
      <c r="G114" s="33"/>
      <c r="H114" s="33"/>
      <c r="I114" s="26" t="s">
        <v>31</v>
      </c>
      <c r="J114" s="29" t="str">
        <f>E24</f>
        <v xml:space="preserve"> </v>
      </c>
      <c r="K114" s="33"/>
      <c r="L114" s="48"/>
      <c r="S114" s="31"/>
      <c r="T114" s="31"/>
      <c r="U114" s="31"/>
      <c r="V114" s="31"/>
      <c r="W114" s="31"/>
      <c r="X114" s="31"/>
      <c r="Y114" s="31"/>
      <c r="Z114" s="31"/>
      <c r="AA114" s="31"/>
      <c r="AB114" s="31"/>
      <c r="AC114" s="31"/>
      <c r="AD114" s="31"/>
      <c r="AE114" s="31"/>
    </row>
    <row r="115" spans="1:65" s="2" customFormat="1" ht="10.35" customHeight="1">
      <c r="A115" s="31"/>
      <c r="B115" s="32"/>
      <c r="C115" s="33"/>
      <c r="D115" s="33"/>
      <c r="E115" s="33"/>
      <c r="F115" s="33"/>
      <c r="G115" s="33"/>
      <c r="H115" s="33"/>
      <c r="I115" s="33"/>
      <c r="J115" s="33"/>
      <c r="K115" s="33"/>
      <c r="L115" s="48"/>
      <c r="S115" s="31"/>
      <c r="T115" s="31"/>
      <c r="U115" s="31"/>
      <c r="V115" s="31"/>
      <c r="W115" s="31"/>
      <c r="X115" s="31"/>
      <c r="Y115" s="31"/>
      <c r="Z115" s="31"/>
      <c r="AA115" s="31"/>
      <c r="AB115" s="31"/>
      <c r="AC115" s="31"/>
      <c r="AD115" s="31"/>
      <c r="AE115" s="31"/>
    </row>
    <row r="116" spans="1:65" s="10" customFormat="1" ht="29.25" customHeight="1">
      <c r="A116" s="156"/>
      <c r="B116" s="157"/>
      <c r="C116" s="158" t="s">
        <v>167</v>
      </c>
      <c r="D116" s="159" t="s">
        <v>58</v>
      </c>
      <c r="E116" s="159" t="s">
        <v>54</v>
      </c>
      <c r="F116" s="159" t="s">
        <v>55</v>
      </c>
      <c r="G116" s="159" t="s">
        <v>168</v>
      </c>
      <c r="H116" s="159" t="s">
        <v>169</v>
      </c>
      <c r="I116" s="159" t="s">
        <v>170</v>
      </c>
      <c r="J116" s="159" t="s">
        <v>162</v>
      </c>
      <c r="K116" s="160" t="s">
        <v>171</v>
      </c>
      <c r="L116" s="161"/>
      <c r="M116" s="72" t="s">
        <v>1</v>
      </c>
      <c r="N116" s="73" t="s">
        <v>37</v>
      </c>
      <c r="O116" s="73" t="s">
        <v>172</v>
      </c>
      <c r="P116" s="73" t="s">
        <v>173</v>
      </c>
      <c r="Q116" s="73" t="s">
        <v>174</v>
      </c>
      <c r="R116" s="73" t="s">
        <v>175</v>
      </c>
      <c r="S116" s="73" t="s">
        <v>176</v>
      </c>
      <c r="T116" s="74" t="s">
        <v>177</v>
      </c>
      <c r="U116" s="156"/>
      <c r="V116" s="156"/>
      <c r="W116" s="156"/>
      <c r="X116" s="156"/>
      <c r="Y116" s="156"/>
      <c r="Z116" s="156"/>
      <c r="AA116" s="156"/>
      <c r="AB116" s="156"/>
      <c r="AC116" s="156"/>
      <c r="AD116" s="156"/>
      <c r="AE116" s="156"/>
    </row>
    <row r="117" spans="1:65" s="2" customFormat="1" ht="22.9" customHeight="1">
      <c r="A117" s="31"/>
      <c r="B117" s="32"/>
      <c r="C117" s="79" t="s">
        <v>178</v>
      </c>
      <c r="D117" s="33"/>
      <c r="E117" s="33"/>
      <c r="F117" s="33"/>
      <c r="G117" s="33"/>
      <c r="H117" s="33"/>
      <c r="I117" s="33"/>
      <c r="J117" s="162">
        <f>BK117</f>
        <v>0</v>
      </c>
      <c r="K117" s="33"/>
      <c r="L117" s="36"/>
      <c r="M117" s="75"/>
      <c r="N117" s="163"/>
      <c r="O117" s="76"/>
      <c r="P117" s="164">
        <f>P118+SUM(P119:P136)</f>
        <v>0</v>
      </c>
      <c r="Q117" s="76"/>
      <c r="R117" s="164">
        <f>R118+SUM(R119:R136)</f>
        <v>0</v>
      </c>
      <c r="S117" s="76"/>
      <c r="T117" s="165">
        <f>T118+SUM(T119:T136)</f>
        <v>0</v>
      </c>
      <c r="U117" s="31"/>
      <c r="V117" s="31"/>
      <c r="W117" s="31"/>
      <c r="X117" s="31"/>
      <c r="Y117" s="31"/>
      <c r="Z117" s="31"/>
      <c r="AA117" s="31"/>
      <c r="AB117" s="31"/>
      <c r="AC117" s="31"/>
      <c r="AD117" s="31"/>
      <c r="AE117" s="31"/>
      <c r="AT117" s="14" t="s">
        <v>72</v>
      </c>
      <c r="AU117" s="14" t="s">
        <v>164</v>
      </c>
      <c r="BK117" s="166">
        <f>BK118+SUM(BK119:BK136)</f>
        <v>0</v>
      </c>
    </row>
    <row r="118" spans="1:65" s="2" customFormat="1" ht="44.25" customHeight="1">
      <c r="A118" s="31"/>
      <c r="B118" s="32"/>
      <c r="C118" s="167" t="s">
        <v>80</v>
      </c>
      <c r="D118" s="167" t="s">
        <v>179</v>
      </c>
      <c r="E118" s="168" t="s">
        <v>1970</v>
      </c>
      <c r="F118" s="169" t="s">
        <v>1971</v>
      </c>
      <c r="G118" s="170" t="s">
        <v>182</v>
      </c>
      <c r="H118" s="171">
        <v>1</v>
      </c>
      <c r="I118" s="172"/>
      <c r="J118" s="173">
        <f>ROUND(I118*H118,2)</f>
        <v>0</v>
      </c>
      <c r="K118" s="169" t="s">
        <v>1</v>
      </c>
      <c r="L118" s="174"/>
      <c r="M118" s="175" t="s">
        <v>1</v>
      </c>
      <c r="N118" s="176" t="s">
        <v>38</v>
      </c>
      <c r="O118" s="68"/>
      <c r="P118" s="177">
        <f>O118*H118</f>
        <v>0</v>
      </c>
      <c r="Q118" s="177">
        <v>0</v>
      </c>
      <c r="R118" s="177">
        <f>Q118*H118</f>
        <v>0</v>
      </c>
      <c r="S118" s="177">
        <v>0</v>
      </c>
      <c r="T118" s="178">
        <f>S118*H118</f>
        <v>0</v>
      </c>
      <c r="U118" s="31"/>
      <c r="V118" s="31"/>
      <c r="W118" s="31"/>
      <c r="X118" s="31"/>
      <c r="Y118" s="31"/>
      <c r="Z118" s="31"/>
      <c r="AA118" s="31"/>
      <c r="AB118" s="31"/>
      <c r="AC118" s="31"/>
      <c r="AD118" s="31"/>
      <c r="AE118" s="31"/>
      <c r="AR118" s="179" t="s">
        <v>268</v>
      </c>
      <c r="AT118" s="179" t="s">
        <v>179</v>
      </c>
      <c r="AU118" s="179" t="s">
        <v>73</v>
      </c>
      <c r="AY118" s="14" t="s">
        <v>185</v>
      </c>
      <c r="BE118" s="180">
        <f>IF(N118="základní",J118,0)</f>
        <v>0</v>
      </c>
      <c r="BF118" s="180">
        <f>IF(N118="snížená",J118,0)</f>
        <v>0</v>
      </c>
      <c r="BG118" s="180">
        <f>IF(N118="zákl. přenesená",J118,0)</f>
        <v>0</v>
      </c>
      <c r="BH118" s="180">
        <f>IF(N118="sníž. přenesená",J118,0)</f>
        <v>0</v>
      </c>
      <c r="BI118" s="180">
        <f>IF(N118="nulová",J118,0)</f>
        <v>0</v>
      </c>
      <c r="BJ118" s="14" t="s">
        <v>80</v>
      </c>
      <c r="BK118" s="180">
        <f>ROUND(I118*H118,2)</f>
        <v>0</v>
      </c>
      <c r="BL118" s="14" t="s">
        <v>268</v>
      </c>
      <c r="BM118" s="179" t="s">
        <v>1972</v>
      </c>
    </row>
    <row r="119" spans="1:65" s="2" customFormat="1" ht="29.25">
      <c r="A119" s="31"/>
      <c r="B119" s="32"/>
      <c r="C119" s="33"/>
      <c r="D119" s="181" t="s">
        <v>188</v>
      </c>
      <c r="E119" s="33"/>
      <c r="F119" s="182" t="s">
        <v>1971</v>
      </c>
      <c r="G119" s="33"/>
      <c r="H119" s="33"/>
      <c r="I119" s="183"/>
      <c r="J119" s="33"/>
      <c r="K119" s="33"/>
      <c r="L119" s="36"/>
      <c r="M119" s="184"/>
      <c r="N119" s="185"/>
      <c r="O119" s="68"/>
      <c r="P119" s="68"/>
      <c r="Q119" s="68"/>
      <c r="R119" s="68"/>
      <c r="S119" s="68"/>
      <c r="T119" s="69"/>
      <c r="U119" s="31"/>
      <c r="V119" s="31"/>
      <c r="W119" s="31"/>
      <c r="X119" s="31"/>
      <c r="Y119" s="31"/>
      <c r="Z119" s="31"/>
      <c r="AA119" s="31"/>
      <c r="AB119" s="31"/>
      <c r="AC119" s="31"/>
      <c r="AD119" s="31"/>
      <c r="AE119" s="31"/>
      <c r="AT119" s="14" t="s">
        <v>188</v>
      </c>
      <c r="AU119" s="14" t="s">
        <v>73</v>
      </c>
    </row>
    <row r="120" spans="1:65" s="2" customFormat="1" ht="24">
      <c r="A120" s="31"/>
      <c r="B120" s="32"/>
      <c r="C120" s="167" t="s">
        <v>82</v>
      </c>
      <c r="D120" s="167" t="s">
        <v>179</v>
      </c>
      <c r="E120" s="168" t="s">
        <v>1973</v>
      </c>
      <c r="F120" s="169" t="s">
        <v>1974</v>
      </c>
      <c r="G120" s="170" t="s">
        <v>182</v>
      </c>
      <c r="H120" s="171">
        <v>2</v>
      </c>
      <c r="I120" s="172"/>
      <c r="J120" s="173">
        <f>ROUND(I120*H120,2)</f>
        <v>0</v>
      </c>
      <c r="K120" s="169" t="s">
        <v>1</v>
      </c>
      <c r="L120" s="174"/>
      <c r="M120" s="175" t="s">
        <v>1</v>
      </c>
      <c r="N120" s="176" t="s">
        <v>38</v>
      </c>
      <c r="O120" s="68"/>
      <c r="P120" s="177">
        <f>O120*H120</f>
        <v>0</v>
      </c>
      <c r="Q120" s="177">
        <v>0</v>
      </c>
      <c r="R120" s="177">
        <f>Q120*H120</f>
        <v>0</v>
      </c>
      <c r="S120" s="177">
        <v>0</v>
      </c>
      <c r="T120" s="178">
        <f>S120*H120</f>
        <v>0</v>
      </c>
      <c r="U120" s="31"/>
      <c r="V120" s="31"/>
      <c r="W120" s="31"/>
      <c r="X120" s="31"/>
      <c r="Y120" s="31"/>
      <c r="Z120" s="31"/>
      <c r="AA120" s="31"/>
      <c r="AB120" s="31"/>
      <c r="AC120" s="31"/>
      <c r="AD120" s="31"/>
      <c r="AE120" s="31"/>
      <c r="AR120" s="179" t="s">
        <v>1197</v>
      </c>
      <c r="AT120" s="179" t="s">
        <v>179</v>
      </c>
      <c r="AU120" s="179" t="s">
        <v>73</v>
      </c>
      <c r="AY120" s="14" t="s">
        <v>185</v>
      </c>
      <c r="BE120" s="180">
        <f>IF(N120="základní",J120,0)</f>
        <v>0</v>
      </c>
      <c r="BF120" s="180">
        <f>IF(N120="snížená",J120,0)</f>
        <v>0</v>
      </c>
      <c r="BG120" s="180">
        <f>IF(N120="zákl. přenesená",J120,0)</f>
        <v>0</v>
      </c>
      <c r="BH120" s="180">
        <f>IF(N120="sníž. přenesená",J120,0)</f>
        <v>0</v>
      </c>
      <c r="BI120" s="180">
        <f>IF(N120="nulová",J120,0)</f>
        <v>0</v>
      </c>
      <c r="BJ120" s="14" t="s">
        <v>80</v>
      </c>
      <c r="BK120" s="180">
        <f>ROUND(I120*H120,2)</f>
        <v>0</v>
      </c>
      <c r="BL120" s="14" t="s">
        <v>453</v>
      </c>
      <c r="BM120" s="179" t="s">
        <v>1975</v>
      </c>
    </row>
    <row r="121" spans="1:65" s="2" customFormat="1" ht="19.5">
      <c r="A121" s="31"/>
      <c r="B121" s="32"/>
      <c r="C121" s="33"/>
      <c r="D121" s="181" t="s">
        <v>188</v>
      </c>
      <c r="E121" s="33"/>
      <c r="F121" s="182" t="s">
        <v>1974</v>
      </c>
      <c r="G121" s="33"/>
      <c r="H121" s="33"/>
      <c r="I121" s="183"/>
      <c r="J121" s="33"/>
      <c r="K121" s="33"/>
      <c r="L121" s="36"/>
      <c r="M121" s="184"/>
      <c r="N121" s="185"/>
      <c r="O121" s="68"/>
      <c r="P121" s="68"/>
      <c r="Q121" s="68"/>
      <c r="R121" s="68"/>
      <c r="S121" s="68"/>
      <c r="T121" s="69"/>
      <c r="U121" s="31"/>
      <c r="V121" s="31"/>
      <c r="W121" s="31"/>
      <c r="X121" s="31"/>
      <c r="Y121" s="31"/>
      <c r="Z121" s="31"/>
      <c r="AA121" s="31"/>
      <c r="AB121" s="31"/>
      <c r="AC121" s="31"/>
      <c r="AD121" s="31"/>
      <c r="AE121" s="31"/>
      <c r="AT121" s="14" t="s">
        <v>188</v>
      </c>
      <c r="AU121" s="14" t="s">
        <v>73</v>
      </c>
    </row>
    <row r="122" spans="1:65" s="2" customFormat="1" ht="24">
      <c r="A122" s="31"/>
      <c r="B122" s="32"/>
      <c r="C122" s="167" t="s">
        <v>192</v>
      </c>
      <c r="D122" s="167" t="s">
        <v>179</v>
      </c>
      <c r="E122" s="168" t="s">
        <v>1976</v>
      </c>
      <c r="F122" s="169" t="s">
        <v>1977</v>
      </c>
      <c r="G122" s="170" t="s">
        <v>182</v>
      </c>
      <c r="H122" s="171">
        <v>200</v>
      </c>
      <c r="I122" s="172"/>
      <c r="J122" s="173">
        <f>ROUND(I122*H122,2)</f>
        <v>0</v>
      </c>
      <c r="K122" s="169" t="s">
        <v>1196</v>
      </c>
      <c r="L122" s="174"/>
      <c r="M122" s="175" t="s">
        <v>1</v>
      </c>
      <c r="N122" s="176" t="s">
        <v>38</v>
      </c>
      <c r="O122" s="68"/>
      <c r="P122" s="177">
        <f>O122*H122</f>
        <v>0</v>
      </c>
      <c r="Q122" s="177">
        <v>0</v>
      </c>
      <c r="R122" s="177">
        <f>Q122*H122</f>
        <v>0</v>
      </c>
      <c r="S122" s="177">
        <v>0</v>
      </c>
      <c r="T122" s="178">
        <f>S122*H122</f>
        <v>0</v>
      </c>
      <c r="U122" s="31"/>
      <c r="V122" s="31"/>
      <c r="W122" s="31"/>
      <c r="X122" s="31"/>
      <c r="Y122" s="31"/>
      <c r="Z122" s="31"/>
      <c r="AA122" s="31"/>
      <c r="AB122" s="31"/>
      <c r="AC122" s="31"/>
      <c r="AD122" s="31"/>
      <c r="AE122" s="31"/>
      <c r="AR122" s="179" t="s">
        <v>268</v>
      </c>
      <c r="AT122" s="179" t="s">
        <v>179</v>
      </c>
      <c r="AU122" s="179" t="s">
        <v>73</v>
      </c>
      <c r="AY122" s="14" t="s">
        <v>185</v>
      </c>
      <c r="BE122" s="180">
        <f>IF(N122="základní",J122,0)</f>
        <v>0</v>
      </c>
      <c r="BF122" s="180">
        <f>IF(N122="snížená",J122,0)</f>
        <v>0</v>
      </c>
      <c r="BG122" s="180">
        <f>IF(N122="zákl. přenesená",J122,0)</f>
        <v>0</v>
      </c>
      <c r="BH122" s="180">
        <f>IF(N122="sníž. přenesená",J122,0)</f>
        <v>0</v>
      </c>
      <c r="BI122" s="180">
        <f>IF(N122="nulová",J122,0)</f>
        <v>0</v>
      </c>
      <c r="BJ122" s="14" t="s">
        <v>80</v>
      </c>
      <c r="BK122" s="180">
        <f>ROUND(I122*H122,2)</f>
        <v>0</v>
      </c>
      <c r="BL122" s="14" t="s">
        <v>268</v>
      </c>
      <c r="BM122" s="179" t="s">
        <v>1978</v>
      </c>
    </row>
    <row r="123" spans="1:65" s="2" customFormat="1" ht="19.5">
      <c r="A123" s="31"/>
      <c r="B123" s="32"/>
      <c r="C123" s="33"/>
      <c r="D123" s="181" t="s">
        <v>188</v>
      </c>
      <c r="E123" s="33"/>
      <c r="F123" s="182" t="s">
        <v>1977</v>
      </c>
      <c r="G123" s="33"/>
      <c r="H123" s="33"/>
      <c r="I123" s="183"/>
      <c r="J123" s="33"/>
      <c r="K123" s="33"/>
      <c r="L123" s="36"/>
      <c r="M123" s="184"/>
      <c r="N123" s="185"/>
      <c r="O123" s="68"/>
      <c r="P123" s="68"/>
      <c r="Q123" s="68"/>
      <c r="R123" s="68"/>
      <c r="S123" s="68"/>
      <c r="T123" s="69"/>
      <c r="U123" s="31"/>
      <c r="V123" s="31"/>
      <c r="W123" s="31"/>
      <c r="X123" s="31"/>
      <c r="Y123" s="31"/>
      <c r="Z123" s="31"/>
      <c r="AA123" s="31"/>
      <c r="AB123" s="31"/>
      <c r="AC123" s="31"/>
      <c r="AD123" s="31"/>
      <c r="AE123" s="31"/>
      <c r="AT123" s="14" t="s">
        <v>188</v>
      </c>
      <c r="AU123" s="14" t="s">
        <v>73</v>
      </c>
    </row>
    <row r="124" spans="1:65" s="2" customFormat="1" ht="24">
      <c r="A124" s="31"/>
      <c r="B124" s="32"/>
      <c r="C124" s="167" t="s">
        <v>186</v>
      </c>
      <c r="D124" s="167" t="s">
        <v>179</v>
      </c>
      <c r="E124" s="168" t="s">
        <v>1979</v>
      </c>
      <c r="F124" s="169" t="s">
        <v>1980</v>
      </c>
      <c r="G124" s="170" t="s">
        <v>182</v>
      </c>
      <c r="H124" s="171">
        <v>20</v>
      </c>
      <c r="I124" s="172"/>
      <c r="J124" s="173">
        <f>ROUND(I124*H124,2)</f>
        <v>0</v>
      </c>
      <c r="K124" s="169" t="s">
        <v>1196</v>
      </c>
      <c r="L124" s="174"/>
      <c r="M124" s="175" t="s">
        <v>1</v>
      </c>
      <c r="N124" s="176" t="s">
        <v>38</v>
      </c>
      <c r="O124" s="68"/>
      <c r="P124" s="177">
        <f>O124*H124</f>
        <v>0</v>
      </c>
      <c r="Q124" s="177">
        <v>0</v>
      </c>
      <c r="R124" s="177">
        <f>Q124*H124</f>
        <v>0</v>
      </c>
      <c r="S124" s="177">
        <v>0</v>
      </c>
      <c r="T124" s="178">
        <f>S124*H124</f>
        <v>0</v>
      </c>
      <c r="U124" s="31"/>
      <c r="V124" s="31"/>
      <c r="W124" s="31"/>
      <c r="X124" s="31"/>
      <c r="Y124" s="31"/>
      <c r="Z124" s="31"/>
      <c r="AA124" s="31"/>
      <c r="AB124" s="31"/>
      <c r="AC124" s="31"/>
      <c r="AD124" s="31"/>
      <c r="AE124" s="31"/>
      <c r="AR124" s="179" t="s">
        <v>268</v>
      </c>
      <c r="AT124" s="179" t="s">
        <v>179</v>
      </c>
      <c r="AU124" s="179" t="s">
        <v>73</v>
      </c>
      <c r="AY124" s="14" t="s">
        <v>185</v>
      </c>
      <c r="BE124" s="180">
        <f>IF(N124="základní",J124,0)</f>
        <v>0</v>
      </c>
      <c r="BF124" s="180">
        <f>IF(N124="snížená",J124,0)</f>
        <v>0</v>
      </c>
      <c r="BG124" s="180">
        <f>IF(N124="zákl. přenesená",J124,0)</f>
        <v>0</v>
      </c>
      <c r="BH124" s="180">
        <f>IF(N124="sníž. přenesená",J124,0)</f>
        <v>0</v>
      </c>
      <c r="BI124" s="180">
        <f>IF(N124="nulová",J124,0)</f>
        <v>0</v>
      </c>
      <c r="BJ124" s="14" t="s">
        <v>80</v>
      </c>
      <c r="BK124" s="180">
        <f>ROUND(I124*H124,2)</f>
        <v>0</v>
      </c>
      <c r="BL124" s="14" t="s">
        <v>268</v>
      </c>
      <c r="BM124" s="179" t="s">
        <v>1981</v>
      </c>
    </row>
    <row r="125" spans="1:65" s="2" customFormat="1" ht="19.5">
      <c r="A125" s="31"/>
      <c r="B125" s="32"/>
      <c r="C125" s="33"/>
      <c r="D125" s="181" t="s">
        <v>188</v>
      </c>
      <c r="E125" s="33"/>
      <c r="F125" s="182" t="s">
        <v>1980</v>
      </c>
      <c r="G125" s="33"/>
      <c r="H125" s="33"/>
      <c r="I125" s="183"/>
      <c r="J125" s="33"/>
      <c r="K125" s="33"/>
      <c r="L125" s="36"/>
      <c r="M125" s="184"/>
      <c r="N125" s="185"/>
      <c r="O125" s="68"/>
      <c r="P125" s="68"/>
      <c r="Q125" s="68"/>
      <c r="R125" s="68"/>
      <c r="S125" s="68"/>
      <c r="T125" s="69"/>
      <c r="U125" s="31"/>
      <c r="V125" s="31"/>
      <c r="W125" s="31"/>
      <c r="X125" s="31"/>
      <c r="Y125" s="31"/>
      <c r="Z125" s="31"/>
      <c r="AA125" s="31"/>
      <c r="AB125" s="31"/>
      <c r="AC125" s="31"/>
      <c r="AD125" s="31"/>
      <c r="AE125" s="31"/>
      <c r="AT125" s="14" t="s">
        <v>188</v>
      </c>
      <c r="AU125" s="14" t="s">
        <v>73</v>
      </c>
    </row>
    <row r="126" spans="1:65" s="2" customFormat="1" ht="24">
      <c r="A126" s="31"/>
      <c r="B126" s="32"/>
      <c r="C126" s="167" t="s">
        <v>199</v>
      </c>
      <c r="D126" s="167" t="s">
        <v>179</v>
      </c>
      <c r="E126" s="168" t="s">
        <v>1982</v>
      </c>
      <c r="F126" s="169" t="s">
        <v>1983</v>
      </c>
      <c r="G126" s="170" t="s">
        <v>182</v>
      </c>
      <c r="H126" s="171">
        <v>100</v>
      </c>
      <c r="I126" s="172"/>
      <c r="J126" s="173">
        <f>ROUND(I126*H126,2)</f>
        <v>0</v>
      </c>
      <c r="K126" s="169" t="s">
        <v>1196</v>
      </c>
      <c r="L126" s="174"/>
      <c r="M126" s="175" t="s">
        <v>1</v>
      </c>
      <c r="N126" s="176" t="s">
        <v>38</v>
      </c>
      <c r="O126" s="68"/>
      <c r="P126" s="177">
        <f>O126*H126</f>
        <v>0</v>
      </c>
      <c r="Q126" s="177">
        <v>0</v>
      </c>
      <c r="R126" s="177">
        <f>Q126*H126</f>
        <v>0</v>
      </c>
      <c r="S126" s="177">
        <v>0</v>
      </c>
      <c r="T126" s="178">
        <f>S126*H126</f>
        <v>0</v>
      </c>
      <c r="U126" s="31"/>
      <c r="V126" s="31"/>
      <c r="W126" s="31"/>
      <c r="X126" s="31"/>
      <c r="Y126" s="31"/>
      <c r="Z126" s="31"/>
      <c r="AA126" s="31"/>
      <c r="AB126" s="31"/>
      <c r="AC126" s="31"/>
      <c r="AD126" s="31"/>
      <c r="AE126" s="31"/>
      <c r="AR126" s="179" t="s">
        <v>268</v>
      </c>
      <c r="AT126" s="179" t="s">
        <v>179</v>
      </c>
      <c r="AU126" s="179" t="s">
        <v>73</v>
      </c>
      <c r="AY126" s="14" t="s">
        <v>185</v>
      </c>
      <c r="BE126" s="180">
        <f>IF(N126="základní",J126,0)</f>
        <v>0</v>
      </c>
      <c r="BF126" s="180">
        <f>IF(N126="snížená",J126,0)</f>
        <v>0</v>
      </c>
      <c r="BG126" s="180">
        <f>IF(N126="zákl. přenesená",J126,0)</f>
        <v>0</v>
      </c>
      <c r="BH126" s="180">
        <f>IF(N126="sníž. přenesená",J126,0)</f>
        <v>0</v>
      </c>
      <c r="BI126" s="180">
        <f>IF(N126="nulová",J126,0)</f>
        <v>0</v>
      </c>
      <c r="BJ126" s="14" t="s">
        <v>80</v>
      </c>
      <c r="BK126" s="180">
        <f>ROUND(I126*H126,2)</f>
        <v>0</v>
      </c>
      <c r="BL126" s="14" t="s">
        <v>268</v>
      </c>
      <c r="BM126" s="179" t="s">
        <v>1984</v>
      </c>
    </row>
    <row r="127" spans="1:65" s="2" customFormat="1" ht="19.5">
      <c r="A127" s="31"/>
      <c r="B127" s="32"/>
      <c r="C127" s="33"/>
      <c r="D127" s="181" t="s">
        <v>188</v>
      </c>
      <c r="E127" s="33"/>
      <c r="F127" s="182" t="s">
        <v>1983</v>
      </c>
      <c r="G127" s="33"/>
      <c r="H127" s="33"/>
      <c r="I127" s="183"/>
      <c r="J127" s="33"/>
      <c r="K127" s="33"/>
      <c r="L127" s="36"/>
      <c r="M127" s="184"/>
      <c r="N127" s="185"/>
      <c r="O127" s="68"/>
      <c r="P127" s="68"/>
      <c r="Q127" s="68"/>
      <c r="R127" s="68"/>
      <c r="S127" s="68"/>
      <c r="T127" s="69"/>
      <c r="U127" s="31"/>
      <c r="V127" s="31"/>
      <c r="W127" s="31"/>
      <c r="X127" s="31"/>
      <c r="Y127" s="31"/>
      <c r="Z127" s="31"/>
      <c r="AA127" s="31"/>
      <c r="AB127" s="31"/>
      <c r="AC127" s="31"/>
      <c r="AD127" s="31"/>
      <c r="AE127" s="31"/>
      <c r="AT127" s="14" t="s">
        <v>188</v>
      </c>
      <c r="AU127" s="14" t="s">
        <v>73</v>
      </c>
    </row>
    <row r="128" spans="1:65" s="2" customFormat="1" ht="24">
      <c r="A128" s="31"/>
      <c r="B128" s="32"/>
      <c r="C128" s="167" t="s">
        <v>203</v>
      </c>
      <c r="D128" s="167" t="s">
        <v>179</v>
      </c>
      <c r="E128" s="168" t="s">
        <v>1985</v>
      </c>
      <c r="F128" s="169" t="s">
        <v>1986</v>
      </c>
      <c r="G128" s="170" t="s">
        <v>182</v>
      </c>
      <c r="H128" s="171">
        <v>10</v>
      </c>
      <c r="I128" s="172"/>
      <c r="J128" s="173">
        <f>ROUND(I128*H128,2)</f>
        <v>0</v>
      </c>
      <c r="K128" s="169" t="s">
        <v>1196</v>
      </c>
      <c r="L128" s="174"/>
      <c r="M128" s="175" t="s">
        <v>1</v>
      </c>
      <c r="N128" s="176" t="s">
        <v>38</v>
      </c>
      <c r="O128" s="68"/>
      <c r="P128" s="177">
        <f>O128*H128</f>
        <v>0</v>
      </c>
      <c r="Q128" s="177">
        <v>0</v>
      </c>
      <c r="R128" s="177">
        <f>Q128*H128</f>
        <v>0</v>
      </c>
      <c r="S128" s="177">
        <v>0</v>
      </c>
      <c r="T128" s="178">
        <f>S128*H128</f>
        <v>0</v>
      </c>
      <c r="U128" s="31"/>
      <c r="V128" s="31"/>
      <c r="W128" s="31"/>
      <c r="X128" s="31"/>
      <c r="Y128" s="31"/>
      <c r="Z128" s="31"/>
      <c r="AA128" s="31"/>
      <c r="AB128" s="31"/>
      <c r="AC128" s="31"/>
      <c r="AD128" s="31"/>
      <c r="AE128" s="31"/>
      <c r="AR128" s="179" t="s">
        <v>268</v>
      </c>
      <c r="AT128" s="179" t="s">
        <v>179</v>
      </c>
      <c r="AU128" s="179" t="s">
        <v>73</v>
      </c>
      <c r="AY128" s="14" t="s">
        <v>185</v>
      </c>
      <c r="BE128" s="180">
        <f>IF(N128="základní",J128,0)</f>
        <v>0</v>
      </c>
      <c r="BF128" s="180">
        <f>IF(N128="snížená",J128,0)</f>
        <v>0</v>
      </c>
      <c r="BG128" s="180">
        <f>IF(N128="zákl. přenesená",J128,0)</f>
        <v>0</v>
      </c>
      <c r="BH128" s="180">
        <f>IF(N128="sníž. přenesená",J128,0)</f>
        <v>0</v>
      </c>
      <c r="BI128" s="180">
        <f>IF(N128="nulová",J128,0)</f>
        <v>0</v>
      </c>
      <c r="BJ128" s="14" t="s">
        <v>80</v>
      </c>
      <c r="BK128" s="180">
        <f>ROUND(I128*H128,2)</f>
        <v>0</v>
      </c>
      <c r="BL128" s="14" t="s">
        <v>268</v>
      </c>
      <c r="BM128" s="179" t="s">
        <v>1987</v>
      </c>
    </row>
    <row r="129" spans="1:65" s="2" customFormat="1" ht="19.5">
      <c r="A129" s="31"/>
      <c r="B129" s="32"/>
      <c r="C129" s="33"/>
      <c r="D129" s="181" t="s">
        <v>188</v>
      </c>
      <c r="E129" s="33"/>
      <c r="F129" s="182" t="s">
        <v>1986</v>
      </c>
      <c r="G129" s="33"/>
      <c r="H129" s="33"/>
      <c r="I129" s="183"/>
      <c r="J129" s="33"/>
      <c r="K129" s="33"/>
      <c r="L129" s="36"/>
      <c r="M129" s="184"/>
      <c r="N129" s="185"/>
      <c r="O129" s="68"/>
      <c r="P129" s="68"/>
      <c r="Q129" s="68"/>
      <c r="R129" s="68"/>
      <c r="S129" s="68"/>
      <c r="T129" s="69"/>
      <c r="U129" s="31"/>
      <c r="V129" s="31"/>
      <c r="W129" s="31"/>
      <c r="X129" s="31"/>
      <c r="Y129" s="31"/>
      <c r="Z129" s="31"/>
      <c r="AA129" s="31"/>
      <c r="AB129" s="31"/>
      <c r="AC129" s="31"/>
      <c r="AD129" s="31"/>
      <c r="AE129" s="31"/>
      <c r="AT129" s="14" t="s">
        <v>188</v>
      </c>
      <c r="AU129" s="14" t="s">
        <v>73</v>
      </c>
    </row>
    <row r="130" spans="1:65" s="2" customFormat="1" ht="24">
      <c r="A130" s="31"/>
      <c r="B130" s="32"/>
      <c r="C130" s="167" t="s">
        <v>207</v>
      </c>
      <c r="D130" s="167" t="s">
        <v>179</v>
      </c>
      <c r="E130" s="168" t="s">
        <v>1988</v>
      </c>
      <c r="F130" s="169" t="s">
        <v>1989</v>
      </c>
      <c r="G130" s="170" t="s">
        <v>305</v>
      </c>
      <c r="H130" s="171">
        <v>200</v>
      </c>
      <c r="I130" s="172"/>
      <c r="J130" s="173">
        <f>ROUND(I130*H130,2)</f>
        <v>0</v>
      </c>
      <c r="K130" s="169" t="s">
        <v>1</v>
      </c>
      <c r="L130" s="174"/>
      <c r="M130" s="175" t="s">
        <v>1</v>
      </c>
      <c r="N130" s="176" t="s">
        <v>38</v>
      </c>
      <c r="O130" s="68"/>
      <c r="P130" s="177">
        <f>O130*H130</f>
        <v>0</v>
      </c>
      <c r="Q130" s="177">
        <v>0</v>
      </c>
      <c r="R130" s="177">
        <f>Q130*H130</f>
        <v>0</v>
      </c>
      <c r="S130" s="177">
        <v>0</v>
      </c>
      <c r="T130" s="178">
        <f>S130*H130</f>
        <v>0</v>
      </c>
      <c r="U130" s="31"/>
      <c r="V130" s="31"/>
      <c r="W130" s="31"/>
      <c r="X130" s="31"/>
      <c r="Y130" s="31"/>
      <c r="Z130" s="31"/>
      <c r="AA130" s="31"/>
      <c r="AB130" s="31"/>
      <c r="AC130" s="31"/>
      <c r="AD130" s="31"/>
      <c r="AE130" s="31"/>
      <c r="AR130" s="179" t="s">
        <v>268</v>
      </c>
      <c r="AT130" s="179" t="s">
        <v>179</v>
      </c>
      <c r="AU130" s="179" t="s">
        <v>73</v>
      </c>
      <c r="AY130" s="14" t="s">
        <v>185</v>
      </c>
      <c r="BE130" s="180">
        <f>IF(N130="základní",J130,0)</f>
        <v>0</v>
      </c>
      <c r="BF130" s="180">
        <f>IF(N130="snížená",J130,0)</f>
        <v>0</v>
      </c>
      <c r="BG130" s="180">
        <f>IF(N130="zákl. přenesená",J130,0)</f>
        <v>0</v>
      </c>
      <c r="BH130" s="180">
        <f>IF(N130="sníž. přenesená",J130,0)</f>
        <v>0</v>
      </c>
      <c r="BI130" s="180">
        <f>IF(N130="nulová",J130,0)</f>
        <v>0</v>
      </c>
      <c r="BJ130" s="14" t="s">
        <v>80</v>
      </c>
      <c r="BK130" s="180">
        <f>ROUND(I130*H130,2)</f>
        <v>0</v>
      </c>
      <c r="BL130" s="14" t="s">
        <v>268</v>
      </c>
      <c r="BM130" s="179" t="s">
        <v>1990</v>
      </c>
    </row>
    <row r="131" spans="1:65" s="2" customFormat="1" ht="19.5">
      <c r="A131" s="31"/>
      <c r="B131" s="32"/>
      <c r="C131" s="33"/>
      <c r="D131" s="181" t="s">
        <v>188</v>
      </c>
      <c r="E131" s="33"/>
      <c r="F131" s="182" t="s">
        <v>1989</v>
      </c>
      <c r="G131" s="33"/>
      <c r="H131" s="33"/>
      <c r="I131" s="183"/>
      <c r="J131" s="33"/>
      <c r="K131" s="33"/>
      <c r="L131" s="36"/>
      <c r="M131" s="184"/>
      <c r="N131" s="185"/>
      <c r="O131" s="68"/>
      <c r="P131" s="68"/>
      <c r="Q131" s="68"/>
      <c r="R131" s="68"/>
      <c r="S131" s="68"/>
      <c r="T131" s="69"/>
      <c r="U131" s="31"/>
      <c r="V131" s="31"/>
      <c r="W131" s="31"/>
      <c r="X131" s="31"/>
      <c r="Y131" s="31"/>
      <c r="Z131" s="31"/>
      <c r="AA131" s="31"/>
      <c r="AB131" s="31"/>
      <c r="AC131" s="31"/>
      <c r="AD131" s="31"/>
      <c r="AE131" s="31"/>
      <c r="AT131" s="14" t="s">
        <v>188</v>
      </c>
      <c r="AU131" s="14" t="s">
        <v>73</v>
      </c>
    </row>
    <row r="132" spans="1:65" s="2" customFormat="1" ht="33" customHeight="1">
      <c r="A132" s="31"/>
      <c r="B132" s="32"/>
      <c r="C132" s="167" t="s">
        <v>184</v>
      </c>
      <c r="D132" s="167" t="s">
        <v>179</v>
      </c>
      <c r="E132" s="168" t="s">
        <v>1991</v>
      </c>
      <c r="F132" s="169" t="s">
        <v>1992</v>
      </c>
      <c r="G132" s="170" t="s">
        <v>305</v>
      </c>
      <c r="H132" s="171">
        <v>200</v>
      </c>
      <c r="I132" s="172"/>
      <c r="J132" s="173">
        <f>ROUND(I132*H132,2)</f>
        <v>0</v>
      </c>
      <c r="K132" s="169" t="s">
        <v>1</v>
      </c>
      <c r="L132" s="174"/>
      <c r="M132" s="175" t="s">
        <v>1</v>
      </c>
      <c r="N132" s="176" t="s">
        <v>38</v>
      </c>
      <c r="O132" s="68"/>
      <c r="P132" s="177">
        <f>O132*H132</f>
        <v>0</v>
      </c>
      <c r="Q132" s="177">
        <v>0</v>
      </c>
      <c r="R132" s="177">
        <f>Q132*H132</f>
        <v>0</v>
      </c>
      <c r="S132" s="177">
        <v>0</v>
      </c>
      <c r="T132" s="178">
        <f>S132*H132</f>
        <v>0</v>
      </c>
      <c r="U132" s="31"/>
      <c r="V132" s="31"/>
      <c r="W132" s="31"/>
      <c r="X132" s="31"/>
      <c r="Y132" s="31"/>
      <c r="Z132" s="31"/>
      <c r="AA132" s="31"/>
      <c r="AB132" s="31"/>
      <c r="AC132" s="31"/>
      <c r="AD132" s="31"/>
      <c r="AE132" s="31"/>
      <c r="AR132" s="179" t="s">
        <v>268</v>
      </c>
      <c r="AT132" s="179" t="s">
        <v>179</v>
      </c>
      <c r="AU132" s="179" t="s">
        <v>73</v>
      </c>
      <c r="AY132" s="14" t="s">
        <v>185</v>
      </c>
      <c r="BE132" s="180">
        <f>IF(N132="základní",J132,0)</f>
        <v>0</v>
      </c>
      <c r="BF132" s="180">
        <f>IF(N132="snížená",J132,0)</f>
        <v>0</v>
      </c>
      <c r="BG132" s="180">
        <f>IF(N132="zákl. přenesená",J132,0)</f>
        <v>0</v>
      </c>
      <c r="BH132" s="180">
        <f>IF(N132="sníž. přenesená",J132,0)</f>
        <v>0</v>
      </c>
      <c r="BI132" s="180">
        <f>IF(N132="nulová",J132,0)</f>
        <v>0</v>
      </c>
      <c r="BJ132" s="14" t="s">
        <v>80</v>
      </c>
      <c r="BK132" s="180">
        <f>ROUND(I132*H132,2)</f>
        <v>0</v>
      </c>
      <c r="BL132" s="14" t="s">
        <v>268</v>
      </c>
      <c r="BM132" s="179" t="s">
        <v>1993</v>
      </c>
    </row>
    <row r="133" spans="1:65" s="2" customFormat="1" ht="19.5">
      <c r="A133" s="31"/>
      <c r="B133" s="32"/>
      <c r="C133" s="33"/>
      <c r="D133" s="181" t="s">
        <v>188</v>
      </c>
      <c r="E133" s="33"/>
      <c r="F133" s="182" t="s">
        <v>1992</v>
      </c>
      <c r="G133" s="33"/>
      <c r="H133" s="33"/>
      <c r="I133" s="183"/>
      <c r="J133" s="33"/>
      <c r="K133" s="33"/>
      <c r="L133" s="36"/>
      <c r="M133" s="184"/>
      <c r="N133" s="185"/>
      <c r="O133" s="68"/>
      <c r="P133" s="68"/>
      <c r="Q133" s="68"/>
      <c r="R133" s="68"/>
      <c r="S133" s="68"/>
      <c r="T133" s="69"/>
      <c r="U133" s="31"/>
      <c r="V133" s="31"/>
      <c r="W133" s="31"/>
      <c r="X133" s="31"/>
      <c r="Y133" s="31"/>
      <c r="Z133" s="31"/>
      <c r="AA133" s="31"/>
      <c r="AB133" s="31"/>
      <c r="AC133" s="31"/>
      <c r="AD133" s="31"/>
      <c r="AE133" s="31"/>
      <c r="AT133" s="14" t="s">
        <v>188</v>
      </c>
      <c r="AU133" s="14" t="s">
        <v>73</v>
      </c>
    </row>
    <row r="134" spans="1:65" s="2" customFormat="1" ht="33" customHeight="1">
      <c r="A134" s="31"/>
      <c r="B134" s="32"/>
      <c r="C134" s="167" t="s">
        <v>214</v>
      </c>
      <c r="D134" s="167" t="s">
        <v>179</v>
      </c>
      <c r="E134" s="168" t="s">
        <v>1994</v>
      </c>
      <c r="F134" s="169" t="s">
        <v>1995</v>
      </c>
      <c r="G134" s="170" t="s">
        <v>305</v>
      </c>
      <c r="H134" s="171">
        <v>200</v>
      </c>
      <c r="I134" s="172"/>
      <c r="J134" s="173">
        <f>ROUND(I134*H134,2)</f>
        <v>0</v>
      </c>
      <c r="K134" s="169" t="s">
        <v>1</v>
      </c>
      <c r="L134" s="174"/>
      <c r="M134" s="175" t="s">
        <v>1</v>
      </c>
      <c r="N134" s="176" t="s">
        <v>38</v>
      </c>
      <c r="O134" s="68"/>
      <c r="P134" s="177">
        <f>O134*H134</f>
        <v>0</v>
      </c>
      <c r="Q134" s="177">
        <v>0</v>
      </c>
      <c r="R134" s="177">
        <f>Q134*H134</f>
        <v>0</v>
      </c>
      <c r="S134" s="177">
        <v>0</v>
      </c>
      <c r="T134" s="178">
        <f>S134*H134</f>
        <v>0</v>
      </c>
      <c r="U134" s="31"/>
      <c r="V134" s="31"/>
      <c r="W134" s="31"/>
      <c r="X134" s="31"/>
      <c r="Y134" s="31"/>
      <c r="Z134" s="31"/>
      <c r="AA134" s="31"/>
      <c r="AB134" s="31"/>
      <c r="AC134" s="31"/>
      <c r="AD134" s="31"/>
      <c r="AE134" s="31"/>
      <c r="AR134" s="179" t="s">
        <v>268</v>
      </c>
      <c r="AT134" s="179" t="s">
        <v>179</v>
      </c>
      <c r="AU134" s="179" t="s">
        <v>73</v>
      </c>
      <c r="AY134" s="14" t="s">
        <v>185</v>
      </c>
      <c r="BE134" s="180">
        <f>IF(N134="základní",J134,0)</f>
        <v>0</v>
      </c>
      <c r="BF134" s="180">
        <f>IF(N134="snížená",J134,0)</f>
        <v>0</v>
      </c>
      <c r="BG134" s="180">
        <f>IF(N134="zákl. přenesená",J134,0)</f>
        <v>0</v>
      </c>
      <c r="BH134" s="180">
        <f>IF(N134="sníž. přenesená",J134,0)</f>
        <v>0</v>
      </c>
      <c r="BI134" s="180">
        <f>IF(N134="nulová",J134,0)</f>
        <v>0</v>
      </c>
      <c r="BJ134" s="14" t="s">
        <v>80</v>
      </c>
      <c r="BK134" s="180">
        <f>ROUND(I134*H134,2)</f>
        <v>0</v>
      </c>
      <c r="BL134" s="14" t="s">
        <v>268</v>
      </c>
      <c r="BM134" s="179" t="s">
        <v>1996</v>
      </c>
    </row>
    <row r="135" spans="1:65" s="2" customFormat="1" ht="19.5">
      <c r="A135" s="31"/>
      <c r="B135" s="32"/>
      <c r="C135" s="33"/>
      <c r="D135" s="181" t="s">
        <v>188</v>
      </c>
      <c r="E135" s="33"/>
      <c r="F135" s="182" t="s">
        <v>1995</v>
      </c>
      <c r="G135" s="33"/>
      <c r="H135" s="33"/>
      <c r="I135" s="183"/>
      <c r="J135" s="33"/>
      <c r="K135" s="33"/>
      <c r="L135" s="36"/>
      <c r="M135" s="184"/>
      <c r="N135" s="185"/>
      <c r="O135" s="68"/>
      <c r="P135" s="68"/>
      <c r="Q135" s="68"/>
      <c r="R135" s="68"/>
      <c r="S135" s="68"/>
      <c r="T135" s="69"/>
      <c r="U135" s="31"/>
      <c r="V135" s="31"/>
      <c r="W135" s="31"/>
      <c r="X135" s="31"/>
      <c r="Y135" s="31"/>
      <c r="Z135" s="31"/>
      <c r="AA135" s="31"/>
      <c r="AB135" s="31"/>
      <c r="AC135" s="31"/>
      <c r="AD135" s="31"/>
      <c r="AE135" s="31"/>
      <c r="AT135" s="14" t="s">
        <v>188</v>
      </c>
      <c r="AU135" s="14" t="s">
        <v>73</v>
      </c>
    </row>
    <row r="136" spans="1:65" s="11" customFormat="1" ht="25.9" customHeight="1">
      <c r="B136" s="186"/>
      <c r="C136" s="187"/>
      <c r="D136" s="188" t="s">
        <v>72</v>
      </c>
      <c r="E136" s="189" t="s">
        <v>257</v>
      </c>
      <c r="F136" s="189" t="s">
        <v>258</v>
      </c>
      <c r="G136" s="187"/>
      <c r="H136" s="187"/>
      <c r="I136" s="190"/>
      <c r="J136" s="191">
        <f>BK136</f>
        <v>0</v>
      </c>
      <c r="K136" s="187"/>
      <c r="L136" s="192"/>
      <c r="M136" s="193"/>
      <c r="N136" s="194"/>
      <c r="O136" s="194"/>
      <c r="P136" s="195">
        <f>SUM(P137:P160)</f>
        <v>0</v>
      </c>
      <c r="Q136" s="194"/>
      <c r="R136" s="195">
        <f>SUM(R137:R160)</f>
        <v>0</v>
      </c>
      <c r="S136" s="194"/>
      <c r="T136" s="196">
        <f>SUM(T137:T160)</f>
        <v>0</v>
      </c>
      <c r="AR136" s="197" t="s">
        <v>186</v>
      </c>
      <c r="AT136" s="198" t="s">
        <v>72</v>
      </c>
      <c r="AU136" s="198" t="s">
        <v>73</v>
      </c>
      <c r="AY136" s="197" t="s">
        <v>185</v>
      </c>
      <c r="BK136" s="199">
        <f>SUM(BK137:BK160)</f>
        <v>0</v>
      </c>
    </row>
    <row r="137" spans="1:65" s="2" customFormat="1" ht="33" customHeight="1">
      <c r="A137" s="31"/>
      <c r="B137" s="32"/>
      <c r="C137" s="200" t="s">
        <v>218</v>
      </c>
      <c r="D137" s="200" t="s">
        <v>260</v>
      </c>
      <c r="E137" s="201" t="s">
        <v>1997</v>
      </c>
      <c r="F137" s="202" t="s">
        <v>1998</v>
      </c>
      <c r="G137" s="203" t="s">
        <v>305</v>
      </c>
      <c r="H137" s="204">
        <v>200</v>
      </c>
      <c r="I137" s="205"/>
      <c r="J137" s="206">
        <f>ROUND(I137*H137,2)</f>
        <v>0</v>
      </c>
      <c r="K137" s="202" t="s">
        <v>1196</v>
      </c>
      <c r="L137" s="36"/>
      <c r="M137" s="207" t="s">
        <v>1</v>
      </c>
      <c r="N137" s="208" t="s">
        <v>38</v>
      </c>
      <c r="O137" s="68"/>
      <c r="P137" s="177">
        <f>O137*H137</f>
        <v>0</v>
      </c>
      <c r="Q137" s="177">
        <v>0</v>
      </c>
      <c r="R137" s="177">
        <f>Q137*H137</f>
        <v>0</v>
      </c>
      <c r="S137" s="177">
        <v>0</v>
      </c>
      <c r="T137" s="178">
        <f>S137*H137</f>
        <v>0</v>
      </c>
      <c r="U137" s="31"/>
      <c r="V137" s="31"/>
      <c r="W137" s="31"/>
      <c r="X137" s="31"/>
      <c r="Y137" s="31"/>
      <c r="Z137" s="31"/>
      <c r="AA137" s="31"/>
      <c r="AB137" s="31"/>
      <c r="AC137" s="31"/>
      <c r="AD137" s="31"/>
      <c r="AE137" s="31"/>
      <c r="AR137" s="179" t="s">
        <v>285</v>
      </c>
      <c r="AT137" s="179" t="s">
        <v>260</v>
      </c>
      <c r="AU137" s="179" t="s">
        <v>80</v>
      </c>
      <c r="AY137" s="14" t="s">
        <v>185</v>
      </c>
      <c r="BE137" s="180">
        <f>IF(N137="základní",J137,0)</f>
        <v>0</v>
      </c>
      <c r="BF137" s="180">
        <f>IF(N137="snížená",J137,0)</f>
        <v>0</v>
      </c>
      <c r="BG137" s="180">
        <f>IF(N137="zákl. přenesená",J137,0)</f>
        <v>0</v>
      </c>
      <c r="BH137" s="180">
        <f>IF(N137="sníž. přenesená",J137,0)</f>
        <v>0</v>
      </c>
      <c r="BI137" s="180">
        <f>IF(N137="nulová",J137,0)</f>
        <v>0</v>
      </c>
      <c r="BJ137" s="14" t="s">
        <v>80</v>
      </c>
      <c r="BK137" s="180">
        <f>ROUND(I137*H137,2)</f>
        <v>0</v>
      </c>
      <c r="BL137" s="14" t="s">
        <v>285</v>
      </c>
      <c r="BM137" s="179" t="s">
        <v>1999</v>
      </c>
    </row>
    <row r="138" spans="1:65" s="2" customFormat="1" ht="29.25">
      <c r="A138" s="31"/>
      <c r="B138" s="32"/>
      <c r="C138" s="33"/>
      <c r="D138" s="181" t="s">
        <v>188</v>
      </c>
      <c r="E138" s="33"/>
      <c r="F138" s="182" t="s">
        <v>2000</v>
      </c>
      <c r="G138" s="33"/>
      <c r="H138" s="33"/>
      <c r="I138" s="183"/>
      <c r="J138" s="33"/>
      <c r="K138" s="33"/>
      <c r="L138" s="36"/>
      <c r="M138" s="184"/>
      <c r="N138" s="185"/>
      <c r="O138" s="68"/>
      <c r="P138" s="68"/>
      <c r="Q138" s="68"/>
      <c r="R138" s="68"/>
      <c r="S138" s="68"/>
      <c r="T138" s="69"/>
      <c r="U138" s="31"/>
      <c r="V138" s="31"/>
      <c r="W138" s="31"/>
      <c r="X138" s="31"/>
      <c r="Y138" s="31"/>
      <c r="Z138" s="31"/>
      <c r="AA138" s="31"/>
      <c r="AB138" s="31"/>
      <c r="AC138" s="31"/>
      <c r="AD138" s="31"/>
      <c r="AE138" s="31"/>
      <c r="AT138" s="14" t="s">
        <v>188</v>
      </c>
      <c r="AU138" s="14" t="s">
        <v>80</v>
      </c>
    </row>
    <row r="139" spans="1:65" s="2" customFormat="1" ht="36">
      <c r="A139" s="31"/>
      <c r="B139" s="32"/>
      <c r="C139" s="200" t="s">
        <v>222</v>
      </c>
      <c r="D139" s="200" t="s">
        <v>260</v>
      </c>
      <c r="E139" s="201" t="s">
        <v>2001</v>
      </c>
      <c r="F139" s="202" t="s">
        <v>2002</v>
      </c>
      <c r="G139" s="203" t="s">
        <v>182</v>
      </c>
      <c r="H139" s="204">
        <v>20</v>
      </c>
      <c r="I139" s="205"/>
      <c r="J139" s="206">
        <f>ROUND(I139*H139,2)</f>
        <v>0</v>
      </c>
      <c r="K139" s="202" t="s">
        <v>1196</v>
      </c>
      <c r="L139" s="36"/>
      <c r="M139" s="207" t="s">
        <v>1</v>
      </c>
      <c r="N139" s="208" t="s">
        <v>38</v>
      </c>
      <c r="O139" s="68"/>
      <c r="P139" s="177">
        <f>O139*H139</f>
        <v>0</v>
      </c>
      <c r="Q139" s="177">
        <v>0</v>
      </c>
      <c r="R139" s="177">
        <f>Q139*H139</f>
        <v>0</v>
      </c>
      <c r="S139" s="177">
        <v>0</v>
      </c>
      <c r="T139" s="178">
        <f>S139*H139</f>
        <v>0</v>
      </c>
      <c r="U139" s="31"/>
      <c r="V139" s="31"/>
      <c r="W139" s="31"/>
      <c r="X139" s="31"/>
      <c r="Y139" s="31"/>
      <c r="Z139" s="31"/>
      <c r="AA139" s="31"/>
      <c r="AB139" s="31"/>
      <c r="AC139" s="31"/>
      <c r="AD139" s="31"/>
      <c r="AE139" s="31"/>
      <c r="AR139" s="179" t="s">
        <v>285</v>
      </c>
      <c r="AT139" s="179" t="s">
        <v>260</v>
      </c>
      <c r="AU139" s="179" t="s">
        <v>80</v>
      </c>
      <c r="AY139" s="14" t="s">
        <v>185</v>
      </c>
      <c r="BE139" s="180">
        <f>IF(N139="základní",J139,0)</f>
        <v>0</v>
      </c>
      <c r="BF139" s="180">
        <f>IF(N139="snížená",J139,0)</f>
        <v>0</v>
      </c>
      <c r="BG139" s="180">
        <f>IF(N139="zákl. přenesená",J139,0)</f>
        <v>0</v>
      </c>
      <c r="BH139" s="180">
        <f>IF(N139="sníž. přenesená",J139,0)</f>
        <v>0</v>
      </c>
      <c r="BI139" s="180">
        <f>IF(N139="nulová",J139,0)</f>
        <v>0</v>
      </c>
      <c r="BJ139" s="14" t="s">
        <v>80</v>
      </c>
      <c r="BK139" s="180">
        <f>ROUND(I139*H139,2)</f>
        <v>0</v>
      </c>
      <c r="BL139" s="14" t="s">
        <v>285</v>
      </c>
      <c r="BM139" s="179" t="s">
        <v>2003</v>
      </c>
    </row>
    <row r="140" spans="1:65" s="2" customFormat="1" ht="29.25">
      <c r="A140" s="31"/>
      <c r="B140" s="32"/>
      <c r="C140" s="33"/>
      <c r="D140" s="181" t="s">
        <v>188</v>
      </c>
      <c r="E140" s="33"/>
      <c r="F140" s="182" t="s">
        <v>2004</v>
      </c>
      <c r="G140" s="33"/>
      <c r="H140" s="33"/>
      <c r="I140" s="183"/>
      <c r="J140" s="33"/>
      <c r="K140" s="33"/>
      <c r="L140" s="36"/>
      <c r="M140" s="184"/>
      <c r="N140" s="185"/>
      <c r="O140" s="68"/>
      <c r="P140" s="68"/>
      <c r="Q140" s="68"/>
      <c r="R140" s="68"/>
      <c r="S140" s="68"/>
      <c r="T140" s="69"/>
      <c r="U140" s="31"/>
      <c r="V140" s="31"/>
      <c r="W140" s="31"/>
      <c r="X140" s="31"/>
      <c r="Y140" s="31"/>
      <c r="Z140" s="31"/>
      <c r="AA140" s="31"/>
      <c r="AB140" s="31"/>
      <c r="AC140" s="31"/>
      <c r="AD140" s="31"/>
      <c r="AE140" s="31"/>
      <c r="AT140" s="14" t="s">
        <v>188</v>
      </c>
      <c r="AU140" s="14" t="s">
        <v>80</v>
      </c>
    </row>
    <row r="141" spans="1:65" s="2" customFormat="1" ht="33" customHeight="1">
      <c r="A141" s="31"/>
      <c r="B141" s="32"/>
      <c r="C141" s="200" t="s">
        <v>226</v>
      </c>
      <c r="D141" s="200" t="s">
        <v>260</v>
      </c>
      <c r="E141" s="201" t="s">
        <v>1509</v>
      </c>
      <c r="F141" s="202" t="s">
        <v>1512</v>
      </c>
      <c r="G141" s="203" t="s">
        <v>305</v>
      </c>
      <c r="H141" s="204">
        <v>600</v>
      </c>
      <c r="I141" s="205"/>
      <c r="J141" s="206">
        <f>ROUND(I141*H141,2)</f>
        <v>0</v>
      </c>
      <c r="K141" s="202" t="s">
        <v>1</v>
      </c>
      <c r="L141" s="36"/>
      <c r="M141" s="207" t="s">
        <v>1</v>
      </c>
      <c r="N141" s="208" t="s">
        <v>38</v>
      </c>
      <c r="O141" s="68"/>
      <c r="P141" s="177">
        <f>O141*H141</f>
        <v>0</v>
      </c>
      <c r="Q141" s="177">
        <v>0</v>
      </c>
      <c r="R141" s="177">
        <f>Q141*H141</f>
        <v>0</v>
      </c>
      <c r="S141" s="177">
        <v>0</v>
      </c>
      <c r="T141" s="178">
        <f>S141*H141</f>
        <v>0</v>
      </c>
      <c r="U141" s="31"/>
      <c r="V141" s="31"/>
      <c r="W141" s="31"/>
      <c r="X141" s="31"/>
      <c r="Y141" s="31"/>
      <c r="Z141" s="31"/>
      <c r="AA141" s="31"/>
      <c r="AB141" s="31"/>
      <c r="AC141" s="31"/>
      <c r="AD141" s="31"/>
      <c r="AE141" s="31"/>
      <c r="AR141" s="179" t="s">
        <v>285</v>
      </c>
      <c r="AT141" s="179" t="s">
        <v>260</v>
      </c>
      <c r="AU141" s="179" t="s">
        <v>80</v>
      </c>
      <c r="AY141" s="14" t="s">
        <v>185</v>
      </c>
      <c r="BE141" s="180">
        <f>IF(N141="základní",J141,0)</f>
        <v>0</v>
      </c>
      <c r="BF141" s="180">
        <f>IF(N141="snížená",J141,0)</f>
        <v>0</v>
      </c>
      <c r="BG141" s="180">
        <f>IF(N141="zákl. přenesená",J141,0)</f>
        <v>0</v>
      </c>
      <c r="BH141" s="180">
        <f>IF(N141="sníž. přenesená",J141,0)</f>
        <v>0</v>
      </c>
      <c r="BI141" s="180">
        <f>IF(N141="nulová",J141,0)</f>
        <v>0</v>
      </c>
      <c r="BJ141" s="14" t="s">
        <v>80</v>
      </c>
      <c r="BK141" s="180">
        <f>ROUND(I141*H141,2)</f>
        <v>0</v>
      </c>
      <c r="BL141" s="14" t="s">
        <v>285</v>
      </c>
      <c r="BM141" s="179" t="s">
        <v>2005</v>
      </c>
    </row>
    <row r="142" spans="1:65" s="2" customFormat="1" ht="19.5">
      <c r="A142" s="31"/>
      <c r="B142" s="32"/>
      <c r="C142" s="33"/>
      <c r="D142" s="181" t="s">
        <v>188</v>
      </c>
      <c r="E142" s="33"/>
      <c r="F142" s="182" t="s">
        <v>1512</v>
      </c>
      <c r="G142" s="33"/>
      <c r="H142" s="33"/>
      <c r="I142" s="183"/>
      <c r="J142" s="33"/>
      <c r="K142" s="33"/>
      <c r="L142" s="36"/>
      <c r="M142" s="184"/>
      <c r="N142" s="185"/>
      <c r="O142" s="68"/>
      <c r="P142" s="68"/>
      <c r="Q142" s="68"/>
      <c r="R142" s="68"/>
      <c r="S142" s="68"/>
      <c r="T142" s="69"/>
      <c r="U142" s="31"/>
      <c r="V142" s="31"/>
      <c r="W142" s="31"/>
      <c r="X142" s="31"/>
      <c r="Y142" s="31"/>
      <c r="Z142" s="31"/>
      <c r="AA142" s="31"/>
      <c r="AB142" s="31"/>
      <c r="AC142" s="31"/>
      <c r="AD142" s="31"/>
      <c r="AE142" s="31"/>
      <c r="AT142" s="14" t="s">
        <v>188</v>
      </c>
      <c r="AU142" s="14" t="s">
        <v>80</v>
      </c>
    </row>
    <row r="143" spans="1:65" s="2" customFormat="1" ht="66.75" customHeight="1">
      <c r="A143" s="31"/>
      <c r="B143" s="32"/>
      <c r="C143" s="200" t="s">
        <v>230</v>
      </c>
      <c r="D143" s="200" t="s">
        <v>260</v>
      </c>
      <c r="E143" s="201" t="s">
        <v>1513</v>
      </c>
      <c r="F143" s="202" t="s">
        <v>1514</v>
      </c>
      <c r="G143" s="203" t="s">
        <v>182</v>
      </c>
      <c r="H143" s="204">
        <v>100</v>
      </c>
      <c r="I143" s="205"/>
      <c r="J143" s="206">
        <f>ROUND(I143*H143,2)</f>
        <v>0</v>
      </c>
      <c r="K143" s="202" t="s">
        <v>1</v>
      </c>
      <c r="L143" s="36"/>
      <c r="M143" s="207" t="s">
        <v>1</v>
      </c>
      <c r="N143" s="208" t="s">
        <v>38</v>
      </c>
      <c r="O143" s="68"/>
      <c r="P143" s="177">
        <f>O143*H143</f>
        <v>0</v>
      </c>
      <c r="Q143" s="177">
        <v>0</v>
      </c>
      <c r="R143" s="177">
        <f>Q143*H143</f>
        <v>0</v>
      </c>
      <c r="S143" s="177">
        <v>0</v>
      </c>
      <c r="T143" s="178">
        <f>S143*H143</f>
        <v>0</v>
      </c>
      <c r="U143" s="31"/>
      <c r="V143" s="31"/>
      <c r="W143" s="31"/>
      <c r="X143" s="31"/>
      <c r="Y143" s="31"/>
      <c r="Z143" s="31"/>
      <c r="AA143" s="31"/>
      <c r="AB143" s="31"/>
      <c r="AC143" s="31"/>
      <c r="AD143" s="31"/>
      <c r="AE143" s="31"/>
      <c r="AR143" s="179" t="s">
        <v>285</v>
      </c>
      <c r="AT143" s="179" t="s">
        <v>260</v>
      </c>
      <c r="AU143" s="179" t="s">
        <v>80</v>
      </c>
      <c r="AY143" s="14" t="s">
        <v>185</v>
      </c>
      <c r="BE143" s="180">
        <f>IF(N143="základní",J143,0)</f>
        <v>0</v>
      </c>
      <c r="BF143" s="180">
        <f>IF(N143="snížená",J143,0)</f>
        <v>0</v>
      </c>
      <c r="BG143" s="180">
        <f>IF(N143="zákl. přenesená",J143,0)</f>
        <v>0</v>
      </c>
      <c r="BH143" s="180">
        <f>IF(N143="sníž. přenesená",J143,0)</f>
        <v>0</v>
      </c>
      <c r="BI143" s="180">
        <f>IF(N143="nulová",J143,0)</f>
        <v>0</v>
      </c>
      <c r="BJ143" s="14" t="s">
        <v>80</v>
      </c>
      <c r="BK143" s="180">
        <f>ROUND(I143*H143,2)</f>
        <v>0</v>
      </c>
      <c r="BL143" s="14" t="s">
        <v>285</v>
      </c>
      <c r="BM143" s="179" t="s">
        <v>2006</v>
      </c>
    </row>
    <row r="144" spans="1:65" s="2" customFormat="1" ht="48.75">
      <c r="A144" s="31"/>
      <c r="B144" s="32"/>
      <c r="C144" s="33"/>
      <c r="D144" s="181" t="s">
        <v>188</v>
      </c>
      <c r="E144" s="33"/>
      <c r="F144" s="182" t="s">
        <v>1516</v>
      </c>
      <c r="G144" s="33"/>
      <c r="H144" s="33"/>
      <c r="I144" s="183"/>
      <c r="J144" s="33"/>
      <c r="K144" s="33"/>
      <c r="L144" s="36"/>
      <c r="M144" s="184"/>
      <c r="N144" s="185"/>
      <c r="O144" s="68"/>
      <c r="P144" s="68"/>
      <c r="Q144" s="68"/>
      <c r="R144" s="68"/>
      <c r="S144" s="68"/>
      <c r="T144" s="69"/>
      <c r="U144" s="31"/>
      <c r="V144" s="31"/>
      <c r="W144" s="31"/>
      <c r="X144" s="31"/>
      <c r="Y144" s="31"/>
      <c r="Z144" s="31"/>
      <c r="AA144" s="31"/>
      <c r="AB144" s="31"/>
      <c r="AC144" s="31"/>
      <c r="AD144" s="31"/>
      <c r="AE144" s="31"/>
      <c r="AT144" s="14" t="s">
        <v>188</v>
      </c>
      <c r="AU144" s="14" t="s">
        <v>80</v>
      </c>
    </row>
    <row r="145" spans="1:65" s="2" customFormat="1" ht="24">
      <c r="A145" s="31"/>
      <c r="B145" s="32"/>
      <c r="C145" s="200" t="s">
        <v>234</v>
      </c>
      <c r="D145" s="200" t="s">
        <v>260</v>
      </c>
      <c r="E145" s="201" t="s">
        <v>2007</v>
      </c>
      <c r="F145" s="202" t="s">
        <v>2008</v>
      </c>
      <c r="G145" s="203" t="s">
        <v>182</v>
      </c>
      <c r="H145" s="204">
        <v>2</v>
      </c>
      <c r="I145" s="205"/>
      <c r="J145" s="206">
        <f>ROUND(I145*H145,2)</f>
        <v>0</v>
      </c>
      <c r="K145" s="202" t="s">
        <v>183</v>
      </c>
      <c r="L145" s="36"/>
      <c r="M145" s="207" t="s">
        <v>1</v>
      </c>
      <c r="N145" s="208" t="s">
        <v>38</v>
      </c>
      <c r="O145" s="68"/>
      <c r="P145" s="177">
        <f>O145*H145</f>
        <v>0</v>
      </c>
      <c r="Q145" s="177">
        <v>0</v>
      </c>
      <c r="R145" s="177">
        <f>Q145*H145</f>
        <v>0</v>
      </c>
      <c r="S145" s="177">
        <v>0</v>
      </c>
      <c r="T145" s="178">
        <f>S145*H145</f>
        <v>0</v>
      </c>
      <c r="U145" s="31"/>
      <c r="V145" s="31"/>
      <c r="W145" s="31"/>
      <c r="X145" s="31"/>
      <c r="Y145" s="31"/>
      <c r="Z145" s="31"/>
      <c r="AA145" s="31"/>
      <c r="AB145" s="31"/>
      <c r="AC145" s="31"/>
      <c r="AD145" s="31"/>
      <c r="AE145" s="31"/>
      <c r="AR145" s="179" t="s">
        <v>285</v>
      </c>
      <c r="AT145" s="179" t="s">
        <v>260</v>
      </c>
      <c r="AU145" s="179" t="s">
        <v>80</v>
      </c>
      <c r="AY145" s="14" t="s">
        <v>185</v>
      </c>
      <c r="BE145" s="180">
        <f>IF(N145="základní",J145,0)</f>
        <v>0</v>
      </c>
      <c r="BF145" s="180">
        <f>IF(N145="snížená",J145,0)</f>
        <v>0</v>
      </c>
      <c r="BG145" s="180">
        <f>IF(N145="zákl. přenesená",J145,0)</f>
        <v>0</v>
      </c>
      <c r="BH145" s="180">
        <f>IF(N145="sníž. přenesená",J145,0)</f>
        <v>0</v>
      </c>
      <c r="BI145" s="180">
        <f>IF(N145="nulová",J145,0)</f>
        <v>0</v>
      </c>
      <c r="BJ145" s="14" t="s">
        <v>80</v>
      </c>
      <c r="BK145" s="180">
        <f>ROUND(I145*H145,2)</f>
        <v>0</v>
      </c>
      <c r="BL145" s="14" t="s">
        <v>285</v>
      </c>
      <c r="BM145" s="179" t="s">
        <v>2009</v>
      </c>
    </row>
    <row r="146" spans="1:65" s="2" customFormat="1" ht="48.75">
      <c r="A146" s="31"/>
      <c r="B146" s="32"/>
      <c r="C146" s="33"/>
      <c r="D146" s="181" t="s">
        <v>188</v>
      </c>
      <c r="E146" s="33"/>
      <c r="F146" s="182" t="s">
        <v>2010</v>
      </c>
      <c r="G146" s="33"/>
      <c r="H146" s="33"/>
      <c r="I146" s="183"/>
      <c r="J146" s="33"/>
      <c r="K146" s="33"/>
      <c r="L146" s="36"/>
      <c r="M146" s="184"/>
      <c r="N146" s="185"/>
      <c r="O146" s="68"/>
      <c r="P146" s="68"/>
      <c r="Q146" s="68"/>
      <c r="R146" s="68"/>
      <c r="S146" s="68"/>
      <c r="T146" s="69"/>
      <c r="U146" s="31"/>
      <c r="V146" s="31"/>
      <c r="W146" s="31"/>
      <c r="X146" s="31"/>
      <c r="Y146" s="31"/>
      <c r="Z146" s="31"/>
      <c r="AA146" s="31"/>
      <c r="AB146" s="31"/>
      <c r="AC146" s="31"/>
      <c r="AD146" s="31"/>
      <c r="AE146" s="31"/>
      <c r="AT146" s="14" t="s">
        <v>188</v>
      </c>
      <c r="AU146" s="14" t="s">
        <v>80</v>
      </c>
    </row>
    <row r="147" spans="1:65" s="2" customFormat="1" ht="44.25" customHeight="1">
      <c r="A147" s="31"/>
      <c r="B147" s="32"/>
      <c r="C147" s="200" t="s">
        <v>8</v>
      </c>
      <c r="D147" s="200" t="s">
        <v>260</v>
      </c>
      <c r="E147" s="201" t="s">
        <v>2011</v>
      </c>
      <c r="F147" s="202" t="s">
        <v>2012</v>
      </c>
      <c r="G147" s="203" t="s">
        <v>182</v>
      </c>
      <c r="H147" s="204">
        <v>3</v>
      </c>
      <c r="I147" s="205"/>
      <c r="J147" s="206">
        <f>ROUND(I147*H147,2)</f>
        <v>0</v>
      </c>
      <c r="K147" s="202" t="s">
        <v>1</v>
      </c>
      <c r="L147" s="36"/>
      <c r="M147" s="207" t="s">
        <v>1</v>
      </c>
      <c r="N147" s="208" t="s">
        <v>38</v>
      </c>
      <c r="O147" s="68"/>
      <c r="P147" s="177">
        <f>O147*H147</f>
        <v>0</v>
      </c>
      <c r="Q147" s="177">
        <v>0</v>
      </c>
      <c r="R147" s="177">
        <f>Q147*H147</f>
        <v>0</v>
      </c>
      <c r="S147" s="177">
        <v>0</v>
      </c>
      <c r="T147" s="178">
        <f>S147*H147</f>
        <v>0</v>
      </c>
      <c r="U147" s="31"/>
      <c r="V147" s="31"/>
      <c r="W147" s="31"/>
      <c r="X147" s="31"/>
      <c r="Y147" s="31"/>
      <c r="Z147" s="31"/>
      <c r="AA147" s="31"/>
      <c r="AB147" s="31"/>
      <c r="AC147" s="31"/>
      <c r="AD147" s="31"/>
      <c r="AE147" s="31"/>
      <c r="AR147" s="179" t="s">
        <v>285</v>
      </c>
      <c r="AT147" s="179" t="s">
        <v>260</v>
      </c>
      <c r="AU147" s="179" t="s">
        <v>80</v>
      </c>
      <c r="AY147" s="14" t="s">
        <v>185</v>
      </c>
      <c r="BE147" s="180">
        <f>IF(N147="základní",J147,0)</f>
        <v>0</v>
      </c>
      <c r="BF147" s="180">
        <f>IF(N147="snížená",J147,0)</f>
        <v>0</v>
      </c>
      <c r="BG147" s="180">
        <f>IF(N147="zákl. přenesená",J147,0)</f>
        <v>0</v>
      </c>
      <c r="BH147" s="180">
        <f>IF(N147="sníž. přenesená",J147,0)</f>
        <v>0</v>
      </c>
      <c r="BI147" s="180">
        <f>IF(N147="nulová",J147,0)</f>
        <v>0</v>
      </c>
      <c r="BJ147" s="14" t="s">
        <v>80</v>
      </c>
      <c r="BK147" s="180">
        <f>ROUND(I147*H147,2)</f>
        <v>0</v>
      </c>
      <c r="BL147" s="14" t="s">
        <v>285</v>
      </c>
      <c r="BM147" s="179" t="s">
        <v>2013</v>
      </c>
    </row>
    <row r="148" spans="1:65" s="2" customFormat="1" ht="29.25">
      <c r="A148" s="31"/>
      <c r="B148" s="32"/>
      <c r="C148" s="33"/>
      <c r="D148" s="181" t="s">
        <v>188</v>
      </c>
      <c r="E148" s="33"/>
      <c r="F148" s="182" t="s">
        <v>2012</v>
      </c>
      <c r="G148" s="33"/>
      <c r="H148" s="33"/>
      <c r="I148" s="183"/>
      <c r="J148" s="33"/>
      <c r="K148" s="33"/>
      <c r="L148" s="36"/>
      <c r="M148" s="184"/>
      <c r="N148" s="185"/>
      <c r="O148" s="68"/>
      <c r="P148" s="68"/>
      <c r="Q148" s="68"/>
      <c r="R148" s="68"/>
      <c r="S148" s="68"/>
      <c r="T148" s="69"/>
      <c r="U148" s="31"/>
      <c r="V148" s="31"/>
      <c r="W148" s="31"/>
      <c r="X148" s="31"/>
      <c r="Y148" s="31"/>
      <c r="Z148" s="31"/>
      <c r="AA148" s="31"/>
      <c r="AB148" s="31"/>
      <c r="AC148" s="31"/>
      <c r="AD148" s="31"/>
      <c r="AE148" s="31"/>
      <c r="AT148" s="14" t="s">
        <v>188</v>
      </c>
      <c r="AU148" s="14" t="s">
        <v>80</v>
      </c>
    </row>
    <row r="149" spans="1:65" s="2" customFormat="1" ht="66.75" customHeight="1">
      <c r="A149" s="31"/>
      <c r="B149" s="32"/>
      <c r="C149" s="200" t="s">
        <v>253</v>
      </c>
      <c r="D149" s="200" t="s">
        <v>260</v>
      </c>
      <c r="E149" s="201" t="s">
        <v>1421</v>
      </c>
      <c r="F149" s="202" t="s">
        <v>1422</v>
      </c>
      <c r="G149" s="203" t="s">
        <v>182</v>
      </c>
      <c r="H149" s="204">
        <v>1</v>
      </c>
      <c r="I149" s="205"/>
      <c r="J149" s="206">
        <f>ROUND(I149*H149,2)</f>
        <v>0</v>
      </c>
      <c r="K149" s="202" t="s">
        <v>1</v>
      </c>
      <c r="L149" s="36"/>
      <c r="M149" s="207" t="s">
        <v>1</v>
      </c>
      <c r="N149" s="208" t="s">
        <v>38</v>
      </c>
      <c r="O149" s="68"/>
      <c r="P149" s="177">
        <f>O149*H149</f>
        <v>0</v>
      </c>
      <c r="Q149" s="177">
        <v>0</v>
      </c>
      <c r="R149" s="177">
        <f>Q149*H149</f>
        <v>0</v>
      </c>
      <c r="S149" s="177">
        <v>0</v>
      </c>
      <c r="T149" s="178">
        <f>S149*H149</f>
        <v>0</v>
      </c>
      <c r="U149" s="31"/>
      <c r="V149" s="31"/>
      <c r="W149" s="31"/>
      <c r="X149" s="31"/>
      <c r="Y149" s="31"/>
      <c r="Z149" s="31"/>
      <c r="AA149" s="31"/>
      <c r="AB149" s="31"/>
      <c r="AC149" s="31"/>
      <c r="AD149" s="31"/>
      <c r="AE149" s="31"/>
      <c r="AR149" s="179" t="s">
        <v>285</v>
      </c>
      <c r="AT149" s="179" t="s">
        <v>260</v>
      </c>
      <c r="AU149" s="179" t="s">
        <v>80</v>
      </c>
      <c r="AY149" s="14" t="s">
        <v>185</v>
      </c>
      <c r="BE149" s="180">
        <f>IF(N149="základní",J149,0)</f>
        <v>0</v>
      </c>
      <c r="BF149" s="180">
        <f>IF(N149="snížená",J149,0)</f>
        <v>0</v>
      </c>
      <c r="BG149" s="180">
        <f>IF(N149="zákl. přenesená",J149,0)</f>
        <v>0</v>
      </c>
      <c r="BH149" s="180">
        <f>IF(N149="sníž. přenesená",J149,0)</f>
        <v>0</v>
      </c>
      <c r="BI149" s="180">
        <f>IF(N149="nulová",J149,0)</f>
        <v>0</v>
      </c>
      <c r="BJ149" s="14" t="s">
        <v>80</v>
      </c>
      <c r="BK149" s="180">
        <f>ROUND(I149*H149,2)</f>
        <v>0</v>
      </c>
      <c r="BL149" s="14" t="s">
        <v>285</v>
      </c>
      <c r="BM149" s="179" t="s">
        <v>2014</v>
      </c>
    </row>
    <row r="150" spans="1:65" s="2" customFormat="1" ht="58.5">
      <c r="A150" s="31"/>
      <c r="B150" s="32"/>
      <c r="C150" s="33"/>
      <c r="D150" s="181" t="s">
        <v>188</v>
      </c>
      <c r="E150" s="33"/>
      <c r="F150" s="182" t="s">
        <v>1424</v>
      </c>
      <c r="G150" s="33"/>
      <c r="H150" s="33"/>
      <c r="I150" s="183"/>
      <c r="J150" s="33"/>
      <c r="K150" s="33"/>
      <c r="L150" s="36"/>
      <c r="M150" s="184"/>
      <c r="N150" s="185"/>
      <c r="O150" s="68"/>
      <c r="P150" s="68"/>
      <c r="Q150" s="68"/>
      <c r="R150" s="68"/>
      <c r="S150" s="68"/>
      <c r="T150" s="69"/>
      <c r="U150" s="31"/>
      <c r="V150" s="31"/>
      <c r="W150" s="31"/>
      <c r="X150" s="31"/>
      <c r="Y150" s="31"/>
      <c r="Z150" s="31"/>
      <c r="AA150" s="31"/>
      <c r="AB150" s="31"/>
      <c r="AC150" s="31"/>
      <c r="AD150" s="31"/>
      <c r="AE150" s="31"/>
      <c r="AT150" s="14" t="s">
        <v>188</v>
      </c>
      <c r="AU150" s="14" t="s">
        <v>80</v>
      </c>
    </row>
    <row r="151" spans="1:65" s="2" customFormat="1" ht="44.25" customHeight="1">
      <c r="A151" s="31"/>
      <c r="B151" s="32"/>
      <c r="C151" s="200" t="s">
        <v>7</v>
      </c>
      <c r="D151" s="200" t="s">
        <v>260</v>
      </c>
      <c r="E151" s="201" t="s">
        <v>1425</v>
      </c>
      <c r="F151" s="202" t="s">
        <v>1426</v>
      </c>
      <c r="G151" s="203" t="s">
        <v>182</v>
      </c>
      <c r="H151" s="204">
        <v>1</v>
      </c>
      <c r="I151" s="205"/>
      <c r="J151" s="206">
        <f>ROUND(I151*H151,2)</f>
        <v>0</v>
      </c>
      <c r="K151" s="202" t="s">
        <v>1</v>
      </c>
      <c r="L151" s="36"/>
      <c r="M151" s="207" t="s">
        <v>1</v>
      </c>
      <c r="N151" s="208" t="s">
        <v>38</v>
      </c>
      <c r="O151" s="68"/>
      <c r="P151" s="177">
        <f>O151*H151</f>
        <v>0</v>
      </c>
      <c r="Q151" s="177">
        <v>0</v>
      </c>
      <c r="R151" s="177">
        <f>Q151*H151</f>
        <v>0</v>
      </c>
      <c r="S151" s="177">
        <v>0</v>
      </c>
      <c r="T151" s="178">
        <f>S151*H151</f>
        <v>0</v>
      </c>
      <c r="U151" s="31"/>
      <c r="V151" s="31"/>
      <c r="W151" s="31"/>
      <c r="X151" s="31"/>
      <c r="Y151" s="31"/>
      <c r="Z151" s="31"/>
      <c r="AA151" s="31"/>
      <c r="AB151" s="31"/>
      <c r="AC151" s="31"/>
      <c r="AD151" s="31"/>
      <c r="AE151" s="31"/>
      <c r="AR151" s="179" t="s">
        <v>285</v>
      </c>
      <c r="AT151" s="179" t="s">
        <v>260</v>
      </c>
      <c r="AU151" s="179" t="s">
        <v>80</v>
      </c>
      <c r="AY151" s="14" t="s">
        <v>185</v>
      </c>
      <c r="BE151" s="180">
        <f>IF(N151="základní",J151,0)</f>
        <v>0</v>
      </c>
      <c r="BF151" s="180">
        <f>IF(N151="snížená",J151,0)</f>
        <v>0</v>
      </c>
      <c r="BG151" s="180">
        <f>IF(N151="zákl. přenesená",J151,0)</f>
        <v>0</v>
      </c>
      <c r="BH151" s="180">
        <f>IF(N151="sníž. přenesená",J151,0)</f>
        <v>0</v>
      </c>
      <c r="BI151" s="180">
        <f>IF(N151="nulová",J151,0)</f>
        <v>0</v>
      </c>
      <c r="BJ151" s="14" t="s">
        <v>80</v>
      </c>
      <c r="BK151" s="180">
        <f>ROUND(I151*H151,2)</f>
        <v>0</v>
      </c>
      <c r="BL151" s="14" t="s">
        <v>285</v>
      </c>
      <c r="BM151" s="179" t="s">
        <v>2015</v>
      </c>
    </row>
    <row r="152" spans="1:65" s="2" customFormat="1" ht="29.25">
      <c r="A152" s="31"/>
      <c r="B152" s="32"/>
      <c r="C152" s="33"/>
      <c r="D152" s="181" t="s">
        <v>188</v>
      </c>
      <c r="E152" s="33"/>
      <c r="F152" s="182" t="s">
        <v>1426</v>
      </c>
      <c r="G152" s="33"/>
      <c r="H152" s="33"/>
      <c r="I152" s="183"/>
      <c r="J152" s="33"/>
      <c r="K152" s="33"/>
      <c r="L152" s="36"/>
      <c r="M152" s="184"/>
      <c r="N152" s="185"/>
      <c r="O152" s="68"/>
      <c r="P152" s="68"/>
      <c r="Q152" s="68"/>
      <c r="R152" s="68"/>
      <c r="S152" s="68"/>
      <c r="T152" s="69"/>
      <c r="U152" s="31"/>
      <c r="V152" s="31"/>
      <c r="W152" s="31"/>
      <c r="X152" s="31"/>
      <c r="Y152" s="31"/>
      <c r="Z152" s="31"/>
      <c r="AA152" s="31"/>
      <c r="AB152" s="31"/>
      <c r="AC152" s="31"/>
      <c r="AD152" s="31"/>
      <c r="AE152" s="31"/>
      <c r="AT152" s="14" t="s">
        <v>188</v>
      </c>
      <c r="AU152" s="14" t="s">
        <v>80</v>
      </c>
    </row>
    <row r="153" spans="1:65" s="2" customFormat="1" ht="48">
      <c r="A153" s="31"/>
      <c r="B153" s="32"/>
      <c r="C153" s="200" t="s">
        <v>241</v>
      </c>
      <c r="D153" s="200" t="s">
        <v>260</v>
      </c>
      <c r="E153" s="201" t="s">
        <v>261</v>
      </c>
      <c r="F153" s="202" t="s">
        <v>265</v>
      </c>
      <c r="G153" s="203" t="s">
        <v>263</v>
      </c>
      <c r="H153" s="204">
        <v>40</v>
      </c>
      <c r="I153" s="205"/>
      <c r="J153" s="206">
        <f>ROUND(I153*H153,2)</f>
        <v>0</v>
      </c>
      <c r="K153" s="202" t="s">
        <v>1</v>
      </c>
      <c r="L153" s="36"/>
      <c r="M153" s="207" t="s">
        <v>1</v>
      </c>
      <c r="N153" s="208" t="s">
        <v>38</v>
      </c>
      <c r="O153" s="68"/>
      <c r="P153" s="177">
        <f>O153*H153</f>
        <v>0</v>
      </c>
      <c r="Q153" s="177">
        <v>0</v>
      </c>
      <c r="R153" s="177">
        <f>Q153*H153</f>
        <v>0</v>
      </c>
      <c r="S153" s="177">
        <v>0</v>
      </c>
      <c r="T153" s="178">
        <f>S153*H153</f>
        <v>0</v>
      </c>
      <c r="U153" s="31"/>
      <c r="V153" s="31"/>
      <c r="W153" s="31"/>
      <c r="X153" s="31"/>
      <c r="Y153" s="31"/>
      <c r="Z153" s="31"/>
      <c r="AA153" s="31"/>
      <c r="AB153" s="31"/>
      <c r="AC153" s="31"/>
      <c r="AD153" s="31"/>
      <c r="AE153" s="31"/>
      <c r="AR153" s="179" t="s">
        <v>285</v>
      </c>
      <c r="AT153" s="179" t="s">
        <v>260</v>
      </c>
      <c r="AU153" s="179" t="s">
        <v>80</v>
      </c>
      <c r="AY153" s="14" t="s">
        <v>185</v>
      </c>
      <c r="BE153" s="180">
        <f>IF(N153="základní",J153,0)</f>
        <v>0</v>
      </c>
      <c r="BF153" s="180">
        <f>IF(N153="snížená",J153,0)</f>
        <v>0</v>
      </c>
      <c r="BG153" s="180">
        <f>IF(N153="zákl. přenesená",J153,0)</f>
        <v>0</v>
      </c>
      <c r="BH153" s="180">
        <f>IF(N153="sníž. přenesená",J153,0)</f>
        <v>0</v>
      </c>
      <c r="BI153" s="180">
        <f>IF(N153="nulová",J153,0)</f>
        <v>0</v>
      </c>
      <c r="BJ153" s="14" t="s">
        <v>80</v>
      </c>
      <c r="BK153" s="180">
        <f>ROUND(I153*H153,2)</f>
        <v>0</v>
      </c>
      <c r="BL153" s="14" t="s">
        <v>285</v>
      </c>
      <c r="BM153" s="179" t="s">
        <v>2016</v>
      </c>
    </row>
    <row r="154" spans="1:65" s="2" customFormat="1" ht="29.25">
      <c r="A154" s="31"/>
      <c r="B154" s="32"/>
      <c r="C154" s="33"/>
      <c r="D154" s="181" t="s">
        <v>188</v>
      </c>
      <c r="E154" s="33"/>
      <c r="F154" s="182" t="s">
        <v>265</v>
      </c>
      <c r="G154" s="33"/>
      <c r="H154" s="33"/>
      <c r="I154" s="183"/>
      <c r="J154" s="33"/>
      <c r="K154" s="33"/>
      <c r="L154" s="36"/>
      <c r="M154" s="184"/>
      <c r="N154" s="185"/>
      <c r="O154" s="68"/>
      <c r="P154" s="68"/>
      <c r="Q154" s="68"/>
      <c r="R154" s="68"/>
      <c r="S154" s="68"/>
      <c r="T154" s="69"/>
      <c r="U154" s="31"/>
      <c r="V154" s="31"/>
      <c r="W154" s="31"/>
      <c r="X154" s="31"/>
      <c r="Y154" s="31"/>
      <c r="Z154" s="31"/>
      <c r="AA154" s="31"/>
      <c r="AB154" s="31"/>
      <c r="AC154" s="31"/>
      <c r="AD154" s="31"/>
      <c r="AE154" s="31"/>
      <c r="AT154" s="14" t="s">
        <v>188</v>
      </c>
      <c r="AU154" s="14" t="s">
        <v>80</v>
      </c>
    </row>
    <row r="155" spans="1:65" s="2" customFormat="1" ht="72">
      <c r="A155" s="31"/>
      <c r="B155" s="32"/>
      <c r="C155" s="200" t="s">
        <v>245</v>
      </c>
      <c r="D155" s="200" t="s">
        <v>260</v>
      </c>
      <c r="E155" s="201" t="s">
        <v>1429</v>
      </c>
      <c r="F155" s="202" t="s">
        <v>1430</v>
      </c>
      <c r="G155" s="203" t="s">
        <v>263</v>
      </c>
      <c r="H155" s="204">
        <v>16</v>
      </c>
      <c r="I155" s="205"/>
      <c r="J155" s="206">
        <f>ROUND(I155*H155,2)</f>
        <v>0</v>
      </c>
      <c r="K155" s="202" t="s">
        <v>1</v>
      </c>
      <c r="L155" s="36"/>
      <c r="M155" s="207" t="s">
        <v>1</v>
      </c>
      <c r="N155" s="208" t="s">
        <v>38</v>
      </c>
      <c r="O155" s="68"/>
      <c r="P155" s="177">
        <f>O155*H155</f>
        <v>0</v>
      </c>
      <c r="Q155" s="177">
        <v>0</v>
      </c>
      <c r="R155" s="177">
        <f>Q155*H155</f>
        <v>0</v>
      </c>
      <c r="S155" s="177">
        <v>0</v>
      </c>
      <c r="T155" s="178">
        <f>S155*H155</f>
        <v>0</v>
      </c>
      <c r="U155" s="31"/>
      <c r="V155" s="31"/>
      <c r="W155" s="31"/>
      <c r="X155" s="31"/>
      <c r="Y155" s="31"/>
      <c r="Z155" s="31"/>
      <c r="AA155" s="31"/>
      <c r="AB155" s="31"/>
      <c r="AC155" s="31"/>
      <c r="AD155" s="31"/>
      <c r="AE155" s="31"/>
      <c r="AR155" s="179" t="s">
        <v>285</v>
      </c>
      <c r="AT155" s="179" t="s">
        <v>260</v>
      </c>
      <c r="AU155" s="179" t="s">
        <v>80</v>
      </c>
      <c r="AY155" s="14" t="s">
        <v>185</v>
      </c>
      <c r="BE155" s="180">
        <f>IF(N155="základní",J155,0)</f>
        <v>0</v>
      </c>
      <c r="BF155" s="180">
        <f>IF(N155="snížená",J155,0)</f>
        <v>0</v>
      </c>
      <c r="BG155" s="180">
        <f>IF(N155="zákl. přenesená",J155,0)</f>
        <v>0</v>
      </c>
      <c r="BH155" s="180">
        <f>IF(N155="sníž. přenesená",J155,0)</f>
        <v>0</v>
      </c>
      <c r="BI155" s="180">
        <f>IF(N155="nulová",J155,0)</f>
        <v>0</v>
      </c>
      <c r="BJ155" s="14" t="s">
        <v>80</v>
      </c>
      <c r="BK155" s="180">
        <f>ROUND(I155*H155,2)</f>
        <v>0</v>
      </c>
      <c r="BL155" s="14" t="s">
        <v>285</v>
      </c>
      <c r="BM155" s="179" t="s">
        <v>2017</v>
      </c>
    </row>
    <row r="156" spans="1:65" s="2" customFormat="1" ht="48.75">
      <c r="A156" s="31"/>
      <c r="B156" s="32"/>
      <c r="C156" s="33"/>
      <c r="D156" s="181" t="s">
        <v>188</v>
      </c>
      <c r="E156" s="33"/>
      <c r="F156" s="182" t="s">
        <v>1432</v>
      </c>
      <c r="G156" s="33"/>
      <c r="H156" s="33"/>
      <c r="I156" s="183"/>
      <c r="J156" s="33"/>
      <c r="K156" s="33"/>
      <c r="L156" s="36"/>
      <c r="M156" s="184"/>
      <c r="N156" s="185"/>
      <c r="O156" s="68"/>
      <c r="P156" s="68"/>
      <c r="Q156" s="68"/>
      <c r="R156" s="68"/>
      <c r="S156" s="68"/>
      <c r="T156" s="69"/>
      <c r="U156" s="31"/>
      <c r="V156" s="31"/>
      <c r="W156" s="31"/>
      <c r="X156" s="31"/>
      <c r="Y156" s="31"/>
      <c r="Z156" s="31"/>
      <c r="AA156" s="31"/>
      <c r="AB156" s="31"/>
      <c r="AC156" s="31"/>
      <c r="AD156" s="31"/>
      <c r="AE156" s="31"/>
      <c r="AT156" s="14" t="s">
        <v>188</v>
      </c>
      <c r="AU156" s="14" t="s">
        <v>80</v>
      </c>
    </row>
    <row r="157" spans="1:65" s="2" customFormat="1" ht="44.25" customHeight="1">
      <c r="A157" s="31"/>
      <c r="B157" s="32"/>
      <c r="C157" s="200" t="s">
        <v>249</v>
      </c>
      <c r="D157" s="200" t="s">
        <v>260</v>
      </c>
      <c r="E157" s="201" t="s">
        <v>1433</v>
      </c>
      <c r="F157" s="202" t="s">
        <v>1434</v>
      </c>
      <c r="G157" s="203" t="s">
        <v>263</v>
      </c>
      <c r="H157" s="204">
        <v>16</v>
      </c>
      <c r="I157" s="205"/>
      <c r="J157" s="206">
        <f>ROUND(I157*H157,2)</f>
        <v>0</v>
      </c>
      <c r="K157" s="202" t="s">
        <v>1</v>
      </c>
      <c r="L157" s="36"/>
      <c r="M157" s="207" t="s">
        <v>1</v>
      </c>
      <c r="N157" s="208" t="s">
        <v>38</v>
      </c>
      <c r="O157" s="68"/>
      <c r="P157" s="177">
        <f>O157*H157</f>
        <v>0</v>
      </c>
      <c r="Q157" s="177">
        <v>0</v>
      </c>
      <c r="R157" s="177">
        <f>Q157*H157</f>
        <v>0</v>
      </c>
      <c r="S157" s="177">
        <v>0</v>
      </c>
      <c r="T157" s="178">
        <f>S157*H157</f>
        <v>0</v>
      </c>
      <c r="U157" s="31"/>
      <c r="V157" s="31"/>
      <c r="W157" s="31"/>
      <c r="X157" s="31"/>
      <c r="Y157" s="31"/>
      <c r="Z157" s="31"/>
      <c r="AA157" s="31"/>
      <c r="AB157" s="31"/>
      <c r="AC157" s="31"/>
      <c r="AD157" s="31"/>
      <c r="AE157" s="31"/>
      <c r="AR157" s="179" t="s">
        <v>285</v>
      </c>
      <c r="AT157" s="179" t="s">
        <v>260</v>
      </c>
      <c r="AU157" s="179" t="s">
        <v>80</v>
      </c>
      <c r="AY157" s="14" t="s">
        <v>185</v>
      </c>
      <c r="BE157" s="180">
        <f>IF(N157="základní",J157,0)</f>
        <v>0</v>
      </c>
      <c r="BF157" s="180">
        <f>IF(N157="snížená",J157,0)</f>
        <v>0</v>
      </c>
      <c r="BG157" s="180">
        <f>IF(N157="zákl. přenesená",J157,0)</f>
        <v>0</v>
      </c>
      <c r="BH157" s="180">
        <f>IF(N157="sníž. přenesená",J157,0)</f>
        <v>0</v>
      </c>
      <c r="BI157" s="180">
        <f>IF(N157="nulová",J157,0)</f>
        <v>0</v>
      </c>
      <c r="BJ157" s="14" t="s">
        <v>80</v>
      </c>
      <c r="BK157" s="180">
        <f>ROUND(I157*H157,2)</f>
        <v>0</v>
      </c>
      <c r="BL157" s="14" t="s">
        <v>285</v>
      </c>
      <c r="BM157" s="179" t="s">
        <v>2018</v>
      </c>
    </row>
    <row r="158" spans="1:65" s="2" customFormat="1" ht="29.25">
      <c r="A158" s="31"/>
      <c r="B158" s="32"/>
      <c r="C158" s="33"/>
      <c r="D158" s="181" t="s">
        <v>188</v>
      </c>
      <c r="E158" s="33"/>
      <c r="F158" s="182" t="s">
        <v>1434</v>
      </c>
      <c r="G158" s="33"/>
      <c r="H158" s="33"/>
      <c r="I158" s="183"/>
      <c r="J158" s="33"/>
      <c r="K158" s="33"/>
      <c r="L158" s="36"/>
      <c r="M158" s="184"/>
      <c r="N158" s="185"/>
      <c r="O158" s="68"/>
      <c r="P158" s="68"/>
      <c r="Q158" s="68"/>
      <c r="R158" s="68"/>
      <c r="S158" s="68"/>
      <c r="T158" s="69"/>
      <c r="U158" s="31"/>
      <c r="V158" s="31"/>
      <c r="W158" s="31"/>
      <c r="X158" s="31"/>
      <c r="Y158" s="31"/>
      <c r="Z158" s="31"/>
      <c r="AA158" s="31"/>
      <c r="AB158" s="31"/>
      <c r="AC158" s="31"/>
      <c r="AD158" s="31"/>
      <c r="AE158" s="31"/>
      <c r="AT158" s="14" t="s">
        <v>188</v>
      </c>
      <c r="AU158" s="14" t="s">
        <v>80</v>
      </c>
    </row>
    <row r="159" spans="1:65" s="2" customFormat="1" ht="21.75" customHeight="1">
      <c r="A159" s="31"/>
      <c r="B159" s="32"/>
      <c r="C159" s="200" t="s">
        <v>259</v>
      </c>
      <c r="D159" s="200" t="s">
        <v>260</v>
      </c>
      <c r="E159" s="201" t="s">
        <v>1436</v>
      </c>
      <c r="F159" s="202" t="s">
        <v>1437</v>
      </c>
      <c r="G159" s="203" t="s">
        <v>182</v>
      </c>
      <c r="H159" s="204">
        <v>1</v>
      </c>
      <c r="I159" s="205"/>
      <c r="J159" s="206">
        <f>ROUND(I159*H159,2)</f>
        <v>0</v>
      </c>
      <c r="K159" s="202" t="s">
        <v>183</v>
      </c>
      <c r="L159" s="36"/>
      <c r="M159" s="207" t="s">
        <v>1</v>
      </c>
      <c r="N159" s="208" t="s">
        <v>38</v>
      </c>
      <c r="O159" s="68"/>
      <c r="P159" s="177">
        <f>O159*H159</f>
        <v>0</v>
      </c>
      <c r="Q159" s="177">
        <v>0</v>
      </c>
      <c r="R159" s="177">
        <f>Q159*H159</f>
        <v>0</v>
      </c>
      <c r="S159" s="177">
        <v>0</v>
      </c>
      <c r="T159" s="178">
        <f>S159*H159</f>
        <v>0</v>
      </c>
      <c r="U159" s="31"/>
      <c r="V159" s="31"/>
      <c r="W159" s="31"/>
      <c r="X159" s="31"/>
      <c r="Y159" s="31"/>
      <c r="Z159" s="31"/>
      <c r="AA159" s="31"/>
      <c r="AB159" s="31"/>
      <c r="AC159" s="31"/>
      <c r="AD159" s="31"/>
      <c r="AE159" s="31"/>
      <c r="AR159" s="179" t="s">
        <v>285</v>
      </c>
      <c r="AT159" s="179" t="s">
        <v>260</v>
      </c>
      <c r="AU159" s="179" t="s">
        <v>80</v>
      </c>
      <c r="AY159" s="14" t="s">
        <v>185</v>
      </c>
      <c r="BE159" s="180">
        <f>IF(N159="základní",J159,0)</f>
        <v>0</v>
      </c>
      <c r="BF159" s="180">
        <f>IF(N159="snížená",J159,0)</f>
        <v>0</v>
      </c>
      <c r="BG159" s="180">
        <f>IF(N159="zákl. přenesená",J159,0)</f>
        <v>0</v>
      </c>
      <c r="BH159" s="180">
        <f>IF(N159="sníž. přenesená",J159,0)</f>
        <v>0</v>
      </c>
      <c r="BI159" s="180">
        <f>IF(N159="nulová",J159,0)</f>
        <v>0</v>
      </c>
      <c r="BJ159" s="14" t="s">
        <v>80</v>
      </c>
      <c r="BK159" s="180">
        <f>ROUND(I159*H159,2)</f>
        <v>0</v>
      </c>
      <c r="BL159" s="14" t="s">
        <v>285</v>
      </c>
      <c r="BM159" s="179" t="s">
        <v>2019</v>
      </c>
    </row>
    <row r="160" spans="1:65" s="2" customFormat="1" ht="39">
      <c r="A160" s="31"/>
      <c r="B160" s="32"/>
      <c r="C160" s="33"/>
      <c r="D160" s="181" t="s">
        <v>188</v>
      </c>
      <c r="E160" s="33"/>
      <c r="F160" s="182" t="s">
        <v>1439</v>
      </c>
      <c r="G160" s="33"/>
      <c r="H160" s="33"/>
      <c r="I160" s="183"/>
      <c r="J160" s="33"/>
      <c r="K160" s="33"/>
      <c r="L160" s="36"/>
      <c r="M160" s="209"/>
      <c r="N160" s="210"/>
      <c r="O160" s="211"/>
      <c r="P160" s="211"/>
      <c r="Q160" s="211"/>
      <c r="R160" s="211"/>
      <c r="S160" s="211"/>
      <c r="T160" s="212"/>
      <c r="U160" s="31"/>
      <c r="V160" s="31"/>
      <c r="W160" s="31"/>
      <c r="X160" s="31"/>
      <c r="Y160" s="31"/>
      <c r="Z160" s="31"/>
      <c r="AA160" s="31"/>
      <c r="AB160" s="31"/>
      <c r="AC160" s="31"/>
      <c r="AD160" s="31"/>
      <c r="AE160" s="31"/>
      <c r="AT160" s="14" t="s">
        <v>188</v>
      </c>
      <c r="AU160" s="14" t="s">
        <v>80</v>
      </c>
    </row>
    <row r="161" spans="1:31" s="2" customFormat="1" ht="6.95" customHeight="1">
      <c r="A161" s="31"/>
      <c r="B161" s="51"/>
      <c r="C161" s="52"/>
      <c r="D161" s="52"/>
      <c r="E161" s="52"/>
      <c r="F161" s="52"/>
      <c r="G161" s="52"/>
      <c r="H161" s="52"/>
      <c r="I161" s="52"/>
      <c r="J161" s="52"/>
      <c r="K161" s="52"/>
      <c r="L161" s="36"/>
      <c r="M161" s="31"/>
      <c r="O161" s="31"/>
      <c r="P161" s="31"/>
      <c r="Q161" s="31"/>
      <c r="R161" s="31"/>
      <c r="S161" s="31"/>
      <c r="T161" s="31"/>
      <c r="U161" s="31"/>
      <c r="V161" s="31"/>
      <c r="W161" s="31"/>
      <c r="X161" s="31"/>
      <c r="Y161" s="31"/>
      <c r="Z161" s="31"/>
      <c r="AA161" s="31"/>
      <c r="AB161" s="31"/>
      <c r="AC161" s="31"/>
      <c r="AD161" s="31"/>
      <c r="AE161" s="31"/>
    </row>
  </sheetData>
  <sheetProtection algorithmName="SHA-512" hashValue="x/76YZ6GFd0wlOND+FD8f7d/qfHC65Yks2B7y5w4aQPZa8tPnb8imlzrzz6TwG0zYQQsOsu8Khj4wqkZ4nib5A==" saltValue="f2fc4ukH4FinD/x1MKdhBmB8tnEobdl4iTvFvViR3Dbo3c8xJPoUNS30K/7PlZMxtiXUvBbCgqw8q9NAFiLueg==" spinCount="100000" sheet="1" objects="1" scenarios="1" formatColumns="0" formatRows="0" autoFilter="0"/>
  <autoFilter ref="C116:K16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1"/>
  <sheetViews>
    <sheetView showGridLines="0" workbookViewId="0"/>
  </sheetViews>
  <sheetFormatPr defaultRowHeight="12.7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65"/>
      <c r="M2" s="265"/>
      <c r="N2" s="265"/>
      <c r="O2" s="265"/>
      <c r="P2" s="265"/>
      <c r="Q2" s="265"/>
      <c r="R2" s="265"/>
      <c r="S2" s="265"/>
      <c r="T2" s="265"/>
      <c r="U2" s="265"/>
      <c r="V2" s="265"/>
      <c r="AT2" s="14" t="s">
        <v>154</v>
      </c>
    </row>
    <row r="3" spans="1:46" s="1" customFormat="1" ht="6.95" customHeight="1">
      <c r="B3" s="112"/>
      <c r="C3" s="113"/>
      <c r="D3" s="113"/>
      <c r="E3" s="113"/>
      <c r="F3" s="113"/>
      <c r="G3" s="113"/>
      <c r="H3" s="113"/>
      <c r="I3" s="113"/>
      <c r="J3" s="113"/>
      <c r="K3" s="113"/>
      <c r="L3" s="17"/>
      <c r="AT3" s="14" t="s">
        <v>82</v>
      </c>
    </row>
    <row r="4" spans="1:46" s="1" customFormat="1" ht="24.95" customHeight="1">
      <c r="B4" s="17"/>
      <c r="D4" s="114" t="s">
        <v>155</v>
      </c>
      <c r="L4" s="17"/>
      <c r="M4" s="115" t="s">
        <v>10</v>
      </c>
      <c r="AT4" s="14" t="s">
        <v>4</v>
      </c>
    </row>
    <row r="5" spans="1:46" s="1" customFormat="1" ht="6.95" customHeight="1">
      <c r="B5" s="17"/>
      <c r="L5" s="17"/>
    </row>
    <row r="6" spans="1:46" s="1" customFormat="1" ht="12" customHeight="1">
      <c r="B6" s="17"/>
      <c r="D6" s="116" t="s">
        <v>16</v>
      </c>
      <c r="L6" s="17"/>
    </row>
    <row r="7" spans="1:46" s="1" customFormat="1" ht="16.5" customHeight="1">
      <c r="B7" s="17"/>
      <c r="E7" s="266" t="str">
        <f>'Rekapitulace stavby'!K6</f>
        <v>Oprava zabezpečovacího zařízení v ŽST Tlumačov</v>
      </c>
      <c r="F7" s="267"/>
      <c r="G7" s="267"/>
      <c r="H7" s="267"/>
      <c r="L7" s="17"/>
    </row>
    <row r="8" spans="1:46" s="2" customFormat="1" ht="12" customHeight="1">
      <c r="A8" s="31"/>
      <c r="B8" s="36"/>
      <c r="C8" s="31"/>
      <c r="D8" s="116" t="s">
        <v>156</v>
      </c>
      <c r="E8" s="31"/>
      <c r="F8" s="31"/>
      <c r="G8" s="31"/>
      <c r="H8" s="31"/>
      <c r="I8" s="31"/>
      <c r="J8" s="31"/>
      <c r="K8" s="31"/>
      <c r="L8" s="48"/>
      <c r="S8" s="31"/>
      <c r="T8" s="31"/>
      <c r="U8" s="31"/>
      <c r="V8" s="31"/>
      <c r="W8" s="31"/>
      <c r="X8" s="31"/>
      <c r="Y8" s="31"/>
      <c r="Z8" s="31"/>
      <c r="AA8" s="31"/>
      <c r="AB8" s="31"/>
      <c r="AC8" s="31"/>
      <c r="AD8" s="31"/>
      <c r="AE8" s="31"/>
    </row>
    <row r="9" spans="1:46" s="2" customFormat="1" ht="16.5" customHeight="1">
      <c r="A9" s="31"/>
      <c r="B9" s="36"/>
      <c r="C9" s="31"/>
      <c r="D9" s="31"/>
      <c r="E9" s="269" t="s">
        <v>2020</v>
      </c>
      <c r="F9" s="268"/>
      <c r="G9" s="268"/>
      <c r="H9" s="268"/>
      <c r="I9" s="31"/>
      <c r="J9" s="31"/>
      <c r="K9" s="31"/>
      <c r="L9" s="48"/>
      <c r="S9" s="31"/>
      <c r="T9" s="31"/>
      <c r="U9" s="31"/>
      <c r="V9" s="31"/>
      <c r="W9" s="31"/>
      <c r="X9" s="31"/>
      <c r="Y9" s="31"/>
      <c r="Z9" s="31"/>
      <c r="AA9" s="31"/>
      <c r="AB9" s="31"/>
      <c r="AC9" s="31"/>
      <c r="AD9" s="31"/>
      <c r="AE9" s="31"/>
    </row>
    <row r="10" spans="1:46" s="2" customFormat="1" ht="11.25">
      <c r="A10" s="31"/>
      <c r="B10" s="36"/>
      <c r="C10" s="31"/>
      <c r="D10" s="31"/>
      <c r="E10" s="31"/>
      <c r="F10" s="31"/>
      <c r="G10" s="31"/>
      <c r="H10" s="31"/>
      <c r="I10" s="31"/>
      <c r="J10" s="31"/>
      <c r="K10" s="31"/>
      <c r="L10" s="48"/>
      <c r="S10" s="31"/>
      <c r="T10" s="31"/>
      <c r="U10" s="31"/>
      <c r="V10" s="31"/>
      <c r="W10" s="31"/>
      <c r="X10" s="31"/>
      <c r="Y10" s="31"/>
      <c r="Z10" s="31"/>
      <c r="AA10" s="31"/>
      <c r="AB10" s="31"/>
      <c r="AC10" s="31"/>
      <c r="AD10" s="31"/>
      <c r="AE10" s="31"/>
    </row>
    <row r="11" spans="1:46" s="2" customFormat="1" ht="12" customHeight="1">
      <c r="A11" s="31"/>
      <c r="B11" s="36"/>
      <c r="C11" s="31"/>
      <c r="D11" s="116" t="s">
        <v>18</v>
      </c>
      <c r="E11" s="31"/>
      <c r="F11" s="107" t="s">
        <v>1</v>
      </c>
      <c r="G11" s="31"/>
      <c r="H11" s="31"/>
      <c r="I11" s="116" t="s">
        <v>19</v>
      </c>
      <c r="J11" s="107" t="s">
        <v>1</v>
      </c>
      <c r="K11" s="31"/>
      <c r="L11" s="48"/>
      <c r="S11" s="31"/>
      <c r="T11" s="31"/>
      <c r="U11" s="31"/>
      <c r="V11" s="31"/>
      <c r="W11" s="31"/>
      <c r="X11" s="31"/>
      <c r="Y11" s="31"/>
      <c r="Z11" s="31"/>
      <c r="AA11" s="31"/>
      <c r="AB11" s="31"/>
      <c r="AC11" s="31"/>
      <c r="AD11" s="31"/>
      <c r="AE11" s="31"/>
    </row>
    <row r="12" spans="1:46" s="2" customFormat="1" ht="12" customHeight="1">
      <c r="A12" s="31"/>
      <c r="B12" s="36"/>
      <c r="C12" s="31"/>
      <c r="D12" s="116" t="s">
        <v>20</v>
      </c>
      <c r="E12" s="31"/>
      <c r="F12" s="107" t="s">
        <v>21</v>
      </c>
      <c r="G12" s="31"/>
      <c r="H12" s="31"/>
      <c r="I12" s="116" t="s">
        <v>22</v>
      </c>
      <c r="J12" s="117">
        <f>'Rekapitulace stavby'!AN8</f>
        <v>0</v>
      </c>
      <c r="K12" s="31"/>
      <c r="L12" s="48"/>
      <c r="S12" s="31"/>
      <c r="T12" s="31"/>
      <c r="U12" s="31"/>
      <c r="V12" s="31"/>
      <c r="W12" s="31"/>
      <c r="X12" s="31"/>
      <c r="Y12" s="31"/>
      <c r="Z12" s="31"/>
      <c r="AA12" s="31"/>
      <c r="AB12" s="31"/>
      <c r="AC12" s="31"/>
      <c r="AD12" s="31"/>
      <c r="AE12" s="31"/>
    </row>
    <row r="13" spans="1:46" s="2" customFormat="1" ht="10.9" customHeight="1">
      <c r="A13" s="31"/>
      <c r="B13" s="36"/>
      <c r="C13" s="31"/>
      <c r="D13" s="31"/>
      <c r="E13" s="31"/>
      <c r="F13" s="31"/>
      <c r="G13" s="31"/>
      <c r="H13" s="31"/>
      <c r="I13" s="31"/>
      <c r="J13" s="31"/>
      <c r="K13" s="31"/>
      <c r="L13" s="48"/>
      <c r="S13" s="31"/>
      <c r="T13" s="31"/>
      <c r="U13" s="31"/>
      <c r="V13" s="31"/>
      <c r="W13" s="31"/>
      <c r="X13" s="31"/>
      <c r="Y13" s="31"/>
      <c r="Z13" s="31"/>
      <c r="AA13" s="31"/>
      <c r="AB13" s="31"/>
      <c r="AC13" s="31"/>
      <c r="AD13" s="31"/>
      <c r="AE13" s="31"/>
    </row>
    <row r="14" spans="1:46" s="2" customFormat="1" ht="12" customHeight="1">
      <c r="A14" s="31"/>
      <c r="B14" s="36"/>
      <c r="C14" s="31"/>
      <c r="D14" s="116" t="s">
        <v>23</v>
      </c>
      <c r="E14" s="31"/>
      <c r="F14" s="31"/>
      <c r="G14" s="31"/>
      <c r="H14" s="31"/>
      <c r="I14" s="116" t="s">
        <v>24</v>
      </c>
      <c r="J14" s="107" t="str">
        <f>IF('Rekapitulace stavby'!AN10="","",'Rekapitulace stavby'!AN10)</f>
        <v/>
      </c>
      <c r="K14" s="31"/>
      <c r="L14" s="48"/>
      <c r="S14" s="31"/>
      <c r="T14" s="31"/>
      <c r="U14" s="31"/>
      <c r="V14" s="31"/>
      <c r="W14" s="31"/>
      <c r="X14" s="31"/>
      <c r="Y14" s="31"/>
      <c r="Z14" s="31"/>
      <c r="AA14" s="31"/>
      <c r="AB14" s="31"/>
      <c r="AC14" s="31"/>
      <c r="AD14" s="31"/>
      <c r="AE14" s="31"/>
    </row>
    <row r="15" spans="1:46" s="2" customFormat="1" ht="18" customHeight="1">
      <c r="A15" s="31"/>
      <c r="B15" s="36"/>
      <c r="C15" s="31"/>
      <c r="D15" s="31"/>
      <c r="E15" s="107" t="str">
        <f>IF('Rekapitulace stavby'!E11="","",'Rekapitulace stavby'!E11)</f>
        <v xml:space="preserve"> </v>
      </c>
      <c r="F15" s="31"/>
      <c r="G15" s="31"/>
      <c r="H15" s="31"/>
      <c r="I15" s="116" t="s">
        <v>26</v>
      </c>
      <c r="J15" s="107" t="str">
        <f>IF('Rekapitulace stavby'!AN11="","",'Rekapitulace stavby'!AN11)</f>
        <v/>
      </c>
      <c r="K15" s="31"/>
      <c r="L15" s="48"/>
      <c r="S15" s="31"/>
      <c r="T15" s="31"/>
      <c r="U15" s="31"/>
      <c r="V15" s="31"/>
      <c r="W15" s="31"/>
      <c r="X15" s="31"/>
      <c r="Y15" s="31"/>
      <c r="Z15" s="31"/>
      <c r="AA15" s="31"/>
      <c r="AB15" s="31"/>
      <c r="AC15" s="31"/>
      <c r="AD15" s="31"/>
      <c r="AE15" s="31"/>
    </row>
    <row r="16" spans="1:46" s="2" customFormat="1" ht="6.95" customHeight="1">
      <c r="A16" s="31"/>
      <c r="B16" s="36"/>
      <c r="C16" s="31"/>
      <c r="D16" s="31"/>
      <c r="E16" s="31"/>
      <c r="F16" s="31"/>
      <c r="G16" s="31"/>
      <c r="H16" s="31"/>
      <c r="I16" s="31"/>
      <c r="J16" s="31"/>
      <c r="K16" s="31"/>
      <c r="L16" s="48"/>
      <c r="S16" s="31"/>
      <c r="T16" s="31"/>
      <c r="U16" s="31"/>
      <c r="V16" s="31"/>
      <c r="W16" s="31"/>
      <c r="X16" s="31"/>
      <c r="Y16" s="31"/>
      <c r="Z16" s="31"/>
      <c r="AA16" s="31"/>
      <c r="AB16" s="31"/>
      <c r="AC16" s="31"/>
      <c r="AD16" s="31"/>
      <c r="AE16" s="31"/>
    </row>
    <row r="17" spans="1:31" s="2" customFormat="1" ht="12" customHeight="1">
      <c r="A17" s="31"/>
      <c r="B17" s="36"/>
      <c r="C17" s="31"/>
      <c r="D17" s="116" t="s">
        <v>27</v>
      </c>
      <c r="E17" s="31"/>
      <c r="F17" s="31"/>
      <c r="G17" s="31"/>
      <c r="H17" s="31"/>
      <c r="I17" s="116" t="s">
        <v>24</v>
      </c>
      <c r="J17" s="27" t="str">
        <f>'Rekapitulace stavby'!AN13</f>
        <v>Vyplň údaj</v>
      </c>
      <c r="K17" s="31"/>
      <c r="L17" s="48"/>
      <c r="S17" s="31"/>
      <c r="T17" s="31"/>
      <c r="U17" s="31"/>
      <c r="V17" s="31"/>
      <c r="W17" s="31"/>
      <c r="X17" s="31"/>
      <c r="Y17" s="31"/>
      <c r="Z17" s="31"/>
      <c r="AA17" s="31"/>
      <c r="AB17" s="31"/>
      <c r="AC17" s="31"/>
      <c r="AD17" s="31"/>
      <c r="AE17" s="31"/>
    </row>
    <row r="18" spans="1:31" s="2" customFormat="1" ht="18" customHeight="1">
      <c r="A18" s="31"/>
      <c r="B18" s="36"/>
      <c r="C18" s="31"/>
      <c r="D18" s="31"/>
      <c r="E18" s="270" t="str">
        <f>'Rekapitulace stavby'!E14</f>
        <v>Vyplň údaj</v>
      </c>
      <c r="F18" s="271"/>
      <c r="G18" s="271"/>
      <c r="H18" s="271"/>
      <c r="I18" s="116" t="s">
        <v>26</v>
      </c>
      <c r="J18" s="27" t="str">
        <f>'Rekapitulace stavby'!AN14</f>
        <v>Vyplň údaj</v>
      </c>
      <c r="K18" s="31"/>
      <c r="L18" s="48"/>
      <c r="S18" s="31"/>
      <c r="T18" s="31"/>
      <c r="U18" s="31"/>
      <c r="V18" s="31"/>
      <c r="W18" s="31"/>
      <c r="X18" s="31"/>
      <c r="Y18" s="31"/>
      <c r="Z18" s="31"/>
      <c r="AA18" s="31"/>
      <c r="AB18" s="31"/>
      <c r="AC18" s="31"/>
      <c r="AD18" s="31"/>
      <c r="AE18" s="31"/>
    </row>
    <row r="19" spans="1:31" s="2" customFormat="1" ht="6.95" customHeight="1">
      <c r="A19" s="31"/>
      <c r="B19" s="36"/>
      <c r="C19" s="31"/>
      <c r="D19" s="31"/>
      <c r="E19" s="31"/>
      <c r="F19" s="31"/>
      <c r="G19" s="31"/>
      <c r="H19" s="31"/>
      <c r="I19" s="31"/>
      <c r="J19" s="31"/>
      <c r="K19" s="31"/>
      <c r="L19" s="48"/>
      <c r="S19" s="31"/>
      <c r="T19" s="31"/>
      <c r="U19" s="31"/>
      <c r="V19" s="31"/>
      <c r="W19" s="31"/>
      <c r="X19" s="31"/>
      <c r="Y19" s="31"/>
      <c r="Z19" s="31"/>
      <c r="AA19" s="31"/>
      <c r="AB19" s="31"/>
      <c r="AC19" s="31"/>
      <c r="AD19" s="31"/>
      <c r="AE19" s="31"/>
    </row>
    <row r="20" spans="1:31" s="2" customFormat="1" ht="12" customHeight="1">
      <c r="A20" s="31"/>
      <c r="B20" s="36"/>
      <c r="C20" s="31"/>
      <c r="D20" s="116" t="s">
        <v>29</v>
      </c>
      <c r="E20" s="31"/>
      <c r="F20" s="31"/>
      <c r="G20" s="31"/>
      <c r="H20" s="31"/>
      <c r="I20" s="116" t="s">
        <v>24</v>
      </c>
      <c r="J20" s="107" t="str">
        <f>IF('Rekapitulace stavby'!AN16="","",'Rekapitulace stavby'!AN16)</f>
        <v/>
      </c>
      <c r="K20" s="31"/>
      <c r="L20" s="48"/>
      <c r="S20" s="31"/>
      <c r="T20" s="31"/>
      <c r="U20" s="31"/>
      <c r="V20" s="31"/>
      <c r="W20" s="31"/>
      <c r="X20" s="31"/>
      <c r="Y20" s="31"/>
      <c r="Z20" s="31"/>
      <c r="AA20" s="31"/>
      <c r="AB20" s="31"/>
      <c r="AC20" s="31"/>
      <c r="AD20" s="31"/>
      <c r="AE20" s="31"/>
    </row>
    <row r="21" spans="1:31" s="2" customFormat="1" ht="18" customHeight="1">
      <c r="A21" s="31"/>
      <c r="B21" s="36"/>
      <c r="C21" s="31"/>
      <c r="D21" s="31"/>
      <c r="E21" s="107" t="str">
        <f>IF('Rekapitulace stavby'!E17="","",'Rekapitulace stavby'!E17)</f>
        <v xml:space="preserve"> </v>
      </c>
      <c r="F21" s="31"/>
      <c r="G21" s="31"/>
      <c r="H21" s="31"/>
      <c r="I21" s="116" t="s">
        <v>26</v>
      </c>
      <c r="J21" s="107" t="str">
        <f>IF('Rekapitulace stavby'!AN17="","",'Rekapitulace stavby'!AN17)</f>
        <v/>
      </c>
      <c r="K21" s="31"/>
      <c r="L21" s="48"/>
      <c r="S21" s="31"/>
      <c r="T21" s="31"/>
      <c r="U21" s="31"/>
      <c r="V21" s="31"/>
      <c r="W21" s="31"/>
      <c r="X21" s="31"/>
      <c r="Y21" s="31"/>
      <c r="Z21" s="31"/>
      <c r="AA21" s="31"/>
      <c r="AB21" s="31"/>
      <c r="AC21" s="31"/>
      <c r="AD21" s="31"/>
      <c r="AE21" s="31"/>
    </row>
    <row r="22" spans="1:31" s="2" customFormat="1" ht="6.95" customHeight="1">
      <c r="A22" s="31"/>
      <c r="B22" s="36"/>
      <c r="C22" s="31"/>
      <c r="D22" s="31"/>
      <c r="E22" s="31"/>
      <c r="F22" s="31"/>
      <c r="G22" s="31"/>
      <c r="H22" s="31"/>
      <c r="I22" s="31"/>
      <c r="J22" s="31"/>
      <c r="K22" s="31"/>
      <c r="L22" s="48"/>
      <c r="S22" s="31"/>
      <c r="T22" s="31"/>
      <c r="U22" s="31"/>
      <c r="V22" s="31"/>
      <c r="W22" s="31"/>
      <c r="X22" s="31"/>
      <c r="Y22" s="31"/>
      <c r="Z22" s="31"/>
      <c r="AA22" s="31"/>
      <c r="AB22" s="31"/>
      <c r="AC22" s="31"/>
      <c r="AD22" s="31"/>
      <c r="AE22" s="31"/>
    </row>
    <row r="23" spans="1:31" s="2" customFormat="1" ht="12" customHeight="1">
      <c r="A23" s="31"/>
      <c r="B23" s="36"/>
      <c r="C23" s="31"/>
      <c r="D23" s="116" t="s">
        <v>31</v>
      </c>
      <c r="E23" s="31"/>
      <c r="F23" s="31"/>
      <c r="G23" s="31"/>
      <c r="H23" s="31"/>
      <c r="I23" s="116" t="s">
        <v>24</v>
      </c>
      <c r="J23" s="107" t="str">
        <f>IF('Rekapitulace stavby'!AN19="","",'Rekapitulace stavby'!AN19)</f>
        <v/>
      </c>
      <c r="K23" s="31"/>
      <c r="L23" s="48"/>
      <c r="S23" s="31"/>
      <c r="T23" s="31"/>
      <c r="U23" s="31"/>
      <c r="V23" s="31"/>
      <c r="W23" s="31"/>
      <c r="X23" s="31"/>
      <c r="Y23" s="31"/>
      <c r="Z23" s="31"/>
      <c r="AA23" s="31"/>
      <c r="AB23" s="31"/>
      <c r="AC23" s="31"/>
      <c r="AD23" s="31"/>
      <c r="AE23" s="31"/>
    </row>
    <row r="24" spans="1:31" s="2" customFormat="1" ht="18" customHeight="1">
      <c r="A24" s="31"/>
      <c r="B24" s="36"/>
      <c r="C24" s="31"/>
      <c r="D24" s="31"/>
      <c r="E24" s="107" t="str">
        <f>IF('Rekapitulace stavby'!E20="","",'Rekapitulace stavby'!E20)</f>
        <v xml:space="preserve"> </v>
      </c>
      <c r="F24" s="31"/>
      <c r="G24" s="31"/>
      <c r="H24" s="31"/>
      <c r="I24" s="116" t="s">
        <v>26</v>
      </c>
      <c r="J24" s="107" t="str">
        <f>IF('Rekapitulace stavby'!AN20="","",'Rekapitulace stavby'!AN20)</f>
        <v/>
      </c>
      <c r="K24" s="31"/>
      <c r="L24" s="48"/>
      <c r="S24" s="31"/>
      <c r="T24" s="31"/>
      <c r="U24" s="31"/>
      <c r="V24" s="31"/>
      <c r="W24" s="31"/>
      <c r="X24" s="31"/>
      <c r="Y24" s="31"/>
      <c r="Z24" s="31"/>
      <c r="AA24" s="31"/>
      <c r="AB24" s="31"/>
      <c r="AC24" s="31"/>
      <c r="AD24" s="31"/>
      <c r="AE24" s="31"/>
    </row>
    <row r="25" spans="1:31" s="2" customFormat="1" ht="6.95" customHeight="1">
      <c r="A25" s="31"/>
      <c r="B25" s="36"/>
      <c r="C25" s="31"/>
      <c r="D25" s="31"/>
      <c r="E25" s="31"/>
      <c r="F25" s="31"/>
      <c r="G25" s="31"/>
      <c r="H25" s="31"/>
      <c r="I25" s="31"/>
      <c r="J25" s="31"/>
      <c r="K25" s="31"/>
      <c r="L25" s="48"/>
      <c r="S25" s="31"/>
      <c r="T25" s="31"/>
      <c r="U25" s="31"/>
      <c r="V25" s="31"/>
      <c r="W25" s="31"/>
      <c r="X25" s="31"/>
      <c r="Y25" s="31"/>
      <c r="Z25" s="31"/>
      <c r="AA25" s="31"/>
      <c r="AB25" s="31"/>
      <c r="AC25" s="31"/>
      <c r="AD25" s="31"/>
      <c r="AE25" s="31"/>
    </row>
    <row r="26" spans="1:31" s="2" customFormat="1" ht="12" customHeight="1">
      <c r="A26" s="31"/>
      <c r="B26" s="36"/>
      <c r="C26" s="31"/>
      <c r="D26" s="116" t="s">
        <v>32</v>
      </c>
      <c r="E26" s="31"/>
      <c r="F26" s="31"/>
      <c r="G26" s="31"/>
      <c r="H26" s="31"/>
      <c r="I26" s="31"/>
      <c r="J26" s="31"/>
      <c r="K26" s="31"/>
      <c r="L26" s="48"/>
      <c r="S26" s="31"/>
      <c r="T26" s="31"/>
      <c r="U26" s="31"/>
      <c r="V26" s="31"/>
      <c r="W26" s="31"/>
      <c r="X26" s="31"/>
      <c r="Y26" s="31"/>
      <c r="Z26" s="31"/>
      <c r="AA26" s="31"/>
      <c r="AB26" s="31"/>
      <c r="AC26" s="31"/>
      <c r="AD26" s="31"/>
      <c r="AE26" s="31"/>
    </row>
    <row r="27" spans="1:31" s="8" customFormat="1" ht="16.5" customHeight="1">
      <c r="A27" s="118"/>
      <c r="B27" s="119"/>
      <c r="C27" s="118"/>
      <c r="D27" s="118"/>
      <c r="E27" s="272" t="s">
        <v>1</v>
      </c>
      <c r="F27" s="272"/>
      <c r="G27" s="272"/>
      <c r="H27" s="272"/>
      <c r="I27" s="118"/>
      <c r="J27" s="118"/>
      <c r="K27" s="118"/>
      <c r="L27" s="120"/>
      <c r="S27" s="118"/>
      <c r="T27" s="118"/>
      <c r="U27" s="118"/>
      <c r="V27" s="118"/>
      <c r="W27" s="118"/>
      <c r="X27" s="118"/>
      <c r="Y27" s="118"/>
      <c r="Z27" s="118"/>
      <c r="AA27" s="118"/>
      <c r="AB27" s="118"/>
      <c r="AC27" s="118"/>
      <c r="AD27" s="118"/>
      <c r="AE27" s="118"/>
    </row>
    <row r="28" spans="1:31" s="2" customFormat="1" ht="6.95" customHeight="1">
      <c r="A28" s="31"/>
      <c r="B28" s="36"/>
      <c r="C28" s="31"/>
      <c r="D28" s="31"/>
      <c r="E28" s="31"/>
      <c r="F28" s="31"/>
      <c r="G28" s="31"/>
      <c r="H28" s="31"/>
      <c r="I28" s="31"/>
      <c r="J28" s="31"/>
      <c r="K28" s="31"/>
      <c r="L28" s="48"/>
      <c r="S28" s="31"/>
      <c r="T28" s="31"/>
      <c r="U28" s="31"/>
      <c r="V28" s="31"/>
      <c r="W28" s="31"/>
      <c r="X28" s="31"/>
      <c r="Y28" s="31"/>
      <c r="Z28" s="31"/>
      <c r="AA28" s="31"/>
      <c r="AB28" s="31"/>
      <c r="AC28" s="31"/>
      <c r="AD28" s="31"/>
      <c r="AE28" s="31"/>
    </row>
    <row r="29" spans="1:31" s="2" customFormat="1" ht="6.95" customHeight="1">
      <c r="A29" s="31"/>
      <c r="B29" s="36"/>
      <c r="C29" s="31"/>
      <c r="D29" s="121"/>
      <c r="E29" s="121"/>
      <c r="F29" s="121"/>
      <c r="G29" s="121"/>
      <c r="H29" s="121"/>
      <c r="I29" s="121"/>
      <c r="J29" s="121"/>
      <c r="K29" s="121"/>
      <c r="L29" s="48"/>
      <c r="S29" s="31"/>
      <c r="T29" s="31"/>
      <c r="U29" s="31"/>
      <c r="V29" s="31"/>
      <c r="W29" s="31"/>
      <c r="X29" s="31"/>
      <c r="Y29" s="31"/>
      <c r="Z29" s="31"/>
      <c r="AA29" s="31"/>
      <c r="AB29" s="31"/>
      <c r="AC29" s="31"/>
      <c r="AD29" s="31"/>
      <c r="AE29" s="31"/>
    </row>
    <row r="30" spans="1:31" s="2" customFormat="1" ht="25.35" customHeight="1">
      <c r="A30" s="31"/>
      <c r="B30" s="36"/>
      <c r="C30" s="31"/>
      <c r="D30" s="122" t="s">
        <v>33</v>
      </c>
      <c r="E30" s="31"/>
      <c r="F30" s="31"/>
      <c r="G30" s="31"/>
      <c r="H30" s="31"/>
      <c r="I30" s="31"/>
      <c r="J30" s="123">
        <f>ROUND(J118, 2)</f>
        <v>0</v>
      </c>
      <c r="K30" s="31"/>
      <c r="L30" s="48"/>
      <c r="S30" s="31"/>
      <c r="T30" s="31"/>
      <c r="U30" s="31"/>
      <c r="V30" s="31"/>
      <c r="W30" s="31"/>
      <c r="X30" s="31"/>
      <c r="Y30" s="31"/>
      <c r="Z30" s="31"/>
      <c r="AA30" s="31"/>
      <c r="AB30" s="31"/>
      <c r="AC30" s="31"/>
      <c r="AD30" s="31"/>
      <c r="AE30" s="31"/>
    </row>
    <row r="31" spans="1:31" s="2" customFormat="1" ht="6.95" customHeight="1">
      <c r="A31" s="31"/>
      <c r="B31" s="36"/>
      <c r="C31" s="31"/>
      <c r="D31" s="121"/>
      <c r="E31" s="121"/>
      <c r="F31" s="121"/>
      <c r="G31" s="121"/>
      <c r="H31" s="121"/>
      <c r="I31" s="121"/>
      <c r="J31" s="121"/>
      <c r="K31" s="121"/>
      <c r="L31" s="48"/>
      <c r="S31" s="31"/>
      <c r="T31" s="31"/>
      <c r="U31" s="31"/>
      <c r="V31" s="31"/>
      <c r="W31" s="31"/>
      <c r="X31" s="31"/>
      <c r="Y31" s="31"/>
      <c r="Z31" s="31"/>
      <c r="AA31" s="31"/>
      <c r="AB31" s="31"/>
      <c r="AC31" s="31"/>
      <c r="AD31" s="31"/>
      <c r="AE31" s="31"/>
    </row>
    <row r="32" spans="1:31" s="2" customFormat="1" ht="14.45" customHeight="1">
      <c r="A32" s="31"/>
      <c r="B32" s="36"/>
      <c r="C32" s="31"/>
      <c r="D32" s="31"/>
      <c r="E32" s="31"/>
      <c r="F32" s="124" t="s">
        <v>35</v>
      </c>
      <c r="G32" s="31"/>
      <c r="H32" s="31"/>
      <c r="I32" s="124" t="s">
        <v>34</v>
      </c>
      <c r="J32" s="124" t="s">
        <v>36</v>
      </c>
      <c r="K32" s="31"/>
      <c r="L32" s="48"/>
      <c r="S32" s="31"/>
      <c r="T32" s="31"/>
      <c r="U32" s="31"/>
      <c r="V32" s="31"/>
      <c r="W32" s="31"/>
      <c r="X32" s="31"/>
      <c r="Y32" s="31"/>
      <c r="Z32" s="31"/>
      <c r="AA32" s="31"/>
      <c r="AB32" s="31"/>
      <c r="AC32" s="31"/>
      <c r="AD32" s="31"/>
      <c r="AE32" s="31"/>
    </row>
    <row r="33" spans="1:31" s="2" customFormat="1" ht="14.45" customHeight="1">
      <c r="A33" s="31"/>
      <c r="B33" s="36"/>
      <c r="C33" s="31"/>
      <c r="D33" s="125" t="s">
        <v>37</v>
      </c>
      <c r="E33" s="116" t="s">
        <v>38</v>
      </c>
      <c r="F33" s="126">
        <f>ROUND((SUM(BE118:BE130)),  2)</f>
        <v>0</v>
      </c>
      <c r="G33" s="31"/>
      <c r="H33" s="31"/>
      <c r="I33" s="127">
        <v>0.21</v>
      </c>
      <c r="J33" s="126">
        <f>ROUND(((SUM(BE118:BE130))*I33),  2)</f>
        <v>0</v>
      </c>
      <c r="K33" s="31"/>
      <c r="L33" s="48"/>
      <c r="S33" s="31"/>
      <c r="T33" s="31"/>
      <c r="U33" s="31"/>
      <c r="V33" s="31"/>
      <c r="W33" s="31"/>
      <c r="X33" s="31"/>
      <c r="Y33" s="31"/>
      <c r="Z33" s="31"/>
      <c r="AA33" s="31"/>
      <c r="AB33" s="31"/>
      <c r="AC33" s="31"/>
      <c r="AD33" s="31"/>
      <c r="AE33" s="31"/>
    </row>
    <row r="34" spans="1:31" s="2" customFormat="1" ht="14.45" customHeight="1">
      <c r="A34" s="31"/>
      <c r="B34" s="36"/>
      <c r="C34" s="31"/>
      <c r="D34" s="31"/>
      <c r="E34" s="116" t="s">
        <v>39</v>
      </c>
      <c r="F34" s="126">
        <f>ROUND((SUM(BF118:BF130)),  2)</f>
        <v>0</v>
      </c>
      <c r="G34" s="31"/>
      <c r="H34" s="31"/>
      <c r="I34" s="127">
        <v>0.15</v>
      </c>
      <c r="J34" s="126">
        <f>ROUND(((SUM(BF118:BF130))*I34),  2)</f>
        <v>0</v>
      </c>
      <c r="K34" s="31"/>
      <c r="L34" s="48"/>
      <c r="S34" s="31"/>
      <c r="T34" s="31"/>
      <c r="U34" s="31"/>
      <c r="V34" s="31"/>
      <c r="W34" s="31"/>
      <c r="X34" s="31"/>
      <c r="Y34" s="31"/>
      <c r="Z34" s="31"/>
      <c r="AA34" s="31"/>
      <c r="AB34" s="31"/>
      <c r="AC34" s="31"/>
      <c r="AD34" s="31"/>
      <c r="AE34" s="31"/>
    </row>
    <row r="35" spans="1:31" s="2" customFormat="1" ht="14.45" hidden="1" customHeight="1">
      <c r="A35" s="31"/>
      <c r="B35" s="36"/>
      <c r="C35" s="31"/>
      <c r="D35" s="31"/>
      <c r="E35" s="116" t="s">
        <v>40</v>
      </c>
      <c r="F35" s="126">
        <f>ROUND((SUM(BG118:BG130)),  2)</f>
        <v>0</v>
      </c>
      <c r="G35" s="31"/>
      <c r="H35" s="31"/>
      <c r="I35" s="127">
        <v>0.21</v>
      </c>
      <c r="J35" s="126">
        <f>0</f>
        <v>0</v>
      </c>
      <c r="K35" s="31"/>
      <c r="L35" s="48"/>
      <c r="S35" s="31"/>
      <c r="T35" s="31"/>
      <c r="U35" s="31"/>
      <c r="V35" s="31"/>
      <c r="W35" s="31"/>
      <c r="X35" s="31"/>
      <c r="Y35" s="31"/>
      <c r="Z35" s="31"/>
      <c r="AA35" s="31"/>
      <c r="AB35" s="31"/>
      <c r="AC35" s="31"/>
      <c r="AD35" s="31"/>
      <c r="AE35" s="31"/>
    </row>
    <row r="36" spans="1:31" s="2" customFormat="1" ht="14.45" hidden="1" customHeight="1">
      <c r="A36" s="31"/>
      <c r="B36" s="36"/>
      <c r="C36" s="31"/>
      <c r="D36" s="31"/>
      <c r="E36" s="116" t="s">
        <v>41</v>
      </c>
      <c r="F36" s="126">
        <f>ROUND((SUM(BH118:BH130)),  2)</f>
        <v>0</v>
      </c>
      <c r="G36" s="31"/>
      <c r="H36" s="31"/>
      <c r="I36" s="127">
        <v>0.15</v>
      </c>
      <c r="J36" s="126">
        <f>0</f>
        <v>0</v>
      </c>
      <c r="K36" s="31"/>
      <c r="L36" s="48"/>
      <c r="S36" s="31"/>
      <c r="T36" s="31"/>
      <c r="U36" s="31"/>
      <c r="V36" s="31"/>
      <c r="W36" s="31"/>
      <c r="X36" s="31"/>
      <c r="Y36" s="31"/>
      <c r="Z36" s="31"/>
      <c r="AA36" s="31"/>
      <c r="AB36" s="31"/>
      <c r="AC36" s="31"/>
      <c r="AD36" s="31"/>
      <c r="AE36" s="31"/>
    </row>
    <row r="37" spans="1:31" s="2" customFormat="1" ht="14.45" hidden="1" customHeight="1">
      <c r="A37" s="31"/>
      <c r="B37" s="36"/>
      <c r="C37" s="31"/>
      <c r="D37" s="31"/>
      <c r="E37" s="116" t="s">
        <v>42</v>
      </c>
      <c r="F37" s="126">
        <f>ROUND((SUM(BI118:BI130)),  2)</f>
        <v>0</v>
      </c>
      <c r="G37" s="31"/>
      <c r="H37" s="31"/>
      <c r="I37" s="127">
        <v>0</v>
      </c>
      <c r="J37" s="126">
        <f>0</f>
        <v>0</v>
      </c>
      <c r="K37" s="31"/>
      <c r="L37" s="48"/>
      <c r="S37" s="31"/>
      <c r="T37" s="31"/>
      <c r="U37" s="31"/>
      <c r="V37" s="31"/>
      <c r="W37" s="31"/>
      <c r="X37" s="31"/>
      <c r="Y37" s="31"/>
      <c r="Z37" s="31"/>
      <c r="AA37" s="31"/>
      <c r="AB37" s="31"/>
      <c r="AC37" s="31"/>
      <c r="AD37" s="31"/>
      <c r="AE37" s="31"/>
    </row>
    <row r="38" spans="1:31" s="2" customFormat="1" ht="6.95" customHeight="1">
      <c r="A38" s="31"/>
      <c r="B38" s="36"/>
      <c r="C38" s="31"/>
      <c r="D38" s="31"/>
      <c r="E38" s="31"/>
      <c r="F38" s="31"/>
      <c r="G38" s="31"/>
      <c r="H38" s="31"/>
      <c r="I38" s="31"/>
      <c r="J38" s="31"/>
      <c r="K38" s="31"/>
      <c r="L38" s="48"/>
      <c r="S38" s="31"/>
      <c r="T38" s="31"/>
      <c r="U38" s="31"/>
      <c r="V38" s="31"/>
      <c r="W38" s="31"/>
      <c r="X38" s="31"/>
      <c r="Y38" s="31"/>
      <c r="Z38" s="31"/>
      <c r="AA38" s="31"/>
      <c r="AB38" s="31"/>
      <c r="AC38" s="31"/>
      <c r="AD38" s="31"/>
      <c r="AE38" s="31"/>
    </row>
    <row r="39" spans="1:31" s="2" customFormat="1" ht="25.35" customHeight="1">
      <c r="A39" s="31"/>
      <c r="B39" s="36"/>
      <c r="C39" s="128"/>
      <c r="D39" s="129" t="s">
        <v>43</v>
      </c>
      <c r="E39" s="130"/>
      <c r="F39" s="130"/>
      <c r="G39" s="131" t="s">
        <v>44</v>
      </c>
      <c r="H39" s="132" t="s">
        <v>45</v>
      </c>
      <c r="I39" s="130"/>
      <c r="J39" s="133">
        <f>SUM(J30:J37)</f>
        <v>0</v>
      </c>
      <c r="K39" s="134"/>
      <c r="L39" s="48"/>
      <c r="S39" s="31"/>
      <c r="T39" s="31"/>
      <c r="U39" s="31"/>
      <c r="V39" s="31"/>
      <c r="W39" s="31"/>
      <c r="X39" s="31"/>
      <c r="Y39" s="31"/>
      <c r="Z39" s="31"/>
      <c r="AA39" s="31"/>
      <c r="AB39" s="31"/>
      <c r="AC39" s="31"/>
      <c r="AD39" s="31"/>
      <c r="AE39" s="31"/>
    </row>
    <row r="40" spans="1:31" s="2" customFormat="1" ht="14.45" customHeight="1">
      <c r="A40" s="31"/>
      <c r="B40" s="36"/>
      <c r="C40" s="31"/>
      <c r="D40" s="31"/>
      <c r="E40" s="31"/>
      <c r="F40" s="31"/>
      <c r="G40" s="31"/>
      <c r="H40" s="31"/>
      <c r="I40" s="31"/>
      <c r="J40" s="31"/>
      <c r="K40" s="31"/>
      <c r="L40" s="48"/>
      <c r="S40" s="31"/>
      <c r="T40" s="31"/>
      <c r="U40" s="31"/>
      <c r="V40" s="31"/>
      <c r="W40" s="31"/>
      <c r="X40" s="31"/>
      <c r="Y40" s="31"/>
      <c r="Z40" s="31"/>
      <c r="AA40" s="31"/>
      <c r="AB40" s="31"/>
      <c r="AC40" s="31"/>
      <c r="AD40" s="31"/>
      <c r="AE40" s="31"/>
    </row>
    <row r="41" spans="1:31" s="1" customFormat="1" ht="14.45" customHeight="1">
      <c r="B41" s="17"/>
      <c r="L41" s="17"/>
    </row>
    <row r="42" spans="1:31" s="1" customFormat="1" ht="14.45" customHeight="1">
      <c r="B42" s="17"/>
      <c r="L42" s="17"/>
    </row>
    <row r="43" spans="1:31" s="1" customFormat="1" ht="14.45" customHeight="1">
      <c r="B43" s="17"/>
      <c r="L43" s="17"/>
    </row>
    <row r="44" spans="1:31" s="1" customFormat="1" ht="14.45" customHeight="1">
      <c r="B44" s="17"/>
      <c r="L44" s="17"/>
    </row>
    <row r="45" spans="1:31" s="1" customFormat="1" ht="14.45" customHeight="1">
      <c r="B45" s="17"/>
      <c r="L45" s="17"/>
    </row>
    <row r="46" spans="1:31" s="1" customFormat="1" ht="14.45" customHeight="1">
      <c r="B46" s="17"/>
      <c r="L46" s="17"/>
    </row>
    <row r="47" spans="1:31" s="1" customFormat="1" ht="14.45" customHeight="1">
      <c r="B47" s="17"/>
      <c r="L47" s="17"/>
    </row>
    <row r="48" spans="1:31" s="1" customFormat="1" ht="14.45" customHeight="1">
      <c r="B48" s="17"/>
      <c r="L48" s="17"/>
    </row>
    <row r="49" spans="1:31" s="1" customFormat="1" ht="14.45" customHeight="1">
      <c r="B49" s="17"/>
      <c r="L49" s="17"/>
    </row>
    <row r="50" spans="1:31" s="2" customFormat="1" ht="14.45" customHeight="1">
      <c r="B50" s="48"/>
      <c r="D50" s="135" t="s">
        <v>46</v>
      </c>
      <c r="E50" s="136"/>
      <c r="F50" s="136"/>
      <c r="G50" s="135" t="s">
        <v>47</v>
      </c>
      <c r="H50" s="136"/>
      <c r="I50" s="136"/>
      <c r="J50" s="136"/>
      <c r="K50" s="136"/>
      <c r="L50" s="48"/>
    </row>
    <row r="51" spans="1:31" ht="11.25">
      <c r="B51" s="17"/>
      <c r="L51" s="17"/>
    </row>
    <row r="52" spans="1:31" ht="11.25">
      <c r="B52" s="17"/>
      <c r="L52" s="17"/>
    </row>
    <row r="53" spans="1:31" ht="11.25">
      <c r="B53" s="17"/>
      <c r="L53" s="17"/>
    </row>
    <row r="54" spans="1:31" ht="11.25">
      <c r="B54" s="17"/>
      <c r="L54" s="17"/>
    </row>
    <row r="55" spans="1:31" ht="11.25">
      <c r="B55" s="17"/>
      <c r="L55" s="17"/>
    </row>
    <row r="56" spans="1:31" ht="11.25">
      <c r="B56" s="17"/>
      <c r="L56" s="17"/>
    </row>
    <row r="57" spans="1:31" ht="11.25">
      <c r="B57" s="17"/>
      <c r="L57" s="17"/>
    </row>
    <row r="58" spans="1:31" ht="11.25">
      <c r="B58" s="17"/>
      <c r="L58" s="17"/>
    </row>
    <row r="59" spans="1:31" ht="11.25">
      <c r="B59" s="17"/>
      <c r="L59" s="17"/>
    </row>
    <row r="60" spans="1:31" ht="11.25">
      <c r="B60" s="17"/>
      <c r="L60" s="17"/>
    </row>
    <row r="61" spans="1:31" s="2" customFormat="1">
      <c r="A61" s="31"/>
      <c r="B61" s="36"/>
      <c r="C61" s="31"/>
      <c r="D61" s="137" t="s">
        <v>48</v>
      </c>
      <c r="E61" s="138"/>
      <c r="F61" s="139" t="s">
        <v>49</v>
      </c>
      <c r="G61" s="137" t="s">
        <v>48</v>
      </c>
      <c r="H61" s="138"/>
      <c r="I61" s="138"/>
      <c r="J61" s="140" t="s">
        <v>49</v>
      </c>
      <c r="K61" s="138"/>
      <c r="L61" s="48"/>
      <c r="S61" s="31"/>
      <c r="T61" s="31"/>
      <c r="U61" s="31"/>
      <c r="V61" s="31"/>
      <c r="W61" s="31"/>
      <c r="X61" s="31"/>
      <c r="Y61" s="31"/>
      <c r="Z61" s="31"/>
      <c r="AA61" s="31"/>
      <c r="AB61" s="31"/>
      <c r="AC61" s="31"/>
      <c r="AD61" s="31"/>
      <c r="AE61" s="31"/>
    </row>
    <row r="62" spans="1:31" ht="11.25">
      <c r="B62" s="17"/>
      <c r="L62" s="17"/>
    </row>
    <row r="63" spans="1:31" ht="11.25">
      <c r="B63" s="17"/>
      <c r="L63" s="17"/>
    </row>
    <row r="64" spans="1:31" ht="11.25">
      <c r="B64" s="17"/>
      <c r="L64" s="17"/>
    </row>
    <row r="65" spans="1:31" s="2" customFormat="1">
      <c r="A65" s="31"/>
      <c r="B65" s="36"/>
      <c r="C65" s="31"/>
      <c r="D65" s="135" t="s">
        <v>50</v>
      </c>
      <c r="E65" s="141"/>
      <c r="F65" s="141"/>
      <c r="G65" s="135" t="s">
        <v>51</v>
      </c>
      <c r="H65" s="141"/>
      <c r="I65" s="141"/>
      <c r="J65" s="141"/>
      <c r="K65" s="141"/>
      <c r="L65" s="48"/>
      <c r="S65" s="31"/>
      <c r="T65" s="31"/>
      <c r="U65" s="31"/>
      <c r="V65" s="31"/>
      <c r="W65" s="31"/>
      <c r="X65" s="31"/>
      <c r="Y65" s="31"/>
      <c r="Z65" s="31"/>
      <c r="AA65" s="31"/>
      <c r="AB65" s="31"/>
      <c r="AC65" s="31"/>
      <c r="AD65" s="31"/>
      <c r="AE65" s="31"/>
    </row>
    <row r="66" spans="1:31" ht="11.25">
      <c r="B66" s="17"/>
      <c r="L66" s="17"/>
    </row>
    <row r="67" spans="1:31" ht="11.25">
      <c r="B67" s="17"/>
      <c r="L67" s="17"/>
    </row>
    <row r="68" spans="1:31" ht="11.25">
      <c r="B68" s="17"/>
      <c r="L68" s="17"/>
    </row>
    <row r="69" spans="1:31" ht="11.25">
      <c r="B69" s="17"/>
      <c r="L69" s="17"/>
    </row>
    <row r="70" spans="1:31" ht="11.25">
      <c r="B70" s="17"/>
      <c r="L70" s="17"/>
    </row>
    <row r="71" spans="1:31" ht="11.25">
      <c r="B71" s="17"/>
      <c r="L71" s="17"/>
    </row>
    <row r="72" spans="1:31" ht="11.25">
      <c r="B72" s="17"/>
      <c r="L72" s="17"/>
    </row>
    <row r="73" spans="1:31" ht="11.25">
      <c r="B73" s="17"/>
      <c r="L73" s="17"/>
    </row>
    <row r="74" spans="1:31" ht="11.25">
      <c r="B74" s="17"/>
      <c r="L74" s="17"/>
    </row>
    <row r="75" spans="1:31" ht="11.25">
      <c r="B75" s="17"/>
      <c r="L75" s="17"/>
    </row>
    <row r="76" spans="1:31" s="2" customFormat="1">
      <c r="A76" s="31"/>
      <c r="B76" s="36"/>
      <c r="C76" s="31"/>
      <c r="D76" s="137" t="s">
        <v>48</v>
      </c>
      <c r="E76" s="138"/>
      <c r="F76" s="139" t="s">
        <v>49</v>
      </c>
      <c r="G76" s="137" t="s">
        <v>48</v>
      </c>
      <c r="H76" s="138"/>
      <c r="I76" s="138"/>
      <c r="J76" s="140" t="s">
        <v>49</v>
      </c>
      <c r="K76" s="138"/>
      <c r="L76" s="48"/>
      <c r="S76" s="31"/>
      <c r="T76" s="31"/>
      <c r="U76" s="31"/>
      <c r="V76" s="31"/>
      <c r="W76" s="31"/>
      <c r="X76" s="31"/>
      <c r="Y76" s="31"/>
      <c r="Z76" s="31"/>
      <c r="AA76" s="31"/>
      <c r="AB76" s="31"/>
      <c r="AC76" s="31"/>
      <c r="AD76" s="31"/>
      <c r="AE76" s="31"/>
    </row>
    <row r="77" spans="1:31" s="2" customFormat="1" ht="14.45" customHeight="1">
      <c r="A77" s="31"/>
      <c r="B77" s="142"/>
      <c r="C77" s="143"/>
      <c r="D77" s="143"/>
      <c r="E77" s="143"/>
      <c r="F77" s="143"/>
      <c r="G77" s="143"/>
      <c r="H77" s="143"/>
      <c r="I77" s="143"/>
      <c r="J77" s="143"/>
      <c r="K77" s="143"/>
      <c r="L77" s="48"/>
      <c r="S77" s="31"/>
      <c r="T77" s="31"/>
      <c r="U77" s="31"/>
      <c r="V77" s="31"/>
      <c r="W77" s="31"/>
      <c r="X77" s="31"/>
      <c r="Y77" s="31"/>
      <c r="Z77" s="31"/>
      <c r="AA77" s="31"/>
      <c r="AB77" s="31"/>
      <c r="AC77" s="31"/>
      <c r="AD77" s="31"/>
      <c r="AE77" s="31"/>
    </row>
    <row r="81" spans="1:47" s="2" customFormat="1" ht="6.95" customHeight="1">
      <c r="A81" s="31"/>
      <c r="B81" s="144"/>
      <c r="C81" s="145"/>
      <c r="D81" s="145"/>
      <c r="E81" s="145"/>
      <c r="F81" s="145"/>
      <c r="G81" s="145"/>
      <c r="H81" s="145"/>
      <c r="I81" s="145"/>
      <c r="J81" s="145"/>
      <c r="K81" s="145"/>
      <c r="L81" s="48"/>
      <c r="S81" s="31"/>
      <c r="T81" s="31"/>
      <c r="U81" s="31"/>
      <c r="V81" s="31"/>
      <c r="W81" s="31"/>
      <c r="X81" s="31"/>
      <c r="Y81" s="31"/>
      <c r="Z81" s="31"/>
      <c r="AA81" s="31"/>
      <c r="AB81" s="31"/>
      <c r="AC81" s="31"/>
      <c r="AD81" s="31"/>
      <c r="AE81" s="31"/>
    </row>
    <row r="82" spans="1:47" s="2" customFormat="1" ht="24.95" customHeight="1">
      <c r="A82" s="31"/>
      <c r="B82" s="32"/>
      <c r="C82" s="20" t="s">
        <v>160</v>
      </c>
      <c r="D82" s="33"/>
      <c r="E82" s="33"/>
      <c r="F82" s="33"/>
      <c r="G82" s="33"/>
      <c r="H82" s="33"/>
      <c r="I82" s="33"/>
      <c r="J82" s="33"/>
      <c r="K82" s="33"/>
      <c r="L82" s="48"/>
      <c r="S82" s="31"/>
      <c r="T82" s="31"/>
      <c r="U82" s="31"/>
      <c r="V82" s="31"/>
      <c r="W82" s="31"/>
      <c r="X82" s="31"/>
      <c r="Y82" s="31"/>
      <c r="Z82" s="31"/>
      <c r="AA82" s="31"/>
      <c r="AB82" s="31"/>
      <c r="AC82" s="31"/>
      <c r="AD82" s="31"/>
      <c r="AE82" s="31"/>
    </row>
    <row r="83" spans="1:47" s="2" customFormat="1" ht="6.95" customHeight="1">
      <c r="A83" s="31"/>
      <c r="B83" s="32"/>
      <c r="C83" s="33"/>
      <c r="D83" s="33"/>
      <c r="E83" s="33"/>
      <c r="F83" s="33"/>
      <c r="G83" s="33"/>
      <c r="H83" s="33"/>
      <c r="I83" s="33"/>
      <c r="J83" s="33"/>
      <c r="K83" s="33"/>
      <c r="L83" s="48"/>
      <c r="S83" s="31"/>
      <c r="T83" s="31"/>
      <c r="U83" s="31"/>
      <c r="V83" s="31"/>
      <c r="W83" s="31"/>
      <c r="X83" s="31"/>
      <c r="Y83" s="31"/>
      <c r="Z83" s="31"/>
      <c r="AA83" s="31"/>
      <c r="AB83" s="31"/>
      <c r="AC83" s="31"/>
      <c r="AD83" s="31"/>
      <c r="AE83" s="31"/>
    </row>
    <row r="84" spans="1:47" s="2" customFormat="1" ht="12" customHeight="1">
      <c r="A84" s="31"/>
      <c r="B84" s="32"/>
      <c r="C84" s="26" t="s">
        <v>16</v>
      </c>
      <c r="D84" s="33"/>
      <c r="E84" s="33"/>
      <c r="F84" s="33"/>
      <c r="G84" s="33"/>
      <c r="H84" s="33"/>
      <c r="I84" s="33"/>
      <c r="J84" s="33"/>
      <c r="K84" s="33"/>
      <c r="L84" s="48"/>
      <c r="S84" s="31"/>
      <c r="T84" s="31"/>
      <c r="U84" s="31"/>
      <c r="V84" s="31"/>
      <c r="W84" s="31"/>
      <c r="X84" s="31"/>
      <c r="Y84" s="31"/>
      <c r="Z84" s="31"/>
      <c r="AA84" s="31"/>
      <c r="AB84" s="31"/>
      <c r="AC84" s="31"/>
      <c r="AD84" s="31"/>
      <c r="AE84" s="31"/>
    </row>
    <row r="85" spans="1:47" s="2" customFormat="1" ht="16.5" customHeight="1">
      <c r="A85" s="31"/>
      <c r="B85" s="32"/>
      <c r="C85" s="33"/>
      <c r="D85" s="33"/>
      <c r="E85" s="273" t="str">
        <f>E7</f>
        <v>Oprava zabezpečovacího zařízení v ŽST Tlumačov</v>
      </c>
      <c r="F85" s="274"/>
      <c r="G85" s="274"/>
      <c r="H85" s="274"/>
      <c r="I85" s="33"/>
      <c r="J85" s="33"/>
      <c r="K85" s="33"/>
      <c r="L85" s="48"/>
      <c r="S85" s="31"/>
      <c r="T85" s="31"/>
      <c r="U85" s="31"/>
      <c r="V85" s="31"/>
      <c r="W85" s="31"/>
      <c r="X85" s="31"/>
      <c r="Y85" s="31"/>
      <c r="Z85" s="31"/>
      <c r="AA85" s="31"/>
      <c r="AB85" s="31"/>
      <c r="AC85" s="31"/>
      <c r="AD85" s="31"/>
      <c r="AE85" s="31"/>
    </row>
    <row r="86" spans="1:47" s="2" customFormat="1" ht="12" customHeight="1">
      <c r="A86" s="31"/>
      <c r="B86" s="32"/>
      <c r="C86" s="26" t="s">
        <v>156</v>
      </c>
      <c r="D86" s="33"/>
      <c r="E86" s="33"/>
      <c r="F86" s="33"/>
      <c r="G86" s="33"/>
      <c r="H86" s="33"/>
      <c r="I86" s="33"/>
      <c r="J86" s="33"/>
      <c r="K86" s="33"/>
      <c r="L86" s="48"/>
      <c r="S86" s="31"/>
      <c r="T86" s="31"/>
      <c r="U86" s="31"/>
      <c r="V86" s="31"/>
      <c r="W86" s="31"/>
      <c r="X86" s="31"/>
      <c r="Y86" s="31"/>
      <c r="Z86" s="31"/>
      <c r="AA86" s="31"/>
      <c r="AB86" s="31"/>
      <c r="AC86" s="31"/>
      <c r="AD86" s="31"/>
      <c r="AE86" s="31"/>
    </row>
    <row r="87" spans="1:47" s="2" customFormat="1" ht="16.5" customHeight="1">
      <c r="A87" s="31"/>
      <c r="B87" s="32"/>
      <c r="C87" s="33"/>
      <c r="D87" s="33"/>
      <c r="E87" s="221" t="str">
        <f>E9</f>
        <v>PS 12 - VON pro úpravy SEE (PS 04 - SO 11)</v>
      </c>
      <c r="F87" s="275"/>
      <c r="G87" s="275"/>
      <c r="H87" s="275"/>
      <c r="I87" s="33"/>
      <c r="J87" s="33"/>
      <c r="K87" s="33"/>
      <c r="L87" s="48"/>
      <c r="S87" s="31"/>
      <c r="T87" s="31"/>
      <c r="U87" s="31"/>
      <c r="V87" s="31"/>
      <c r="W87" s="31"/>
      <c r="X87" s="31"/>
      <c r="Y87" s="31"/>
      <c r="Z87" s="31"/>
      <c r="AA87" s="31"/>
      <c r="AB87" s="31"/>
      <c r="AC87" s="31"/>
      <c r="AD87" s="31"/>
      <c r="AE87" s="31"/>
    </row>
    <row r="88" spans="1:47" s="2" customFormat="1" ht="6.95" customHeight="1">
      <c r="A88" s="31"/>
      <c r="B88" s="32"/>
      <c r="C88" s="33"/>
      <c r="D88" s="33"/>
      <c r="E88" s="33"/>
      <c r="F88" s="33"/>
      <c r="G88" s="33"/>
      <c r="H88" s="33"/>
      <c r="I88" s="33"/>
      <c r="J88" s="33"/>
      <c r="K88" s="33"/>
      <c r="L88" s="48"/>
      <c r="S88" s="31"/>
      <c r="T88" s="31"/>
      <c r="U88" s="31"/>
      <c r="V88" s="31"/>
      <c r="W88" s="31"/>
      <c r="X88" s="31"/>
      <c r="Y88" s="31"/>
      <c r="Z88" s="31"/>
      <c r="AA88" s="31"/>
      <c r="AB88" s="31"/>
      <c r="AC88" s="31"/>
      <c r="AD88" s="31"/>
      <c r="AE88" s="31"/>
    </row>
    <row r="89" spans="1:47" s="2" customFormat="1" ht="12" customHeight="1">
      <c r="A89" s="31"/>
      <c r="B89" s="32"/>
      <c r="C89" s="26" t="s">
        <v>20</v>
      </c>
      <c r="D89" s="33"/>
      <c r="E89" s="33"/>
      <c r="F89" s="24" t="str">
        <f>F12</f>
        <v>Tlumačov</v>
      </c>
      <c r="G89" s="33"/>
      <c r="H89" s="33"/>
      <c r="I89" s="26" t="s">
        <v>22</v>
      </c>
      <c r="J89" s="63">
        <f>IF(J12="","",J12)</f>
        <v>0</v>
      </c>
      <c r="K89" s="33"/>
      <c r="L89" s="48"/>
      <c r="S89" s="31"/>
      <c r="T89" s="31"/>
      <c r="U89" s="31"/>
      <c r="V89" s="31"/>
      <c r="W89" s="31"/>
      <c r="X89" s="31"/>
      <c r="Y89" s="31"/>
      <c r="Z89" s="31"/>
      <c r="AA89" s="31"/>
      <c r="AB89" s="31"/>
      <c r="AC89" s="31"/>
      <c r="AD89" s="31"/>
      <c r="AE89" s="31"/>
    </row>
    <row r="90" spans="1:47" s="2" customFormat="1" ht="6.95" customHeight="1">
      <c r="A90" s="31"/>
      <c r="B90" s="32"/>
      <c r="C90" s="33"/>
      <c r="D90" s="33"/>
      <c r="E90" s="33"/>
      <c r="F90" s="33"/>
      <c r="G90" s="33"/>
      <c r="H90" s="33"/>
      <c r="I90" s="33"/>
      <c r="J90" s="33"/>
      <c r="K90" s="33"/>
      <c r="L90" s="48"/>
      <c r="S90" s="31"/>
      <c r="T90" s="31"/>
      <c r="U90" s="31"/>
      <c r="V90" s="31"/>
      <c r="W90" s="31"/>
      <c r="X90" s="31"/>
      <c r="Y90" s="31"/>
      <c r="Z90" s="31"/>
      <c r="AA90" s="31"/>
      <c r="AB90" s="31"/>
      <c r="AC90" s="31"/>
      <c r="AD90" s="31"/>
      <c r="AE90" s="31"/>
    </row>
    <row r="91" spans="1:47" s="2" customFormat="1" ht="15.2" customHeight="1">
      <c r="A91" s="31"/>
      <c r="B91" s="32"/>
      <c r="C91" s="26" t="s">
        <v>23</v>
      </c>
      <c r="D91" s="33"/>
      <c r="E91" s="33"/>
      <c r="F91" s="24" t="str">
        <f>E15</f>
        <v xml:space="preserve"> </v>
      </c>
      <c r="G91" s="33"/>
      <c r="H91" s="33"/>
      <c r="I91" s="26" t="s">
        <v>29</v>
      </c>
      <c r="J91" s="29" t="str">
        <f>E21</f>
        <v xml:space="preserve"> </v>
      </c>
      <c r="K91" s="33"/>
      <c r="L91" s="48"/>
      <c r="S91" s="31"/>
      <c r="T91" s="31"/>
      <c r="U91" s="31"/>
      <c r="V91" s="31"/>
      <c r="W91" s="31"/>
      <c r="X91" s="31"/>
      <c r="Y91" s="31"/>
      <c r="Z91" s="31"/>
      <c r="AA91" s="31"/>
      <c r="AB91" s="31"/>
      <c r="AC91" s="31"/>
      <c r="AD91" s="31"/>
      <c r="AE91" s="31"/>
    </row>
    <row r="92" spans="1:47" s="2" customFormat="1" ht="15.2" customHeight="1">
      <c r="A92" s="31"/>
      <c r="B92" s="32"/>
      <c r="C92" s="26" t="s">
        <v>27</v>
      </c>
      <c r="D92" s="33"/>
      <c r="E92" s="33"/>
      <c r="F92" s="24" t="str">
        <f>IF(E18="","",E18)</f>
        <v>Vyplň údaj</v>
      </c>
      <c r="G92" s="33"/>
      <c r="H92" s="33"/>
      <c r="I92" s="26" t="s">
        <v>31</v>
      </c>
      <c r="J92" s="29" t="str">
        <f>E24</f>
        <v xml:space="preserve"> </v>
      </c>
      <c r="K92" s="33"/>
      <c r="L92" s="48"/>
      <c r="S92" s="31"/>
      <c r="T92" s="31"/>
      <c r="U92" s="31"/>
      <c r="V92" s="31"/>
      <c r="W92" s="31"/>
      <c r="X92" s="31"/>
      <c r="Y92" s="31"/>
      <c r="Z92" s="31"/>
      <c r="AA92" s="31"/>
      <c r="AB92" s="31"/>
      <c r="AC92" s="31"/>
      <c r="AD92" s="31"/>
      <c r="AE92" s="31"/>
    </row>
    <row r="93" spans="1:47" s="2" customFormat="1" ht="10.35" customHeight="1">
      <c r="A93" s="31"/>
      <c r="B93" s="32"/>
      <c r="C93" s="33"/>
      <c r="D93" s="33"/>
      <c r="E93" s="33"/>
      <c r="F93" s="33"/>
      <c r="G93" s="33"/>
      <c r="H93" s="33"/>
      <c r="I93" s="33"/>
      <c r="J93" s="33"/>
      <c r="K93" s="33"/>
      <c r="L93" s="48"/>
      <c r="S93" s="31"/>
      <c r="T93" s="31"/>
      <c r="U93" s="31"/>
      <c r="V93" s="31"/>
      <c r="W93" s="31"/>
      <c r="X93" s="31"/>
      <c r="Y93" s="31"/>
      <c r="Z93" s="31"/>
      <c r="AA93" s="31"/>
      <c r="AB93" s="31"/>
      <c r="AC93" s="31"/>
      <c r="AD93" s="31"/>
      <c r="AE93" s="31"/>
    </row>
    <row r="94" spans="1:47" s="2" customFormat="1" ht="29.25" customHeight="1">
      <c r="A94" s="31"/>
      <c r="B94" s="32"/>
      <c r="C94" s="146" t="s">
        <v>161</v>
      </c>
      <c r="D94" s="147"/>
      <c r="E94" s="147"/>
      <c r="F94" s="147"/>
      <c r="G94" s="147"/>
      <c r="H94" s="147"/>
      <c r="I94" s="147"/>
      <c r="J94" s="148" t="s">
        <v>162</v>
      </c>
      <c r="K94" s="147"/>
      <c r="L94" s="48"/>
      <c r="S94" s="31"/>
      <c r="T94" s="31"/>
      <c r="U94" s="31"/>
      <c r="V94" s="31"/>
      <c r="W94" s="31"/>
      <c r="X94" s="31"/>
      <c r="Y94" s="31"/>
      <c r="Z94" s="31"/>
      <c r="AA94" s="31"/>
      <c r="AB94" s="31"/>
      <c r="AC94" s="31"/>
      <c r="AD94" s="31"/>
      <c r="AE94" s="31"/>
    </row>
    <row r="95" spans="1:47" s="2" customFormat="1" ht="10.35" customHeight="1">
      <c r="A95" s="31"/>
      <c r="B95" s="32"/>
      <c r="C95" s="33"/>
      <c r="D95" s="33"/>
      <c r="E95" s="33"/>
      <c r="F95" s="33"/>
      <c r="G95" s="33"/>
      <c r="H95" s="33"/>
      <c r="I95" s="33"/>
      <c r="J95" s="33"/>
      <c r="K95" s="33"/>
      <c r="L95" s="48"/>
      <c r="S95" s="31"/>
      <c r="T95" s="31"/>
      <c r="U95" s="31"/>
      <c r="V95" s="31"/>
      <c r="W95" s="31"/>
      <c r="X95" s="31"/>
      <c r="Y95" s="31"/>
      <c r="Z95" s="31"/>
      <c r="AA95" s="31"/>
      <c r="AB95" s="31"/>
      <c r="AC95" s="31"/>
      <c r="AD95" s="31"/>
      <c r="AE95" s="31"/>
    </row>
    <row r="96" spans="1:47" s="2" customFormat="1" ht="22.9" customHeight="1">
      <c r="A96" s="31"/>
      <c r="B96" s="32"/>
      <c r="C96" s="149" t="s">
        <v>163</v>
      </c>
      <c r="D96" s="33"/>
      <c r="E96" s="33"/>
      <c r="F96" s="33"/>
      <c r="G96" s="33"/>
      <c r="H96" s="33"/>
      <c r="I96" s="33"/>
      <c r="J96" s="81">
        <f>J118</f>
        <v>0</v>
      </c>
      <c r="K96" s="33"/>
      <c r="L96" s="48"/>
      <c r="S96" s="31"/>
      <c r="T96" s="31"/>
      <c r="U96" s="31"/>
      <c r="V96" s="31"/>
      <c r="W96" s="31"/>
      <c r="X96" s="31"/>
      <c r="Y96" s="31"/>
      <c r="Z96" s="31"/>
      <c r="AA96" s="31"/>
      <c r="AB96" s="31"/>
      <c r="AC96" s="31"/>
      <c r="AD96" s="31"/>
      <c r="AE96" s="31"/>
      <c r="AU96" s="14" t="s">
        <v>164</v>
      </c>
    </row>
    <row r="97" spans="1:31" s="9" customFormat="1" ht="24.95" customHeight="1">
      <c r="B97" s="150"/>
      <c r="C97" s="151"/>
      <c r="D97" s="152" t="s">
        <v>882</v>
      </c>
      <c r="E97" s="153"/>
      <c r="F97" s="153"/>
      <c r="G97" s="153"/>
      <c r="H97" s="153"/>
      <c r="I97" s="153"/>
      <c r="J97" s="154">
        <f>J119</f>
        <v>0</v>
      </c>
      <c r="K97" s="151"/>
      <c r="L97" s="155"/>
    </row>
    <row r="98" spans="1:31" s="12" customFormat="1" ht="19.899999999999999" customHeight="1">
      <c r="B98" s="213"/>
      <c r="C98" s="101"/>
      <c r="D98" s="214" t="s">
        <v>2021</v>
      </c>
      <c r="E98" s="215"/>
      <c r="F98" s="215"/>
      <c r="G98" s="215"/>
      <c r="H98" s="215"/>
      <c r="I98" s="215"/>
      <c r="J98" s="216">
        <f>J128</f>
        <v>0</v>
      </c>
      <c r="K98" s="101"/>
      <c r="L98" s="217"/>
    </row>
    <row r="99" spans="1:31" s="2" customFormat="1" ht="21.75" customHeight="1">
      <c r="A99" s="31"/>
      <c r="B99" s="32"/>
      <c r="C99" s="33"/>
      <c r="D99" s="33"/>
      <c r="E99" s="33"/>
      <c r="F99" s="33"/>
      <c r="G99" s="33"/>
      <c r="H99" s="33"/>
      <c r="I99" s="33"/>
      <c r="J99" s="33"/>
      <c r="K99" s="33"/>
      <c r="L99" s="48"/>
      <c r="S99" s="31"/>
      <c r="T99" s="31"/>
      <c r="U99" s="31"/>
      <c r="V99" s="31"/>
      <c r="W99" s="31"/>
      <c r="X99" s="31"/>
      <c r="Y99" s="31"/>
      <c r="Z99" s="31"/>
      <c r="AA99" s="31"/>
      <c r="AB99" s="31"/>
      <c r="AC99" s="31"/>
      <c r="AD99" s="31"/>
      <c r="AE99" s="31"/>
    </row>
    <row r="100" spans="1:31" s="2" customFormat="1" ht="6.95" customHeight="1">
      <c r="A100" s="31"/>
      <c r="B100" s="51"/>
      <c r="C100" s="52"/>
      <c r="D100" s="52"/>
      <c r="E100" s="52"/>
      <c r="F100" s="52"/>
      <c r="G100" s="52"/>
      <c r="H100" s="52"/>
      <c r="I100" s="52"/>
      <c r="J100" s="52"/>
      <c r="K100" s="52"/>
      <c r="L100" s="48"/>
      <c r="S100" s="31"/>
      <c r="T100" s="31"/>
      <c r="U100" s="31"/>
      <c r="V100" s="31"/>
      <c r="W100" s="31"/>
      <c r="X100" s="31"/>
      <c r="Y100" s="31"/>
      <c r="Z100" s="31"/>
      <c r="AA100" s="31"/>
      <c r="AB100" s="31"/>
      <c r="AC100" s="31"/>
      <c r="AD100" s="31"/>
      <c r="AE100" s="31"/>
    </row>
    <row r="104" spans="1:31" s="2" customFormat="1" ht="6.95" customHeight="1">
      <c r="A104" s="31"/>
      <c r="B104" s="53"/>
      <c r="C104" s="54"/>
      <c r="D104" s="54"/>
      <c r="E104" s="54"/>
      <c r="F104" s="54"/>
      <c r="G104" s="54"/>
      <c r="H104" s="54"/>
      <c r="I104" s="54"/>
      <c r="J104" s="54"/>
      <c r="K104" s="54"/>
      <c r="L104" s="48"/>
      <c r="S104" s="31"/>
      <c r="T104" s="31"/>
      <c r="U104" s="31"/>
      <c r="V104" s="31"/>
      <c r="W104" s="31"/>
      <c r="X104" s="31"/>
      <c r="Y104" s="31"/>
      <c r="Z104" s="31"/>
      <c r="AA104" s="31"/>
      <c r="AB104" s="31"/>
      <c r="AC104" s="31"/>
      <c r="AD104" s="31"/>
      <c r="AE104" s="31"/>
    </row>
    <row r="105" spans="1:31" s="2" customFormat="1" ht="24.95" customHeight="1">
      <c r="A105" s="31"/>
      <c r="B105" s="32"/>
      <c r="C105" s="20" t="s">
        <v>166</v>
      </c>
      <c r="D105" s="33"/>
      <c r="E105" s="33"/>
      <c r="F105" s="33"/>
      <c r="G105" s="33"/>
      <c r="H105" s="33"/>
      <c r="I105" s="33"/>
      <c r="J105" s="33"/>
      <c r="K105" s="33"/>
      <c r="L105" s="48"/>
      <c r="S105" s="31"/>
      <c r="T105" s="31"/>
      <c r="U105" s="31"/>
      <c r="V105" s="31"/>
      <c r="W105" s="31"/>
      <c r="X105" s="31"/>
      <c r="Y105" s="31"/>
      <c r="Z105" s="31"/>
      <c r="AA105" s="31"/>
      <c r="AB105" s="31"/>
      <c r="AC105" s="31"/>
      <c r="AD105" s="31"/>
      <c r="AE105" s="31"/>
    </row>
    <row r="106" spans="1:31" s="2" customFormat="1" ht="6.95" customHeight="1">
      <c r="A106" s="31"/>
      <c r="B106" s="32"/>
      <c r="C106" s="33"/>
      <c r="D106" s="33"/>
      <c r="E106" s="33"/>
      <c r="F106" s="33"/>
      <c r="G106" s="33"/>
      <c r="H106" s="33"/>
      <c r="I106" s="33"/>
      <c r="J106" s="33"/>
      <c r="K106" s="33"/>
      <c r="L106" s="48"/>
      <c r="S106" s="31"/>
      <c r="T106" s="31"/>
      <c r="U106" s="31"/>
      <c r="V106" s="31"/>
      <c r="W106" s="31"/>
      <c r="X106" s="31"/>
      <c r="Y106" s="31"/>
      <c r="Z106" s="31"/>
      <c r="AA106" s="31"/>
      <c r="AB106" s="31"/>
      <c r="AC106" s="31"/>
      <c r="AD106" s="31"/>
      <c r="AE106" s="31"/>
    </row>
    <row r="107" spans="1:31" s="2" customFormat="1" ht="12" customHeight="1">
      <c r="A107" s="31"/>
      <c r="B107" s="32"/>
      <c r="C107" s="26" t="s">
        <v>16</v>
      </c>
      <c r="D107" s="33"/>
      <c r="E107" s="33"/>
      <c r="F107" s="33"/>
      <c r="G107" s="33"/>
      <c r="H107" s="33"/>
      <c r="I107" s="33"/>
      <c r="J107" s="33"/>
      <c r="K107" s="33"/>
      <c r="L107" s="48"/>
      <c r="S107" s="31"/>
      <c r="T107" s="31"/>
      <c r="U107" s="31"/>
      <c r="V107" s="31"/>
      <c r="W107" s="31"/>
      <c r="X107" s="31"/>
      <c r="Y107" s="31"/>
      <c r="Z107" s="31"/>
      <c r="AA107" s="31"/>
      <c r="AB107" s="31"/>
      <c r="AC107" s="31"/>
      <c r="AD107" s="31"/>
      <c r="AE107" s="31"/>
    </row>
    <row r="108" spans="1:31" s="2" customFormat="1" ht="16.5" customHeight="1">
      <c r="A108" s="31"/>
      <c r="B108" s="32"/>
      <c r="C108" s="33"/>
      <c r="D108" s="33"/>
      <c r="E108" s="273" t="str">
        <f>E7</f>
        <v>Oprava zabezpečovacího zařízení v ŽST Tlumačov</v>
      </c>
      <c r="F108" s="274"/>
      <c r="G108" s="274"/>
      <c r="H108" s="274"/>
      <c r="I108" s="33"/>
      <c r="J108" s="33"/>
      <c r="K108" s="33"/>
      <c r="L108" s="48"/>
      <c r="S108" s="31"/>
      <c r="T108" s="31"/>
      <c r="U108" s="31"/>
      <c r="V108" s="31"/>
      <c r="W108" s="31"/>
      <c r="X108" s="31"/>
      <c r="Y108" s="31"/>
      <c r="Z108" s="31"/>
      <c r="AA108" s="31"/>
      <c r="AB108" s="31"/>
      <c r="AC108" s="31"/>
      <c r="AD108" s="31"/>
      <c r="AE108" s="31"/>
    </row>
    <row r="109" spans="1:31" s="2" customFormat="1" ht="12" customHeight="1">
      <c r="A109" s="31"/>
      <c r="B109" s="32"/>
      <c r="C109" s="26" t="s">
        <v>156</v>
      </c>
      <c r="D109" s="33"/>
      <c r="E109" s="33"/>
      <c r="F109" s="33"/>
      <c r="G109" s="33"/>
      <c r="H109" s="33"/>
      <c r="I109" s="33"/>
      <c r="J109" s="33"/>
      <c r="K109" s="33"/>
      <c r="L109" s="48"/>
      <c r="S109" s="31"/>
      <c r="T109" s="31"/>
      <c r="U109" s="31"/>
      <c r="V109" s="31"/>
      <c r="W109" s="31"/>
      <c r="X109" s="31"/>
      <c r="Y109" s="31"/>
      <c r="Z109" s="31"/>
      <c r="AA109" s="31"/>
      <c r="AB109" s="31"/>
      <c r="AC109" s="31"/>
      <c r="AD109" s="31"/>
      <c r="AE109" s="31"/>
    </row>
    <row r="110" spans="1:31" s="2" customFormat="1" ht="16.5" customHeight="1">
      <c r="A110" s="31"/>
      <c r="B110" s="32"/>
      <c r="C110" s="33"/>
      <c r="D110" s="33"/>
      <c r="E110" s="221" t="str">
        <f>E9</f>
        <v>PS 12 - VON pro úpravy SEE (PS 04 - SO 11)</v>
      </c>
      <c r="F110" s="275"/>
      <c r="G110" s="275"/>
      <c r="H110" s="275"/>
      <c r="I110" s="33"/>
      <c r="J110" s="33"/>
      <c r="K110" s="33"/>
      <c r="L110" s="48"/>
      <c r="S110" s="31"/>
      <c r="T110" s="31"/>
      <c r="U110" s="31"/>
      <c r="V110" s="31"/>
      <c r="W110" s="31"/>
      <c r="X110" s="31"/>
      <c r="Y110" s="31"/>
      <c r="Z110" s="31"/>
      <c r="AA110" s="31"/>
      <c r="AB110" s="31"/>
      <c r="AC110" s="31"/>
      <c r="AD110" s="31"/>
      <c r="AE110" s="31"/>
    </row>
    <row r="111" spans="1:31" s="2" customFormat="1" ht="6.95" customHeight="1">
      <c r="A111" s="31"/>
      <c r="B111" s="32"/>
      <c r="C111" s="33"/>
      <c r="D111" s="33"/>
      <c r="E111" s="33"/>
      <c r="F111" s="33"/>
      <c r="G111" s="33"/>
      <c r="H111" s="33"/>
      <c r="I111" s="33"/>
      <c r="J111" s="33"/>
      <c r="K111" s="33"/>
      <c r="L111" s="48"/>
      <c r="S111" s="31"/>
      <c r="T111" s="31"/>
      <c r="U111" s="31"/>
      <c r="V111" s="31"/>
      <c r="W111" s="31"/>
      <c r="X111" s="31"/>
      <c r="Y111" s="31"/>
      <c r="Z111" s="31"/>
      <c r="AA111" s="31"/>
      <c r="AB111" s="31"/>
      <c r="AC111" s="31"/>
      <c r="AD111" s="31"/>
      <c r="AE111" s="31"/>
    </row>
    <row r="112" spans="1:31" s="2" customFormat="1" ht="12" customHeight="1">
      <c r="A112" s="31"/>
      <c r="B112" s="32"/>
      <c r="C112" s="26" t="s">
        <v>20</v>
      </c>
      <c r="D112" s="33"/>
      <c r="E112" s="33"/>
      <c r="F112" s="24" t="str">
        <f>F12</f>
        <v>Tlumačov</v>
      </c>
      <c r="G112" s="33"/>
      <c r="H112" s="33"/>
      <c r="I112" s="26" t="s">
        <v>22</v>
      </c>
      <c r="J112" s="63">
        <f>IF(J12="","",J12)</f>
        <v>0</v>
      </c>
      <c r="K112" s="33"/>
      <c r="L112" s="48"/>
      <c r="S112" s="31"/>
      <c r="T112" s="31"/>
      <c r="U112" s="31"/>
      <c r="V112" s="31"/>
      <c r="W112" s="31"/>
      <c r="X112" s="31"/>
      <c r="Y112" s="31"/>
      <c r="Z112" s="31"/>
      <c r="AA112" s="31"/>
      <c r="AB112" s="31"/>
      <c r="AC112" s="31"/>
      <c r="AD112" s="31"/>
      <c r="AE112" s="31"/>
    </row>
    <row r="113" spans="1:65" s="2" customFormat="1" ht="6.95" customHeight="1">
      <c r="A113" s="31"/>
      <c r="B113" s="32"/>
      <c r="C113" s="33"/>
      <c r="D113" s="33"/>
      <c r="E113" s="33"/>
      <c r="F113" s="33"/>
      <c r="G113" s="33"/>
      <c r="H113" s="33"/>
      <c r="I113" s="33"/>
      <c r="J113" s="33"/>
      <c r="K113" s="33"/>
      <c r="L113" s="48"/>
      <c r="S113" s="31"/>
      <c r="T113" s="31"/>
      <c r="U113" s="31"/>
      <c r="V113" s="31"/>
      <c r="W113" s="31"/>
      <c r="X113" s="31"/>
      <c r="Y113" s="31"/>
      <c r="Z113" s="31"/>
      <c r="AA113" s="31"/>
      <c r="AB113" s="31"/>
      <c r="AC113" s="31"/>
      <c r="AD113" s="31"/>
      <c r="AE113" s="31"/>
    </row>
    <row r="114" spans="1:65" s="2" customFormat="1" ht="15.2" customHeight="1">
      <c r="A114" s="31"/>
      <c r="B114" s="32"/>
      <c r="C114" s="26" t="s">
        <v>23</v>
      </c>
      <c r="D114" s="33"/>
      <c r="E114" s="33"/>
      <c r="F114" s="24" t="str">
        <f>E15</f>
        <v xml:space="preserve"> </v>
      </c>
      <c r="G114" s="33"/>
      <c r="H114" s="33"/>
      <c r="I114" s="26" t="s">
        <v>29</v>
      </c>
      <c r="J114" s="29" t="str">
        <f>E21</f>
        <v xml:space="preserve"> </v>
      </c>
      <c r="K114" s="33"/>
      <c r="L114" s="48"/>
      <c r="S114" s="31"/>
      <c r="T114" s="31"/>
      <c r="U114" s="31"/>
      <c r="V114" s="31"/>
      <c r="W114" s="31"/>
      <c r="X114" s="31"/>
      <c r="Y114" s="31"/>
      <c r="Z114" s="31"/>
      <c r="AA114" s="31"/>
      <c r="AB114" s="31"/>
      <c r="AC114" s="31"/>
      <c r="AD114" s="31"/>
      <c r="AE114" s="31"/>
    </row>
    <row r="115" spans="1:65" s="2" customFormat="1" ht="15.2" customHeight="1">
      <c r="A115" s="31"/>
      <c r="B115" s="32"/>
      <c r="C115" s="26" t="s">
        <v>27</v>
      </c>
      <c r="D115" s="33"/>
      <c r="E115" s="33"/>
      <c r="F115" s="24" t="str">
        <f>IF(E18="","",E18)</f>
        <v>Vyplň údaj</v>
      </c>
      <c r="G115" s="33"/>
      <c r="H115" s="33"/>
      <c r="I115" s="26" t="s">
        <v>31</v>
      </c>
      <c r="J115" s="29" t="str">
        <f>E24</f>
        <v xml:space="preserve"> </v>
      </c>
      <c r="K115" s="33"/>
      <c r="L115" s="48"/>
      <c r="S115" s="31"/>
      <c r="T115" s="31"/>
      <c r="U115" s="31"/>
      <c r="V115" s="31"/>
      <c r="W115" s="31"/>
      <c r="X115" s="31"/>
      <c r="Y115" s="31"/>
      <c r="Z115" s="31"/>
      <c r="AA115" s="31"/>
      <c r="AB115" s="31"/>
      <c r="AC115" s="31"/>
      <c r="AD115" s="31"/>
      <c r="AE115" s="31"/>
    </row>
    <row r="116" spans="1:65" s="2" customFormat="1" ht="10.35" customHeight="1">
      <c r="A116" s="31"/>
      <c r="B116" s="32"/>
      <c r="C116" s="33"/>
      <c r="D116" s="33"/>
      <c r="E116" s="33"/>
      <c r="F116" s="33"/>
      <c r="G116" s="33"/>
      <c r="H116" s="33"/>
      <c r="I116" s="33"/>
      <c r="J116" s="33"/>
      <c r="K116" s="33"/>
      <c r="L116" s="48"/>
      <c r="S116" s="31"/>
      <c r="T116" s="31"/>
      <c r="U116" s="31"/>
      <c r="V116" s="31"/>
      <c r="W116" s="31"/>
      <c r="X116" s="31"/>
      <c r="Y116" s="31"/>
      <c r="Z116" s="31"/>
      <c r="AA116" s="31"/>
      <c r="AB116" s="31"/>
      <c r="AC116" s="31"/>
      <c r="AD116" s="31"/>
      <c r="AE116" s="31"/>
    </row>
    <row r="117" spans="1:65" s="10" customFormat="1" ht="29.25" customHeight="1">
      <c r="A117" s="156"/>
      <c r="B117" s="157"/>
      <c r="C117" s="158" t="s">
        <v>167</v>
      </c>
      <c r="D117" s="159" t="s">
        <v>58</v>
      </c>
      <c r="E117" s="159" t="s">
        <v>54</v>
      </c>
      <c r="F117" s="159" t="s">
        <v>55</v>
      </c>
      <c r="G117" s="159" t="s">
        <v>168</v>
      </c>
      <c r="H117" s="159" t="s">
        <v>169</v>
      </c>
      <c r="I117" s="159" t="s">
        <v>170</v>
      </c>
      <c r="J117" s="159" t="s">
        <v>162</v>
      </c>
      <c r="K117" s="160" t="s">
        <v>171</v>
      </c>
      <c r="L117" s="161"/>
      <c r="M117" s="72" t="s">
        <v>1</v>
      </c>
      <c r="N117" s="73" t="s">
        <v>37</v>
      </c>
      <c r="O117" s="73" t="s">
        <v>172</v>
      </c>
      <c r="P117" s="73" t="s">
        <v>173</v>
      </c>
      <c r="Q117" s="73" t="s">
        <v>174</v>
      </c>
      <c r="R117" s="73" t="s">
        <v>175</v>
      </c>
      <c r="S117" s="73" t="s">
        <v>176</v>
      </c>
      <c r="T117" s="74" t="s">
        <v>177</v>
      </c>
      <c r="U117" s="156"/>
      <c r="V117" s="156"/>
      <c r="W117" s="156"/>
      <c r="X117" s="156"/>
      <c r="Y117" s="156"/>
      <c r="Z117" s="156"/>
      <c r="AA117" s="156"/>
      <c r="AB117" s="156"/>
      <c r="AC117" s="156"/>
      <c r="AD117" s="156"/>
      <c r="AE117" s="156"/>
    </row>
    <row r="118" spans="1:65" s="2" customFormat="1" ht="22.9" customHeight="1">
      <c r="A118" s="31"/>
      <c r="B118" s="32"/>
      <c r="C118" s="79" t="s">
        <v>178</v>
      </c>
      <c r="D118" s="33"/>
      <c r="E118" s="33"/>
      <c r="F118" s="33"/>
      <c r="G118" s="33"/>
      <c r="H118" s="33"/>
      <c r="I118" s="33"/>
      <c r="J118" s="162">
        <f>BK118</f>
        <v>0</v>
      </c>
      <c r="K118" s="33"/>
      <c r="L118" s="36"/>
      <c r="M118" s="75"/>
      <c r="N118" s="163"/>
      <c r="O118" s="76"/>
      <c r="P118" s="164">
        <f>P119</f>
        <v>0</v>
      </c>
      <c r="Q118" s="76"/>
      <c r="R118" s="164">
        <f>R119</f>
        <v>0</v>
      </c>
      <c r="S118" s="76"/>
      <c r="T118" s="165">
        <f>T119</f>
        <v>0</v>
      </c>
      <c r="U118" s="31"/>
      <c r="V118" s="31"/>
      <c r="W118" s="31"/>
      <c r="X118" s="31"/>
      <c r="Y118" s="31"/>
      <c r="Z118" s="31"/>
      <c r="AA118" s="31"/>
      <c r="AB118" s="31"/>
      <c r="AC118" s="31"/>
      <c r="AD118" s="31"/>
      <c r="AE118" s="31"/>
      <c r="AT118" s="14" t="s">
        <v>72</v>
      </c>
      <c r="AU118" s="14" t="s">
        <v>164</v>
      </c>
      <c r="BK118" s="166">
        <f>BK119</f>
        <v>0</v>
      </c>
    </row>
    <row r="119" spans="1:65" s="11" customFormat="1" ht="25.9" customHeight="1">
      <c r="B119" s="186"/>
      <c r="C119" s="187"/>
      <c r="D119" s="188" t="s">
        <v>72</v>
      </c>
      <c r="E119" s="189" t="s">
        <v>883</v>
      </c>
      <c r="F119" s="189" t="s">
        <v>884</v>
      </c>
      <c r="G119" s="187"/>
      <c r="H119" s="187"/>
      <c r="I119" s="190"/>
      <c r="J119" s="191">
        <f>BK119</f>
        <v>0</v>
      </c>
      <c r="K119" s="187"/>
      <c r="L119" s="192"/>
      <c r="M119" s="193"/>
      <c r="N119" s="194"/>
      <c r="O119" s="194"/>
      <c r="P119" s="195">
        <f>P120+SUM(P121:P128)</f>
        <v>0</v>
      </c>
      <c r="Q119" s="194"/>
      <c r="R119" s="195">
        <f>R120+SUM(R121:R128)</f>
        <v>0</v>
      </c>
      <c r="S119" s="194"/>
      <c r="T119" s="196">
        <f>T120+SUM(T121:T128)</f>
        <v>0</v>
      </c>
      <c r="AR119" s="197" t="s">
        <v>199</v>
      </c>
      <c r="AT119" s="198" t="s">
        <v>72</v>
      </c>
      <c r="AU119" s="198" t="s">
        <v>73</v>
      </c>
      <c r="AY119" s="197" t="s">
        <v>185</v>
      </c>
      <c r="BK119" s="199">
        <f>BK120+SUM(BK121:BK128)</f>
        <v>0</v>
      </c>
    </row>
    <row r="120" spans="1:65" s="2" customFormat="1" ht="21.75" customHeight="1">
      <c r="A120" s="31"/>
      <c r="B120" s="32"/>
      <c r="C120" s="200" t="s">
        <v>80</v>
      </c>
      <c r="D120" s="200" t="s">
        <v>260</v>
      </c>
      <c r="E120" s="201" t="s">
        <v>2022</v>
      </c>
      <c r="F120" s="202" t="s">
        <v>2023</v>
      </c>
      <c r="G120" s="203" t="s">
        <v>887</v>
      </c>
      <c r="H120" s="220"/>
      <c r="I120" s="205"/>
      <c r="J120" s="206">
        <f>ROUND(I120*H120,2)</f>
        <v>0</v>
      </c>
      <c r="K120" s="202" t="s">
        <v>1</v>
      </c>
      <c r="L120" s="36"/>
      <c r="M120" s="207" t="s">
        <v>1</v>
      </c>
      <c r="N120" s="208" t="s">
        <v>38</v>
      </c>
      <c r="O120" s="68"/>
      <c r="P120" s="177">
        <f>O120*H120</f>
        <v>0</v>
      </c>
      <c r="Q120" s="177">
        <v>0</v>
      </c>
      <c r="R120" s="177">
        <f>Q120*H120</f>
        <v>0</v>
      </c>
      <c r="S120" s="177">
        <v>0</v>
      </c>
      <c r="T120" s="178">
        <f>S120*H120</f>
        <v>0</v>
      </c>
      <c r="U120" s="31"/>
      <c r="V120" s="31"/>
      <c r="W120" s="31"/>
      <c r="X120" s="31"/>
      <c r="Y120" s="31"/>
      <c r="Z120" s="31"/>
      <c r="AA120" s="31"/>
      <c r="AB120" s="31"/>
      <c r="AC120" s="31"/>
      <c r="AD120" s="31"/>
      <c r="AE120" s="31"/>
      <c r="AR120" s="179" t="s">
        <v>186</v>
      </c>
      <c r="AT120" s="179" t="s">
        <v>260</v>
      </c>
      <c r="AU120" s="179" t="s">
        <v>80</v>
      </c>
      <c r="AY120" s="14" t="s">
        <v>185</v>
      </c>
      <c r="BE120" s="180">
        <f>IF(N120="základní",J120,0)</f>
        <v>0</v>
      </c>
      <c r="BF120" s="180">
        <f>IF(N120="snížená",J120,0)</f>
        <v>0</v>
      </c>
      <c r="BG120" s="180">
        <f>IF(N120="zákl. přenesená",J120,0)</f>
        <v>0</v>
      </c>
      <c r="BH120" s="180">
        <f>IF(N120="sníž. přenesená",J120,0)</f>
        <v>0</v>
      </c>
      <c r="BI120" s="180">
        <f>IF(N120="nulová",J120,0)</f>
        <v>0</v>
      </c>
      <c r="BJ120" s="14" t="s">
        <v>80</v>
      </c>
      <c r="BK120" s="180">
        <f>ROUND(I120*H120,2)</f>
        <v>0</v>
      </c>
      <c r="BL120" s="14" t="s">
        <v>186</v>
      </c>
      <c r="BM120" s="179" t="s">
        <v>2024</v>
      </c>
    </row>
    <row r="121" spans="1:65" s="2" customFormat="1" ht="11.25">
      <c r="A121" s="31"/>
      <c r="B121" s="32"/>
      <c r="C121" s="33"/>
      <c r="D121" s="181" t="s">
        <v>188</v>
      </c>
      <c r="E121" s="33"/>
      <c r="F121" s="182" t="s">
        <v>2023</v>
      </c>
      <c r="G121" s="33"/>
      <c r="H121" s="33"/>
      <c r="I121" s="183"/>
      <c r="J121" s="33"/>
      <c r="K121" s="33"/>
      <c r="L121" s="36"/>
      <c r="M121" s="184"/>
      <c r="N121" s="185"/>
      <c r="O121" s="68"/>
      <c r="P121" s="68"/>
      <c r="Q121" s="68"/>
      <c r="R121" s="68"/>
      <c r="S121" s="68"/>
      <c r="T121" s="69"/>
      <c r="U121" s="31"/>
      <c r="V121" s="31"/>
      <c r="W121" s="31"/>
      <c r="X121" s="31"/>
      <c r="Y121" s="31"/>
      <c r="Z121" s="31"/>
      <c r="AA121" s="31"/>
      <c r="AB121" s="31"/>
      <c r="AC121" s="31"/>
      <c r="AD121" s="31"/>
      <c r="AE121" s="31"/>
      <c r="AT121" s="14" t="s">
        <v>188</v>
      </c>
      <c r="AU121" s="14" t="s">
        <v>80</v>
      </c>
    </row>
    <row r="122" spans="1:65" s="2" customFormat="1" ht="24">
      <c r="A122" s="31"/>
      <c r="B122" s="32"/>
      <c r="C122" s="200" t="s">
        <v>82</v>
      </c>
      <c r="D122" s="200" t="s">
        <v>260</v>
      </c>
      <c r="E122" s="201" t="s">
        <v>2025</v>
      </c>
      <c r="F122" s="202" t="s">
        <v>2026</v>
      </c>
      <c r="G122" s="203" t="s">
        <v>887</v>
      </c>
      <c r="H122" s="220"/>
      <c r="I122" s="205"/>
      <c r="J122" s="206">
        <f>ROUND(I122*H122,2)</f>
        <v>0</v>
      </c>
      <c r="K122" s="202" t="s">
        <v>1</v>
      </c>
      <c r="L122" s="36"/>
      <c r="M122" s="207" t="s">
        <v>1</v>
      </c>
      <c r="N122" s="208" t="s">
        <v>38</v>
      </c>
      <c r="O122" s="68"/>
      <c r="P122" s="177">
        <f>O122*H122</f>
        <v>0</v>
      </c>
      <c r="Q122" s="177">
        <v>0</v>
      </c>
      <c r="R122" s="177">
        <f>Q122*H122</f>
        <v>0</v>
      </c>
      <c r="S122" s="177">
        <v>0</v>
      </c>
      <c r="T122" s="178">
        <f>S122*H122</f>
        <v>0</v>
      </c>
      <c r="U122" s="31"/>
      <c r="V122" s="31"/>
      <c r="W122" s="31"/>
      <c r="X122" s="31"/>
      <c r="Y122" s="31"/>
      <c r="Z122" s="31"/>
      <c r="AA122" s="31"/>
      <c r="AB122" s="31"/>
      <c r="AC122" s="31"/>
      <c r="AD122" s="31"/>
      <c r="AE122" s="31"/>
      <c r="AR122" s="179" t="s">
        <v>186</v>
      </c>
      <c r="AT122" s="179" t="s">
        <v>260</v>
      </c>
      <c r="AU122" s="179" t="s">
        <v>80</v>
      </c>
      <c r="AY122" s="14" t="s">
        <v>185</v>
      </c>
      <c r="BE122" s="180">
        <f>IF(N122="základní",J122,0)</f>
        <v>0</v>
      </c>
      <c r="BF122" s="180">
        <f>IF(N122="snížená",J122,0)</f>
        <v>0</v>
      </c>
      <c r="BG122" s="180">
        <f>IF(N122="zákl. přenesená",J122,0)</f>
        <v>0</v>
      </c>
      <c r="BH122" s="180">
        <f>IF(N122="sníž. přenesená",J122,0)</f>
        <v>0</v>
      </c>
      <c r="BI122" s="180">
        <f>IF(N122="nulová",J122,0)</f>
        <v>0</v>
      </c>
      <c r="BJ122" s="14" t="s">
        <v>80</v>
      </c>
      <c r="BK122" s="180">
        <f>ROUND(I122*H122,2)</f>
        <v>0</v>
      </c>
      <c r="BL122" s="14" t="s">
        <v>186</v>
      </c>
      <c r="BM122" s="179" t="s">
        <v>2027</v>
      </c>
    </row>
    <row r="123" spans="1:65" s="2" customFormat="1" ht="11.25">
      <c r="A123" s="31"/>
      <c r="B123" s="32"/>
      <c r="C123" s="33"/>
      <c r="D123" s="181" t="s">
        <v>188</v>
      </c>
      <c r="E123" s="33"/>
      <c r="F123" s="182" t="s">
        <v>2026</v>
      </c>
      <c r="G123" s="33"/>
      <c r="H123" s="33"/>
      <c r="I123" s="183"/>
      <c r="J123" s="33"/>
      <c r="K123" s="33"/>
      <c r="L123" s="36"/>
      <c r="M123" s="184"/>
      <c r="N123" s="185"/>
      <c r="O123" s="68"/>
      <c r="P123" s="68"/>
      <c r="Q123" s="68"/>
      <c r="R123" s="68"/>
      <c r="S123" s="68"/>
      <c r="T123" s="69"/>
      <c r="U123" s="31"/>
      <c r="V123" s="31"/>
      <c r="W123" s="31"/>
      <c r="X123" s="31"/>
      <c r="Y123" s="31"/>
      <c r="Z123" s="31"/>
      <c r="AA123" s="31"/>
      <c r="AB123" s="31"/>
      <c r="AC123" s="31"/>
      <c r="AD123" s="31"/>
      <c r="AE123" s="31"/>
      <c r="AT123" s="14" t="s">
        <v>188</v>
      </c>
      <c r="AU123" s="14" t="s">
        <v>80</v>
      </c>
    </row>
    <row r="124" spans="1:65" s="2" customFormat="1" ht="33" customHeight="1">
      <c r="A124" s="31"/>
      <c r="B124" s="32"/>
      <c r="C124" s="200" t="s">
        <v>192</v>
      </c>
      <c r="D124" s="200" t="s">
        <v>260</v>
      </c>
      <c r="E124" s="201" t="s">
        <v>2028</v>
      </c>
      <c r="F124" s="202" t="s">
        <v>2029</v>
      </c>
      <c r="G124" s="203" t="s">
        <v>887</v>
      </c>
      <c r="H124" s="220"/>
      <c r="I124" s="205"/>
      <c r="J124" s="206">
        <f>ROUND(I124*H124,2)</f>
        <v>0</v>
      </c>
      <c r="K124" s="202" t="s">
        <v>1</v>
      </c>
      <c r="L124" s="36"/>
      <c r="M124" s="207" t="s">
        <v>1</v>
      </c>
      <c r="N124" s="208" t="s">
        <v>38</v>
      </c>
      <c r="O124" s="68"/>
      <c r="P124" s="177">
        <f>O124*H124</f>
        <v>0</v>
      </c>
      <c r="Q124" s="177">
        <v>0</v>
      </c>
      <c r="R124" s="177">
        <f>Q124*H124</f>
        <v>0</v>
      </c>
      <c r="S124" s="177">
        <v>0</v>
      </c>
      <c r="T124" s="178">
        <f>S124*H124</f>
        <v>0</v>
      </c>
      <c r="U124" s="31"/>
      <c r="V124" s="31"/>
      <c r="W124" s="31"/>
      <c r="X124" s="31"/>
      <c r="Y124" s="31"/>
      <c r="Z124" s="31"/>
      <c r="AA124" s="31"/>
      <c r="AB124" s="31"/>
      <c r="AC124" s="31"/>
      <c r="AD124" s="31"/>
      <c r="AE124" s="31"/>
      <c r="AR124" s="179" t="s">
        <v>285</v>
      </c>
      <c r="AT124" s="179" t="s">
        <v>260</v>
      </c>
      <c r="AU124" s="179" t="s">
        <v>80</v>
      </c>
      <c r="AY124" s="14" t="s">
        <v>185</v>
      </c>
      <c r="BE124" s="180">
        <f>IF(N124="základní",J124,0)</f>
        <v>0</v>
      </c>
      <c r="BF124" s="180">
        <f>IF(N124="snížená",J124,0)</f>
        <v>0</v>
      </c>
      <c r="BG124" s="180">
        <f>IF(N124="zákl. přenesená",J124,0)</f>
        <v>0</v>
      </c>
      <c r="BH124" s="180">
        <f>IF(N124="sníž. přenesená",J124,0)</f>
        <v>0</v>
      </c>
      <c r="BI124" s="180">
        <f>IF(N124="nulová",J124,0)</f>
        <v>0</v>
      </c>
      <c r="BJ124" s="14" t="s">
        <v>80</v>
      </c>
      <c r="BK124" s="180">
        <f>ROUND(I124*H124,2)</f>
        <v>0</v>
      </c>
      <c r="BL124" s="14" t="s">
        <v>285</v>
      </c>
      <c r="BM124" s="179" t="s">
        <v>2030</v>
      </c>
    </row>
    <row r="125" spans="1:65" s="2" customFormat="1" ht="19.5">
      <c r="A125" s="31"/>
      <c r="B125" s="32"/>
      <c r="C125" s="33"/>
      <c r="D125" s="181" t="s">
        <v>188</v>
      </c>
      <c r="E125" s="33"/>
      <c r="F125" s="182" t="s">
        <v>2029</v>
      </c>
      <c r="G125" s="33"/>
      <c r="H125" s="33"/>
      <c r="I125" s="183"/>
      <c r="J125" s="33"/>
      <c r="K125" s="33"/>
      <c r="L125" s="36"/>
      <c r="M125" s="184"/>
      <c r="N125" s="185"/>
      <c r="O125" s="68"/>
      <c r="P125" s="68"/>
      <c r="Q125" s="68"/>
      <c r="R125" s="68"/>
      <c r="S125" s="68"/>
      <c r="T125" s="69"/>
      <c r="U125" s="31"/>
      <c r="V125" s="31"/>
      <c r="W125" s="31"/>
      <c r="X125" s="31"/>
      <c r="Y125" s="31"/>
      <c r="Z125" s="31"/>
      <c r="AA125" s="31"/>
      <c r="AB125" s="31"/>
      <c r="AC125" s="31"/>
      <c r="AD125" s="31"/>
      <c r="AE125" s="31"/>
      <c r="AT125" s="14" t="s">
        <v>188</v>
      </c>
      <c r="AU125" s="14" t="s">
        <v>80</v>
      </c>
    </row>
    <row r="126" spans="1:65" s="2" customFormat="1" ht="66.75" customHeight="1">
      <c r="A126" s="31"/>
      <c r="B126" s="32"/>
      <c r="C126" s="200" t="s">
        <v>186</v>
      </c>
      <c r="D126" s="200" t="s">
        <v>260</v>
      </c>
      <c r="E126" s="201" t="s">
        <v>893</v>
      </c>
      <c r="F126" s="202" t="s">
        <v>2031</v>
      </c>
      <c r="G126" s="203" t="s">
        <v>887</v>
      </c>
      <c r="H126" s="220"/>
      <c r="I126" s="205"/>
      <c r="J126" s="206">
        <f>ROUND(I126*H126,2)</f>
        <v>0</v>
      </c>
      <c r="K126" s="202" t="s">
        <v>1</v>
      </c>
      <c r="L126" s="36"/>
      <c r="M126" s="207" t="s">
        <v>1</v>
      </c>
      <c r="N126" s="208" t="s">
        <v>38</v>
      </c>
      <c r="O126" s="68"/>
      <c r="P126" s="177">
        <f>O126*H126</f>
        <v>0</v>
      </c>
      <c r="Q126" s="177">
        <v>0</v>
      </c>
      <c r="R126" s="177">
        <f>Q126*H126</f>
        <v>0</v>
      </c>
      <c r="S126" s="177">
        <v>0</v>
      </c>
      <c r="T126" s="178">
        <f>S126*H126</f>
        <v>0</v>
      </c>
      <c r="U126" s="31"/>
      <c r="V126" s="31"/>
      <c r="W126" s="31"/>
      <c r="X126" s="31"/>
      <c r="Y126" s="31"/>
      <c r="Z126" s="31"/>
      <c r="AA126" s="31"/>
      <c r="AB126" s="31"/>
      <c r="AC126" s="31"/>
      <c r="AD126" s="31"/>
      <c r="AE126" s="31"/>
      <c r="AR126" s="179" t="s">
        <v>285</v>
      </c>
      <c r="AT126" s="179" t="s">
        <v>260</v>
      </c>
      <c r="AU126" s="179" t="s">
        <v>80</v>
      </c>
      <c r="AY126" s="14" t="s">
        <v>185</v>
      </c>
      <c r="BE126" s="180">
        <f>IF(N126="základní",J126,0)</f>
        <v>0</v>
      </c>
      <c r="BF126" s="180">
        <f>IF(N126="snížená",J126,0)</f>
        <v>0</v>
      </c>
      <c r="BG126" s="180">
        <f>IF(N126="zákl. přenesená",J126,0)</f>
        <v>0</v>
      </c>
      <c r="BH126" s="180">
        <f>IF(N126="sníž. přenesená",J126,0)</f>
        <v>0</v>
      </c>
      <c r="BI126" s="180">
        <f>IF(N126="nulová",J126,0)</f>
        <v>0</v>
      </c>
      <c r="BJ126" s="14" t="s">
        <v>80</v>
      </c>
      <c r="BK126" s="180">
        <f>ROUND(I126*H126,2)</f>
        <v>0</v>
      </c>
      <c r="BL126" s="14" t="s">
        <v>285</v>
      </c>
      <c r="BM126" s="179" t="s">
        <v>2032</v>
      </c>
    </row>
    <row r="127" spans="1:65" s="2" customFormat="1" ht="58.5">
      <c r="A127" s="31"/>
      <c r="B127" s="32"/>
      <c r="C127" s="33"/>
      <c r="D127" s="181" t="s">
        <v>188</v>
      </c>
      <c r="E127" s="33"/>
      <c r="F127" s="182" t="s">
        <v>896</v>
      </c>
      <c r="G127" s="33"/>
      <c r="H127" s="33"/>
      <c r="I127" s="183"/>
      <c r="J127" s="33"/>
      <c r="K127" s="33"/>
      <c r="L127" s="36"/>
      <c r="M127" s="184"/>
      <c r="N127" s="185"/>
      <c r="O127" s="68"/>
      <c r="P127" s="68"/>
      <c r="Q127" s="68"/>
      <c r="R127" s="68"/>
      <c r="S127" s="68"/>
      <c r="T127" s="69"/>
      <c r="U127" s="31"/>
      <c r="V127" s="31"/>
      <c r="W127" s="31"/>
      <c r="X127" s="31"/>
      <c r="Y127" s="31"/>
      <c r="Z127" s="31"/>
      <c r="AA127" s="31"/>
      <c r="AB127" s="31"/>
      <c r="AC127" s="31"/>
      <c r="AD127" s="31"/>
      <c r="AE127" s="31"/>
      <c r="AT127" s="14" t="s">
        <v>188</v>
      </c>
      <c r="AU127" s="14" t="s">
        <v>80</v>
      </c>
    </row>
    <row r="128" spans="1:65" s="11" customFormat="1" ht="22.9" customHeight="1">
      <c r="B128" s="186"/>
      <c r="C128" s="187"/>
      <c r="D128" s="188" t="s">
        <v>72</v>
      </c>
      <c r="E128" s="218" t="s">
        <v>2033</v>
      </c>
      <c r="F128" s="218" t="s">
        <v>2034</v>
      </c>
      <c r="G128" s="187"/>
      <c r="H128" s="187"/>
      <c r="I128" s="190"/>
      <c r="J128" s="219">
        <f>BK128</f>
        <v>0</v>
      </c>
      <c r="K128" s="187"/>
      <c r="L128" s="192"/>
      <c r="M128" s="193"/>
      <c r="N128" s="194"/>
      <c r="O128" s="194"/>
      <c r="P128" s="195">
        <f>SUM(P129:P130)</f>
        <v>0</v>
      </c>
      <c r="Q128" s="194"/>
      <c r="R128" s="195">
        <f>SUM(R129:R130)</f>
        <v>0</v>
      </c>
      <c r="S128" s="194"/>
      <c r="T128" s="196">
        <f>SUM(T129:T130)</f>
        <v>0</v>
      </c>
      <c r="AR128" s="197" t="s">
        <v>199</v>
      </c>
      <c r="AT128" s="198" t="s">
        <v>72</v>
      </c>
      <c r="AU128" s="198" t="s">
        <v>80</v>
      </c>
      <c r="AY128" s="197" t="s">
        <v>185</v>
      </c>
      <c r="BK128" s="199">
        <f>SUM(BK129:BK130)</f>
        <v>0</v>
      </c>
    </row>
    <row r="129" spans="1:65" s="2" customFormat="1" ht="16.5" customHeight="1">
      <c r="A129" s="31"/>
      <c r="B129" s="32"/>
      <c r="C129" s="200" t="s">
        <v>199</v>
      </c>
      <c r="D129" s="200" t="s">
        <v>260</v>
      </c>
      <c r="E129" s="201" t="s">
        <v>2035</v>
      </c>
      <c r="F129" s="202" t="s">
        <v>2034</v>
      </c>
      <c r="G129" s="203" t="s">
        <v>887</v>
      </c>
      <c r="H129" s="220"/>
      <c r="I129" s="205"/>
      <c r="J129" s="206">
        <f>ROUND(I129*H129,2)</f>
        <v>0</v>
      </c>
      <c r="K129" s="202" t="s">
        <v>1619</v>
      </c>
      <c r="L129" s="36"/>
      <c r="M129" s="207" t="s">
        <v>1</v>
      </c>
      <c r="N129" s="208" t="s">
        <v>38</v>
      </c>
      <c r="O129" s="68"/>
      <c r="P129" s="177">
        <f>O129*H129</f>
        <v>0</v>
      </c>
      <c r="Q129" s="177">
        <v>0</v>
      </c>
      <c r="R129" s="177">
        <f>Q129*H129</f>
        <v>0</v>
      </c>
      <c r="S129" s="177">
        <v>0</v>
      </c>
      <c r="T129" s="178">
        <f>S129*H129</f>
        <v>0</v>
      </c>
      <c r="U129" s="31"/>
      <c r="V129" s="31"/>
      <c r="W129" s="31"/>
      <c r="X129" s="31"/>
      <c r="Y129" s="31"/>
      <c r="Z129" s="31"/>
      <c r="AA129" s="31"/>
      <c r="AB129" s="31"/>
      <c r="AC129" s="31"/>
      <c r="AD129" s="31"/>
      <c r="AE129" s="31"/>
      <c r="AR129" s="179" t="s">
        <v>2036</v>
      </c>
      <c r="AT129" s="179" t="s">
        <v>260</v>
      </c>
      <c r="AU129" s="179" t="s">
        <v>82</v>
      </c>
      <c r="AY129" s="14" t="s">
        <v>185</v>
      </c>
      <c r="BE129" s="180">
        <f>IF(N129="základní",J129,0)</f>
        <v>0</v>
      </c>
      <c r="BF129" s="180">
        <f>IF(N129="snížená",J129,0)</f>
        <v>0</v>
      </c>
      <c r="BG129" s="180">
        <f>IF(N129="zákl. přenesená",J129,0)</f>
        <v>0</v>
      </c>
      <c r="BH129" s="180">
        <f>IF(N129="sníž. přenesená",J129,0)</f>
        <v>0</v>
      </c>
      <c r="BI129" s="180">
        <f>IF(N129="nulová",J129,0)</f>
        <v>0</v>
      </c>
      <c r="BJ129" s="14" t="s">
        <v>80</v>
      </c>
      <c r="BK129" s="180">
        <f>ROUND(I129*H129,2)</f>
        <v>0</v>
      </c>
      <c r="BL129" s="14" t="s">
        <v>2036</v>
      </c>
      <c r="BM129" s="179" t="s">
        <v>2037</v>
      </c>
    </row>
    <row r="130" spans="1:65" s="2" customFormat="1" ht="11.25">
      <c r="A130" s="31"/>
      <c r="B130" s="32"/>
      <c r="C130" s="33"/>
      <c r="D130" s="181" t="s">
        <v>188</v>
      </c>
      <c r="E130" s="33"/>
      <c r="F130" s="182" t="s">
        <v>2034</v>
      </c>
      <c r="G130" s="33"/>
      <c r="H130" s="33"/>
      <c r="I130" s="183"/>
      <c r="J130" s="33"/>
      <c r="K130" s="33"/>
      <c r="L130" s="36"/>
      <c r="M130" s="209"/>
      <c r="N130" s="210"/>
      <c r="O130" s="211"/>
      <c r="P130" s="211"/>
      <c r="Q130" s="211"/>
      <c r="R130" s="211"/>
      <c r="S130" s="211"/>
      <c r="T130" s="212"/>
      <c r="U130" s="31"/>
      <c r="V130" s="31"/>
      <c r="W130" s="31"/>
      <c r="X130" s="31"/>
      <c r="Y130" s="31"/>
      <c r="Z130" s="31"/>
      <c r="AA130" s="31"/>
      <c r="AB130" s="31"/>
      <c r="AC130" s="31"/>
      <c r="AD130" s="31"/>
      <c r="AE130" s="31"/>
      <c r="AT130" s="14" t="s">
        <v>188</v>
      </c>
      <c r="AU130" s="14" t="s">
        <v>82</v>
      </c>
    </row>
    <row r="131" spans="1:65" s="2" customFormat="1" ht="6.95" customHeight="1">
      <c r="A131" s="31"/>
      <c r="B131" s="51"/>
      <c r="C131" s="52"/>
      <c r="D131" s="52"/>
      <c r="E131" s="52"/>
      <c r="F131" s="52"/>
      <c r="G131" s="52"/>
      <c r="H131" s="52"/>
      <c r="I131" s="52"/>
      <c r="J131" s="52"/>
      <c r="K131" s="52"/>
      <c r="L131" s="36"/>
      <c r="M131" s="31"/>
      <c r="O131" s="31"/>
      <c r="P131" s="31"/>
      <c r="Q131" s="31"/>
      <c r="R131" s="31"/>
      <c r="S131" s="31"/>
      <c r="T131" s="31"/>
      <c r="U131" s="31"/>
      <c r="V131" s="31"/>
      <c r="W131" s="31"/>
      <c r="X131" s="31"/>
      <c r="Y131" s="31"/>
      <c r="Z131" s="31"/>
      <c r="AA131" s="31"/>
      <c r="AB131" s="31"/>
      <c r="AC131" s="31"/>
      <c r="AD131" s="31"/>
      <c r="AE131" s="31"/>
    </row>
  </sheetData>
  <sheetProtection algorithmName="SHA-512" hashValue="A8nvkwSKxwWBkwZ2EB/dchPTnTEoeSXoD6nTi9nqJye+yuRgnfKJLGtuSE2j+KUpYez1aJt8nXoKUf25ZSNgKA==" saltValue="3V9T2in06pW4EjFfm6JZh+rDgCyi+rOt6U3kPDup6jHa3MWETjvoDTpAdcQcCd25XDgq4orxCVj/YeGMqi0phA==" spinCount="100000" sheet="1" objects="1" scenarios="1" formatColumns="0" formatRows="0" autoFilter="0"/>
  <autoFilter ref="C117:K13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44</vt:i4>
      </vt:variant>
    </vt:vector>
  </HeadingPairs>
  <TitlesOfParts>
    <vt:vector size="66" baseType="lpstr">
      <vt:lpstr>Rekapitulace stavby</vt:lpstr>
      <vt:lpstr>PS 01.1 - Oprava SZZ a zk...</vt:lpstr>
      <vt:lpstr>PS 01.2 - Oprava navazují...</vt:lpstr>
      <vt:lpstr>PS 01.3 - Materiál dodáva...</vt:lpstr>
      <vt:lpstr>PS 01.4 - Provizorní SZZ</vt:lpstr>
      <vt:lpstr>PS 02 - VON pro opravu za...</vt:lpstr>
      <vt:lpstr>PS 03.1 - Demontáž sdělov...</vt:lpstr>
      <vt:lpstr>PS 03.2 - Úpravy zařízení...</vt:lpstr>
      <vt:lpstr>PS 03.3 - Úpravy zařízení...</vt:lpstr>
      <vt:lpstr>PS 03.4 - Úprava kamerové...</vt:lpstr>
      <vt:lpstr>PS 03.5 - Úprava DDTS ŽDS</vt:lpstr>
      <vt:lpstr>PS 04 - MOK</vt:lpstr>
      <vt:lpstr>PS 05 - DDTS ŽDC</vt:lpstr>
      <vt:lpstr>PS 06 - DŘT</vt:lpstr>
      <vt:lpstr>PS 07 - Trafostanice</vt:lpstr>
      <vt:lpstr>SO 08 - EOV</vt:lpstr>
      <vt:lpstr>SO 09.0 - Osvětlení a roz...</vt:lpstr>
      <vt:lpstr>SO 09.1 - Zemní práce</vt:lpstr>
      <vt:lpstr>SO 09.2 - Osvětlení podch...</vt:lpstr>
      <vt:lpstr>SO 10 - DOÚO</vt:lpstr>
      <vt:lpstr>SO 11 - Elektroinstalace ...</vt:lpstr>
      <vt:lpstr>PS 12 - VON pro úpravy SE...</vt:lpstr>
      <vt:lpstr>'PS 01.1 - Oprava SZZ a zk...'!Názvy_tisku</vt:lpstr>
      <vt:lpstr>'PS 01.2 - Oprava navazují...'!Názvy_tisku</vt:lpstr>
      <vt:lpstr>'PS 01.3 - Materiál dodáva...'!Názvy_tisku</vt:lpstr>
      <vt:lpstr>'PS 01.4 - Provizorní SZZ'!Názvy_tisku</vt:lpstr>
      <vt:lpstr>'PS 02 - VON pro opravu za...'!Názvy_tisku</vt:lpstr>
      <vt:lpstr>'PS 03.1 - Demontáž sdělov...'!Názvy_tisku</vt:lpstr>
      <vt:lpstr>'PS 03.2 - Úpravy zařízení...'!Názvy_tisku</vt:lpstr>
      <vt:lpstr>'PS 03.3 - Úpravy zařízení...'!Názvy_tisku</vt:lpstr>
      <vt:lpstr>'PS 03.4 - Úprava kamerové...'!Názvy_tisku</vt:lpstr>
      <vt:lpstr>'PS 03.5 - Úprava DDTS ŽDS'!Názvy_tisku</vt:lpstr>
      <vt:lpstr>'PS 04 - MOK'!Názvy_tisku</vt:lpstr>
      <vt:lpstr>'PS 05 - DDTS ŽDC'!Názvy_tisku</vt:lpstr>
      <vt:lpstr>'PS 06 - DŘT'!Názvy_tisku</vt:lpstr>
      <vt:lpstr>'PS 07 - Trafostanice'!Názvy_tisku</vt:lpstr>
      <vt:lpstr>'PS 12 - VON pro úpravy SE...'!Názvy_tisku</vt:lpstr>
      <vt:lpstr>'Rekapitulace stavby'!Názvy_tisku</vt:lpstr>
      <vt:lpstr>'SO 08 - EOV'!Názvy_tisku</vt:lpstr>
      <vt:lpstr>'SO 09.0 - Osvětlení a roz...'!Názvy_tisku</vt:lpstr>
      <vt:lpstr>'SO 09.1 - Zemní práce'!Názvy_tisku</vt:lpstr>
      <vt:lpstr>'SO 09.2 - Osvětlení podch...'!Názvy_tisku</vt:lpstr>
      <vt:lpstr>'SO 10 - DOÚO'!Názvy_tisku</vt:lpstr>
      <vt:lpstr>'SO 11 - Elektroinstalace ...'!Názvy_tisku</vt:lpstr>
      <vt:lpstr>'PS 01.1 - Oprava SZZ a zk...'!Oblast_tisku</vt:lpstr>
      <vt:lpstr>'PS 01.2 - Oprava navazují...'!Oblast_tisku</vt:lpstr>
      <vt:lpstr>'PS 01.3 - Materiál dodáva...'!Oblast_tisku</vt:lpstr>
      <vt:lpstr>'PS 01.4 - Provizorní SZZ'!Oblast_tisku</vt:lpstr>
      <vt:lpstr>'PS 02 - VON pro opravu za...'!Oblast_tisku</vt:lpstr>
      <vt:lpstr>'PS 03.1 - Demontáž sdělov...'!Oblast_tisku</vt:lpstr>
      <vt:lpstr>'PS 03.2 - Úpravy zařízení...'!Oblast_tisku</vt:lpstr>
      <vt:lpstr>'PS 03.3 - Úpravy zařízení...'!Oblast_tisku</vt:lpstr>
      <vt:lpstr>'PS 03.4 - Úprava kamerové...'!Oblast_tisku</vt:lpstr>
      <vt:lpstr>'PS 03.5 - Úprava DDTS ŽDS'!Oblast_tisku</vt:lpstr>
      <vt:lpstr>'PS 04 - MOK'!Oblast_tisku</vt:lpstr>
      <vt:lpstr>'PS 05 - DDTS ŽDC'!Oblast_tisku</vt:lpstr>
      <vt:lpstr>'PS 06 - DŘT'!Oblast_tisku</vt:lpstr>
      <vt:lpstr>'PS 07 - Trafostanice'!Oblast_tisku</vt:lpstr>
      <vt:lpstr>'PS 12 - VON pro úpravy SE...'!Oblast_tisku</vt:lpstr>
      <vt:lpstr>'Rekapitulace stavby'!Oblast_tisku</vt:lpstr>
      <vt:lpstr>'SO 08 - EOV'!Oblast_tisku</vt:lpstr>
      <vt:lpstr>'SO 09.0 - Osvětlení a roz...'!Oblast_tisku</vt:lpstr>
      <vt:lpstr>'SO 09.1 - Zemní práce'!Oblast_tisku</vt:lpstr>
      <vt:lpstr>'SO 09.2 - Osvětlení podch...'!Oblast_tisku</vt:lpstr>
      <vt:lpstr>'SO 10 - DOÚO'!Oblast_tisku</vt:lpstr>
      <vt:lpstr>'SO 11 - Elektroinstalace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Jachan František, Ing.</dc:creator>
  <cp:lastModifiedBy>Škopík Václav, Ing.</cp:lastModifiedBy>
  <dcterms:created xsi:type="dcterms:W3CDTF">2021-05-28T07:32:01Z</dcterms:created>
  <dcterms:modified xsi:type="dcterms:W3CDTF">2021-05-28T08:55:03Z</dcterms:modified>
</cp:coreProperties>
</file>